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28680" yWindow="65416" windowWidth="29040" windowHeight="17520" activeTab="1"/>
  </bookViews>
  <sheets>
    <sheet name="Rekapitulace stavby" sheetId="1" r:id="rId1"/>
    <sheet name="VOP k ceně díla" sheetId="5" r:id="rId2"/>
    <sheet name="SO 102.1 - uznatelné náklady" sheetId="2" r:id="rId3"/>
    <sheet name="SO 104 - Veřejné osvětlení" sheetId="3" r:id="rId4"/>
    <sheet name="Pokyny pro vyplnění" sheetId="4" r:id="rId5"/>
  </sheets>
  <definedNames>
    <definedName name="_xlnm._FilterDatabase" localSheetId="2" hidden="1">'SO 102.1 - uznatelné náklady'!$C$92:$K$884</definedName>
    <definedName name="_xlnm._FilterDatabase" localSheetId="3" hidden="1">'SO 104 - Veřejné osvětlení'!$C$87:$K$174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2">'SO 102.1 - uznatelné náklady'!$C$4:$J$41,'SO 102.1 - uznatelné náklady'!$C$47:$J$72,'SO 102.1 - uznatelné náklady'!$C$78:$K$884</definedName>
    <definedName name="_xlnm.Print_Area" localSheetId="3">'SO 104 - Veřejné osvětlení'!$C$4:$J$39,'SO 104 - Veřejné osvětlení'!$C$45:$J$69,'SO 104 - Veřejné osvětlení'!$C$75:$K$174</definedName>
    <definedName name="_xlnm.Print_Area" localSheetId="1">'VOP k ceně díla'!$A$1:$F$29</definedName>
    <definedName name="_xlnm.Print_Titles" localSheetId="0">'Rekapitulace stavby'!$52:$52</definedName>
    <definedName name="_xlnm.Print_Titles" localSheetId="2">'SO 102.1 - uznatelné náklady'!$92:$92</definedName>
    <definedName name="_xlnm.Print_Titles" localSheetId="3">'SO 104 - Veřejné osvětlení'!$87:$87</definedName>
  </definedNames>
  <calcPr calcId="181029"/>
</workbook>
</file>

<file path=xl/sharedStrings.xml><?xml version="1.0" encoding="utf-8"?>
<sst xmlns="http://schemas.openxmlformats.org/spreadsheetml/2006/main" count="9604" uniqueCount="1253">
  <si>
    <t>Export Komplet</t>
  </si>
  <si>
    <t>VZ</t>
  </si>
  <si>
    <t>2.0</t>
  </si>
  <si>
    <t>ZAMOK</t>
  </si>
  <si>
    <t>False</t>
  </si>
  <si>
    <t>{a412beb6-f841-4765-863d-b48f19dae98e}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</si>
  <si>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</si>
  <si>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</si>
  <si>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</si>
  <si>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</si>
  <si>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</si>
  <si>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</si>
  <si>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</si>
  <si>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</si>
  <si>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R23-002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</si>
  <si>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</si>
  <si>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</si>
  <si>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Město Dobříš - stavební úpravy komunikace a chodníků v ul. Pražská (III/1 1628)</t>
  </si>
  <si>
    <t>KSO:</t>
  </si>
  <si>
    <t>822 2</t>
  </si>
  <si>
    <t>CC-CZ:</t>
  </si>
  <si>
    <t>2112</t>
  </si>
  <si>
    <t>Místo:</t>
  </si>
  <si>
    <t>Dobříš, ul. Pražská</t>
  </si>
  <si>
    <t>Datum:</t>
  </si>
  <si>
    <t>17. 3. 2023</t>
  </si>
  <si>
    <t>CZ-CPV:</t>
  </si>
  <si>
    <t>45000000-7</t>
  </si>
  <si>
    <t>CZ-CPA:</t>
  </si>
  <si>
    <t>42.1</t>
  </si>
  <si>
    <t>Zadavatel:</t>
  </si>
  <si>
    <t>IČ:</t>
  </si>
  <si>
    <t/>
  </si>
  <si>
    <t>Město Dobříš</t>
  </si>
  <si>
    <t>DIČ:</t>
  </si>
  <si>
    <t>Uchazeč:</t>
  </si>
  <si>
    <t>Vyplň údaj</t>
  </si>
  <si>
    <t>Projektant:</t>
  </si>
  <si>
    <t>DOPAS s.r.o.</t>
  </si>
  <si>
    <t>True</t>
  </si>
  <si>
    <t>Zpracovatel:</t>
  </si>
  <si>
    <t>L. Štuller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</si>
  <si>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</si>
  <si>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</si>
  <si>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</si>
  <si>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</si>
  <si>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</si>
  <si>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</si>
  <si>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</si>
  <si>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</si>
  <si>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</si>
  <si>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</si>
  <si>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</si>
  <si>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</si>
  <si>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</si>
  <si>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</si>
  <si>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</si>
  <si>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</si>
  <si>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</si>
  <si>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</si>
  <si>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</si>
  <si>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</si>
  <si>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</si>
  <si>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</si>
  <si>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</si>
  <si>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</si>
  <si>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</si>
  <si>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</si>
  <si>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</si>
  <si>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</si>
  <si>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</si>
  <si>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</si>
  <si>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</si>
  <si>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</si>
  <si>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</si>
  <si>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</si>
  <si>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</si>
  <si>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</si>
  <si>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</si>
  <si>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</si>
  <si>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</si>
  <si>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</si>
  <si>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102</t>
  </si>
  <si>
    <t>Chodník a zpevněné plochy</t>
  </si>
  <si>
    <t>STA</t>
  </si>
  <si>
    <t>1</t>
  </si>
  <si>
    <t>{c00c78e1-e46c-429c-b573-c63b1e68e5c7}</t>
  </si>
  <si>
    <t>2</t>
  </si>
  <si>
    <t>/</t>
  </si>
  <si>
    <t>SO 102.1</t>
  </si>
  <si>
    <t>uznatelné náklady</t>
  </si>
  <si>
    <t>Soupis</t>
  </si>
  <si>
    <t>{d71e1c8b-e5e8-42a7-967d-6c551adcc787}</t>
  </si>
  <si>
    <t>SO 104</t>
  </si>
  <si>
    <t>Veřejné osvětlení</t>
  </si>
  <si>
    <t>{56492486-0dd9-4f81-99d8-5845df404800}</t>
  </si>
  <si>
    <t>KRYCÍ LIST SOUPISU PRACÍ</t>
  </si>
  <si>
    <t>Objekt:</t>
  </si>
  <si>
    <t>SO 102 - Chodník a zpevněné plochy</t>
  </si>
  <si>
    <t>Soupis:</t>
  </si>
  <si>
    <t>SO 102.1 - uznatelné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</si>
  <si>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</si>
  <si>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</si>
  <si>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</si>
  <si>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</si>
  <si>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</si>
  <si>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</si>
  <si>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</si>
  <si>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</si>
  <si>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</si>
  <si>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</si>
  <si>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</si>
  <si>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</si>
  <si>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</si>
  <si>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</si>
  <si>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</si>
  <si>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</si>
  <si>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</si>
  <si>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</si>
  <si>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</si>
  <si>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</si>
  <si>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</si>
  <si>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</si>
  <si>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</si>
  <si>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</si>
  <si>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</si>
  <si>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</si>
  <si>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</si>
  <si>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</si>
  <si>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</si>
  <si>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</si>
  <si>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</si>
  <si>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</si>
  <si>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</si>
  <si>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2022 02</t>
  </si>
  <si>
    <t>4</t>
  </si>
  <si>
    <t>-668289006</t>
  </si>
  <si>
    <t>Online PSC</t>
  </si>
  <si>
    <t>https://podminky.urs.cz/item/CS_URS_2022_02/113106123</t>
  </si>
  <si>
    <t>VV</t>
  </si>
  <si>
    <t>"D.102-2_Situace</t>
  </si>
  <si>
    <t>"chodník</t>
  </si>
  <si>
    <t>75,650</t>
  </si>
  <si>
    <t>Součet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</si>
  <si>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</si>
  <si>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</si>
  <si>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4960456</t>
  </si>
  <si>
    <t>https://podminky.urs.cz/item/CS_URS_2022_02/113106171</t>
  </si>
  <si>
    <t>"vjezdy - po jednotlivých vjezdech</t>
  </si>
  <si>
    <t>19,500</t>
  </si>
  <si>
    <t>3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</si>
  <si>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</si>
  <si>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</si>
  <si>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756334987</t>
  </si>
  <si>
    <t>https://podminky.urs.cz/item/CS_URS_2022_02/113107122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</si>
  <si>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</si>
  <si>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</si>
  <si>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949988949</t>
  </si>
  <si>
    <t>https://podminky.urs.cz/item/CS_URS_2022_02/113107123</t>
  </si>
  <si>
    <t>"vjezdy z bet. dlažby - po jednotlivých vjezdech</t>
  </si>
  <si>
    <t>"vjezdy z asfaltu - po jednotlivých vjezdech</t>
  </si>
  <si>
    <t>"ložná vrstva" 263,750</t>
  </si>
  <si>
    <t>"vjezdy z betonu - po jednotlivých vjezdech</t>
  </si>
  <si>
    <t>22,200</t>
  </si>
  <si>
    <t>"vjezdy ze štěrku - po jednotlivých vjezdech</t>
  </si>
  <si>
    <t>45,900</t>
  </si>
  <si>
    <t>5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</si>
  <si>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</si>
  <si>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</si>
  <si>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2079271138</t>
  </si>
  <si>
    <t>https://podminky.urs.cz/item/CS_URS_2022_02/113107131</t>
  </si>
  <si>
    <t>6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</si>
  <si>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</si>
  <si>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</si>
  <si>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-1216270815</t>
  </si>
  <si>
    <t>https://podminky.urs.cz/item/CS_URS_2022_02/113107162</t>
  </si>
  <si>
    <t>"chodník z asfaltu</t>
  </si>
  <si>
    <t>808,950</t>
  </si>
  <si>
    <t>7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</si>
  <si>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</si>
  <si>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</si>
  <si>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1226209428</t>
  </si>
  <si>
    <t>https://podminky.urs.cz/item/CS_URS_2022_02/113107163</t>
  </si>
  <si>
    <t>"komunikace - po jednotlivých úsecích</t>
  </si>
  <si>
    <t>"podkladní vrstva" 370,180</t>
  </si>
  <si>
    <t>8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</si>
  <si>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</si>
  <si>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</si>
  <si>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509490794</t>
  </si>
  <si>
    <t>https://podminky.urs.cz/item/CS_URS_2022_02/113107181</t>
  </si>
  <si>
    <t>9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</si>
  <si>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</si>
  <si>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</si>
  <si>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1473517074</t>
  </si>
  <si>
    <t>https://podminky.urs.cz/item/CS_URS_2022_02/113107341</t>
  </si>
  <si>
    <t>"obrusná vrstva" 263,750</t>
  </si>
  <si>
    <t>"obrusná vrstva" 370,180</t>
  </si>
  <si>
    <t>10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</si>
  <si>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</si>
  <si>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</si>
  <si>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-389701188</t>
  </si>
  <si>
    <t>https://podminky.urs.cz/item/CS_URS_2022_02/113107342</t>
  </si>
  <si>
    <t>"ložná vrstva" 370,180</t>
  </si>
  <si>
    <t>11</t>
  </si>
  <si>
    <t>113154112</t>
  </si>
  <si>
    <t>Frézování živičného podkladu nebo krytu s naložením na dopravní prostředek plochy do 500 m2 bez překážek v trase pruhu šířky do 0,5 m, tloušťky vrstvy 40 mm</t>
  </si>
  <si>
    <t>1124722052</t>
  </si>
  <si>
    <t>https://podminky.urs.cz/item/CS_URS_2022_02/113154112</t>
  </si>
  <si>
    <t>"komunikace viz. skladba 1A (napojení přes odskoky)</t>
  </si>
  <si>
    <t>2,550+2,900+4,200+6,400+8,600+0,950+4,750+5,700+2,700+2,400</t>
  </si>
  <si>
    <t>Mezisoučet " skladba 1A (napojení přes odskoky)</t>
  </si>
  <si>
    <t>"komunikace viz. skladba 1 (výměna obrusné vrstvy)</t>
  </si>
  <si>
    <t>29,500+27,650+56,150+18,000</t>
  </si>
  <si>
    <t>Mezisoučet " skladba 1 (výměna obrusné vrstvy)</t>
  </si>
  <si>
    <t>12</t>
  </si>
  <si>
    <t>113154114</t>
  </si>
  <si>
    <t>Frézování živičného podkladu nebo krytu s naložením na dopravní prostředek plochy do 500 m2 bez překážek v trase pruhu šířky do 0,5 m, tloušťky vrstvy 100 mm</t>
  </si>
  <si>
    <t>-1427733942</t>
  </si>
  <si>
    <t>https://podminky.urs.cz/item/CS_URS_2022_02/113154114</t>
  </si>
  <si>
    <t>1,275+1,450+2,100+3,200+4,300+0,475+2,850+1,350+1,200</t>
  </si>
  <si>
    <t>13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</si>
  <si>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</si>
  <si>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</si>
  <si>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</si>
  <si>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-1181468956</t>
  </si>
  <si>
    <t>https://podminky.urs.cz/item/CS_URS_2022_02/113202111</t>
  </si>
  <si>
    <t>"bet. obrubník</t>
  </si>
  <si>
    <t>10,600+14,400+58,400</t>
  </si>
  <si>
    <t>"kamenný krajník</t>
  </si>
  <si>
    <t>13,850+108,800+28,050+18,550+15,100+57,150+77,400+45,300+2,250+3,700+4,900+14,400+5,950+8,750</t>
  </si>
  <si>
    <t>14</t>
  </si>
  <si>
    <t>113204111</t>
  </si>
  <si>
    <t>Vytrhání obrub s vybouráním lože, s přemístěním hmot na skládku na vzdálenost do 3 m nebo s naložením na dopravní prostředek záhonových</t>
  </si>
  <si>
    <t>462060015</t>
  </si>
  <si>
    <t>https://podminky.urs.cz/item/CS_URS_2022_02/113204111</t>
  </si>
  <si>
    <t>"bet. obrubník 50 mm</t>
  </si>
  <si>
    <t>35,700+59,250+9,700+22,000+12,000+8,950+23,200+23,650+40,900+49,350+15,700+39,650+43,100+70,650+10,900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</si>
  <si>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</si>
  <si>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</si>
  <si>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1972378826</t>
  </si>
  <si>
    <t>https://podminky.urs.cz/item/CS_URS_2022_02/181111111</t>
  </si>
  <si>
    <t>"nová zeleň - trávník</t>
  </si>
  <si>
    <t>"dílčí plochy do 20 m2" 47,200</t>
  </si>
  <si>
    <t>"dílčí plochy nad 20 m2" 100,000+22,650+27,750+70,750+40,100+35,500+55,500+48,900+77,200</t>
  </si>
  <si>
    <t>16</t>
  </si>
  <si>
    <t>181311103</t>
  </si>
  <si>
    <t>Rozprostření a urovnání ornice v rovině nebo ve svahu sklonu do 1:5 ručně při souvislé ploše, tl. vrstvy do 200 mm</t>
  </si>
  <si>
    <t>-1891103962</t>
  </si>
  <si>
    <t>https://podminky.urs.cz/item/CS_URS_2022_02/181311103</t>
  </si>
  <si>
    <t>17</t>
  </si>
  <si>
    <t>M</t>
  </si>
  <si>
    <t>10371500</t>
  </si>
  <si>
    <t>substrát pro trávníky VL</t>
  </si>
  <si>
    <t>m3</t>
  </si>
  <si>
    <t>-1805461011</t>
  </si>
  <si>
    <t>525,55*0,22 'Přepočtené koeficientem množství</t>
  </si>
  <si>
    <t>18</t>
  </si>
  <si>
    <t>181411141</t>
  </si>
  <si>
    <t>Založení trávníku na půdě předem připravené plochy do 1000 m2 výsevem včetně utažení parterového v rovině nebo na svahu do 1:5</t>
  </si>
  <si>
    <t>631000613</t>
  </si>
  <si>
    <t>https://podminky.urs.cz/item/CS_URS_2022_02/181411141</t>
  </si>
  <si>
    <t>19</t>
  </si>
  <si>
    <t>00572100</t>
  </si>
  <si>
    <t>osivo jetelotráva intenzivní víceletá</t>
  </si>
  <si>
    <t>kg</t>
  </si>
  <si>
    <t>-903445634</t>
  </si>
  <si>
    <t>525,55*0,035 'Přepočtené koeficientem množství</t>
  </si>
  <si>
    <t>20</t>
  </si>
  <si>
    <t>181951112</t>
  </si>
  <si>
    <t>Úprava pláně vyrovnáním výškových rozdílů strojně v hornině třídy těžitelnosti I, skupiny 1 až 3 se zhutněním</t>
  </si>
  <si>
    <t>1145391577</t>
  </si>
  <si>
    <t>https://podminky.urs.cz/item/CS_URS_2022_02/181951112</t>
  </si>
  <si>
    <t>"asf. komunikace viz. skladba 1" 38,910</t>
  </si>
  <si>
    <t>"vjezdy bet. dlažba viz. skladba 2" 106,160+7,440+12,350</t>
  </si>
  <si>
    <t>"vjezdy bet. dlažba viz. skladba 2A" 109,520+6,460+5,430+5,790+5,890+5,430+5,750</t>
  </si>
  <si>
    <t>"chodník bet. dlažba viz. skladba 3" 862,360+51,370</t>
  </si>
  <si>
    <t>183403153</t>
  </si>
  <si>
    <t>Obdělání půdy hrabáním v rovině nebo na svahu do 1:5</t>
  </si>
  <si>
    <t>1910581621</t>
  </si>
  <si>
    <t>https://podminky.urs.cz/item/CS_URS_2022_02/183403153</t>
  </si>
  <si>
    <t>"2x křížem" 525,550*2 " VV viz. 181411141</t>
  </si>
  <si>
    <t>22</t>
  </si>
  <si>
    <t>183403161</t>
  </si>
  <si>
    <t>Obdělání půdy válením v rovině nebo na svahu do 1:5</t>
  </si>
  <si>
    <t>1627948000</t>
  </si>
  <si>
    <t>https://podminky.urs.cz/item/CS_URS_2022_02/183403161</t>
  </si>
  <si>
    <t>"3x křížem" 525,550*3 " VV viz. 181411141</t>
  </si>
  <si>
    <t>23</t>
  </si>
  <si>
    <t>183451351</t>
  </si>
  <si>
    <t>Provzdušnění travnatých ploch hloubky do 100 mm, průměru provzdušňovacích otvorů do 25 mm s přísevem travního osiva, souvislé plochy do 1000 m2 v rovině nebo na svahu do 1:5</t>
  </si>
  <si>
    <t>1123260369</t>
  </si>
  <si>
    <t>https://podminky.urs.cz/item/CS_URS_2022_02/183451351</t>
  </si>
  <si>
    <t>"1. seč" 525,550 " VV viz. 181411141</t>
  </si>
  <si>
    <t>24</t>
  </si>
  <si>
    <t>-668378067</t>
  </si>
  <si>
    <t>525,55*0,015 'Přepočtené koeficientem množství</t>
  </si>
  <si>
    <t>25</t>
  </si>
  <si>
    <t>183911132</t>
  </si>
  <si>
    <t>Dendrologický průzkum stromu prováděný ze země s počtem kontrolovaných jedinců přes 3 do 10 stromů</t>
  </si>
  <si>
    <t>kus</t>
  </si>
  <si>
    <t>2005845777</t>
  </si>
  <si>
    <t>https://podminky.urs.cz/item/CS_URS_2022_02/183911132</t>
  </si>
  <si>
    <t>"před provedením prořezu 8 ks stromů" 1,000</t>
  </si>
  <si>
    <t>26</t>
  </si>
  <si>
    <t>184813511</t>
  </si>
  <si>
    <t>Chemické odplevelení půdy před založením kultury, trávníku nebo zpevněných ploch ručně o jakékoli výměře postřikem na široko v rovině nebo na svahu do 1:5</t>
  </si>
  <si>
    <t>-293678548</t>
  </si>
  <si>
    <t>https://podminky.urs.cz/item/CS_URS_2022_02/184813511</t>
  </si>
  <si>
    <t>525,550 " VV viz. 181411141</t>
  </si>
  <si>
    <t>27</t>
  </si>
  <si>
    <t>184813521</t>
  </si>
  <si>
    <t>Chemické odplevelení po založení kultury ručně postřikem na široko v rovině nebo na svahu do 1:5</t>
  </si>
  <si>
    <t>-407018450</t>
  </si>
  <si>
    <t>https://podminky.urs.cz/item/CS_URS_2022_02/184813521</t>
  </si>
  <si>
    <t>28</t>
  </si>
  <si>
    <t>184852437</t>
  </si>
  <si>
    <t>Řez stromů prováděný lezeckou technikou redukční obvodový (S-RO), plocha koruny stromu přes 120 do 150 m2</t>
  </si>
  <si>
    <t>1898335771</t>
  </si>
  <si>
    <t>https://podminky.urs.cz/item/CS_URS_2022_02/184852437</t>
  </si>
  <si>
    <t>"prořez 8 ks stromů" 8,000</t>
  </si>
  <si>
    <t>29</t>
  </si>
  <si>
    <t>185803111</t>
  </si>
  <si>
    <t>Ošetření trávníku jednorázové v rovině nebo na svahu do 1:5</t>
  </si>
  <si>
    <t>-990367127</t>
  </si>
  <si>
    <t>https://podminky.urs.cz/item/CS_URS_2022_02/185803111</t>
  </si>
  <si>
    <t>30</t>
  </si>
  <si>
    <t>185804215</t>
  </si>
  <si>
    <t>Vypletí v rovině nebo na svahu do 1:5 trávníku po výsevu</t>
  </si>
  <si>
    <t>-622181555</t>
  </si>
  <si>
    <t>https://podminky.urs.cz/item/CS_URS_2022_02/185804215</t>
  </si>
  <si>
    <t>31</t>
  </si>
  <si>
    <t>185804311</t>
  </si>
  <si>
    <t>Zalití rostlin vodou plochy záhonů jednotlivě do 20 m2</t>
  </si>
  <si>
    <t>-1254788757</t>
  </si>
  <si>
    <t>https://podminky.urs.cz/item/CS_URS_2022_02/185804311</t>
  </si>
  <si>
    <t>"vydatnost 15 litrů/m2/zálivka</t>
  </si>
  <si>
    <t>"dílčí plochy do 20 m2 - výměra  = 47,20 m2"</t>
  </si>
  <si>
    <t>"1x při výsadbě" 47,200*15,00/1000 " VV viz. 181411141</t>
  </si>
  <si>
    <t>"1x denně po dobu min. 5 dnů po výsadbě" (47,200*15,00/1000)*5 " VV viz. 181411141</t>
  </si>
  <si>
    <t>"1x při první seči" 47,200*15,00/1000 " VV viz. 181411141</t>
  </si>
  <si>
    <t>32</t>
  </si>
  <si>
    <t>185804312</t>
  </si>
  <si>
    <t>Zalití rostlin vodou plochy záhonů jednotlivě přes 20 m2</t>
  </si>
  <si>
    <t>343985460</t>
  </si>
  <si>
    <t>https://podminky.urs.cz/item/CS_URS_2022_02/185804312</t>
  </si>
  <si>
    <t>"dílčí plochy nad 20 m2 - výměra 100,000+22,650+27,750+70,750+40,100+35,500+55,500+48,900+77,200 = 478,350 m2"</t>
  </si>
  <si>
    <t>"1x při výsadbě" 478,350*15,00/1000 " VV viz. 181411141</t>
  </si>
  <si>
    <t>"1x denně po dobu min. 5 dnů po výsadbě" (478,350*15,00/1000)*5 " VV viz. 181411141</t>
  </si>
  <si>
    <t>"1x při první seči" 478,350*15,00/1000 " VV viz. 181411141</t>
  </si>
  <si>
    <t>33</t>
  </si>
  <si>
    <t>185851121</t>
  </si>
  <si>
    <t>Dovoz vody pro zálivku rostlin na vzdálenost do 1000 m</t>
  </si>
  <si>
    <t>1484639444</t>
  </si>
  <si>
    <t>https://podminky.urs.cz/item/CS_URS_2022_02/185851121</t>
  </si>
  <si>
    <t>"pro VV SP stanovena dovozová vzd. 5 km</t>
  </si>
  <si>
    <t>4,956 " VV viz. 185804311</t>
  </si>
  <si>
    <t>50,226 " VV viz. 185804312</t>
  </si>
  <si>
    <t>34</t>
  </si>
  <si>
    <t>185851129</t>
  </si>
  <si>
    <t>Dovoz vody pro zálivku rostlin Příplatek k ceně za každých dalších i započatých 1000 m</t>
  </si>
  <si>
    <t>-2100098910</t>
  </si>
  <si>
    <t>https://podminky.urs.cz/item/CS_URS_2022_02/185851129</t>
  </si>
  <si>
    <t>55,182 " VV viz. 185851121</t>
  </si>
  <si>
    <t>55,182*4 'Přepočtené koeficientem množství</t>
  </si>
  <si>
    <t>Vodorovné konstrukce</t>
  </si>
  <si>
    <t>35</t>
  </si>
  <si>
    <t>RKON0002</t>
  </si>
  <si>
    <t>Podklad nebo lože pod dlažbu (přídlažbu) v ploše vodorovné nebo ve sklonu do 1:5, tloušťky od 50 do 100 mm z betonu prostého vyztuženého sítí</t>
  </si>
  <si>
    <t>R - položka</t>
  </si>
  <si>
    <t>-32245821</t>
  </si>
  <si>
    <t>"D.102-3_Vzorový_příčný_řez_a_detail_napojení</t>
  </si>
  <si>
    <t>"vjezdy skladba 2A (zesílená skladba)</t>
  </si>
  <si>
    <t>"beton C 25/30 XF2</t>
  </si>
  <si>
    <t>"hladká bet. dlažba" 109,520</t>
  </si>
  <si>
    <t>"hmatná bet. dlažba" 7,440+12,350</t>
  </si>
  <si>
    <t>Mezisoučet " skladba 2A (bet. dlažba tl. 80/100 mm)</t>
  </si>
  <si>
    <t>Komunikace pozemní</t>
  </si>
  <si>
    <t>36</t>
  </si>
  <si>
    <t>564851011</t>
  </si>
  <si>
    <t>Podklad ze štěrkodrti ŠD s rozprostřením a zhutněním plochy jednotlivě do 100 m2, po zhutnění tl. 150 mm</t>
  </si>
  <si>
    <t>-1380448435</t>
  </si>
  <si>
    <t>https://podminky.urs.cz/item/CS_URS_2022_02/564851011</t>
  </si>
  <si>
    <t>"vjezdy skladba 2</t>
  </si>
  <si>
    <t>"hladká bet. dlažba" 101,310+4,850</t>
  </si>
  <si>
    <t>Mezisoučet " skladba 2 (bet. dlažba tl. 80 mm)</t>
  </si>
  <si>
    <t>"chodník viz. skladba 3</t>
  </si>
  <si>
    <t>"hladká bet. dlažba" 177,010+568,480+114,200+7,520-4,850</t>
  </si>
  <si>
    <t>"hmatná bet. dlažba" 51,370</t>
  </si>
  <si>
    <t>Mezisoučet " skladba 3 (bet. dlažba tl. 60 mm)</t>
  </si>
  <si>
    <t>37</t>
  </si>
  <si>
    <t>564851012</t>
  </si>
  <si>
    <t>Podklad ze štěrkodrti ŠD s rozprostřením a zhutněním plochy jednotlivě do 100 m2, po zhutnění tl. 160 mm</t>
  </si>
  <si>
    <t>702096977</t>
  </si>
  <si>
    <t>https://podminky.urs.cz/item/CS_URS_2022_02/564851012</t>
  </si>
  <si>
    <t>38</t>
  </si>
  <si>
    <t>564851111</t>
  </si>
  <si>
    <t>Podklad ze štěrkodrti ŠD s rozprostřením a zhutněním plochy přes 100 m2, po zhutnění tl. 150 mm</t>
  </si>
  <si>
    <t>882870070</t>
  </si>
  <si>
    <t>https://podminky.urs.cz/item/CS_URS_2022_02/564851111</t>
  </si>
  <si>
    <t>"hladká bet. dlažba" 177,010+114,200+7,520-4,850</t>
  </si>
  <si>
    <t>39</t>
  </si>
  <si>
    <t>564871011</t>
  </si>
  <si>
    <t>Podklad ze štěrkodrti ŠD s rozprostřením a zhutněním plochy jednotlivě do 100 m2, po zhutnění tl. 250 mm</t>
  </si>
  <si>
    <t>1276156803</t>
  </si>
  <si>
    <t>https://podminky.urs.cz/item/CS_URS_2022_02/564871011</t>
  </si>
  <si>
    <t>"komunikace viz. skladba 1</t>
  </si>
  <si>
    <t>38,910</t>
  </si>
  <si>
    <t>Mezisoučet " skladba 1</t>
  </si>
  <si>
    <t>40</t>
  </si>
  <si>
    <t>565156101</t>
  </si>
  <si>
    <t>Asfaltový beton vrstva podkladní ACP 22 (obalované kamenivo hrubozrnné - OKH) s rozprostřením a zhutněním v pruhu šířky do 1,5 m, po zhutnění tl. 70 mm</t>
  </si>
  <si>
    <t>-1440567483</t>
  </si>
  <si>
    <t>https://podminky.urs.cz/item/CS_URS_2022_02/565156101</t>
  </si>
  <si>
    <t>41</t>
  </si>
  <si>
    <t>566401111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</si>
  <si>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0,06 do 0,08 m3/m2</t>
  </si>
  <si>
    <t>1476979963</t>
  </si>
  <si>
    <t>https://podminky.urs.cz/item/CS_URS_2022_02/566401111</t>
  </si>
  <si>
    <t>"chodník viz. skladba 3 (předláždění)</t>
  </si>
  <si>
    <t>"hladká bet. dlažba" 9,120</t>
  </si>
  <si>
    <t>Mezisoučet " skladba 3 (předláždění bet. dlažbou tl. 60 mm)</t>
  </si>
  <si>
    <t>42</t>
  </si>
  <si>
    <t>567122111</t>
  </si>
  <si>
    <t>Podklad ze směsi stmelené cementem SC bez dilatačních spár, s rozprostřením a zhutněním SC C 8/10 (KSC I), po zhutnění tl. 120 mm</t>
  </si>
  <si>
    <t>918679950</t>
  </si>
  <si>
    <t>https://podminky.urs.cz/item/CS_URS_2022_02/567122111</t>
  </si>
  <si>
    <t>43</t>
  </si>
  <si>
    <t>567122114</t>
  </si>
  <si>
    <t>Podklad ze směsi stmelené cementem SC bez dilatačních spár, s rozprostřením a zhutněním SC C 8/10 (KSC I), po zhutnění tl. 150 mm</t>
  </si>
  <si>
    <t>-2002844192</t>
  </si>
  <si>
    <t>https://podminky.urs.cz/item/CS_URS_2022_02/567122114</t>
  </si>
  <si>
    <t>"hmatná bet. dlažba" 6,460+5,430+5,790</t>
  </si>
  <si>
    <t>44</t>
  </si>
  <si>
    <t>567132112</t>
  </si>
  <si>
    <t>Podklad ze směsi stmelené cementem SC bez dilatačních spár, s rozprostřením a zhutněním SC C 8/10 (KSC I), po zhutnění tl. 170 mm</t>
  </si>
  <si>
    <t>1856033150</t>
  </si>
  <si>
    <t>https://podminky.urs.cz/item/CS_URS_2022_02/567132112</t>
  </si>
  <si>
    <t>45</t>
  </si>
  <si>
    <t>571901111</t>
  </si>
  <si>
    <t>Posyp podkladu nebo krytu s rozprostřením a zhutněním kamenivem drceným nebo těženým, v množství do 5 kg/m2</t>
  </si>
  <si>
    <t>-2108260070</t>
  </si>
  <si>
    <t>https://podminky.urs.cz/item/CS_URS_2022_02/571901111</t>
  </si>
  <si>
    <t>46</t>
  </si>
  <si>
    <t>573111112</t>
  </si>
  <si>
    <t>Postřik infiltrační PI z asfaltu silničního s posypem kamenivem, v množství 1,00 kg/m2</t>
  </si>
  <si>
    <t>1415402899</t>
  </si>
  <si>
    <t>https://podminky.urs.cz/item/CS_URS_2022_02/573111112</t>
  </si>
  <si>
    <t>47</t>
  </si>
  <si>
    <t>573211107</t>
  </si>
  <si>
    <t>Postřik spojovací PS bez posypu kamenivem z asfaltu silničního, v množství 0,30 kg/m2</t>
  </si>
  <si>
    <t>737443679</t>
  </si>
  <si>
    <t>https://podminky.urs.cz/item/CS_URS_2022_02/573211107</t>
  </si>
  <si>
    <t>38,910*2</t>
  </si>
  <si>
    <t>42,360+0,550</t>
  </si>
  <si>
    <t>131,130</t>
  </si>
  <si>
    <t>48</t>
  </si>
  <si>
    <t>577134111</t>
  </si>
  <si>
    <t>Asfaltový beton vrstva obrusná ACO 11 (ABS) s rozprostřením a se zhutněním z nemodifikovaného asfaltu v pruhu šířky do 3 m tř. I, po zhutnění tl. 40 mm</t>
  </si>
  <si>
    <t>-312281839</t>
  </si>
  <si>
    <t>https://podminky.urs.cz/item/CS_URS_2022_02/577134111</t>
  </si>
  <si>
    <t>49</t>
  </si>
  <si>
    <t>577165112</t>
  </si>
  <si>
    <t>Asfaltový beton vrstva ložní ACL 16 (ABH) s rozprostřením a zhutněním z nemodifikovaného asfaltu v pruhu šířky do 3 m, po zhutnění tl. 70 mm</t>
  </si>
  <si>
    <t>-657392387</t>
  </si>
  <si>
    <t>https://podminky.urs.cz/item/CS_URS_2022_02/577165112</t>
  </si>
  <si>
    <t>50</t>
  </si>
  <si>
    <t>578901111</t>
  </si>
  <si>
    <t>Zdrsňovací posyp litého asfaltu z kameniva drobného drceného obaleného asfaltem se zaválcováním a s odstraněním přebytečného materiálu s povrchu, v množství 4 kg/m2</t>
  </si>
  <si>
    <t>-1251416792</t>
  </si>
  <si>
    <t>https://podminky.urs.cz/item/CS_URS_2022_02/578901111</t>
  </si>
  <si>
    <t>51</t>
  </si>
  <si>
    <t>596211120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</si>
  <si>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do 50 m2</t>
  </si>
  <si>
    <t>-794525729</t>
  </si>
  <si>
    <t>https://podminky.urs.cz/item/CS_URS_2022_02/596211120</t>
  </si>
  <si>
    <t>"hmatná bet. dlažba" 2,050</t>
  </si>
  <si>
    <t>52</t>
  </si>
  <si>
    <t>596211122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</si>
  <si>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přes 100 do 300 m2</t>
  </si>
  <si>
    <t>-1068571029</t>
  </si>
  <si>
    <t>https://podminky.urs.cz/item/CS_URS_2022_02/596211122</t>
  </si>
  <si>
    <t>"hladká bet. dlažba" 568,480</t>
  </si>
  <si>
    <t>53</t>
  </si>
  <si>
    <t>59245018</t>
  </si>
  <si>
    <t>dlažba tvar obdélník betonová 200x100x60mm přírodní</t>
  </si>
  <si>
    <t>-1827881996</t>
  </si>
  <si>
    <t>"hladká bet. dlažba" 356,420 " VV viz. 596211120</t>
  </si>
  <si>
    <t>"hladká bet. dlažba" 568,480 " VV viz. 596211122</t>
  </si>
  <si>
    <t>924,9*1,03 'Přepočtené koeficientem množství</t>
  </si>
  <si>
    <t>54</t>
  </si>
  <si>
    <t>59245006</t>
  </si>
  <si>
    <t>dlažba tvar obdélník betonová pro nevidomé 200x100x60mm barevná</t>
  </si>
  <si>
    <t>-772450234</t>
  </si>
  <si>
    <t>51,37*1,03 'Přepočtené koeficientem množství</t>
  </si>
  <si>
    <t>55</t>
  </si>
  <si>
    <t>596211124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</si>
  <si>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Příplatek k cenám za dlažbu z prvků dvou barev</t>
  </si>
  <si>
    <t>-1795608478</t>
  </si>
  <si>
    <t>https://podminky.urs.cz/item/CS_URS_2022_02/596211124</t>
  </si>
  <si>
    <t>356,420 " VV viz. 596211120</t>
  </si>
  <si>
    <t>568,480 " VV viz. 596211122</t>
  </si>
  <si>
    <t>56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</si>
  <si>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</si>
  <si>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</si>
  <si>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254319649</t>
  </si>
  <si>
    <t>https://podminky.urs.cz/item/CS_URS_2022_02/596212210</t>
  </si>
  <si>
    <t>57</t>
  </si>
  <si>
    <t>59245213</t>
  </si>
  <si>
    <t>dlažba zámková tvaru I 196x161x80mm přírodní</t>
  </si>
  <si>
    <t>1671665267</t>
  </si>
  <si>
    <t>"hladká bet. dlažba" 101,310</t>
  </si>
  <si>
    <t>101,31*1,03 'Přepočtené koeficientem množství</t>
  </si>
  <si>
    <t>58</t>
  </si>
  <si>
    <t>59245203</t>
  </si>
  <si>
    <t>dlažba zámková tvaru I 196x161x80mm barevná</t>
  </si>
  <si>
    <t>1537088415</t>
  </si>
  <si>
    <t>4,850</t>
  </si>
  <si>
    <t>4,85*1,03 'Přepočtené koeficientem množství</t>
  </si>
  <si>
    <t>59</t>
  </si>
  <si>
    <t>59245224</t>
  </si>
  <si>
    <t>dlažba zámková tvaru I základní pro nevidomé 196x161x80mm barevná</t>
  </si>
  <si>
    <t>-658983146</t>
  </si>
  <si>
    <t>19,79*1,03 'Přepočtené koeficientem množství</t>
  </si>
  <si>
    <t>60</t>
  </si>
  <si>
    <t>596212312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</si>
  <si>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100 mm skupiny A, pro plochy do 300 m2</t>
  </si>
  <si>
    <t>-209579982</t>
  </si>
  <si>
    <t>https://podminky.urs.cz/item/CS_URS_2022_02/596212312</t>
  </si>
  <si>
    <t>61</t>
  </si>
  <si>
    <t>59245220</t>
  </si>
  <si>
    <t>dlažba zámková tvaru I 196x161x100mm přírodní</t>
  </si>
  <si>
    <t>1771895920</t>
  </si>
  <si>
    <t>109,52*1,02 'Přepočtené koeficientem množství</t>
  </si>
  <si>
    <t>62</t>
  </si>
  <si>
    <t>-1802010329</t>
  </si>
  <si>
    <t>17,68*1,02 'Přepočtené koeficientem množství</t>
  </si>
  <si>
    <t>63</t>
  </si>
  <si>
    <t>RKON0001</t>
  </si>
  <si>
    <t>Kryt vymývaným dekoračním kamenivem (kačírkem) tl. 100 mm</t>
  </si>
  <si>
    <t>-34403544</t>
  </si>
  <si>
    <t>"viz. skladba 4 " 6,020</t>
  </si>
  <si>
    <t>Trubní vedení</t>
  </si>
  <si>
    <t>64</t>
  </si>
  <si>
    <t>899231111</t>
  </si>
  <si>
    <t>Výšková úprava uličního vstupu nebo vpusti do 200 mm zvýšením mříže</t>
  </si>
  <si>
    <t>190913648</t>
  </si>
  <si>
    <t>https://podminky.urs.cz/item/CS_URS_2022_02/899231111</t>
  </si>
  <si>
    <t>"1x UV" 1,000</t>
  </si>
  <si>
    <t>65</t>
  </si>
  <si>
    <t>899331111</t>
  </si>
  <si>
    <t>Výšková úprava uličního vstupu nebo vpusti do 200 mm zvýšením poklopu</t>
  </si>
  <si>
    <t>1799873709</t>
  </si>
  <si>
    <t>https://podminky.urs.cz/item/CS_URS_2022_02/899331111</t>
  </si>
  <si>
    <t>"5x kanalizační šachta" 5,000</t>
  </si>
  <si>
    <t>66</t>
  </si>
  <si>
    <t>899431111</t>
  </si>
  <si>
    <t>Výšková úprava uličního vstupu nebo vpusti do 200 mm zvýšením krycího hrnce, šoupěte nebo hydrantu bez úpravy armatur</t>
  </si>
  <si>
    <t>-1208874097</t>
  </si>
  <si>
    <t>https://podminky.urs.cz/item/CS_URS_2022_02/899431111</t>
  </si>
  <si>
    <t>"1x vodovodní šoupě" 1,000</t>
  </si>
  <si>
    <t>"1x vodovodní hydrant" 1,000</t>
  </si>
  <si>
    <t>Ostatní konstrukce a práce, bourání</t>
  </si>
  <si>
    <t>67</t>
  </si>
  <si>
    <t>915111111</t>
  </si>
  <si>
    <t>Vodorovné dopravní značení stříkané barvou dělící čára šířky 125 mm souvislá bílá základní</t>
  </si>
  <si>
    <t>-1713810985</t>
  </si>
  <si>
    <t>https://podminky.urs.cz/item/CS_URS_2022_02/915111111</t>
  </si>
  <si>
    <t>"D.101-6_Situace_dopravního_značení</t>
  </si>
  <si>
    <t>"nové VDZ do doby vyzrání asfaltu (cca. do 6 měsíců)</t>
  </si>
  <si>
    <t>"V1a" 68,650+41,300+10,500+38,100+20,100+10,500+15,450</t>
  </si>
  <si>
    <t>"V4" 22,350</t>
  </si>
  <si>
    <t>68</t>
  </si>
  <si>
    <t>915111121</t>
  </si>
  <si>
    <t>Vodorovné dopravní značení stříkané barvou dělící čára šířky 125 mm přerušovaná bílá základní</t>
  </si>
  <si>
    <t>-1515150742</t>
  </si>
  <si>
    <t>https://podminky.urs.cz/item/CS_URS_2022_02/915111121</t>
  </si>
  <si>
    <t>"V2b" 42,550+13,000+13,000+12,000+18,000+19,500+16,000+10,000+41,500+17,250+29,000</t>
  </si>
  <si>
    <t>69</t>
  </si>
  <si>
    <t>915121111</t>
  </si>
  <si>
    <t>Vodorovné dopravní značení stříkané barvou vodící čára bílá šířky 250 mm souvislá základní</t>
  </si>
  <si>
    <t>-220750676</t>
  </si>
  <si>
    <t>https://podminky.urs.cz/item/CS_URS_2022_02/915121111</t>
  </si>
  <si>
    <t>"V5" 1,400</t>
  </si>
  <si>
    <t>70</t>
  </si>
  <si>
    <t>915131111</t>
  </si>
  <si>
    <t>Vodorovné dopravní značení stříkané barvou přechody pro chodce, šipky, symboly bílé základní</t>
  </si>
  <si>
    <t>-1086229365</t>
  </si>
  <si>
    <t>https://podminky.urs.cz/item/CS_URS_2022_02/915131111</t>
  </si>
  <si>
    <t>"VDZ (do doby vyzrání asfaltu - cca. 6 měsíců)</t>
  </si>
  <si>
    <t>"V7a" 4,500*3,000</t>
  </si>
  <si>
    <t>71</t>
  </si>
  <si>
    <t>-885823552</t>
  </si>
  <si>
    <t>"V9a" 5,000*1,000*3</t>
  </si>
  <si>
    <t>"V7a" 3,000*3,750*2</t>
  </si>
  <si>
    <t>"V20" 0,750*2,625*22</t>
  </si>
  <si>
    <t>72</t>
  </si>
  <si>
    <t>915211111</t>
  </si>
  <si>
    <t>Vodorovné dopravní značení stříkaným plastem dělící čára šířky 125 mm souvislá bílá základní</t>
  </si>
  <si>
    <t>-2035843775</t>
  </si>
  <si>
    <t>https://podminky.urs.cz/item/CS_URS_2022_02/915211111</t>
  </si>
  <si>
    <t>"nové VDZ po vyzrání asfaltu (cca. po 6 měsících)</t>
  </si>
  <si>
    <t>73</t>
  </si>
  <si>
    <t>915211121</t>
  </si>
  <si>
    <t>Vodorovné dopravní značení stříkaným plastem dělící čára šířky 125 mm přerušovaná bílá základní</t>
  </si>
  <si>
    <t>-1629603051</t>
  </si>
  <si>
    <t>https://podminky.urs.cz/item/CS_URS_2022_02/915211121</t>
  </si>
  <si>
    <t>74</t>
  </si>
  <si>
    <t>915221111</t>
  </si>
  <si>
    <t>Vodorovné dopravní značení stříkaným plastem vodící čára bílá šířky 250 mm souvislá základní</t>
  </si>
  <si>
    <t>-1650655879</t>
  </si>
  <si>
    <t>https://podminky.urs.cz/item/CS_URS_2022_02/915221111</t>
  </si>
  <si>
    <t>75</t>
  </si>
  <si>
    <t>915223121</t>
  </si>
  <si>
    <t>Orientační prvky pro nevidomé z plastu na pozemních komunikacích a komunikacích pro pěší vodicí linie na přechodu šířky 170 mm</t>
  </si>
  <si>
    <t>-271341191</t>
  </si>
  <si>
    <t>https://podminky.urs.cz/item/CS_URS_2022_02/915223121</t>
  </si>
  <si>
    <t>3,500*2*2</t>
  </si>
  <si>
    <t>76</t>
  </si>
  <si>
    <t>915231111</t>
  </si>
  <si>
    <t>Vodorovné dopravní značení stříkaným plastem přechody pro chodce, šipky, symboly nápisy bílé základní</t>
  </si>
  <si>
    <t>1544279812</t>
  </si>
  <si>
    <t>https://podminky.urs.cz/item/CS_URS_2022_02/915231111</t>
  </si>
  <si>
    <t>"VDZ (po vyzrání asfaltu - cca. za 6 měsíců)</t>
  </si>
  <si>
    <t>77</t>
  </si>
  <si>
    <t>1554369194</t>
  </si>
  <si>
    <t>78</t>
  </si>
  <si>
    <t>915491212</t>
  </si>
  <si>
    <t>Osazení vodicího proužku z betonových prefabrikovaných desek tl. do 120 mm do lože z cementové malty tl. 20 mm, s vyplněním a zatřením spár cementovou maltou s podkladní vrstvou z betonu prostého tl. 50 až 100 mm šířka proužku 500 mm</t>
  </si>
  <si>
    <t>1616000364</t>
  </si>
  <si>
    <t>https://podminky.urs.cz/item/CS_URS_2022_02/915491212</t>
  </si>
  <si>
    <t>"vjezdy do areálů</t>
  </si>
  <si>
    <t>"vodící linie pro ZTP š. 400 mm" (14,500+13,750+15,000)*0,400</t>
  </si>
  <si>
    <t>79</t>
  </si>
  <si>
    <t>RMAT0003</t>
  </si>
  <si>
    <t>umělá vodící linie pro nevidomé/slabozraké z bet. dlažby 200x200x80 mm barevná</t>
  </si>
  <si>
    <t>394599089</t>
  </si>
  <si>
    <t>17,3*0,412 'Přepočtené koeficientem množství</t>
  </si>
  <si>
    <t>80</t>
  </si>
  <si>
    <t>915611111</t>
  </si>
  <si>
    <t>Předznačení pro vodorovné značení stříkané barvou nebo prováděné z nátěrových hmot liniové dělicí čáry, vodicí proužky</t>
  </si>
  <si>
    <t>752736804</t>
  </si>
  <si>
    <t>https://podminky.urs.cz/item/CS_URS_2022_02/915611111</t>
  </si>
  <si>
    <t>81</t>
  </si>
  <si>
    <t>915621111</t>
  </si>
  <si>
    <t>Předznačení pro vodorovné značení stříkané barvou nebo prováděné z nátěrových hmot plošné šipky, symboly, nápisy</t>
  </si>
  <si>
    <t>-24805282</t>
  </si>
  <si>
    <t>https://podminky.urs.cz/item/CS_URS_2022_02/915621111</t>
  </si>
  <si>
    <t>82</t>
  </si>
  <si>
    <t>-169701549</t>
  </si>
  <si>
    <t>83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</si>
  <si>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</si>
  <si>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</si>
  <si>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-1927148309</t>
  </si>
  <si>
    <t>https://podminky.urs.cz/item/CS_URS_2022_02/916131213</t>
  </si>
  <si>
    <t>"D.102-5_Situace_obrub</t>
  </si>
  <si>
    <t>"bet. obruba 150x250 mm</t>
  </si>
  <si>
    <t>4,690+0,690+0,960+2,000+25,630+20,410+40,620+5,210+2,000+20,600+4,000+7,240+1,500+2,210+2,000+1,530+2,000+3,740+10,270+15,760+3,950+5,150+30,650</t>
  </si>
  <si>
    <t>7,070+6,620+24,030+2,980+15,160+20,410+25,670+39,070+6,040+5,930+12,290+11,850+5,350+1,050+29,070+3,370+2,740+13,100+3,680+11,080+3,910+12,790+55,120</t>
  </si>
  <si>
    <t>Mezisoučet " bet. obruba 150x250 mm</t>
  </si>
  <si>
    <t>"bet. obruba 150x150 mm</t>
  </si>
  <si>
    <t>5,020+5,170+3,000+4,950+7,250+4,250+4,520+5,230+12,880+5,980+8,200+11,790+9,600+15,290+4,190+3,480+3,270+15,200+7,290+3,070+2,010</t>
  </si>
  <si>
    <t>Mezisoučet " bet. obruba 150x150 mm</t>
  </si>
  <si>
    <t>84</t>
  </si>
  <si>
    <t>59217032</t>
  </si>
  <si>
    <t>obrubník betonový silniční 1000x150x150mm</t>
  </si>
  <si>
    <t>-2055314479</t>
  </si>
  <si>
    <t>141,64*1,02 'Přepočtené koeficientem množství</t>
  </si>
  <si>
    <t>85</t>
  </si>
  <si>
    <t>59217031</t>
  </si>
  <si>
    <t>obrubník betonový silniční 1000x150x250mm</t>
  </si>
  <si>
    <t>-1372535874</t>
  </si>
  <si>
    <t>531,19*1,02 'Přepočtené koeficientem množství</t>
  </si>
  <si>
    <t>86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</si>
  <si>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</si>
  <si>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</si>
  <si>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-576361829</t>
  </si>
  <si>
    <t>https://podminky.urs.cz/item/CS_URS_2022_02/916231213</t>
  </si>
  <si>
    <t>"bet. obruba 50x200 mm</t>
  </si>
  <si>
    <t>9,630+104,650+77,140+11,170+45,250+0,840+0,840+8,760+12,090+14,860+7,250+19,900+36,500+21,650+44,520+16,600+8,070+46,210+4,900+4,620+25,820+10,180</t>
  </si>
  <si>
    <t>18,350</t>
  </si>
  <si>
    <t>Mezisoučet " bet. obruba 50x200 mm</t>
  </si>
  <si>
    <t>"bet. obruba 80x250 mm</t>
  </si>
  <si>
    <t>10,530+4,600+4,700+9,360+10,060+10,140+9,600</t>
  </si>
  <si>
    <t>Mezisoučet " bet. obruba 80x250 mm</t>
  </si>
  <si>
    <t>87</t>
  </si>
  <si>
    <t>59217011</t>
  </si>
  <si>
    <t>obrubník betonový zahradní 500x50x200mm</t>
  </si>
  <si>
    <t>1622993291</t>
  </si>
  <si>
    <t>549,8*1,02 'Přepočtené koeficientem množství</t>
  </si>
  <si>
    <t>88</t>
  </si>
  <si>
    <t>59217012</t>
  </si>
  <si>
    <t>obrubník betonový zahradní 500x80x250mm</t>
  </si>
  <si>
    <t>-740391200</t>
  </si>
  <si>
    <t>58,99*1,02 'Přepočtené koeficientem množství</t>
  </si>
  <si>
    <t>89</t>
  </si>
  <si>
    <t>916231293</t>
  </si>
  <si>
    <t>Osazení chodníkového obrubníku betonového se zřízením lože, s vyplněním a zatřením spár cementovou maltou Příplatek k cenám za osazení obloukového obrubníku</t>
  </si>
  <si>
    <t>2058550097</t>
  </si>
  <si>
    <t>https://podminky.urs.cz/item/CS_URS_2022_02/916231293</t>
  </si>
  <si>
    <t>7,500+7,500+11,000+5,500+5,500+6,300+6,300+8,000+7,000+6,500+6,500+13,000+10,000+8,000+5,500+14,000+10,500+13,000+12,500+8,000</t>
  </si>
  <si>
    <t>90</t>
  </si>
  <si>
    <t>916991121</t>
  </si>
  <si>
    <t>Lože pod obrubníky, krajníky nebo obruby z dlažebních kostek z betonu prostého</t>
  </si>
  <si>
    <t>633354603</t>
  </si>
  <si>
    <t>https://podminky.urs.cz/item/CS_URS_2022_02/916991121</t>
  </si>
  <si>
    <t>"příplatek za rozšířené lože nad základní lože v položce</t>
  </si>
  <si>
    <t>672,830*0,350*0,100</t>
  </si>
  <si>
    <t>91</t>
  </si>
  <si>
    <t>919112111</t>
  </si>
  <si>
    <t>Řezání dilatačních spár v živičném krytu příčných nebo podélných, šířky 4 mm, hloubky do 60 mm</t>
  </si>
  <si>
    <t>331688041</t>
  </si>
  <si>
    <t>https://podminky.urs.cz/item/CS_URS_2022_02/919112111</t>
  </si>
  <si>
    <t>6,000+6,600+6,900+5,750*2+12,350+10,250+10,100+14,550+20,300+2,850</t>
  </si>
  <si>
    <t>Mezisoučet " napojení přes odskoky</t>
  </si>
  <si>
    <t>9,300+5,750+5,500+16,000+6,250+13,000+16,000</t>
  </si>
  <si>
    <t>Mezisoučet " výměna obrusné vrstvy</t>
  </si>
  <si>
    <t>92</t>
  </si>
  <si>
    <t>919112212</t>
  </si>
  <si>
    <t>Řezání dilatačních spár v živičném krytu vytvoření komůrky pro těsnící zálivku šířky 10 mm, hloubky 20 mm</t>
  </si>
  <si>
    <t>-1851716473</t>
  </si>
  <si>
    <t>https://podminky.urs.cz/item/CS_URS_2022_02/919112212</t>
  </si>
  <si>
    <t>173,200 " VV viz. 919112111</t>
  </si>
  <si>
    <t>93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</si>
  <si>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</si>
  <si>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</si>
  <si>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921304521</t>
  </si>
  <si>
    <t>https://podminky.urs.cz/item/CS_URS_2022_02/919122111</t>
  </si>
  <si>
    <t>94</t>
  </si>
  <si>
    <t>919125111</t>
  </si>
  <si>
    <t>Těsnění svislé spáry mezi živičným krytem a ostatními prvky asfaltovou páskou samolepicí šířky 35 mm tl. 8 mm</t>
  </si>
  <si>
    <t>-1737140279</t>
  </si>
  <si>
    <t>https://podminky.urs.cz/item/CS_URS_2022_02/919125111</t>
  </si>
  <si>
    <t>95</t>
  </si>
  <si>
    <t>919726123</t>
  </si>
  <si>
    <t>Geotextilie netkaná pro ochranu, separaci nebo filtraci měrná hmotnost přes 300 do 500 g/m2</t>
  </si>
  <si>
    <t>2043885566</t>
  </si>
  <si>
    <t>https://podminky.urs.cz/item/CS_URS_2022_02/919726123</t>
  </si>
  <si>
    <t>"vjezdy bet. dlažba viz. skladba 2" 106,160</t>
  </si>
  <si>
    <t>"vjezdy bet. dlažba viz. skladba 2A" 109,520</t>
  </si>
  <si>
    <t>"chodník bet. dlažba viz. skladba 3" 862,360</t>
  </si>
  <si>
    <t>96</t>
  </si>
  <si>
    <t>919731121</t>
  </si>
  <si>
    <t>Zarovnání styčné plochy podkladu nebo krytu podél vybourané části komunikace nebo zpevněné plochy živičné tl. do 50 mm</t>
  </si>
  <si>
    <t>1113902550</t>
  </si>
  <si>
    <t>https://podminky.urs.cz/item/CS_URS_2022_02/919731121</t>
  </si>
  <si>
    <t>"obrusná vrstva</t>
  </si>
  <si>
    <t>97</t>
  </si>
  <si>
    <t>919731122</t>
  </si>
  <si>
    <t>Zarovnání styčné plochy podkladu nebo krytu podél vybourané části komunikace nebo zpevněné plochy živičné tl. přes 50 do 100 mm</t>
  </si>
  <si>
    <t>591184807</t>
  </si>
  <si>
    <t>https://podminky.urs.cz/item/CS_URS_2022_02/919731122</t>
  </si>
  <si>
    <t>"ložná vrstva</t>
  </si>
  <si>
    <t>98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</si>
  <si>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</si>
  <si>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</si>
  <si>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410318324</t>
  </si>
  <si>
    <t>https://podminky.urs.cz/item/CS_URS_2022_02/919732211</t>
  </si>
  <si>
    <t>99</t>
  </si>
  <si>
    <t>919735111</t>
  </si>
  <si>
    <t>Řezání stávajícího živičného krytu nebo podkladu hloubky do 50 mm</t>
  </si>
  <si>
    <t>816032409</t>
  </si>
  <si>
    <t>https://podminky.urs.cz/item/CS_URS_2022_02/919735111</t>
  </si>
  <si>
    <t>100</t>
  </si>
  <si>
    <t>919735112</t>
  </si>
  <si>
    <t>Řezání stávajícího živičného krytu nebo podkladu hloubky přes 50 do 100 mm</t>
  </si>
  <si>
    <t>1255193895</t>
  </si>
  <si>
    <t>https://podminky.urs.cz/item/CS_URS_2022_02/919735112</t>
  </si>
  <si>
    <t>101</t>
  </si>
  <si>
    <t>938908411</t>
  </si>
  <si>
    <t>Čištění vozovek splachováním vodou povrchu podkladu nebo krytu živičného, betonového nebo dlážděného</t>
  </si>
  <si>
    <t>1244395228</t>
  </si>
  <si>
    <t>https://podminky.urs.cz/item/CS_URS_2022_02/938908411</t>
  </si>
  <si>
    <t>"asf. komunikace viz. skladba 1A (napojení přes odskoky)" 42,910</t>
  </si>
  <si>
    <t>"asf. komunikace viz. skladba 1 (výměna obrusné vrstvy)" 131,130</t>
  </si>
  <si>
    <t>"vjezdy bet. dlažba viz. skladba 2A" 109,520+6,460+5,430+5,790</t>
  </si>
  <si>
    <t>"chodník bet. dlažba viz. skladba 3 (předláždění)" 9,120+2,050</t>
  </si>
  <si>
    <t>102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</si>
  <si>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</si>
  <si>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</si>
  <si>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864770599</t>
  </si>
  <si>
    <t>https://podminky.urs.cz/item/CS_URS_2022_02/938909311</t>
  </si>
  <si>
    <t>1391,000 " VV viz. 938908411</t>
  </si>
  <si>
    <t>103</t>
  </si>
  <si>
    <t>939591040</t>
  </si>
  <si>
    <t>Výztuž konstrukcí pozemních komunikací ze sítí svařovaných</t>
  </si>
  <si>
    <t>t</t>
  </si>
  <si>
    <t>1600752655</t>
  </si>
  <si>
    <t>https://podminky.urs.cz/item/CS_URS_2022_02/939591040</t>
  </si>
  <si>
    <t>"1x KARI 8/8-100x100 mm (7,90 kg/m2)</t>
  </si>
  <si>
    <t>"hladká bet. dlažba" (109,520)*7,90*0,001</t>
  </si>
  <si>
    <t>"hmatná bet. dlažba" (6,460+5,430+5,790)*7,90*0,001</t>
  </si>
  <si>
    <t>"přípočet 30% na prostřih a stykování sítí" 1,005*30/100</t>
  </si>
  <si>
    <t>104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</si>
  <si>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</si>
  <si>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</si>
  <si>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-1404623565</t>
  </si>
  <si>
    <t>https://podminky.urs.cz/item/CS_URS_2022_02/979054451</t>
  </si>
  <si>
    <t>"hladká bet. dlažba" 9,120+2,050</t>
  </si>
  <si>
    <t>105</t>
  </si>
  <si>
    <t>RKON0003</t>
  </si>
  <si>
    <t>Vodorovné značení V20 (cyklopiktogram) provedené stříkaným plastem velikosti do 2,5 m</t>
  </si>
  <si>
    <t>-1155144275</t>
  </si>
  <si>
    <t>"V20" 22,000</t>
  </si>
  <si>
    <t>997</t>
  </si>
  <si>
    <t>Přesun sutě</t>
  </si>
  <si>
    <t>106</t>
  </si>
  <si>
    <t>997221551</t>
  </si>
  <si>
    <t>Vodorovná doprava suti bez naložení, ale se složením a s hrubým urovnáním ze sypkých materiálů, na vzdálenost do 1 km</t>
  </si>
  <si>
    <t>1977605795</t>
  </si>
  <si>
    <t>https://podminky.urs.cz/item/CS_URS_2022_02/997221551</t>
  </si>
  <si>
    <t>"pro VV SP stanovena skládka stav. suti ve vzd. 20 km</t>
  </si>
  <si>
    <t>"podkl. drc. kamenivo" 21,939+154,594+234,596+162,879</t>
  </si>
  <si>
    <t>"uliční smetky" 13,910+27,820</t>
  </si>
  <si>
    <t>"asfaltová fréza" 15,865+4,183</t>
  </si>
  <si>
    <t>107</t>
  </si>
  <si>
    <t>997221559</t>
  </si>
  <si>
    <t>Vodorovná doprava suti bez naložení, ale se složením a s hrubým urovnáním Příplatek k ceně za každý další i započatý 1 km přes 1 km</t>
  </si>
  <si>
    <t>1938762586</t>
  </si>
  <si>
    <t>https://podminky.urs.cz/item/CS_URS_2022_02/997221559</t>
  </si>
  <si>
    <t>635,786 " VV viz. 997221551</t>
  </si>
  <si>
    <t>635,786*19 'Přepočtené koeficientem množství</t>
  </si>
  <si>
    <t>108</t>
  </si>
  <si>
    <t>997221561</t>
  </si>
  <si>
    <t>Vodorovná doprava suti bez naložení, ale se složením a s hrubým urovnáním z kusových materiálů, na vzdálenost do 1 km</t>
  </si>
  <si>
    <t>-1962008449</t>
  </si>
  <si>
    <t>https://podminky.urs.cz/item/CS_URS_2022_02/997221561</t>
  </si>
  <si>
    <t>"bet. dlažba" 19,669+5,753</t>
  </si>
  <si>
    <t>"beton prostý" 7,215</t>
  </si>
  <si>
    <t>"asfaltové kry" 79,277+62,125+139,465</t>
  </si>
  <si>
    <t>"bet. obruba" 18,588</t>
  </si>
  <si>
    <t>"kamenný krajník" 99,948</t>
  </si>
  <si>
    <t>109</t>
  </si>
  <si>
    <t>997221569</t>
  </si>
  <si>
    <t>1596612297</t>
  </si>
  <si>
    <t>https://podminky.urs.cz/item/CS_URS_2022_02/997221569</t>
  </si>
  <si>
    <t>432,040 " VV viz. 997221561</t>
  </si>
  <si>
    <t>432,04*19 'Přepočtené koeficientem množství</t>
  </si>
  <si>
    <t>110</t>
  </si>
  <si>
    <t>997221611</t>
  </si>
  <si>
    <t>Nakládání na dopravní prostředky pro vodorovnou dopravu suti</t>
  </si>
  <si>
    <t>-2101542125</t>
  </si>
  <si>
    <t>https://podminky.urs.cz/item/CS_URS_2022_02/997221611</t>
  </si>
  <si>
    <t>111</t>
  </si>
  <si>
    <t>997221861</t>
  </si>
  <si>
    <t>Poplatek za uložení stavebního odpadu na recyklační skládce (skládkovné) z prostého betonu zatříděného do Katalogu odpadů pod kódem 17 01 01</t>
  </si>
  <si>
    <t>-904281290</t>
  </si>
  <si>
    <t>https://podminky.urs.cz/item/CS_URS_2022_02/997221861</t>
  </si>
  <si>
    <t>112</t>
  </si>
  <si>
    <t>997221873</t>
  </si>
  <si>
    <t>Poplatek za uložení stavebního odpadu na recyklační skládce (skládkovné) zeminy a kamení zatříděného do Katalogu odpadů pod kódem 17 05 04</t>
  </si>
  <si>
    <t>2079604630</t>
  </si>
  <si>
    <t>https://podminky.urs.cz/item/CS_URS_2022_02/997221873</t>
  </si>
  <si>
    <t>113</t>
  </si>
  <si>
    <t>997221875</t>
  </si>
  <si>
    <t>Poplatek za uložení stavebního odpadu na recyklační skládce (skládkovné) asfaltového bez obsahu dehtu zatříděného do Katalogu odpadů pod kódem 17 03 02</t>
  </si>
  <si>
    <t>-487228858</t>
  </si>
  <si>
    <t>https://podminky.urs.cz/item/CS_URS_2022_02/997221875</t>
  </si>
  <si>
    <t>998</t>
  </si>
  <si>
    <t>Přesun hmot</t>
  </si>
  <si>
    <t>114</t>
  </si>
  <si>
    <t>998223011</t>
  </si>
  <si>
    <t>Přesun hmot pro pozemní komunikace s krytem dlážděným dopravní vzdálenost do 200 m jakékoliv délky objektu</t>
  </si>
  <si>
    <t>-1182203117</t>
  </si>
  <si>
    <t>https://podminky.urs.cz/item/CS_URS_2022_02/998223011</t>
  </si>
  <si>
    <t>115</t>
  </si>
  <si>
    <t>998223091</t>
  </si>
  <si>
    <t>Přesun hmot pro pozemní komunikace s krytem dlážděným Příplatek k ceně za zvětšený přesun přes vymezenou největší dopravní vzdálenost do 1000 m</t>
  </si>
  <si>
    <t>-2571017</t>
  </si>
  <si>
    <t>https://podminky.urs.cz/item/CS_URS_2022_02/998223091</t>
  </si>
  <si>
    <t>SO 104 - Veřejné osvětlení</t>
  </si>
  <si>
    <t>M - Práce a dodávky M</t>
  </si>
  <si>
    <t xml:space="preserve">    21-M - Elektromontáže</t>
  </si>
  <si>
    <t xml:space="preserve">      21-M.01 - Dodávky zařízení</t>
  </si>
  <si>
    <t xml:space="preserve">      21-M.02 - Materiál elektromontážní</t>
  </si>
  <si>
    <t xml:space="preserve">      21-M.03 - Materiál zemní + stavební</t>
  </si>
  <si>
    <t xml:space="preserve">      21-M.04 - Elektromontáže</t>
  </si>
  <si>
    <t xml:space="preserve">      21-M.05 - Demontáže</t>
  </si>
  <si>
    <t xml:space="preserve">      21-M.06 - Zemní práce pro elektromontáže</t>
  </si>
  <si>
    <t xml:space="preserve">      21-M.07 - Ostatní náklady</t>
  </si>
  <si>
    <t>Práce a dodávky M</t>
  </si>
  <si>
    <t>21-M</t>
  </si>
  <si>
    <t>Elektromontáže</t>
  </si>
  <si>
    <t>21-M.01</t>
  </si>
  <si>
    <t>Dodávky zařízení</t>
  </si>
  <si>
    <t>000560220</t>
  </si>
  <si>
    <t>stožár osvětlov bezpatic UZBM8-159/108/89Z žárZn</t>
  </si>
  <si>
    <t>ks</t>
  </si>
  <si>
    <t>128</t>
  </si>
  <si>
    <t>000569406</t>
  </si>
  <si>
    <t>ochranná manžeta OM159 pro U,UZ,SL,ST,UZM,UZN,KA</t>
  </si>
  <si>
    <t>000574363</t>
  </si>
  <si>
    <t>výložník osvětlov obloukový UZB1-2500Z žárZn</t>
  </si>
  <si>
    <t>000565259</t>
  </si>
  <si>
    <t>stožár osvětlov přechodový PC6-159/133/114Z žárZn</t>
  </si>
  <si>
    <t>000574484</t>
  </si>
  <si>
    <t>výložník osvětlov přechodový PDC1-2500/114 žárZn</t>
  </si>
  <si>
    <t>000530416</t>
  </si>
  <si>
    <t>svítidlo EL1 LED IP66 56W/5400lm/3000K</t>
  </si>
  <si>
    <t>000530429</t>
  </si>
  <si>
    <t>svítidlo EL2 LED IP66 56/9000lm/5700K</t>
  </si>
  <si>
    <t>Doprava dodávek</t>
  </si>
  <si>
    <t>%</t>
  </si>
  <si>
    <t>Přirážka</t>
  </si>
  <si>
    <t>-359202601</t>
  </si>
  <si>
    <t>PŘ</t>
  </si>
  <si>
    <t>Přesun dodávek</t>
  </si>
  <si>
    <t>-355008152</t>
  </si>
  <si>
    <t>21-M.02</t>
  </si>
  <si>
    <t>Materiál elektromontážní</t>
  </si>
  <si>
    <t>000101210</t>
  </si>
  <si>
    <t>kabel CYKY 4x16</t>
  </si>
  <si>
    <t>000101305</t>
  </si>
  <si>
    <t>kabel CYKY 5x1,5</t>
  </si>
  <si>
    <t>000295011</t>
  </si>
  <si>
    <t>vedení FeZn pr.10mm(0,63kg/m)</t>
  </si>
  <si>
    <t>000295072</t>
  </si>
  <si>
    <t>svorka pásku zemnící SR2d 2šrouby FeZn</t>
  </si>
  <si>
    <t>000000127</t>
  </si>
  <si>
    <t>smršťovací trubice RPK 50/16</t>
  </si>
  <si>
    <t>000579203</t>
  </si>
  <si>
    <t>stožárová výzbroj SV 6.16.4 průchozí/TNC  1xRSP4</t>
  </si>
  <si>
    <t>000430014</t>
  </si>
  <si>
    <t>pojistková vložka T/6,3A keramická 5x20mm</t>
  </si>
  <si>
    <t>Do</t>
  </si>
  <si>
    <t>Doprava materiálu</t>
  </si>
  <si>
    <t>-1682207163</t>
  </si>
  <si>
    <t>PM</t>
  </si>
  <si>
    <t>Přidružený materiál</t>
  </si>
  <si>
    <t>1060746529</t>
  </si>
  <si>
    <t>1518474842</t>
  </si>
  <si>
    <t>21-M.03</t>
  </si>
  <si>
    <t>Materiál zemní + stavební</t>
  </si>
  <si>
    <t>000046383</t>
  </si>
  <si>
    <t>výstražná fólie šířka 0,34m</t>
  </si>
  <si>
    <t>000046515</t>
  </si>
  <si>
    <t>roura korugovaná KOPODUR KD09110 pr.110/94mm</t>
  </si>
  <si>
    <t>000046525</t>
  </si>
  <si>
    <t>/roura korugovaná 09110/ spojka 02110</t>
  </si>
  <si>
    <t>000046112</t>
  </si>
  <si>
    <t>štěrkopísek 0-16mm</t>
  </si>
  <si>
    <t>000046134</t>
  </si>
  <si>
    <t>beton B13,5</t>
  </si>
  <si>
    <t>000046456</t>
  </si>
  <si>
    <t>stožárové pouzdro plast SP315/1500</t>
  </si>
  <si>
    <t>000046221</t>
  </si>
  <si>
    <t>asfalt 80</t>
  </si>
  <si>
    <t>-2144329283</t>
  </si>
  <si>
    <t>-1842497255</t>
  </si>
  <si>
    <t>-1173663179</t>
  </si>
  <si>
    <t>21-M.04</t>
  </si>
  <si>
    <t>210810081</t>
  </si>
  <si>
    <t>kabel Cu(-1kV CYKY) volně uložený do 3x35/4x25</t>
  </si>
  <si>
    <t>210810008</t>
  </si>
  <si>
    <t>kabel(-CYKY) volně uložený do 3x6/4x4/7x2,5</t>
  </si>
  <si>
    <t>210220022</t>
  </si>
  <si>
    <t>uzemňov.vedení v zemi úplná mtž FeZn pr.8-10mm</t>
  </si>
  <si>
    <t>210220441</t>
  </si>
  <si>
    <t>ochrana zemní svorky asfaltovým nátěrem</t>
  </si>
  <si>
    <t>210220446</t>
  </si>
  <si>
    <t>ochrana zemní svorky smršťovací trubicí 50/16mm</t>
  </si>
  <si>
    <t>210204011</t>
  </si>
  <si>
    <t>stožár osvětlovací ocelový do 12m</t>
  </si>
  <si>
    <t>210204103</t>
  </si>
  <si>
    <t>výložník na stožár 1-ramenný do 35kg</t>
  </si>
  <si>
    <t>210204201</t>
  </si>
  <si>
    <t>elektrovýzbroj stožárů pro 1 okruh</t>
  </si>
  <si>
    <t>210100101</t>
  </si>
  <si>
    <t>ukončení na svorkovnici vodič do 16mm2</t>
  </si>
  <si>
    <t>210202103</t>
  </si>
  <si>
    <t>svítidlo výbojkové venkovní na výložník</t>
  </si>
  <si>
    <t>PPV</t>
  </si>
  <si>
    <t>Podíl přidružených výkonů</t>
  </si>
  <si>
    <t>1039362448</t>
  </si>
  <si>
    <t>ZV</t>
  </si>
  <si>
    <t>Zednické výpomoci</t>
  </si>
  <si>
    <t>-1374241536</t>
  </si>
  <si>
    <t>21-M.05</t>
  </si>
  <si>
    <t>Demontáže</t>
  </si>
  <si>
    <t>210202103.1</t>
  </si>
  <si>
    <t>svítidlo výbojkové venkovní na výložník /dmtž</t>
  </si>
  <si>
    <t>210204011.1</t>
  </si>
  <si>
    <t>stožár osvětlovací ocelový do 12m /dmtž</t>
  </si>
  <si>
    <t>-575525150</t>
  </si>
  <si>
    <t>-1985652954</t>
  </si>
  <si>
    <t>21-M.06</t>
  </si>
  <si>
    <t>Zemní práce pro elektromontáže</t>
  </si>
  <si>
    <t>460200273</t>
  </si>
  <si>
    <t>výkop kabel.rýhy šířka 50/hloubka 90cm tz.3/ko1.2</t>
  </si>
  <si>
    <t>460490012</t>
  </si>
  <si>
    <t>výstražná fólie šířka nad 30cm</t>
  </si>
  <si>
    <t>460510031</t>
  </si>
  <si>
    <t>kabelový prostup z ohebné roury plast pr.110mm</t>
  </si>
  <si>
    <t>460560273</t>
  </si>
  <si>
    <t>zához kabelové rýhy šířka 50/hloubka 90cm tz.3</t>
  </si>
  <si>
    <t>460600001</t>
  </si>
  <si>
    <t>odvoz zeminy do 10km vč.poplatku za skládku</t>
  </si>
  <si>
    <t>460620013</t>
  </si>
  <si>
    <t>provizorní úprava terénu třída zeminy 3</t>
  </si>
  <si>
    <t>460201083</t>
  </si>
  <si>
    <t>výkop kabel.rýhy šířka 100/hloubka 120cm tz3/ko1.2</t>
  </si>
  <si>
    <t>460030072</t>
  </si>
  <si>
    <t>bourání živičných povrchů 6-10cm</t>
  </si>
  <si>
    <t>460030081</t>
  </si>
  <si>
    <t>řezání spáry v asfaltu do 10cm</t>
  </si>
  <si>
    <t>460080102</t>
  </si>
  <si>
    <t>bourání betonu tl.5cm</t>
  </si>
  <si>
    <t>460650015</t>
  </si>
  <si>
    <t>podklad nebo zához štěrkopískem</t>
  </si>
  <si>
    <t>460650021</t>
  </si>
  <si>
    <t>betonová vozovka vrstva 5cm vč.materiálu</t>
  </si>
  <si>
    <t>460650042</t>
  </si>
  <si>
    <t>obalovaná drť ABJII tl.10cm vč.materiálu</t>
  </si>
  <si>
    <t>460100003</t>
  </si>
  <si>
    <t>pouzdrový základ VO mimo trasu kabelu pr.0,3/1,5m</t>
  </si>
  <si>
    <t>460050703</t>
  </si>
  <si>
    <t>výkop jámy do 2m3 pro stožár VO ruční tz.3/ko1.2</t>
  </si>
  <si>
    <t>116</t>
  </si>
  <si>
    <t>118</t>
  </si>
  <si>
    <t>21-M.07</t>
  </si>
  <si>
    <t>Ostatní náklady</t>
  </si>
  <si>
    <t>219000103</t>
  </si>
  <si>
    <t>dozory správce sítě</t>
  </si>
  <si>
    <t>hod</t>
  </si>
  <si>
    <t>120</t>
  </si>
  <si>
    <t>219000104</t>
  </si>
  <si>
    <t>součinnost správce sítě</t>
  </si>
  <si>
    <t>122</t>
  </si>
  <si>
    <t>219000231</t>
  </si>
  <si>
    <t>montážní plošina MP10 do 10m výšky</t>
  </si>
  <si>
    <t>124</t>
  </si>
  <si>
    <t>219000221</t>
  </si>
  <si>
    <t>autojeřáb AD080 do výšky 12m a hmotnosti 8t</t>
  </si>
  <si>
    <t>126</t>
  </si>
  <si>
    <t>219000241</t>
  </si>
  <si>
    <t xml:space="preserve">Revize </t>
  </si>
  <si>
    <t>komplet</t>
  </si>
  <si>
    <t>-1382254938</t>
  </si>
  <si>
    <t>219000251</t>
  </si>
  <si>
    <t>Měření intenzity osvětlení komunikace</t>
  </si>
  <si>
    <t>1118291564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</si>
  <si>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</si>
  <si>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</si>
  <si>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</si>
  <si>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</si>
  <si>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</si>
  <si>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</si>
  <si>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</si>
  <si>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</si>
  <si>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</si>
  <si>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</si>
  <si>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</si>
  <si>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</si>
  <si>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</si>
  <si>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</si>
  <si>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</si>
  <si>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</si>
  <si>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</si>
  <si>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</si>
  <si>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</si>
  <si>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</si>
  <si>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</si>
  <si>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</si>
  <si>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</si>
  <si>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</si>
  <si>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</si>
  <si>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</si>
  <si>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</si>
  <si>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</si>
  <si>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</si>
  <si>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</si>
  <si>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</si>
  <si>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</si>
  <si>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</si>
  <si>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</si>
  <si>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</si>
  <si>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</si>
  <si>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</si>
  <si>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</si>
  <si>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</si>
  <si>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</si>
  <si>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</si>
  <si>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</si>
  <si>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</si>
  <si>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</si>
  <si>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</si>
  <si>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</si>
  <si>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</si>
  <si>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</si>
  <si>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</si>
  <si>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</si>
  <si>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</si>
  <si>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</si>
  <si>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</si>
  <si>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</si>
  <si>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</si>
  <si>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</si>
  <si>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</si>
  <si>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</si>
  <si>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</si>
  <si>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</si>
  <si>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</si>
  <si>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</si>
  <si>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</si>
  <si>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</si>
  <si>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</si>
  <si>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</si>
  <si>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</si>
  <si>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</si>
  <si>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</si>
  <si>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</si>
  <si>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</si>
  <si>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</si>
  <si>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</si>
  <si>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</si>
  <si>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</si>
  <si>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</si>
  <si>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</si>
  <si>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</si>
  <si>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</si>
  <si>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</si>
  <si>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</si>
  <si>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</si>
  <si>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</si>
  <si>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</si>
  <si>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</si>
  <si>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</si>
  <si>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</si>
  <si>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</si>
  <si>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</si>
  <si>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</si>
  <si>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</si>
  <si>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</si>
  <si>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</si>
  <si>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</si>
  <si>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</si>
  <si>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</si>
  <si>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</si>
  <si>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</si>
  <si>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</si>
  <si>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</si>
  <si>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</si>
  <si>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</si>
  <si>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</si>
  <si>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</si>
  <si>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</si>
  <si>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</si>
  <si>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</si>
  <si>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</si>
  <si>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</si>
  <si>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</si>
  <si>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</si>
  <si>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</si>
  <si>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</si>
  <si>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</si>
  <si>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</si>
  <si>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</si>
  <si>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</si>
  <si>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</si>
  <si>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</si>
  <si>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</si>
  <si>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</si>
  <si>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</si>
  <si>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</si>
  <si>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</si>
  <si>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</si>
  <si>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</si>
  <si>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</si>
  <si>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</si>
  <si>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</si>
  <si>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</si>
  <si>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</si>
  <si>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</si>
  <si>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</si>
  <si>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</si>
  <si>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</si>
  <si>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</si>
  <si>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</si>
  <si>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</si>
  <si>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</si>
  <si>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</si>
  <si>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</si>
  <si>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</si>
  <si>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</si>
  <si>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</si>
  <si>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</si>
  <si>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</si>
  <si>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</si>
  <si>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</si>
  <si>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</si>
  <si>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</si>
  <si>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</si>
  <si>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</si>
  <si>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</si>
  <si>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</si>
  <si>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</si>
  <si>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</si>
  <si>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</si>
  <si>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</si>
  <si>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</si>
  <si>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</si>
  <si>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</si>
  <si>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</si>
  <si>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</si>
  <si>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</si>
  <si>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</si>
  <si>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</si>
  <si>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</si>
  <si>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</si>
  <si>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</si>
  <si>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</si>
  <si>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</si>
  <si>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</si>
  <si>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</si>
  <si>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</si>
  <si>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</si>
  <si>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</si>
  <si>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</si>
  <si>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</si>
  <si>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</si>
  <si>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</si>
  <si>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</si>
  <si>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</si>
  <si>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</si>
  <si>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</si>
  <si>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Všeobecné podmínky k ceně díla</t>
  </si>
  <si>
    <r>
      <t>1)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Nabídková cena obsahuje veškeré práce a dodávky, které jsou zřejmé z projektové dokumentace, zejména technické zprávy, výkresů, výkazu výměr a výpisů materiálů.</t>
    </r>
  </si>
  <si>
    <r>
      <t>2)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Pro stanovení ceny je nutné prostudovat veškeré dostupné podklady a zejména prohlédnout vlastní staveniště.</t>
    </r>
  </si>
  <si>
    <r>
      <t>3)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Věcné ani výměrové údaje ve všech soupisech prací a dodávek nesmějí být zhotovitelem při zpracování nabídky měněny. Výměry materiálů ve specifikacích jsou uvedeny v teoretické (vypočítané) výměře, náklady na prořez či ztratné zohlední dodavatel v jednotkové ceně. Celkové ceny jednotlivých položek i kapitol budou odpovídat uvedené věcné náplni a výměrám v soupisu prací a dodávek.</t>
    </r>
  </si>
  <si>
    <r>
      <t>4)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Zhotovitel při vypracování nabídky zohlední všechny údaje a požadavky uvedené v projektu a v technických standardech. Pokud tak neučiní, nebude v průběhu provádění stavby brán zřetel na jeho eventuální požadavky na uznání víceprací vyplývajících z údajů a požadavků uvedených ve výše zmíněné projektové dokumentaci.</t>
    </r>
  </si>
  <si>
    <r>
      <t>5)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Výkaz výměr, dodávek a prací nemusí být úplný a vyčerpávající. Je souhrnný, tzn.že poskytuje ucelený přehled o rozsahu dodávky pomocí položek, které mají vliv na celkovou a pevnou cenu díla. Je pouze jednou částí dokumentace. Uchazeč je povinen při sestavování rozpočtu kontrolovat VV s PD. Pokud narazí při sestavování nabídkového rozpočtu na nesrovnalost mezi PD a VV je povinen o tom neprodleně informovat zadavatele. Pokud tak neučiní, nebude brán zřetel na případně pozdější požadované vícepráce a vícenáklady.</t>
    </r>
  </si>
  <si>
    <r>
      <t>6)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Jsou-li ve výkazu výměr uvedeny odkazy na obchodní firmy, názvy nebo specifická označení výrobků apod., jsou takové odkazy pouze informativní a zadavatel umožňuje použít i jiných, zejména kvalitativně a technicky stejných řešení.</t>
    </r>
  </si>
  <si>
    <r>
      <t>7)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Nabídka a jednotková cena zahrnuje, pokud není v následujících specifikacích uvedeno jinak, dodávku a montáž materiálu a výrobku podle níže uvedené specifikace, včetně dopravy na staveniště, povinných zkoušek materiálů, vzorků a prací ve smyslu platných norem a předpisů. Předmětem díla a povinností zhotovitele je dále provedení veškerých kotevních a spojovacích prvků, pomocných konstrukcí, stavebních připomoci a ostatních prací přímo nespecifikovaných v těchto podkladech a projektové dokumentaci, ale nezbytných pro zhotovení a plnou funkčnost a požadovanou kvalitu díla.</t>
    </r>
  </si>
  <si>
    <r>
      <t>8)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Do nabídky budou započítány i náklady na stavební přípomoce pro provedení technických instalací jako např. zemní práce, zásypy, obsypy, zhotovení nik, chrániček a těsnění prostupů požárních a akustických a náklady na výpomocné práce pro práce dokončovací a pro technologie včetně potřebných lešení, pažení a jiných dočasných konstrukcí.</t>
    </r>
  </si>
  <si>
    <r>
      <t>9)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Cena díla zahrnuje i veškeré náklady potřebné k provedení díla, tj. včetně věcí opatřených zhotovitelem k provedení díla, včetně nákladů na napojení na objekty stávající nebo budované, pomocných prací, výrobků, materiálů, revizí, kontrol, prohlídek, předepsaných zkoušek, posudků, nákladů na požární dohled a nákladů na bezpečnost práce.</t>
    </r>
  </si>
  <si>
    <r>
      <t>10)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 cen budou započítány všechny nezbytné režijní náklady stavby, náklady na průběžný úklid stavby a okolí a náklady na závěrečný úklid stavby a okolí.</t>
    </r>
  </si>
  <si>
    <r>
      <t>11)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ceně budou zahrnuty náklady na střežení staveniště po celou dobu výstavby včetně nákladů pojištění rizik při realizaci stavby.</t>
    </r>
  </si>
  <si>
    <r>
      <t>12)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Součástí ceny díla je vytýčení, ochrana a zajištění veškerých stávajících inženýrských sítí (křižujících nebo v souběhu s prováděnými pracemi). Tyto práce a dodávky jsou součástí nabídky a nebudou zvlášť hrazeny.</t>
    </r>
  </si>
  <si>
    <r>
      <t>13)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díla obsahuje náklady na napojení a rozvody staveništních médií  a ceny médií spotřebovaných při realizaci díla.</t>
    </r>
  </si>
  <si>
    <r>
      <t>14)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Uchazeč má právo navštívit staveniště. Doporučuje se, aby každý uchazeč před zpracováním nabídky budoucí staveniště navštívil a podrobně se seznámil se všemi podmínkami a okolnostmi staveniště, které mohou ovlivnit jeho nabídku.</t>
    </r>
  </si>
  <si>
    <r>
      <t>15)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Dodatečné požadavky, zejména na prodloužení lhůt, úpravu kvality prací, zvýšení ceny z titulu nedokonalého zhodnocení situace či nedostatečných informací, nebudou akceptovány.</t>
    </r>
  </si>
  <si>
    <r>
      <t>16)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případné vícenáklady, které vyplynou v průběhu stavby a pokud nebudou vyvolány dodatečnými požadavky objednatele, jsou součástí celkové nabídkové ceny a nebudou zvlášť hrazeny.</t>
    </r>
  </si>
  <si>
    <r>
      <t>17)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Všechny použité stavební materiály a technická zařízení musí splňovat požadavky platných příslušných norem ČSN a EN (v případě nesouladu platí přísnější) na jejich použití v daných stavebních konstrukcích a zhotovitel je povinen doložit jejich certifikáty o vhodnosti pro použití pro dané stavební konstrukce.</t>
    </r>
  </si>
  <si>
    <r>
      <t>18)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Výroba konstrukcí, stavebních prvků nebo příprava stavebních hmot a směsí ve vlastní výrobně zhotovitele mimo staveniště nezakládá nárok na zvýšení jednotkové ceny.</t>
    </r>
  </si>
  <si>
    <r>
      <t>19)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Zhotovitel provede všechny povinné zkoušky, zkoušky rozvodů a zařízení technického vybavení budov, přípojek a venkovních nadzemních a podzemních vedení, vyhotoví potřebné protokoly o nich, zajistí revizní zprávy, návody na obsluhu zařízení v českém jazyce, případně zajistí proškolení a zajistí pokud je to nutné, odsouhlasení a převzetí díla správce sítí. Rovněž provede pasport přilehlých nemovitostí a vyhotoví zprávu s fotodokumentací. Náklady na výše uvedené práce je nutno zahrnout do jednotkových cen a nebudou zvlášť hrazeny.</t>
    </r>
  </si>
  <si>
    <r>
      <t>20)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prostupy potrubí a kabelů požárně dělícími konstrukcemi musí být utěsněny dle ustanovení ČSN 73 0802, čl.8.6.1. systémovými atestovanými hmotami s požární odolností shodnou s požární odolností konstrukce, kterou prostupují. Náklady je nutno zahrnout do jednotkových cen.</t>
    </r>
  </si>
  <si>
    <r>
      <t>21)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průběhu provádění prací budou respektovány všechny příslušné platné předpisy a požadavky BOZP. Náklady vyplývající z jejich dodržení jsou součástí jednotkové ceny a nebudou zvlášť hrazeny.</t>
    </r>
  </si>
  <si>
    <r>
      <t>22)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Vzorky materiálů : výsledný materiál musí odpovídat kvalitou, barvou a jakostí povrchu materiálovým vzorkům, které je povinen zhotovitel předložit k odsouhlasení objednateli v dostatečném předstihu před zahájením prací.</t>
    </r>
  </si>
  <si>
    <r>
      <t>23)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dostatečném předstihu před zahájením výroby je zhotovitel povinen předložit objednateli, architektovi a projektantovi k odsouhlasení dílenské výkresy, včetně výrobních detailů atypických prvků a katalogové materiály typových výrobků a předloží vzorky materiálů a konstrukcí. Náklady na tyto práce je nutné zahrnout do jednotkové ceny a nebudou zvlášť hrazeny. Teprve na základě písemného souhlasu objednatele je možné zahájit výrobu.</t>
    </r>
  </si>
  <si>
    <r>
      <t>24)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Barva všech výrobků musí být odsouhlasena objednatelem, architektem a projektantem.</t>
    </r>
  </si>
  <si>
    <r>
      <t>25)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případě, že zhotovitel zváží nutnost doplnit výkaz výměr o další položky nutné k provedení díla, uvede tyto včetně ocenění na samostatnou přílohu, kterou doplní za výkaz výměr.</t>
    </r>
  </si>
  <si>
    <r>
      <t>26)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nebude v průběhu stavby zvyšována z titulu inflace nebo kurzovních rozdílů.</t>
    </r>
  </si>
  <si>
    <r>
      <t>27)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>Pevná nabídková cena musí zahrnovat veškeré náklady spojené s úplným dokončením díla včetně veškerých průvodních činností a nákladů spojených s realizací a předáním díla.</t>
    </r>
  </si>
  <si>
    <r>
      <t>28)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 xml:space="preserve"> DPH bude uvedena zvlášť.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</si>
</sst>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8"/>
      <name val="MS Sans Serif"/>
      <family val="2"/>
    </font>
    <font>
      <b/>
      <sz val="10"/>
      <color rgb="FF8DB3E2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alignment/>
      <protection locked="0"/>
    </xf>
  </cellStyleXfs>
  <cellXfs count="3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  <xf numFmtId="0" fontId="51" fillId="0" borderId="0" xfId="21" applyFont="1" applyAlignment="1" applyProtection="1">
      <alignment vertical="top"/>
      <protection locked="0"/>
    </xf>
    <xf numFmtId="0" fontId="50" fillId="0" borderId="0" xfId="21" applyAlignment="1" applyProtection="1">
      <alignment vertical="top"/>
      <protection locked="0"/>
    </xf>
    <xf numFmtId="0" fontId="52" fillId="0" borderId="0" xfId="21" applyFont="1" applyAlignment="1" applyProtection="1">
      <alignment horizontal="justify" vertical="top"/>
      <protection locked="0"/>
    </xf>
    <xf numFmtId="0" fontId="52" fillId="0" borderId="0" xfId="21" applyFont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3" TargetMode="External" /><Relationship Id="rId2" Type="http://schemas.openxmlformats.org/officeDocument/2006/relationships/hyperlink" Target="https://podminky.urs.cz/item/CS_URS_2022_02/113106171" TargetMode="External" /><Relationship Id="rId3" Type="http://schemas.openxmlformats.org/officeDocument/2006/relationships/hyperlink" Target="https://podminky.urs.cz/item/CS_URS_2022_02/113107122" TargetMode="External" /><Relationship Id="rId4" Type="http://schemas.openxmlformats.org/officeDocument/2006/relationships/hyperlink" Target="https://podminky.urs.cz/item/CS_URS_2022_02/113107123" TargetMode="External" /><Relationship Id="rId5" Type="http://schemas.openxmlformats.org/officeDocument/2006/relationships/hyperlink" Target="https://podminky.urs.cz/item/CS_URS_2022_02/113107131" TargetMode="External" /><Relationship Id="rId6" Type="http://schemas.openxmlformats.org/officeDocument/2006/relationships/hyperlink" Target="https://podminky.urs.cz/item/CS_URS_2022_02/113107162" TargetMode="External" /><Relationship Id="rId7" Type="http://schemas.openxmlformats.org/officeDocument/2006/relationships/hyperlink" Target="https://podminky.urs.cz/item/CS_URS_2022_02/113107163" TargetMode="External" /><Relationship Id="rId8" Type="http://schemas.openxmlformats.org/officeDocument/2006/relationships/hyperlink" Target="https://podminky.urs.cz/item/CS_URS_2022_02/113107181" TargetMode="External" /><Relationship Id="rId9" Type="http://schemas.openxmlformats.org/officeDocument/2006/relationships/hyperlink" Target="https://podminky.urs.cz/item/CS_URS_2022_02/113107341" TargetMode="External" /><Relationship Id="rId10" Type="http://schemas.openxmlformats.org/officeDocument/2006/relationships/hyperlink" Target="https://podminky.urs.cz/item/CS_URS_2022_02/113107342" TargetMode="External" /><Relationship Id="rId11" Type="http://schemas.openxmlformats.org/officeDocument/2006/relationships/hyperlink" Target="https://podminky.urs.cz/item/CS_URS_2022_02/113154112" TargetMode="External" /><Relationship Id="rId12" Type="http://schemas.openxmlformats.org/officeDocument/2006/relationships/hyperlink" Target="https://podminky.urs.cz/item/CS_URS_2022_02/113154114" TargetMode="External" /><Relationship Id="rId13" Type="http://schemas.openxmlformats.org/officeDocument/2006/relationships/hyperlink" Target="https://podminky.urs.cz/item/CS_URS_2022_02/113202111" TargetMode="External" /><Relationship Id="rId14" Type="http://schemas.openxmlformats.org/officeDocument/2006/relationships/hyperlink" Target="https://podminky.urs.cz/item/CS_URS_2022_02/113204111" TargetMode="External" /><Relationship Id="rId15" Type="http://schemas.openxmlformats.org/officeDocument/2006/relationships/hyperlink" Target="https://podminky.urs.cz/item/CS_URS_2022_02/181111111" TargetMode="External" /><Relationship Id="rId16" Type="http://schemas.openxmlformats.org/officeDocument/2006/relationships/hyperlink" Target="https://podminky.urs.cz/item/CS_URS_2022_02/181311103" TargetMode="External" /><Relationship Id="rId17" Type="http://schemas.openxmlformats.org/officeDocument/2006/relationships/hyperlink" Target="https://podminky.urs.cz/item/CS_URS_2022_02/181411141" TargetMode="External" /><Relationship Id="rId18" Type="http://schemas.openxmlformats.org/officeDocument/2006/relationships/hyperlink" Target="https://podminky.urs.cz/item/CS_URS_2022_02/181951112" TargetMode="External" /><Relationship Id="rId19" Type="http://schemas.openxmlformats.org/officeDocument/2006/relationships/hyperlink" Target="https://podminky.urs.cz/item/CS_URS_2022_02/183403153" TargetMode="External" /><Relationship Id="rId20" Type="http://schemas.openxmlformats.org/officeDocument/2006/relationships/hyperlink" Target="https://podminky.urs.cz/item/CS_URS_2022_02/183403161" TargetMode="External" /><Relationship Id="rId21" Type="http://schemas.openxmlformats.org/officeDocument/2006/relationships/hyperlink" Target="https://podminky.urs.cz/item/CS_URS_2022_02/183451351" TargetMode="External" /><Relationship Id="rId22" Type="http://schemas.openxmlformats.org/officeDocument/2006/relationships/hyperlink" Target="https://podminky.urs.cz/item/CS_URS_2022_02/183911132" TargetMode="External" /><Relationship Id="rId23" Type="http://schemas.openxmlformats.org/officeDocument/2006/relationships/hyperlink" Target="https://podminky.urs.cz/item/CS_URS_2022_02/184813511" TargetMode="External" /><Relationship Id="rId24" Type="http://schemas.openxmlformats.org/officeDocument/2006/relationships/hyperlink" Target="https://podminky.urs.cz/item/CS_URS_2022_02/184813521" TargetMode="External" /><Relationship Id="rId25" Type="http://schemas.openxmlformats.org/officeDocument/2006/relationships/hyperlink" Target="https://podminky.urs.cz/item/CS_URS_2022_02/184852437" TargetMode="External" /><Relationship Id="rId26" Type="http://schemas.openxmlformats.org/officeDocument/2006/relationships/hyperlink" Target="https://podminky.urs.cz/item/CS_URS_2022_02/185803111" TargetMode="External" /><Relationship Id="rId27" Type="http://schemas.openxmlformats.org/officeDocument/2006/relationships/hyperlink" Target="https://podminky.urs.cz/item/CS_URS_2022_02/185804215" TargetMode="External" /><Relationship Id="rId28" Type="http://schemas.openxmlformats.org/officeDocument/2006/relationships/hyperlink" Target="https://podminky.urs.cz/item/CS_URS_2022_02/185804311" TargetMode="External" /><Relationship Id="rId29" Type="http://schemas.openxmlformats.org/officeDocument/2006/relationships/hyperlink" Target="https://podminky.urs.cz/item/CS_URS_2022_02/185804312" TargetMode="External" /><Relationship Id="rId30" Type="http://schemas.openxmlformats.org/officeDocument/2006/relationships/hyperlink" Target="https://podminky.urs.cz/item/CS_URS_2022_02/185851121" TargetMode="External" /><Relationship Id="rId31" Type="http://schemas.openxmlformats.org/officeDocument/2006/relationships/hyperlink" Target="https://podminky.urs.cz/item/CS_URS_2022_02/185851129" TargetMode="External" /><Relationship Id="rId32" Type="http://schemas.openxmlformats.org/officeDocument/2006/relationships/hyperlink" Target="https://podminky.urs.cz/item/CS_URS_2022_02/564851011" TargetMode="External" /><Relationship Id="rId33" Type="http://schemas.openxmlformats.org/officeDocument/2006/relationships/hyperlink" Target="https://podminky.urs.cz/item/CS_URS_2022_02/564851012" TargetMode="External" /><Relationship Id="rId34" Type="http://schemas.openxmlformats.org/officeDocument/2006/relationships/hyperlink" Target="https://podminky.urs.cz/item/CS_URS_2022_02/564851111" TargetMode="External" /><Relationship Id="rId35" Type="http://schemas.openxmlformats.org/officeDocument/2006/relationships/hyperlink" Target="https://podminky.urs.cz/item/CS_URS_2022_02/564871011" TargetMode="External" /><Relationship Id="rId36" Type="http://schemas.openxmlformats.org/officeDocument/2006/relationships/hyperlink" Target="https://podminky.urs.cz/item/CS_URS_2022_02/565156101" TargetMode="External" /><Relationship Id="rId37" Type="http://schemas.openxmlformats.org/officeDocument/2006/relationships/hyperlink" Target="https://podminky.urs.cz/item/CS_URS_2022_02/566401111" TargetMode="External" /><Relationship Id="rId38" Type="http://schemas.openxmlformats.org/officeDocument/2006/relationships/hyperlink" Target="https://podminky.urs.cz/item/CS_URS_2022_02/567122111" TargetMode="External" /><Relationship Id="rId39" Type="http://schemas.openxmlformats.org/officeDocument/2006/relationships/hyperlink" Target="https://podminky.urs.cz/item/CS_URS_2022_02/567122114" TargetMode="External" /><Relationship Id="rId40" Type="http://schemas.openxmlformats.org/officeDocument/2006/relationships/hyperlink" Target="https://podminky.urs.cz/item/CS_URS_2022_02/567132112" TargetMode="External" /><Relationship Id="rId41" Type="http://schemas.openxmlformats.org/officeDocument/2006/relationships/hyperlink" Target="https://podminky.urs.cz/item/CS_URS_2022_02/571901111" TargetMode="External" /><Relationship Id="rId42" Type="http://schemas.openxmlformats.org/officeDocument/2006/relationships/hyperlink" Target="https://podminky.urs.cz/item/CS_URS_2022_02/573111112" TargetMode="External" /><Relationship Id="rId43" Type="http://schemas.openxmlformats.org/officeDocument/2006/relationships/hyperlink" Target="https://podminky.urs.cz/item/CS_URS_2022_02/573211107" TargetMode="External" /><Relationship Id="rId44" Type="http://schemas.openxmlformats.org/officeDocument/2006/relationships/hyperlink" Target="https://podminky.urs.cz/item/CS_URS_2022_02/577134111" TargetMode="External" /><Relationship Id="rId45" Type="http://schemas.openxmlformats.org/officeDocument/2006/relationships/hyperlink" Target="https://podminky.urs.cz/item/CS_URS_2022_02/577165112" TargetMode="External" /><Relationship Id="rId46" Type="http://schemas.openxmlformats.org/officeDocument/2006/relationships/hyperlink" Target="https://podminky.urs.cz/item/CS_URS_2022_02/578901111" TargetMode="External" /><Relationship Id="rId47" Type="http://schemas.openxmlformats.org/officeDocument/2006/relationships/hyperlink" Target="https://podminky.urs.cz/item/CS_URS_2022_02/596211120" TargetMode="External" /><Relationship Id="rId48" Type="http://schemas.openxmlformats.org/officeDocument/2006/relationships/hyperlink" Target="https://podminky.urs.cz/item/CS_URS_2022_02/596211122" TargetMode="External" /><Relationship Id="rId49" Type="http://schemas.openxmlformats.org/officeDocument/2006/relationships/hyperlink" Target="https://podminky.urs.cz/item/CS_URS_2022_02/596211124" TargetMode="External" /><Relationship Id="rId50" Type="http://schemas.openxmlformats.org/officeDocument/2006/relationships/hyperlink" Target="https://podminky.urs.cz/item/CS_URS_2022_02/596212210" TargetMode="External" /><Relationship Id="rId51" Type="http://schemas.openxmlformats.org/officeDocument/2006/relationships/hyperlink" Target="https://podminky.urs.cz/item/CS_URS_2022_02/596212312" TargetMode="External" /><Relationship Id="rId52" Type="http://schemas.openxmlformats.org/officeDocument/2006/relationships/hyperlink" Target="https://podminky.urs.cz/item/CS_URS_2022_02/899231111" TargetMode="External" /><Relationship Id="rId53" Type="http://schemas.openxmlformats.org/officeDocument/2006/relationships/hyperlink" Target="https://podminky.urs.cz/item/CS_URS_2022_02/899331111" TargetMode="External" /><Relationship Id="rId54" Type="http://schemas.openxmlformats.org/officeDocument/2006/relationships/hyperlink" Target="https://podminky.urs.cz/item/CS_URS_2022_02/899431111" TargetMode="External" /><Relationship Id="rId55" Type="http://schemas.openxmlformats.org/officeDocument/2006/relationships/hyperlink" Target="https://podminky.urs.cz/item/CS_URS_2022_02/915111111" TargetMode="External" /><Relationship Id="rId56" Type="http://schemas.openxmlformats.org/officeDocument/2006/relationships/hyperlink" Target="https://podminky.urs.cz/item/CS_URS_2022_02/915111121" TargetMode="External" /><Relationship Id="rId57" Type="http://schemas.openxmlformats.org/officeDocument/2006/relationships/hyperlink" Target="https://podminky.urs.cz/item/CS_URS_2022_02/915121111" TargetMode="External" /><Relationship Id="rId58" Type="http://schemas.openxmlformats.org/officeDocument/2006/relationships/hyperlink" Target="https://podminky.urs.cz/item/CS_URS_2022_02/915131111" TargetMode="External" /><Relationship Id="rId59" Type="http://schemas.openxmlformats.org/officeDocument/2006/relationships/hyperlink" Target="https://podminky.urs.cz/item/CS_URS_2022_02/915131111" TargetMode="External" /><Relationship Id="rId60" Type="http://schemas.openxmlformats.org/officeDocument/2006/relationships/hyperlink" Target="https://podminky.urs.cz/item/CS_URS_2022_02/915211111" TargetMode="External" /><Relationship Id="rId61" Type="http://schemas.openxmlformats.org/officeDocument/2006/relationships/hyperlink" Target="https://podminky.urs.cz/item/CS_URS_2022_02/915211121" TargetMode="External" /><Relationship Id="rId62" Type="http://schemas.openxmlformats.org/officeDocument/2006/relationships/hyperlink" Target="https://podminky.urs.cz/item/CS_URS_2022_02/915221111" TargetMode="External" /><Relationship Id="rId63" Type="http://schemas.openxmlformats.org/officeDocument/2006/relationships/hyperlink" Target="https://podminky.urs.cz/item/CS_URS_2022_02/915223121" TargetMode="External" /><Relationship Id="rId64" Type="http://schemas.openxmlformats.org/officeDocument/2006/relationships/hyperlink" Target="https://podminky.urs.cz/item/CS_URS_2022_02/915231111" TargetMode="External" /><Relationship Id="rId65" Type="http://schemas.openxmlformats.org/officeDocument/2006/relationships/hyperlink" Target="https://podminky.urs.cz/item/CS_URS_2022_02/915231111" TargetMode="External" /><Relationship Id="rId66" Type="http://schemas.openxmlformats.org/officeDocument/2006/relationships/hyperlink" Target="https://podminky.urs.cz/item/CS_URS_2022_02/915491212" TargetMode="External" /><Relationship Id="rId67" Type="http://schemas.openxmlformats.org/officeDocument/2006/relationships/hyperlink" Target="https://podminky.urs.cz/item/CS_URS_2022_02/915611111" TargetMode="External" /><Relationship Id="rId68" Type="http://schemas.openxmlformats.org/officeDocument/2006/relationships/hyperlink" Target="https://podminky.urs.cz/item/CS_URS_2022_02/915621111" TargetMode="External" /><Relationship Id="rId69" Type="http://schemas.openxmlformats.org/officeDocument/2006/relationships/hyperlink" Target="https://podminky.urs.cz/item/CS_URS_2022_02/915621111" TargetMode="External" /><Relationship Id="rId70" Type="http://schemas.openxmlformats.org/officeDocument/2006/relationships/hyperlink" Target="https://podminky.urs.cz/item/CS_URS_2022_02/916131213" TargetMode="External" /><Relationship Id="rId71" Type="http://schemas.openxmlformats.org/officeDocument/2006/relationships/hyperlink" Target="https://podminky.urs.cz/item/CS_URS_2022_02/916231213" TargetMode="External" /><Relationship Id="rId72" Type="http://schemas.openxmlformats.org/officeDocument/2006/relationships/hyperlink" Target="https://podminky.urs.cz/item/CS_URS_2022_02/916231293" TargetMode="External" /><Relationship Id="rId73" Type="http://schemas.openxmlformats.org/officeDocument/2006/relationships/hyperlink" Target="https://podminky.urs.cz/item/CS_URS_2022_02/916991121" TargetMode="External" /><Relationship Id="rId74" Type="http://schemas.openxmlformats.org/officeDocument/2006/relationships/hyperlink" Target="https://podminky.urs.cz/item/CS_URS_2022_02/919112111" TargetMode="External" /><Relationship Id="rId75" Type="http://schemas.openxmlformats.org/officeDocument/2006/relationships/hyperlink" Target="https://podminky.urs.cz/item/CS_URS_2022_02/919112212" TargetMode="External" /><Relationship Id="rId76" Type="http://schemas.openxmlformats.org/officeDocument/2006/relationships/hyperlink" Target="https://podminky.urs.cz/item/CS_URS_2022_02/919122111" TargetMode="External" /><Relationship Id="rId77" Type="http://schemas.openxmlformats.org/officeDocument/2006/relationships/hyperlink" Target="https://podminky.urs.cz/item/CS_URS_2022_02/919125111" TargetMode="External" /><Relationship Id="rId78" Type="http://schemas.openxmlformats.org/officeDocument/2006/relationships/hyperlink" Target="https://podminky.urs.cz/item/CS_URS_2022_02/919726123" TargetMode="External" /><Relationship Id="rId79" Type="http://schemas.openxmlformats.org/officeDocument/2006/relationships/hyperlink" Target="https://podminky.urs.cz/item/CS_URS_2022_02/919731121" TargetMode="External" /><Relationship Id="rId80" Type="http://schemas.openxmlformats.org/officeDocument/2006/relationships/hyperlink" Target="https://podminky.urs.cz/item/CS_URS_2022_02/919731122" TargetMode="External" /><Relationship Id="rId81" Type="http://schemas.openxmlformats.org/officeDocument/2006/relationships/hyperlink" Target="https://podminky.urs.cz/item/CS_URS_2022_02/919732211" TargetMode="External" /><Relationship Id="rId82" Type="http://schemas.openxmlformats.org/officeDocument/2006/relationships/hyperlink" Target="https://podminky.urs.cz/item/CS_URS_2022_02/919735111" TargetMode="External" /><Relationship Id="rId83" Type="http://schemas.openxmlformats.org/officeDocument/2006/relationships/hyperlink" Target="https://podminky.urs.cz/item/CS_URS_2022_02/919735112" TargetMode="External" /><Relationship Id="rId84" Type="http://schemas.openxmlformats.org/officeDocument/2006/relationships/hyperlink" Target="https://podminky.urs.cz/item/CS_URS_2022_02/938908411" TargetMode="External" /><Relationship Id="rId85" Type="http://schemas.openxmlformats.org/officeDocument/2006/relationships/hyperlink" Target="https://podminky.urs.cz/item/CS_URS_2022_02/938909311" TargetMode="External" /><Relationship Id="rId86" Type="http://schemas.openxmlformats.org/officeDocument/2006/relationships/hyperlink" Target="https://podminky.urs.cz/item/CS_URS_2022_02/939591040" TargetMode="External" /><Relationship Id="rId87" Type="http://schemas.openxmlformats.org/officeDocument/2006/relationships/hyperlink" Target="https://podminky.urs.cz/item/CS_URS_2022_02/979054451" TargetMode="External" /><Relationship Id="rId88" Type="http://schemas.openxmlformats.org/officeDocument/2006/relationships/hyperlink" Target="https://podminky.urs.cz/item/CS_URS_2022_02/997221551" TargetMode="External" /><Relationship Id="rId89" Type="http://schemas.openxmlformats.org/officeDocument/2006/relationships/hyperlink" Target="https://podminky.urs.cz/item/CS_URS_2022_02/997221559" TargetMode="External" /><Relationship Id="rId90" Type="http://schemas.openxmlformats.org/officeDocument/2006/relationships/hyperlink" Target="https://podminky.urs.cz/item/CS_URS_2022_02/997221561" TargetMode="External" /><Relationship Id="rId91" Type="http://schemas.openxmlformats.org/officeDocument/2006/relationships/hyperlink" Target="https://podminky.urs.cz/item/CS_URS_2022_02/997221569" TargetMode="External" /><Relationship Id="rId92" Type="http://schemas.openxmlformats.org/officeDocument/2006/relationships/hyperlink" Target="https://podminky.urs.cz/item/CS_URS_2022_02/997221611" TargetMode="External" /><Relationship Id="rId93" Type="http://schemas.openxmlformats.org/officeDocument/2006/relationships/hyperlink" Target="https://podminky.urs.cz/item/CS_URS_2022_02/997221861" TargetMode="External" /><Relationship Id="rId94" Type="http://schemas.openxmlformats.org/officeDocument/2006/relationships/hyperlink" Target="https://podminky.urs.cz/item/CS_URS_2022_02/997221873" TargetMode="External" /><Relationship Id="rId95" Type="http://schemas.openxmlformats.org/officeDocument/2006/relationships/hyperlink" Target="https://podminky.urs.cz/item/CS_URS_2022_02/997221875" TargetMode="External" /><Relationship Id="rId96" Type="http://schemas.openxmlformats.org/officeDocument/2006/relationships/hyperlink" Target="https://podminky.urs.cz/item/CS_URS_2022_02/998223011" TargetMode="External" /><Relationship Id="rId97" Type="http://schemas.openxmlformats.org/officeDocument/2006/relationships/hyperlink" Target="https://podminky.urs.cz/item/CS_URS_2022_02/998223091" TargetMode="External" /><Relationship Id="rId98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" customHeight="1"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308" t="s">
        <v>14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R5" s="21"/>
      <c r="BE5" s="305" t="s">
        <v>15</v>
      </c>
      <c r="BS5" s="18" t="s">
        <v>6</v>
      </c>
    </row>
    <row r="6" spans="2:71" ht="36.9" customHeight="1">
      <c r="B6" s="21"/>
      <c r="D6" s="27" t="s">
        <v>16</v>
      </c>
      <c r="K6" s="309" t="s">
        <v>17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R6" s="21"/>
      <c r="BE6" s="306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306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06"/>
      <c r="BS8" s="18" t="s">
        <v>6</v>
      </c>
    </row>
    <row r="9" spans="2:71" ht="29.25" customHeight="1">
      <c r="B9" s="21"/>
      <c r="D9" s="25" t="s">
        <v>26</v>
      </c>
      <c r="K9" s="30" t="s">
        <v>27</v>
      </c>
      <c r="AK9" s="25" t="s">
        <v>28</v>
      </c>
      <c r="AN9" s="30" t="s">
        <v>29</v>
      </c>
      <c r="AR9" s="21"/>
      <c r="BE9" s="306"/>
      <c r="BS9" s="18" t="s">
        <v>6</v>
      </c>
    </row>
    <row r="10" spans="2:71" ht="12" customHeight="1">
      <c r="B10" s="21"/>
      <c r="D10" s="28" t="s">
        <v>30</v>
      </c>
      <c r="AK10" s="28" t="s">
        <v>31</v>
      </c>
      <c r="AN10" s="26" t="s">
        <v>32</v>
      </c>
      <c r="AR10" s="21"/>
      <c r="BE10" s="306"/>
      <c r="BS10" s="18" t="s">
        <v>6</v>
      </c>
    </row>
    <row r="11" spans="2:71" ht="18.45" customHeight="1">
      <c r="B11" s="21"/>
      <c r="E11" s="26" t="s">
        <v>33</v>
      </c>
      <c r="AK11" s="28" t="s">
        <v>34</v>
      </c>
      <c r="AN11" s="26" t="s">
        <v>32</v>
      </c>
      <c r="AR11" s="21"/>
      <c r="BE11" s="306"/>
      <c r="BS11" s="18" t="s">
        <v>6</v>
      </c>
    </row>
    <row r="12" spans="2:71" ht="6.9" customHeight="1">
      <c r="B12" s="21"/>
      <c r="AR12" s="21"/>
      <c r="BE12" s="306"/>
      <c r="BS12" s="18" t="s">
        <v>6</v>
      </c>
    </row>
    <row r="13" spans="2:71" ht="12" customHeight="1">
      <c r="B13" s="21"/>
      <c r="D13" s="28" t="s">
        <v>35</v>
      </c>
      <c r="AK13" s="28" t="s">
        <v>31</v>
      </c>
      <c r="AN13" s="31" t="s">
        <v>36</v>
      </c>
      <c r="AR13" s="21"/>
      <c r="BE13" s="306"/>
      <c r="BS13" s="18" t="s">
        <v>6</v>
      </c>
    </row>
    <row r="14" spans="2:71" ht="13.2">
      <c r="B14" s="21"/>
      <c r="E14" s="310" t="s">
        <v>36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8" t="s">
        <v>34</v>
      </c>
      <c r="AN14" s="31" t="s">
        <v>36</v>
      </c>
      <c r="AR14" s="21"/>
      <c r="BE14" s="306"/>
      <c r="BS14" s="18" t="s">
        <v>6</v>
      </c>
    </row>
    <row r="15" spans="2:71" ht="6.9" customHeight="1">
      <c r="B15" s="21"/>
      <c r="AR15" s="21"/>
      <c r="BE15" s="306"/>
      <c r="BS15" s="18" t="s">
        <v>4</v>
      </c>
    </row>
    <row r="16" spans="2:71" ht="12" customHeight="1">
      <c r="B16" s="21"/>
      <c r="D16" s="28" t="s">
        <v>37</v>
      </c>
      <c r="AK16" s="28" t="s">
        <v>31</v>
      </c>
      <c r="AN16" s="26" t="s">
        <v>32</v>
      </c>
      <c r="AR16" s="21"/>
      <c r="BE16" s="306"/>
      <c r="BS16" s="18" t="s">
        <v>4</v>
      </c>
    </row>
    <row r="17" spans="2:71" ht="18.45" customHeight="1">
      <c r="B17" s="21"/>
      <c r="E17" s="26" t="s">
        <v>38</v>
      </c>
      <c r="AK17" s="28" t="s">
        <v>34</v>
      </c>
      <c r="AN17" s="26" t="s">
        <v>32</v>
      </c>
      <c r="AR17" s="21"/>
      <c r="BE17" s="306"/>
      <c r="BS17" s="18" t="s">
        <v>39</v>
      </c>
    </row>
    <row r="18" spans="2:71" ht="6.9" customHeight="1">
      <c r="B18" s="21"/>
      <c r="AR18" s="21"/>
      <c r="BE18" s="306"/>
      <c r="BS18" s="18" t="s">
        <v>6</v>
      </c>
    </row>
    <row r="19" spans="2:71" ht="12" customHeight="1">
      <c r="B19" s="21"/>
      <c r="D19" s="28" t="s">
        <v>40</v>
      </c>
      <c r="AK19" s="28" t="s">
        <v>31</v>
      </c>
      <c r="AN19" s="26" t="s">
        <v>32</v>
      </c>
      <c r="AR19" s="21"/>
      <c r="BE19" s="306"/>
      <c r="BS19" s="18" t="s">
        <v>6</v>
      </c>
    </row>
    <row r="20" spans="2:71" ht="18.45" customHeight="1">
      <c r="B20" s="21"/>
      <c r="E20" s="26" t="s">
        <v>41</v>
      </c>
      <c r="AK20" s="28" t="s">
        <v>34</v>
      </c>
      <c r="AN20" s="26" t="s">
        <v>32</v>
      </c>
      <c r="AR20" s="21"/>
      <c r="BE20" s="306"/>
      <c r="BS20" s="18" t="s">
        <v>4</v>
      </c>
    </row>
    <row r="21" spans="2:57" ht="6.9" customHeight="1">
      <c r="B21" s="21"/>
      <c r="AR21" s="21"/>
      <c r="BE21" s="306"/>
    </row>
    <row r="22" spans="2:57" ht="12" customHeight="1">
      <c r="B22" s="21"/>
      <c r="D22" s="28" t="s">
        <v>42</v>
      </c>
      <c r="AR22" s="21"/>
      <c r="BE22" s="306"/>
    </row>
    <row r="23" spans="2:57" ht="47.25" customHeight="1">
      <c r="B23" s="21"/>
      <c r="E23" s="312" t="s">
        <v>43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R23" s="21"/>
      <c r="BE23" s="306"/>
    </row>
    <row r="24" spans="2:57" ht="6.9" customHeight="1">
      <c r="B24" s="21"/>
      <c r="AR24" s="21"/>
      <c r="BE24" s="306"/>
    </row>
    <row r="25" spans="2:57" ht="6.9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306"/>
    </row>
    <row r="26" spans="2:57" s="1" customFormat="1" ht="25.95" customHeight="1">
      <c r="B26" s="34"/>
      <c r="D26" s="35" t="s">
        <v>44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13">
        <f>ROUND(AG54,2)</f>
        <v>0</v>
      </c>
      <c r="AL26" s="314"/>
      <c r="AM26" s="314"/>
      <c r="AN26" s="314"/>
      <c r="AO26" s="314"/>
      <c r="AR26" s="34"/>
      <c r="BE26" s="306"/>
    </row>
    <row r="27" spans="2:57" s="1" customFormat="1" ht="6.9" customHeight="1">
      <c r="B27" s="34"/>
      <c r="AR27" s="34"/>
      <c r="BE27" s="306"/>
    </row>
    <row r="28" spans="2:57" s="1" customFormat="1" ht="13.2">
      <c r="B28" s="34"/>
      <c r="L28" s="315" t="s">
        <v>45</v>
      </c>
      <c r="M28" s="315"/>
      <c r="N28" s="315"/>
      <c r="O28" s="315"/>
      <c r="P28" s="315"/>
      <c r="W28" s="315" t="s">
        <v>46</v>
      </c>
      <c r="X28" s="315"/>
      <c r="Y28" s="315"/>
      <c r="Z28" s="315"/>
      <c r="AA28" s="315"/>
      <c r="AB28" s="315"/>
      <c r="AC28" s="315"/>
      <c r="AD28" s="315"/>
      <c r="AE28" s="315"/>
      <c r="AK28" s="315" t="s">
        <v>47</v>
      </c>
      <c r="AL28" s="315"/>
      <c r="AM28" s="315"/>
      <c r="AN28" s="315"/>
      <c r="AO28" s="315"/>
      <c r="AR28" s="34"/>
      <c r="BE28" s="306"/>
    </row>
    <row r="29" spans="2:57" s="2" customFormat="1" ht="14.4" customHeight="1">
      <c r="B29" s="38"/>
      <c r="D29" s="28" t="s">
        <v>48</v>
      </c>
      <c r="F29" s="28" t="s">
        <v>49</v>
      </c>
      <c r="L29" s="290">
        <v>0.21</v>
      </c>
      <c r="M29" s="289"/>
      <c r="N29" s="289"/>
      <c r="O29" s="289"/>
      <c r="P29" s="289"/>
      <c r="W29" s="288">
        <f>ROUND(AZ54,2)</f>
        <v>0</v>
      </c>
      <c r="X29" s="289"/>
      <c r="Y29" s="289"/>
      <c r="Z29" s="289"/>
      <c r="AA29" s="289"/>
      <c r="AB29" s="289"/>
      <c r="AC29" s="289"/>
      <c r="AD29" s="289"/>
      <c r="AE29" s="289"/>
      <c r="AK29" s="288">
        <f>ROUND(AV54,2)</f>
        <v>0</v>
      </c>
      <c r="AL29" s="289"/>
      <c r="AM29" s="289"/>
      <c r="AN29" s="289"/>
      <c r="AO29" s="289"/>
      <c r="AR29" s="38"/>
      <c r="BE29" s="307"/>
    </row>
    <row r="30" spans="2:57" s="2" customFormat="1" ht="14.4" customHeight="1">
      <c r="B30" s="38"/>
      <c r="F30" s="28" t="s">
        <v>50</v>
      </c>
      <c r="L30" s="290">
        <v>0.15</v>
      </c>
      <c r="M30" s="289"/>
      <c r="N30" s="289"/>
      <c r="O30" s="289"/>
      <c r="P30" s="289"/>
      <c r="W30" s="288">
        <f>ROUND(BA54,2)</f>
        <v>0</v>
      </c>
      <c r="X30" s="289"/>
      <c r="Y30" s="289"/>
      <c r="Z30" s="289"/>
      <c r="AA30" s="289"/>
      <c r="AB30" s="289"/>
      <c r="AC30" s="289"/>
      <c r="AD30" s="289"/>
      <c r="AE30" s="289"/>
      <c r="AK30" s="288">
        <f>ROUND(AW54,2)</f>
        <v>0</v>
      </c>
      <c r="AL30" s="289"/>
      <c r="AM30" s="289"/>
      <c r="AN30" s="289"/>
      <c r="AO30" s="289"/>
      <c r="AR30" s="38"/>
      <c r="BE30" s="307"/>
    </row>
    <row r="31" spans="2:57" s="2" customFormat="1" ht="14.4" customHeight="1" hidden="1">
      <c r="B31" s="38"/>
      <c r="F31" s="28" t="s">
        <v>51</v>
      </c>
      <c r="L31" s="290">
        <v>0.21</v>
      </c>
      <c r="M31" s="289"/>
      <c r="N31" s="289"/>
      <c r="O31" s="289"/>
      <c r="P31" s="289"/>
      <c r="W31" s="288">
        <f>ROUND(BB54,2)</f>
        <v>0</v>
      </c>
      <c r="X31" s="289"/>
      <c r="Y31" s="289"/>
      <c r="Z31" s="289"/>
      <c r="AA31" s="289"/>
      <c r="AB31" s="289"/>
      <c r="AC31" s="289"/>
      <c r="AD31" s="289"/>
      <c r="AE31" s="289"/>
      <c r="AK31" s="288">
        <v>0</v>
      </c>
      <c r="AL31" s="289"/>
      <c r="AM31" s="289"/>
      <c r="AN31" s="289"/>
      <c r="AO31" s="289"/>
      <c r="AR31" s="38"/>
      <c r="BE31" s="307"/>
    </row>
    <row r="32" spans="2:57" s="2" customFormat="1" ht="14.4" customHeight="1" hidden="1">
      <c r="B32" s="38"/>
      <c r="F32" s="28" t="s">
        <v>52</v>
      </c>
      <c r="L32" s="290">
        <v>0.15</v>
      </c>
      <c r="M32" s="289"/>
      <c r="N32" s="289"/>
      <c r="O32" s="289"/>
      <c r="P32" s="289"/>
      <c r="W32" s="288">
        <f>ROUND(BC54,2)</f>
        <v>0</v>
      </c>
      <c r="X32" s="289"/>
      <c r="Y32" s="289"/>
      <c r="Z32" s="289"/>
      <c r="AA32" s="289"/>
      <c r="AB32" s="289"/>
      <c r="AC32" s="289"/>
      <c r="AD32" s="289"/>
      <c r="AE32" s="289"/>
      <c r="AK32" s="288">
        <v>0</v>
      </c>
      <c r="AL32" s="289"/>
      <c r="AM32" s="289"/>
      <c r="AN32" s="289"/>
      <c r="AO32" s="289"/>
      <c r="AR32" s="38"/>
      <c r="BE32" s="307"/>
    </row>
    <row r="33" spans="2:44" s="2" customFormat="1" ht="14.4" customHeight="1" hidden="1">
      <c r="B33" s="38"/>
      <c r="F33" s="28" t="s">
        <v>53</v>
      </c>
      <c r="L33" s="290">
        <v>0</v>
      </c>
      <c r="M33" s="289"/>
      <c r="N33" s="289"/>
      <c r="O33" s="289"/>
      <c r="P33" s="289"/>
      <c r="W33" s="288">
        <f>ROUND(BD54,2)</f>
        <v>0</v>
      </c>
      <c r="X33" s="289"/>
      <c r="Y33" s="289"/>
      <c r="Z33" s="289"/>
      <c r="AA33" s="289"/>
      <c r="AB33" s="289"/>
      <c r="AC33" s="289"/>
      <c r="AD33" s="289"/>
      <c r="AE33" s="289"/>
      <c r="AK33" s="288">
        <v>0</v>
      </c>
      <c r="AL33" s="289"/>
      <c r="AM33" s="289"/>
      <c r="AN33" s="289"/>
      <c r="AO33" s="289"/>
      <c r="AR33" s="38"/>
    </row>
    <row r="34" spans="2:44" s="1" customFormat="1" ht="6.9" customHeight="1">
      <c r="B34" s="34"/>
      <c r="AR34" s="34"/>
    </row>
    <row r="35" spans="2:44" s="1" customFormat="1" ht="25.95" customHeight="1">
      <c r="B35" s="34"/>
      <c r="C35" s="39"/>
      <c r="D35" s="40" t="s">
        <v>54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55</v>
      </c>
      <c r="U35" s="41"/>
      <c r="V35" s="41"/>
      <c r="W35" s="41"/>
      <c r="X35" s="291" t="s">
        <v>56</v>
      </c>
      <c r="Y35" s="292"/>
      <c r="Z35" s="292"/>
      <c r="AA35" s="292"/>
      <c r="AB35" s="292"/>
      <c r="AC35" s="41"/>
      <c r="AD35" s="41"/>
      <c r="AE35" s="41"/>
      <c r="AF35" s="41"/>
      <c r="AG35" s="41"/>
      <c r="AH35" s="41"/>
      <c r="AI35" s="41"/>
      <c r="AJ35" s="41"/>
      <c r="AK35" s="293">
        <f>SUM(AK26:AK33)</f>
        <v>0</v>
      </c>
      <c r="AL35" s="292"/>
      <c r="AM35" s="292"/>
      <c r="AN35" s="292"/>
      <c r="AO35" s="294"/>
      <c r="AP35" s="39"/>
      <c r="AQ35" s="39"/>
      <c r="AR35" s="34"/>
    </row>
    <row r="36" spans="2:44" s="1" customFormat="1" ht="6.9" customHeight="1">
      <c r="B36" s="34"/>
      <c r="AR36" s="34"/>
    </row>
    <row r="37" spans="2:44" s="1" customFormat="1" ht="6.9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" customHeight="1">
      <c r="B42" s="34"/>
      <c r="C42" s="22" t="s">
        <v>57</v>
      </c>
      <c r="AR42" s="34"/>
    </row>
    <row r="43" spans="2:44" s="1" customFormat="1" ht="6.9" customHeight="1">
      <c r="B43" s="34"/>
      <c r="AR43" s="34"/>
    </row>
    <row r="44" spans="2:44" s="3" customFormat="1" ht="12" customHeight="1">
      <c r="B44" s="47"/>
      <c r="C44" s="28" t="s">
        <v>13</v>
      </c>
      <c r="L44" s="3" t="str">
        <f>K5</f>
        <v>R23-002</v>
      </c>
      <c r="AR44" s="47"/>
    </row>
    <row r="45" spans="2:44" s="4" customFormat="1" ht="36.9" customHeight="1">
      <c r="B45" s="48"/>
      <c r="C45" s="49" t="s">
        <v>16</v>
      </c>
      <c r="L45" s="279" t="str">
        <f>K6</f>
        <v>Město Dobříš - stavební úpravy komunikace a chodníků v ul. Pražská (III/1 1628)</v>
      </c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R45" s="48"/>
    </row>
    <row r="46" spans="2:44" s="1" customFormat="1" ht="6.9" customHeight="1">
      <c r="B46" s="34"/>
      <c r="AR46" s="34"/>
    </row>
    <row r="47" spans="2:44" s="1" customFormat="1" ht="12" customHeight="1">
      <c r="B47" s="34"/>
      <c r="C47" s="28" t="s">
        <v>22</v>
      </c>
      <c r="L47" s="50" t="str">
        <f>IF(K8="","",K8)</f>
        <v>Dobříš, ul. Pražská</v>
      </c>
      <c r="AI47" s="28" t="s">
        <v>24</v>
      </c>
      <c r="AM47" s="281" t="str">
        <f>IF(AN8="","",AN8)</f>
        <v>17. 3. 2023</v>
      </c>
      <c r="AN47" s="281"/>
      <c r="AR47" s="34"/>
    </row>
    <row r="48" spans="2:44" s="1" customFormat="1" ht="6.9" customHeight="1">
      <c r="B48" s="34"/>
      <c r="AR48" s="34"/>
    </row>
    <row r="49" spans="2:56" s="1" customFormat="1" ht="15.15" customHeight="1">
      <c r="B49" s="34"/>
      <c r="C49" s="28" t="s">
        <v>30</v>
      </c>
      <c r="L49" s="3" t="str">
        <f>IF(E11="","",E11)</f>
        <v>Město Dobříš</v>
      </c>
      <c r="AI49" s="28" t="s">
        <v>37</v>
      </c>
      <c r="AM49" s="282" t="str">
        <f>IF(E17="","",E17)</f>
        <v>DOPAS s.r.o.</v>
      </c>
      <c r="AN49" s="283"/>
      <c r="AO49" s="283"/>
      <c r="AP49" s="283"/>
      <c r="AR49" s="34"/>
      <c r="AS49" s="284" t="s">
        <v>58</v>
      </c>
      <c r="AT49" s="285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5.15" customHeight="1">
      <c r="B50" s="34"/>
      <c r="C50" s="28" t="s">
        <v>35</v>
      </c>
      <c r="L50" s="3" t="str">
        <f>IF(E14="Vyplň údaj","",E14)</f>
        <v/>
      </c>
      <c r="AI50" s="28" t="s">
        <v>40</v>
      </c>
      <c r="AM50" s="282" t="str">
        <f>IF(E20="","",E20)</f>
        <v>L. Štuller</v>
      </c>
      <c r="AN50" s="283"/>
      <c r="AO50" s="283"/>
      <c r="AP50" s="283"/>
      <c r="AR50" s="34"/>
      <c r="AS50" s="286"/>
      <c r="AT50" s="287"/>
      <c r="BD50" s="55"/>
    </row>
    <row r="51" spans="2:56" s="1" customFormat="1" ht="10.8" customHeight="1">
      <c r="B51" s="34"/>
      <c r="AR51" s="34"/>
      <c r="AS51" s="286"/>
      <c r="AT51" s="287"/>
      <c r="BD51" s="55"/>
    </row>
    <row r="52" spans="2:56" s="1" customFormat="1" ht="29.25" customHeight="1">
      <c r="B52" s="34"/>
      <c r="C52" s="298" t="s">
        <v>59</v>
      </c>
      <c r="D52" s="299"/>
      <c r="E52" s="299"/>
      <c r="F52" s="299"/>
      <c r="G52" s="299"/>
      <c r="H52" s="56"/>
      <c r="I52" s="300" t="s">
        <v>60</v>
      </c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01" t="s">
        <v>61</v>
      </c>
      <c r="AH52" s="299"/>
      <c r="AI52" s="299"/>
      <c r="AJ52" s="299"/>
      <c r="AK52" s="299"/>
      <c r="AL52" s="299"/>
      <c r="AM52" s="299"/>
      <c r="AN52" s="300" t="s">
        <v>62</v>
      </c>
      <c r="AO52" s="299"/>
      <c r="AP52" s="299"/>
      <c r="AQ52" s="57" t="s">
        <v>63</v>
      </c>
      <c r="AR52" s="34"/>
      <c r="AS52" s="58" t="s">
        <v>64</v>
      </c>
      <c r="AT52" s="59" t="s">
        <v>65</v>
      </c>
      <c r="AU52" s="59" t="s">
        <v>66</v>
      </c>
      <c r="AV52" s="59" t="s">
        <v>67</v>
      </c>
      <c r="AW52" s="59" t="s">
        <v>68</v>
      </c>
      <c r="AX52" s="59" t="s">
        <v>69</v>
      </c>
      <c r="AY52" s="59" t="s">
        <v>70</v>
      </c>
      <c r="AZ52" s="59" t="s">
        <v>71</v>
      </c>
      <c r="BA52" s="59" t="s">
        <v>72</v>
      </c>
      <c r="BB52" s="59" t="s">
        <v>73</v>
      </c>
      <c r="BC52" s="59" t="s">
        <v>74</v>
      </c>
      <c r="BD52" s="60" t="s">
        <v>75</v>
      </c>
    </row>
    <row r="53" spans="2:56" s="1" customFormat="1" ht="10.8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" customHeight="1">
      <c r="B54" s="62"/>
      <c r="C54" s="63" t="s">
        <v>76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303">
        <f>ROUND(AG55+AG57,2)</f>
        <v>0</v>
      </c>
      <c r="AH54" s="303"/>
      <c r="AI54" s="303"/>
      <c r="AJ54" s="303"/>
      <c r="AK54" s="303"/>
      <c r="AL54" s="303"/>
      <c r="AM54" s="303"/>
      <c r="AN54" s="304">
        <f>SUM(AG54,AT54)</f>
        <v>0</v>
      </c>
      <c r="AO54" s="304"/>
      <c r="AP54" s="304"/>
      <c r="AQ54" s="66" t="s">
        <v>32</v>
      </c>
      <c r="AR54" s="62"/>
      <c r="AS54" s="67">
        <f>ROUND(AS55+AS57,2)</f>
        <v>0</v>
      </c>
      <c r="AT54" s="68">
        <f>ROUND(SUM(AV54:AW54),2)</f>
        <v>0</v>
      </c>
      <c r="AU54" s="69">
        <f>ROUND(AU55+AU57,5)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ROUND(AZ55+AZ57,2)</f>
        <v>0</v>
      </c>
      <c r="BA54" s="68">
        <f>ROUND(BA55+BA57,2)</f>
        <v>0</v>
      </c>
      <c r="BB54" s="68">
        <f>ROUND(BB55+BB57,2)</f>
        <v>0</v>
      </c>
      <c r="BC54" s="68">
        <f>ROUND(BC55+BC57,2)</f>
        <v>0</v>
      </c>
      <c r="BD54" s="70">
        <f>ROUND(BD55+BD57,2)</f>
        <v>0</v>
      </c>
      <c r="BS54" s="71" t="s">
        <v>77</v>
      </c>
      <c r="BT54" s="71" t="s">
        <v>78</v>
      </c>
      <c r="BU54" s="72" t="s">
        <v>79</v>
      </c>
      <c r="BV54" s="71" t="s">
        <v>80</v>
      </c>
      <c r="BW54" s="71" t="s">
        <v>5</v>
      </c>
      <c r="BX54" s="71" t="s">
        <v>81</v>
      </c>
      <c r="CL54" s="71" t="s">
        <v>19</v>
      </c>
    </row>
    <row r="55" spans="2:91" s="6" customFormat="1" ht="16.5" customHeight="1">
      <c r="B55" s="73"/>
      <c r="C55" s="74"/>
      <c r="D55" s="297" t="s">
        <v>82</v>
      </c>
      <c r="E55" s="297"/>
      <c r="F55" s="297"/>
      <c r="G55" s="297"/>
      <c r="H55" s="297"/>
      <c r="I55" s="75"/>
      <c r="J55" s="297" t="s">
        <v>83</v>
      </c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302">
        <f>ROUND(AG56,2)</f>
        <v>0</v>
      </c>
      <c r="AH55" s="296"/>
      <c r="AI55" s="296"/>
      <c r="AJ55" s="296"/>
      <c r="AK55" s="296"/>
      <c r="AL55" s="296"/>
      <c r="AM55" s="296"/>
      <c r="AN55" s="295">
        <f>SUM(AG55,AT55)</f>
        <v>0</v>
      </c>
      <c r="AO55" s="296"/>
      <c r="AP55" s="296"/>
      <c r="AQ55" s="76" t="s">
        <v>84</v>
      </c>
      <c r="AR55" s="73"/>
      <c r="AS55" s="77">
        <f>ROUND(AS56,2)</f>
        <v>0</v>
      </c>
      <c r="AT55" s="78">
        <f>ROUND(SUM(AV55:AW55),2)</f>
        <v>0</v>
      </c>
      <c r="AU55" s="79">
        <f>ROUND(AU56,5)</f>
        <v>0</v>
      </c>
      <c r="AV55" s="78">
        <f>ROUND(AZ55*L29,2)</f>
        <v>0</v>
      </c>
      <c r="AW55" s="78">
        <f>ROUND(BA55*L30,2)</f>
        <v>0</v>
      </c>
      <c r="AX55" s="78">
        <f>ROUND(BB55*L29,2)</f>
        <v>0</v>
      </c>
      <c r="AY55" s="78">
        <f>ROUND(BC55*L30,2)</f>
        <v>0</v>
      </c>
      <c r="AZ55" s="78">
        <f>ROUND(AZ56,2)</f>
        <v>0</v>
      </c>
      <c r="BA55" s="78">
        <f>ROUND(BA56,2)</f>
        <v>0</v>
      </c>
      <c r="BB55" s="78">
        <f>ROUND(BB56,2)</f>
        <v>0</v>
      </c>
      <c r="BC55" s="78">
        <f>ROUND(BC56,2)</f>
        <v>0</v>
      </c>
      <c r="BD55" s="80">
        <f>ROUND(BD56,2)</f>
        <v>0</v>
      </c>
      <c r="BS55" s="81" t="s">
        <v>77</v>
      </c>
      <c r="BT55" s="81" t="s">
        <v>85</v>
      </c>
      <c r="BU55" s="81" t="s">
        <v>79</v>
      </c>
      <c r="BV55" s="81" t="s">
        <v>80</v>
      </c>
      <c r="BW55" s="81" t="s">
        <v>86</v>
      </c>
      <c r="BX55" s="81" t="s">
        <v>5</v>
      </c>
      <c r="CL55" s="81" t="s">
        <v>32</v>
      </c>
      <c r="CM55" s="81" t="s">
        <v>87</v>
      </c>
    </row>
    <row r="56" spans="1:90" s="3" customFormat="1" ht="23.25" customHeight="1">
      <c r="A56" s="82" t="s">
        <v>88</v>
      </c>
      <c r="B56" s="47"/>
      <c r="C56" s="9"/>
      <c r="D56" s="9"/>
      <c r="E56" s="278" t="s">
        <v>89</v>
      </c>
      <c r="F56" s="278"/>
      <c r="G56" s="278"/>
      <c r="H56" s="278"/>
      <c r="I56" s="278"/>
      <c r="J56" s="9"/>
      <c r="K56" s="278" t="s">
        <v>90</v>
      </c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6">
        <f>'SO 102.1 - uznatelné náklady'!J32</f>
        <v>0</v>
      </c>
      <c r="AH56" s="277"/>
      <c r="AI56" s="277"/>
      <c r="AJ56" s="277"/>
      <c r="AK56" s="277"/>
      <c r="AL56" s="277"/>
      <c r="AM56" s="277"/>
      <c r="AN56" s="276">
        <f>SUM(AG56,AT56)</f>
        <v>0</v>
      </c>
      <c r="AO56" s="277"/>
      <c r="AP56" s="277"/>
      <c r="AQ56" s="83" t="s">
        <v>91</v>
      </c>
      <c r="AR56" s="47"/>
      <c r="AS56" s="84">
        <v>0</v>
      </c>
      <c r="AT56" s="85">
        <f>ROUND(SUM(AV56:AW56),2)</f>
        <v>0</v>
      </c>
      <c r="AU56" s="86">
        <f>'SO 102.1 - uznatelné náklady'!P93</f>
        <v>0</v>
      </c>
      <c r="AV56" s="85">
        <f>'SO 102.1 - uznatelné náklady'!J35</f>
        <v>0</v>
      </c>
      <c r="AW56" s="85">
        <f>'SO 102.1 - uznatelné náklady'!J36</f>
        <v>0</v>
      </c>
      <c r="AX56" s="85">
        <f>'SO 102.1 - uznatelné náklady'!J37</f>
        <v>0</v>
      </c>
      <c r="AY56" s="85">
        <f>'SO 102.1 - uznatelné náklady'!J38</f>
        <v>0</v>
      </c>
      <c r="AZ56" s="85">
        <f>'SO 102.1 - uznatelné náklady'!F35</f>
        <v>0</v>
      </c>
      <c r="BA56" s="85">
        <f>'SO 102.1 - uznatelné náklady'!F36</f>
        <v>0</v>
      </c>
      <c r="BB56" s="85">
        <f>'SO 102.1 - uznatelné náklady'!F37</f>
        <v>0</v>
      </c>
      <c r="BC56" s="85">
        <f>'SO 102.1 - uznatelné náklady'!F38</f>
        <v>0</v>
      </c>
      <c r="BD56" s="87">
        <f>'SO 102.1 - uznatelné náklady'!F39</f>
        <v>0</v>
      </c>
      <c r="BT56" s="26" t="s">
        <v>87</v>
      </c>
      <c r="BV56" s="26" t="s">
        <v>80</v>
      </c>
      <c r="BW56" s="26" t="s">
        <v>92</v>
      </c>
      <c r="BX56" s="26" t="s">
        <v>86</v>
      </c>
      <c r="CL56" s="26" t="s">
        <v>32</v>
      </c>
    </row>
    <row r="57" spans="1:91" s="6" customFormat="1" ht="16.5" customHeight="1">
      <c r="A57" s="82" t="s">
        <v>88</v>
      </c>
      <c r="B57" s="73"/>
      <c r="C57" s="74"/>
      <c r="D57" s="297" t="s">
        <v>93</v>
      </c>
      <c r="E57" s="297"/>
      <c r="F57" s="297"/>
      <c r="G57" s="297"/>
      <c r="H57" s="297"/>
      <c r="I57" s="75"/>
      <c r="J57" s="297" t="s">
        <v>94</v>
      </c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5">
        <f>'SO 104 - Veřejné osvětlení'!J30</f>
        <v>0</v>
      </c>
      <c r="AH57" s="296"/>
      <c r="AI57" s="296"/>
      <c r="AJ57" s="296"/>
      <c r="AK57" s="296"/>
      <c r="AL57" s="296"/>
      <c r="AM57" s="296"/>
      <c r="AN57" s="295">
        <f>SUM(AG57,AT57)</f>
        <v>0</v>
      </c>
      <c r="AO57" s="296"/>
      <c r="AP57" s="296"/>
      <c r="AQ57" s="76" t="s">
        <v>84</v>
      </c>
      <c r="AR57" s="73"/>
      <c r="AS57" s="88">
        <v>0</v>
      </c>
      <c r="AT57" s="89">
        <f>ROUND(SUM(AV57:AW57),2)</f>
        <v>0</v>
      </c>
      <c r="AU57" s="90">
        <f>'SO 104 - Veřejné osvětlení'!P88</f>
        <v>0</v>
      </c>
      <c r="AV57" s="89">
        <f>'SO 104 - Veřejné osvětlení'!J33</f>
        <v>0</v>
      </c>
      <c r="AW57" s="89">
        <f>'SO 104 - Veřejné osvětlení'!J34</f>
        <v>0</v>
      </c>
      <c r="AX57" s="89">
        <f>'SO 104 - Veřejné osvětlení'!J35</f>
        <v>0</v>
      </c>
      <c r="AY57" s="89">
        <f>'SO 104 - Veřejné osvětlení'!J36</f>
        <v>0</v>
      </c>
      <c r="AZ57" s="89">
        <f>'SO 104 - Veřejné osvětlení'!F33</f>
        <v>0</v>
      </c>
      <c r="BA57" s="89">
        <f>'SO 104 - Veřejné osvětlení'!F34</f>
        <v>0</v>
      </c>
      <c r="BB57" s="89">
        <f>'SO 104 - Veřejné osvětlení'!F35</f>
        <v>0</v>
      </c>
      <c r="BC57" s="89">
        <f>'SO 104 - Veřejné osvětlení'!F36</f>
        <v>0</v>
      </c>
      <c r="BD57" s="91">
        <f>'SO 104 - Veřejné osvětlení'!F37</f>
        <v>0</v>
      </c>
      <c r="BT57" s="81" t="s">
        <v>85</v>
      </c>
      <c r="BV57" s="81" t="s">
        <v>80</v>
      </c>
      <c r="BW57" s="81" t="s">
        <v>95</v>
      </c>
      <c r="BX57" s="81" t="s">
        <v>5</v>
      </c>
      <c r="CL57" s="81" t="s">
        <v>32</v>
      </c>
      <c r="CM57" s="81" t="s">
        <v>87</v>
      </c>
    </row>
    <row r="58" spans="2:44" s="1" customFormat="1" ht="30" customHeight="1">
      <c r="B58" s="34"/>
      <c r="AR58" s="34"/>
    </row>
    <row r="59" spans="2:44" s="1" customFormat="1" ht="6.9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34"/>
    </row>
  </sheetData>
  <sheetProtection algorithmName="SHA-512" hashValue="zoVcSqvDfew9hi5Rj5qsxFp+gC8DDKDbYeN7gqJBUlLDC4hDWaTdoEZaJchg91L5SpAdo3XqrECks4/C3X1eXg==" saltValue="xmoFD6UWfaDdm2oy6fg08AZXkMgbkSie6tiH4GozNyWEkIKp6W5zU/sf0IOZyJ5y/QTXQAEEmhtPhSfKV65aJA==" spinCount="100000" sheet="1" objects="1" scenarios="1" formatColumns="0" formatRows="0"/>
  <mergeCells count="50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E56:I56"/>
    <mergeCell ref="K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6" location="'SO 102.1 - uznatelné náklady'!C2" display="/"/>
    <hyperlink ref="A57" location="'SO 104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323AF-A768-4451-94B2-BB77F2BCA714}">
  <sheetPr>
    <pageSetUpPr fitToPage="1"/>
  </sheetPr>
  <dimension ref="A1:A107"/>
  <sheetViews>
    <sheetView tabSelected="1" view="pageLayout" workbookViewId="0" topLeftCell="A1"/>
  </sheetViews>
  <sheetFormatPr defaultColWidth="9.140625" defaultRowHeight="12"/>
  <cols>
    <col min="1" max="1" width="112.00390625" style="329" customWidth="1"/>
    <col min="2" max="256" width="9.140625" style="329" customWidth="1"/>
    <col min="257" max="257" width="112.00390625" style="329" customWidth="1"/>
    <col min="258" max="512" width="9.140625" style="329" customWidth="1"/>
    <col min="513" max="513" width="112.00390625" style="329" customWidth="1"/>
    <col min="514" max="768" width="9.140625" style="329" customWidth="1"/>
    <col min="769" max="769" width="112.00390625" style="329" customWidth="1"/>
    <col min="770" max="1024" width="9.140625" style="329" customWidth="1"/>
    <col min="1025" max="1025" width="112.00390625" style="329" customWidth="1"/>
    <col min="1026" max="1280" width="9.140625" style="329" customWidth="1"/>
    <col min="1281" max="1281" width="112.00390625" style="329" customWidth="1"/>
    <col min="1282" max="1536" width="9.140625" style="329" customWidth="1"/>
    <col min="1537" max="1537" width="112.00390625" style="329" customWidth="1"/>
    <col min="1538" max="1792" width="9.140625" style="329" customWidth="1"/>
    <col min="1793" max="1793" width="112.00390625" style="329" customWidth="1"/>
    <col min="1794" max="2048" width="9.140625" style="329" customWidth="1"/>
    <col min="2049" max="2049" width="112.00390625" style="329" customWidth="1"/>
    <col min="2050" max="2304" width="9.140625" style="329" customWidth="1"/>
    <col min="2305" max="2305" width="112.00390625" style="329" customWidth="1"/>
    <col min="2306" max="2560" width="9.140625" style="329" customWidth="1"/>
    <col min="2561" max="2561" width="112.00390625" style="329" customWidth="1"/>
    <col min="2562" max="2816" width="9.140625" style="329" customWidth="1"/>
    <col min="2817" max="2817" width="112.00390625" style="329" customWidth="1"/>
    <col min="2818" max="3072" width="9.140625" style="329" customWidth="1"/>
    <col min="3073" max="3073" width="112.00390625" style="329" customWidth="1"/>
    <col min="3074" max="3328" width="9.140625" style="329" customWidth="1"/>
    <col min="3329" max="3329" width="112.00390625" style="329" customWidth="1"/>
    <col min="3330" max="3584" width="9.140625" style="329" customWidth="1"/>
    <col min="3585" max="3585" width="112.00390625" style="329" customWidth="1"/>
    <col min="3586" max="3840" width="9.140625" style="329" customWidth="1"/>
    <col min="3841" max="3841" width="112.00390625" style="329" customWidth="1"/>
    <col min="3842" max="4096" width="9.140625" style="329" customWidth="1"/>
    <col min="4097" max="4097" width="112.00390625" style="329" customWidth="1"/>
    <col min="4098" max="4352" width="9.140625" style="329" customWidth="1"/>
    <col min="4353" max="4353" width="112.00390625" style="329" customWidth="1"/>
    <col min="4354" max="4608" width="9.140625" style="329" customWidth="1"/>
    <col min="4609" max="4609" width="112.00390625" style="329" customWidth="1"/>
    <col min="4610" max="4864" width="9.140625" style="329" customWidth="1"/>
    <col min="4865" max="4865" width="112.00390625" style="329" customWidth="1"/>
    <col min="4866" max="5120" width="9.140625" style="329" customWidth="1"/>
    <col min="5121" max="5121" width="112.00390625" style="329" customWidth="1"/>
    <col min="5122" max="5376" width="9.140625" style="329" customWidth="1"/>
    <col min="5377" max="5377" width="112.00390625" style="329" customWidth="1"/>
    <col min="5378" max="5632" width="9.140625" style="329" customWidth="1"/>
    <col min="5633" max="5633" width="112.00390625" style="329" customWidth="1"/>
    <col min="5634" max="5888" width="9.140625" style="329" customWidth="1"/>
    <col min="5889" max="5889" width="112.00390625" style="329" customWidth="1"/>
    <col min="5890" max="6144" width="9.140625" style="329" customWidth="1"/>
    <col min="6145" max="6145" width="112.00390625" style="329" customWidth="1"/>
    <col min="6146" max="6400" width="9.140625" style="329" customWidth="1"/>
    <col min="6401" max="6401" width="112.00390625" style="329" customWidth="1"/>
    <col min="6402" max="6656" width="9.140625" style="329" customWidth="1"/>
    <col min="6657" max="6657" width="112.00390625" style="329" customWidth="1"/>
    <col min="6658" max="6912" width="9.140625" style="329" customWidth="1"/>
    <col min="6913" max="6913" width="112.00390625" style="329" customWidth="1"/>
    <col min="6914" max="7168" width="9.140625" style="329" customWidth="1"/>
    <col min="7169" max="7169" width="112.00390625" style="329" customWidth="1"/>
    <col min="7170" max="7424" width="9.140625" style="329" customWidth="1"/>
    <col min="7425" max="7425" width="112.00390625" style="329" customWidth="1"/>
    <col min="7426" max="7680" width="9.140625" style="329" customWidth="1"/>
    <col min="7681" max="7681" width="112.00390625" style="329" customWidth="1"/>
    <col min="7682" max="7936" width="9.140625" style="329" customWidth="1"/>
    <col min="7937" max="7937" width="112.00390625" style="329" customWidth="1"/>
    <col min="7938" max="8192" width="9.140625" style="329" customWidth="1"/>
    <col min="8193" max="8193" width="112.00390625" style="329" customWidth="1"/>
    <col min="8194" max="8448" width="9.140625" style="329" customWidth="1"/>
    <col min="8449" max="8449" width="112.00390625" style="329" customWidth="1"/>
    <col min="8450" max="8704" width="9.140625" style="329" customWidth="1"/>
    <col min="8705" max="8705" width="112.00390625" style="329" customWidth="1"/>
    <col min="8706" max="8960" width="9.140625" style="329" customWidth="1"/>
    <col min="8961" max="8961" width="112.00390625" style="329" customWidth="1"/>
    <col min="8962" max="9216" width="9.140625" style="329" customWidth="1"/>
    <col min="9217" max="9217" width="112.00390625" style="329" customWidth="1"/>
    <col min="9218" max="9472" width="9.140625" style="329" customWidth="1"/>
    <col min="9473" max="9473" width="112.00390625" style="329" customWidth="1"/>
    <col min="9474" max="9728" width="9.140625" style="329" customWidth="1"/>
    <col min="9729" max="9729" width="112.00390625" style="329" customWidth="1"/>
    <col min="9730" max="9984" width="9.140625" style="329" customWidth="1"/>
    <col min="9985" max="9985" width="112.00390625" style="329" customWidth="1"/>
    <col min="9986" max="10240" width="9.140625" style="329" customWidth="1"/>
    <col min="10241" max="10241" width="112.00390625" style="329" customWidth="1"/>
    <col min="10242" max="10496" width="9.140625" style="329" customWidth="1"/>
    <col min="10497" max="10497" width="112.00390625" style="329" customWidth="1"/>
    <col min="10498" max="10752" width="9.140625" style="329" customWidth="1"/>
    <col min="10753" max="10753" width="112.00390625" style="329" customWidth="1"/>
    <col min="10754" max="11008" width="9.140625" style="329" customWidth="1"/>
    <col min="11009" max="11009" width="112.00390625" style="329" customWidth="1"/>
    <col min="11010" max="11264" width="9.140625" style="329" customWidth="1"/>
    <col min="11265" max="11265" width="112.00390625" style="329" customWidth="1"/>
    <col min="11266" max="11520" width="9.140625" style="329" customWidth="1"/>
    <col min="11521" max="11521" width="112.00390625" style="329" customWidth="1"/>
    <col min="11522" max="11776" width="9.140625" style="329" customWidth="1"/>
    <col min="11777" max="11777" width="112.00390625" style="329" customWidth="1"/>
    <col min="11778" max="12032" width="9.140625" style="329" customWidth="1"/>
    <col min="12033" max="12033" width="112.00390625" style="329" customWidth="1"/>
    <col min="12034" max="12288" width="9.140625" style="329" customWidth="1"/>
    <col min="12289" max="12289" width="112.00390625" style="329" customWidth="1"/>
    <col min="12290" max="12544" width="9.140625" style="329" customWidth="1"/>
    <col min="12545" max="12545" width="112.00390625" style="329" customWidth="1"/>
    <col min="12546" max="12800" width="9.140625" style="329" customWidth="1"/>
    <col min="12801" max="12801" width="112.00390625" style="329" customWidth="1"/>
    <col min="12802" max="13056" width="9.140625" style="329" customWidth="1"/>
    <col min="13057" max="13057" width="112.00390625" style="329" customWidth="1"/>
    <col min="13058" max="13312" width="9.140625" style="329" customWidth="1"/>
    <col min="13313" max="13313" width="112.00390625" style="329" customWidth="1"/>
    <col min="13314" max="13568" width="9.140625" style="329" customWidth="1"/>
    <col min="13569" max="13569" width="112.00390625" style="329" customWidth="1"/>
    <col min="13570" max="13824" width="9.140625" style="329" customWidth="1"/>
    <col min="13825" max="13825" width="112.00390625" style="329" customWidth="1"/>
    <col min="13826" max="14080" width="9.140625" style="329" customWidth="1"/>
    <col min="14081" max="14081" width="112.00390625" style="329" customWidth="1"/>
    <col min="14082" max="14336" width="9.140625" style="329" customWidth="1"/>
    <col min="14337" max="14337" width="112.00390625" style="329" customWidth="1"/>
    <col min="14338" max="14592" width="9.140625" style="329" customWidth="1"/>
    <col min="14593" max="14593" width="112.00390625" style="329" customWidth="1"/>
    <col min="14594" max="14848" width="9.140625" style="329" customWidth="1"/>
    <col min="14849" max="14849" width="112.00390625" style="329" customWidth="1"/>
    <col min="14850" max="15104" width="9.140625" style="329" customWidth="1"/>
    <col min="15105" max="15105" width="112.00390625" style="329" customWidth="1"/>
    <col min="15106" max="15360" width="9.140625" style="329" customWidth="1"/>
    <col min="15361" max="15361" width="112.00390625" style="329" customWidth="1"/>
    <col min="15362" max="15616" width="9.140625" style="329" customWidth="1"/>
    <col min="15617" max="15617" width="112.00390625" style="329" customWidth="1"/>
    <col min="15618" max="15872" width="9.140625" style="329" customWidth="1"/>
    <col min="15873" max="15873" width="112.00390625" style="329" customWidth="1"/>
    <col min="15874" max="16128" width="9.140625" style="329" customWidth="1"/>
    <col min="16129" max="16129" width="112.00390625" style="329" customWidth="1"/>
    <col min="16130" max="16384" width="9.140625" style="329" customWidth="1"/>
  </cols>
  <sheetData>
    <row r="1" ht="51" customHeight="1">
      <c r="A1" s="328" t="s">
        <v>1224</v>
      </c>
    </row>
    <row r="2" ht="51" customHeight="1">
      <c r="A2" s="330" t="s">
        <v>1225</v>
      </c>
    </row>
    <row r="3" ht="51" customHeight="1">
      <c r="A3" s="330" t="s">
        <v>1226</v>
      </c>
    </row>
    <row r="4" ht="78" customHeight="1">
      <c r="A4" s="330" t="s">
        <v>1227</v>
      </c>
    </row>
    <row r="5" ht="63.75" customHeight="1">
      <c r="A5" s="330" t="s">
        <v>1228</v>
      </c>
    </row>
    <row r="6" ht="80.4" customHeight="1">
      <c r="A6" s="330" t="s">
        <v>1229</v>
      </c>
    </row>
    <row r="7" ht="64.5" customHeight="1">
      <c r="A7" s="330" t="s">
        <v>1230</v>
      </c>
    </row>
    <row r="8" ht="104.25" customHeight="1">
      <c r="A8" s="330" t="s">
        <v>1231</v>
      </c>
    </row>
    <row r="9" ht="77.25" customHeight="1">
      <c r="A9" s="330" t="s">
        <v>1232</v>
      </c>
    </row>
    <row r="10" ht="79.5" customHeight="1">
      <c r="A10" s="330" t="s">
        <v>1233</v>
      </c>
    </row>
    <row r="11" ht="51" customHeight="1">
      <c r="A11" s="330" t="s">
        <v>1234</v>
      </c>
    </row>
    <row r="12" ht="51" customHeight="1">
      <c r="A12" s="330" t="s">
        <v>1235</v>
      </c>
    </row>
    <row r="13" ht="51" customHeight="1">
      <c r="A13" s="330" t="s">
        <v>1236</v>
      </c>
    </row>
    <row r="14" ht="51" customHeight="1">
      <c r="A14" s="330" t="s">
        <v>1237</v>
      </c>
    </row>
    <row r="15" ht="51" customHeight="1">
      <c r="A15" s="330" t="s">
        <v>1238</v>
      </c>
    </row>
    <row r="16" ht="51" customHeight="1">
      <c r="A16" s="330" t="s">
        <v>1239</v>
      </c>
    </row>
    <row r="17" ht="51" customHeight="1">
      <c r="A17" s="330" t="s">
        <v>1240</v>
      </c>
    </row>
    <row r="18" ht="51" customHeight="1">
      <c r="A18" s="330" t="s">
        <v>1241</v>
      </c>
    </row>
    <row r="19" ht="51" customHeight="1">
      <c r="A19" s="330" t="s">
        <v>1242</v>
      </c>
    </row>
    <row r="20" ht="90.75" customHeight="1">
      <c r="A20" s="330" t="s">
        <v>1243</v>
      </c>
    </row>
    <row r="21" ht="64.5" customHeight="1">
      <c r="A21" s="330" t="s">
        <v>1244</v>
      </c>
    </row>
    <row r="22" ht="51" customHeight="1">
      <c r="A22" s="330" t="s">
        <v>1245</v>
      </c>
    </row>
    <row r="23" ht="66" customHeight="1">
      <c r="A23" s="330" t="s">
        <v>1246</v>
      </c>
    </row>
    <row r="24" ht="78" customHeight="1">
      <c r="A24" s="330" t="s">
        <v>1247</v>
      </c>
    </row>
    <row r="25" ht="51" customHeight="1">
      <c r="A25" s="330" t="s">
        <v>1248</v>
      </c>
    </row>
    <row r="26" ht="51" customHeight="1">
      <c r="A26" s="330" t="s">
        <v>1249</v>
      </c>
    </row>
    <row r="27" ht="51" customHeight="1">
      <c r="A27" s="330" t="s">
        <v>1250</v>
      </c>
    </row>
    <row r="28" ht="51" customHeight="1">
      <c r="A28" s="330" t="s">
        <v>1251</v>
      </c>
    </row>
    <row r="29" ht="51" customHeight="1">
      <c r="A29" s="330" t="s">
        <v>1252</v>
      </c>
    </row>
    <row r="31" ht="13.8">
      <c r="A31" s="331"/>
    </row>
    <row r="32" ht="13.8">
      <c r="A32" s="331"/>
    </row>
    <row r="33" ht="13.8">
      <c r="A33" s="331"/>
    </row>
    <row r="34" ht="13.8">
      <c r="A34" s="331"/>
    </row>
    <row r="35" ht="13.8">
      <c r="A35" s="331"/>
    </row>
    <row r="36" ht="13.8">
      <c r="A36" s="331"/>
    </row>
    <row r="37" ht="13.8">
      <c r="A37" s="331"/>
    </row>
    <row r="38" ht="13.8">
      <c r="A38" s="331"/>
    </row>
    <row r="39" ht="13.8">
      <c r="A39" s="331"/>
    </row>
    <row r="40" ht="13.8">
      <c r="A40" s="331"/>
    </row>
    <row r="41" ht="13.8">
      <c r="A41" s="331"/>
    </row>
    <row r="42" ht="13.8">
      <c r="A42" s="331"/>
    </row>
    <row r="43" ht="13.8">
      <c r="A43" s="331"/>
    </row>
    <row r="44" ht="13.8">
      <c r="A44" s="331"/>
    </row>
    <row r="45" ht="13.8">
      <c r="A45" s="331"/>
    </row>
    <row r="46" ht="13.8">
      <c r="A46" s="331"/>
    </row>
    <row r="47" ht="13.8">
      <c r="A47" s="331"/>
    </row>
    <row r="48" ht="13.8">
      <c r="A48" s="331"/>
    </row>
    <row r="49" ht="13.8">
      <c r="A49" s="331"/>
    </row>
    <row r="50" ht="13.8">
      <c r="A50" s="331"/>
    </row>
    <row r="51" ht="13.8">
      <c r="A51" s="331"/>
    </row>
    <row r="52" ht="13.8">
      <c r="A52" s="331"/>
    </row>
    <row r="53" ht="13.8">
      <c r="A53" s="331"/>
    </row>
    <row r="54" ht="13.8">
      <c r="A54" s="331"/>
    </row>
    <row r="55" ht="13.8">
      <c r="A55" s="331"/>
    </row>
    <row r="56" ht="13.8">
      <c r="A56" s="331"/>
    </row>
    <row r="57" ht="13.8">
      <c r="A57" s="331"/>
    </row>
    <row r="58" ht="13.8">
      <c r="A58" s="331"/>
    </row>
    <row r="59" ht="13.8">
      <c r="A59" s="331"/>
    </row>
    <row r="60" ht="13.8">
      <c r="A60" s="331"/>
    </row>
    <row r="61" ht="13.8">
      <c r="A61" s="331"/>
    </row>
    <row r="62" ht="13.8">
      <c r="A62" s="331"/>
    </row>
    <row r="63" ht="13.8">
      <c r="A63" s="331"/>
    </row>
    <row r="64" ht="13.8">
      <c r="A64" s="331"/>
    </row>
    <row r="65" ht="13.8">
      <c r="A65" s="331"/>
    </row>
    <row r="66" ht="13.8">
      <c r="A66" s="331"/>
    </row>
    <row r="67" ht="13.8">
      <c r="A67" s="331"/>
    </row>
    <row r="68" ht="13.8">
      <c r="A68" s="331"/>
    </row>
    <row r="69" ht="13.8">
      <c r="A69" s="331"/>
    </row>
    <row r="70" ht="13.8">
      <c r="A70" s="331"/>
    </row>
    <row r="71" ht="13.8">
      <c r="A71" s="331"/>
    </row>
    <row r="72" ht="13.8">
      <c r="A72" s="331"/>
    </row>
    <row r="73" ht="13.8">
      <c r="A73" s="331"/>
    </row>
    <row r="74" ht="13.8">
      <c r="A74" s="331"/>
    </row>
    <row r="75" ht="13.8">
      <c r="A75" s="331"/>
    </row>
    <row r="76" ht="13.8">
      <c r="A76" s="331"/>
    </row>
    <row r="77" ht="13.8">
      <c r="A77" s="331"/>
    </row>
    <row r="78" ht="13.8">
      <c r="A78" s="331"/>
    </row>
    <row r="79" ht="13.8">
      <c r="A79" s="331"/>
    </row>
    <row r="80" ht="13.8">
      <c r="A80" s="331"/>
    </row>
    <row r="81" ht="13.8">
      <c r="A81" s="331"/>
    </row>
    <row r="82" ht="13.8">
      <c r="A82" s="331"/>
    </row>
    <row r="83" ht="13.8">
      <c r="A83" s="331"/>
    </row>
    <row r="84" ht="13.8">
      <c r="A84" s="331"/>
    </row>
    <row r="85" ht="13.8">
      <c r="A85" s="331"/>
    </row>
    <row r="86" ht="13.8">
      <c r="A86" s="331"/>
    </row>
    <row r="87" ht="13.8">
      <c r="A87" s="331"/>
    </row>
    <row r="88" ht="13.8">
      <c r="A88" s="331"/>
    </row>
    <row r="89" ht="13.8">
      <c r="A89" s="331"/>
    </row>
    <row r="90" ht="13.8">
      <c r="A90" s="331"/>
    </row>
    <row r="91" ht="13.8">
      <c r="A91" s="331"/>
    </row>
    <row r="92" ht="13.8">
      <c r="A92" s="331"/>
    </row>
    <row r="93" ht="13.8">
      <c r="A93" s="331"/>
    </row>
    <row r="94" ht="13.8">
      <c r="A94" s="331"/>
    </row>
    <row r="95" ht="13.8">
      <c r="A95" s="331"/>
    </row>
    <row r="96" ht="13.8">
      <c r="A96" s="331"/>
    </row>
    <row r="97" ht="13.8">
      <c r="A97" s="331"/>
    </row>
    <row r="98" ht="13.8">
      <c r="A98" s="331"/>
    </row>
    <row r="99" ht="13.8">
      <c r="A99" s="331"/>
    </row>
    <row r="100" ht="13.8">
      <c r="A100" s="331"/>
    </row>
    <row r="101" ht="13.8">
      <c r="A101" s="331"/>
    </row>
    <row r="102" ht="13.8">
      <c r="A102" s="331"/>
    </row>
    <row r="103" ht="13.8">
      <c r="A103" s="331"/>
    </row>
    <row r="104" ht="13.8">
      <c r="A104" s="331"/>
    </row>
    <row r="105" ht="13.8">
      <c r="A105" s="331"/>
    </row>
    <row r="106" ht="13.8">
      <c r="A106" s="331"/>
    </row>
    <row r="107" ht="13.8">
      <c r="A107" s="331"/>
    </row>
  </sheetData>
  <printOptions/>
  <pageMargins left="0.7086614173228347" right="0.7086614173228347" top="0.9448818897637796" bottom="0.7874015748031497" header="0.31496062992125984" footer="0.31496062992125984"/>
  <pageSetup fitToHeight="100" fitToWidth="1" horizontalDpi="600" verticalDpi="600" orientation="portrait" paperSize="9" scale="98" r:id="rId1"/>
  <headerFooter>
    <oddHeader>&amp;CDOPAS s.r.o.</oddHeader>
    <oddFooter>&amp;LVOP&amp;C&amp;P z &amp;N&amp;Rčást - Všeobecné podmínky k ceně díla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8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92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ht="24.9" customHeight="1">
      <c r="B4" s="21"/>
      <c r="D4" s="22" t="s">
        <v>96</v>
      </c>
      <c r="L4" s="21"/>
      <c r="M4" s="9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7" t="str">
        <f>'Rekapitulace stavby'!K6</f>
        <v>Město Dobříš - stavební úpravy komunikace a chodníků v ul. Pražská (III/1 1628)</v>
      </c>
      <c r="F7" s="318"/>
      <c r="G7" s="318"/>
      <c r="H7" s="318"/>
      <c r="L7" s="21"/>
    </row>
    <row r="8" spans="2:12" ht="12" customHeight="1">
      <c r="B8" s="21"/>
      <c r="D8" s="28" t="s">
        <v>97</v>
      </c>
      <c r="L8" s="21"/>
    </row>
    <row r="9" spans="2:12" s="1" customFormat="1" ht="16.5" customHeight="1">
      <c r="B9" s="34"/>
      <c r="E9" s="317" t="s">
        <v>98</v>
      </c>
      <c r="F9" s="316"/>
      <c r="G9" s="316"/>
      <c r="H9" s="316"/>
      <c r="L9" s="34"/>
    </row>
    <row r="10" spans="2:12" s="1" customFormat="1" ht="12" customHeight="1">
      <c r="B10" s="34"/>
      <c r="D10" s="28" t="s">
        <v>99</v>
      </c>
      <c r="L10" s="34"/>
    </row>
    <row r="11" spans="2:12" s="1" customFormat="1" ht="16.5" customHeight="1">
      <c r="B11" s="34"/>
      <c r="E11" s="279" t="s">
        <v>100</v>
      </c>
      <c r="F11" s="316"/>
      <c r="G11" s="316"/>
      <c r="H11" s="316"/>
      <c r="L11" s="34"/>
    </row>
    <row r="12" spans="2:12" s="1" customFormat="1" ht="12">
      <c r="B12" s="34"/>
      <c r="L12" s="34"/>
    </row>
    <row r="13" spans="2:12" s="1" customFormat="1" ht="12" customHeight="1">
      <c r="B13" s="34"/>
      <c r="D13" s="28" t="s">
        <v>18</v>
      </c>
      <c r="F13" s="26" t="s">
        <v>32</v>
      </c>
      <c r="I13" s="28" t="s">
        <v>20</v>
      </c>
      <c r="J13" s="26" t="s">
        <v>32</v>
      </c>
      <c r="L13" s="34"/>
    </row>
    <row r="14" spans="2:12" s="1" customFormat="1" ht="12" customHeight="1">
      <c r="B14" s="34"/>
      <c r="D14" s="28" t="s">
        <v>22</v>
      </c>
      <c r="F14" s="26" t="s">
        <v>23</v>
      </c>
      <c r="I14" s="28" t="s">
        <v>24</v>
      </c>
      <c r="J14" s="51" t="str">
        <f>'Rekapitulace stavby'!AN8</f>
        <v>17. 3. 2023</v>
      </c>
      <c r="L14" s="34"/>
    </row>
    <row r="15" spans="2:12" s="1" customFormat="1" ht="10.8" customHeight="1">
      <c r="B15" s="34"/>
      <c r="L15" s="34"/>
    </row>
    <row r="16" spans="2:12" s="1" customFormat="1" ht="12" customHeight="1">
      <c r="B16" s="34"/>
      <c r="D16" s="28" t="s">
        <v>30</v>
      </c>
      <c r="I16" s="28" t="s">
        <v>31</v>
      </c>
      <c r="J16" s="26" t="s">
        <v>32</v>
      </c>
      <c r="L16" s="34"/>
    </row>
    <row r="17" spans="2:12" s="1" customFormat="1" ht="18" customHeight="1">
      <c r="B17" s="34"/>
      <c r="E17" s="26" t="s">
        <v>33</v>
      </c>
      <c r="I17" s="28" t="s">
        <v>34</v>
      </c>
      <c r="J17" s="26" t="s">
        <v>32</v>
      </c>
      <c r="L17" s="34"/>
    </row>
    <row r="18" spans="2:12" s="1" customFormat="1" ht="6.9" customHeight="1">
      <c r="B18" s="34"/>
      <c r="L18" s="34"/>
    </row>
    <row r="19" spans="2:12" s="1" customFormat="1" ht="12" customHeight="1">
      <c r="B19" s="34"/>
      <c r="D19" s="28" t="s">
        <v>35</v>
      </c>
      <c r="I19" s="28" t="s">
        <v>31</v>
      </c>
      <c r="J19" s="29" t="str">
        <f>'Rekapitulace stavby'!AN13</f>
        <v>Vyplň údaj</v>
      </c>
      <c r="L19" s="34"/>
    </row>
    <row r="20" spans="2:12" s="1" customFormat="1" ht="18" customHeight="1">
      <c r="B20" s="34"/>
      <c r="E20" s="319" t="str">
        <f>'Rekapitulace stavby'!E14</f>
        <v>Vyplň údaj</v>
      </c>
      <c r="F20" s="308"/>
      <c r="G20" s="308"/>
      <c r="H20" s="308"/>
      <c r="I20" s="28" t="s">
        <v>34</v>
      </c>
      <c r="J20" s="29" t="str">
        <f>'Rekapitulace stavby'!AN14</f>
        <v>Vyplň údaj</v>
      </c>
      <c r="L20" s="34"/>
    </row>
    <row r="21" spans="2:12" s="1" customFormat="1" ht="6.9" customHeight="1">
      <c r="B21" s="34"/>
      <c r="L21" s="34"/>
    </row>
    <row r="22" spans="2:12" s="1" customFormat="1" ht="12" customHeight="1">
      <c r="B22" s="34"/>
      <c r="D22" s="28" t="s">
        <v>37</v>
      </c>
      <c r="I22" s="28" t="s">
        <v>31</v>
      </c>
      <c r="J22" s="26" t="s">
        <v>32</v>
      </c>
      <c r="L22" s="34"/>
    </row>
    <row r="23" spans="2:12" s="1" customFormat="1" ht="18" customHeight="1">
      <c r="B23" s="34"/>
      <c r="E23" s="26" t="s">
        <v>38</v>
      </c>
      <c r="I23" s="28" t="s">
        <v>34</v>
      </c>
      <c r="J23" s="26" t="s">
        <v>32</v>
      </c>
      <c r="L23" s="34"/>
    </row>
    <row r="24" spans="2:12" s="1" customFormat="1" ht="6.9" customHeight="1">
      <c r="B24" s="34"/>
      <c r="L24" s="34"/>
    </row>
    <row r="25" spans="2:12" s="1" customFormat="1" ht="12" customHeight="1">
      <c r="B25" s="34"/>
      <c r="D25" s="28" t="s">
        <v>40</v>
      </c>
      <c r="I25" s="28" t="s">
        <v>31</v>
      </c>
      <c r="J25" s="26" t="s">
        <v>32</v>
      </c>
      <c r="L25" s="34"/>
    </row>
    <row r="26" spans="2:12" s="1" customFormat="1" ht="18" customHeight="1">
      <c r="B26" s="34"/>
      <c r="E26" s="26" t="s">
        <v>41</v>
      </c>
      <c r="I26" s="28" t="s">
        <v>34</v>
      </c>
      <c r="J26" s="26" t="s">
        <v>32</v>
      </c>
      <c r="L26" s="34"/>
    </row>
    <row r="27" spans="2:12" s="1" customFormat="1" ht="6.9" customHeight="1">
      <c r="B27" s="34"/>
      <c r="L27" s="34"/>
    </row>
    <row r="28" spans="2:12" s="1" customFormat="1" ht="12" customHeight="1">
      <c r="B28" s="34"/>
      <c r="D28" s="28" t="s">
        <v>42</v>
      </c>
      <c r="L28" s="34"/>
    </row>
    <row r="29" spans="2:12" s="7" customFormat="1" ht="71.25" customHeight="1">
      <c r="B29" s="93"/>
      <c r="E29" s="312" t="s">
        <v>43</v>
      </c>
      <c r="F29" s="312"/>
      <c r="G29" s="312"/>
      <c r="H29" s="312"/>
      <c r="L29" s="93"/>
    </row>
    <row r="30" spans="2:12" s="1" customFormat="1" ht="6.9" customHeight="1">
      <c r="B30" s="34"/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25.35" customHeight="1">
      <c r="B32" s="34"/>
      <c r="D32" s="94" t="s">
        <v>44</v>
      </c>
      <c r="J32" s="65">
        <f>ROUND(J93,2)</f>
        <v>0</v>
      </c>
      <c r="L32" s="34"/>
    </row>
    <row r="33" spans="2:12" s="1" customFormat="1" ht="6.9" customHeight="1">
      <c r="B33" s="34"/>
      <c r="D33" s="52"/>
      <c r="E33" s="52"/>
      <c r="F33" s="52"/>
      <c r="G33" s="52"/>
      <c r="H33" s="52"/>
      <c r="I33" s="52"/>
      <c r="J33" s="52"/>
      <c r="K33" s="52"/>
      <c r="L33" s="34"/>
    </row>
    <row r="34" spans="2:12" s="1" customFormat="1" ht="14.4" customHeight="1">
      <c r="B34" s="34"/>
      <c r="F34" s="37" t="s">
        <v>46</v>
      </c>
      <c r="I34" s="37" t="s">
        <v>45</v>
      </c>
      <c r="J34" s="37" t="s">
        <v>47</v>
      </c>
      <c r="L34" s="34"/>
    </row>
    <row r="35" spans="2:12" s="1" customFormat="1" ht="14.4" customHeight="1">
      <c r="B35" s="34"/>
      <c r="D35" s="54" t="s">
        <v>48</v>
      </c>
      <c r="E35" s="28" t="s">
        <v>49</v>
      </c>
      <c r="F35" s="85">
        <f>ROUND((SUM(BE93:BE884)),2)</f>
        <v>0</v>
      </c>
      <c r="I35" s="95">
        <v>0.21</v>
      </c>
      <c r="J35" s="85">
        <f>ROUND(((SUM(BE93:BE884))*I35),2)</f>
        <v>0</v>
      </c>
      <c r="L35" s="34"/>
    </row>
    <row r="36" spans="2:12" s="1" customFormat="1" ht="14.4" customHeight="1">
      <c r="B36" s="34"/>
      <c r="E36" s="28" t="s">
        <v>50</v>
      </c>
      <c r="F36" s="85">
        <f>ROUND((SUM(BF93:BF884)),2)</f>
        <v>0</v>
      </c>
      <c r="I36" s="95">
        <v>0.15</v>
      </c>
      <c r="J36" s="85">
        <f>ROUND(((SUM(BF93:BF884))*I36),2)</f>
        <v>0</v>
      </c>
      <c r="L36" s="34"/>
    </row>
    <row r="37" spans="2:12" s="1" customFormat="1" ht="14.4" customHeight="1" hidden="1">
      <c r="B37" s="34"/>
      <c r="E37" s="28" t="s">
        <v>51</v>
      </c>
      <c r="F37" s="85">
        <f>ROUND((SUM(BG93:BG884)),2)</f>
        <v>0</v>
      </c>
      <c r="I37" s="95">
        <v>0.21</v>
      </c>
      <c r="J37" s="85">
        <f>0</f>
        <v>0</v>
      </c>
      <c r="L37" s="34"/>
    </row>
    <row r="38" spans="2:12" s="1" customFormat="1" ht="14.4" customHeight="1" hidden="1">
      <c r="B38" s="34"/>
      <c r="E38" s="28" t="s">
        <v>52</v>
      </c>
      <c r="F38" s="85">
        <f>ROUND((SUM(BH93:BH884)),2)</f>
        <v>0</v>
      </c>
      <c r="I38" s="95">
        <v>0.15</v>
      </c>
      <c r="J38" s="85">
        <f>0</f>
        <v>0</v>
      </c>
      <c r="L38" s="34"/>
    </row>
    <row r="39" spans="2:12" s="1" customFormat="1" ht="14.4" customHeight="1" hidden="1">
      <c r="B39" s="34"/>
      <c r="E39" s="28" t="s">
        <v>53</v>
      </c>
      <c r="F39" s="85">
        <f>ROUND((SUM(BI93:BI884)),2)</f>
        <v>0</v>
      </c>
      <c r="I39" s="95">
        <v>0</v>
      </c>
      <c r="J39" s="85">
        <f>0</f>
        <v>0</v>
      </c>
      <c r="L39" s="34"/>
    </row>
    <row r="40" spans="2:12" s="1" customFormat="1" ht="6.9" customHeight="1">
      <c r="B40" s="34"/>
      <c r="L40" s="34"/>
    </row>
    <row r="41" spans="2:12" s="1" customFormat="1" ht="25.35" customHeight="1">
      <c r="B41" s="34"/>
      <c r="C41" s="96"/>
      <c r="D41" s="97" t="s">
        <v>54</v>
      </c>
      <c r="E41" s="56"/>
      <c r="F41" s="56"/>
      <c r="G41" s="98" t="s">
        <v>55</v>
      </c>
      <c r="H41" s="99" t="s">
        <v>56</v>
      </c>
      <c r="I41" s="56"/>
      <c r="J41" s="100">
        <f>SUM(J32:J39)</f>
        <v>0</v>
      </c>
      <c r="K41" s="101"/>
      <c r="L41" s="34"/>
    </row>
    <row r="42" spans="2:12" s="1" customFormat="1" ht="14.4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4"/>
    </row>
    <row r="46" spans="2:12" s="1" customFormat="1" ht="6.9" customHeight="1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34"/>
    </row>
    <row r="47" spans="2:12" s="1" customFormat="1" ht="24.9" customHeight="1">
      <c r="B47" s="34"/>
      <c r="C47" s="22" t="s">
        <v>101</v>
      </c>
      <c r="L47" s="34"/>
    </row>
    <row r="48" spans="2:12" s="1" customFormat="1" ht="6.9" customHeight="1">
      <c r="B48" s="34"/>
      <c r="L48" s="34"/>
    </row>
    <row r="49" spans="2:12" s="1" customFormat="1" ht="12" customHeight="1">
      <c r="B49" s="34"/>
      <c r="C49" s="28" t="s">
        <v>16</v>
      </c>
      <c r="L49" s="34"/>
    </row>
    <row r="50" spans="2:12" s="1" customFormat="1" ht="26.25" customHeight="1">
      <c r="B50" s="34"/>
      <c r="E50" s="317" t="str">
        <f>E7</f>
        <v>Město Dobříš - stavební úpravy komunikace a chodníků v ul. Pražská (III/1 1628)</v>
      </c>
      <c r="F50" s="318"/>
      <c r="G50" s="318"/>
      <c r="H50" s="318"/>
      <c r="L50" s="34"/>
    </row>
    <row r="51" spans="2:12" ht="12" customHeight="1">
      <c r="B51" s="21"/>
      <c r="C51" s="28" t="s">
        <v>97</v>
      </c>
      <c r="L51" s="21"/>
    </row>
    <row r="52" spans="2:12" s="1" customFormat="1" ht="16.5" customHeight="1">
      <c r="B52" s="34"/>
      <c r="E52" s="317" t="s">
        <v>98</v>
      </c>
      <c r="F52" s="316"/>
      <c r="G52" s="316"/>
      <c r="H52" s="316"/>
      <c r="L52" s="34"/>
    </row>
    <row r="53" spans="2:12" s="1" customFormat="1" ht="12" customHeight="1">
      <c r="B53" s="34"/>
      <c r="C53" s="28" t="s">
        <v>99</v>
      </c>
      <c r="L53" s="34"/>
    </row>
    <row r="54" spans="2:12" s="1" customFormat="1" ht="16.5" customHeight="1">
      <c r="B54" s="34"/>
      <c r="E54" s="279" t="str">
        <f>E11</f>
        <v>SO 102.1 - uznatelné náklady</v>
      </c>
      <c r="F54" s="316"/>
      <c r="G54" s="316"/>
      <c r="H54" s="316"/>
      <c r="L54" s="34"/>
    </row>
    <row r="55" spans="2:12" s="1" customFormat="1" ht="6.9" customHeight="1">
      <c r="B55" s="34"/>
      <c r="L55" s="34"/>
    </row>
    <row r="56" spans="2:12" s="1" customFormat="1" ht="12" customHeight="1">
      <c r="B56" s="34"/>
      <c r="C56" s="28" t="s">
        <v>22</v>
      </c>
      <c r="F56" s="26" t="str">
        <f>F14</f>
        <v>Dobříš, ul. Pražská</v>
      </c>
      <c r="I56" s="28" t="s">
        <v>24</v>
      </c>
      <c r="J56" s="51" t="str">
        <f>IF(J14="","",J14)</f>
        <v>17. 3. 2023</v>
      </c>
      <c r="L56" s="34"/>
    </row>
    <row r="57" spans="2:12" s="1" customFormat="1" ht="6.9" customHeight="1">
      <c r="B57" s="34"/>
      <c r="L57" s="34"/>
    </row>
    <row r="58" spans="2:12" s="1" customFormat="1" ht="15.15" customHeight="1">
      <c r="B58" s="34"/>
      <c r="C58" s="28" t="s">
        <v>30</v>
      </c>
      <c r="F58" s="26" t="str">
        <f>E17</f>
        <v>Město Dobříš</v>
      </c>
      <c r="I58" s="28" t="s">
        <v>37</v>
      </c>
      <c r="J58" s="32" t="str">
        <f>E23</f>
        <v>DOPAS s.r.o.</v>
      </c>
      <c r="L58" s="34"/>
    </row>
    <row r="59" spans="2:12" s="1" customFormat="1" ht="15.15" customHeight="1">
      <c r="B59" s="34"/>
      <c r="C59" s="28" t="s">
        <v>35</v>
      </c>
      <c r="F59" s="26" t="str">
        <f>IF(E20="","",E20)</f>
        <v>Vyplň údaj</v>
      </c>
      <c r="I59" s="28" t="s">
        <v>40</v>
      </c>
      <c r="J59" s="32" t="str">
        <f>E26</f>
        <v>L. Štuller</v>
      </c>
      <c r="L59" s="34"/>
    </row>
    <row r="60" spans="2:12" s="1" customFormat="1" ht="10.35" customHeight="1">
      <c r="B60" s="34"/>
      <c r="L60" s="34"/>
    </row>
    <row r="61" spans="2:12" s="1" customFormat="1" ht="29.25" customHeight="1">
      <c r="B61" s="34"/>
      <c r="C61" s="102" t="s">
        <v>102</v>
      </c>
      <c r="D61" s="96"/>
      <c r="E61" s="96"/>
      <c r="F61" s="96"/>
      <c r="G61" s="96"/>
      <c r="H61" s="96"/>
      <c r="I61" s="96"/>
      <c r="J61" s="103" t="s">
        <v>103</v>
      </c>
      <c r="K61" s="96"/>
      <c r="L61" s="34"/>
    </row>
    <row r="62" spans="2:12" s="1" customFormat="1" ht="10.35" customHeight="1">
      <c r="B62" s="34"/>
      <c r="L62" s="34"/>
    </row>
    <row r="63" spans="2:47" s="1" customFormat="1" ht="22.8" customHeight="1">
      <c r="B63" s="34"/>
      <c r="C63" s="104" t="s">
        <v>76</v>
      </c>
      <c r="J63" s="65">
        <f>J93</f>
        <v>0</v>
      </c>
      <c r="L63" s="34"/>
      <c r="AU63" s="18" t="s">
        <v>104</v>
      </c>
    </row>
    <row r="64" spans="2:12" s="8" customFormat="1" ht="24.9" customHeight="1">
      <c r="B64" s="105"/>
      <c r="D64" s="106" t="s">
        <v>105</v>
      </c>
      <c r="E64" s="107"/>
      <c r="F64" s="107"/>
      <c r="G64" s="107"/>
      <c r="H64" s="107"/>
      <c r="I64" s="107"/>
      <c r="J64" s="108">
        <f>J94</f>
        <v>0</v>
      </c>
      <c r="L64" s="105"/>
    </row>
    <row r="65" spans="2:12" s="9" customFormat="1" ht="19.95" customHeight="1">
      <c r="B65" s="109"/>
      <c r="D65" s="110" t="s">
        <v>106</v>
      </c>
      <c r="E65" s="111"/>
      <c r="F65" s="111"/>
      <c r="G65" s="111"/>
      <c r="H65" s="111"/>
      <c r="I65" s="111"/>
      <c r="J65" s="112">
        <f>J95</f>
        <v>0</v>
      </c>
      <c r="L65" s="109"/>
    </row>
    <row r="66" spans="2:12" s="9" customFormat="1" ht="19.95" customHeight="1">
      <c r="B66" s="109"/>
      <c r="D66" s="110" t="s">
        <v>107</v>
      </c>
      <c r="E66" s="111"/>
      <c r="F66" s="111"/>
      <c r="G66" s="111"/>
      <c r="H66" s="111"/>
      <c r="I66" s="111"/>
      <c r="J66" s="112">
        <f>J308</f>
        <v>0</v>
      </c>
      <c r="L66" s="109"/>
    </row>
    <row r="67" spans="2:12" s="9" customFormat="1" ht="19.95" customHeight="1">
      <c r="B67" s="109"/>
      <c r="D67" s="110" t="s">
        <v>108</v>
      </c>
      <c r="E67" s="111"/>
      <c r="F67" s="111"/>
      <c r="G67" s="111"/>
      <c r="H67" s="111"/>
      <c r="I67" s="111"/>
      <c r="J67" s="112">
        <f>J318</f>
        <v>0</v>
      </c>
      <c r="L67" s="109"/>
    </row>
    <row r="68" spans="2:12" s="9" customFormat="1" ht="19.95" customHeight="1">
      <c r="B68" s="109"/>
      <c r="D68" s="110" t="s">
        <v>109</v>
      </c>
      <c r="E68" s="111"/>
      <c r="F68" s="111"/>
      <c r="G68" s="111"/>
      <c r="H68" s="111"/>
      <c r="I68" s="111"/>
      <c r="J68" s="112">
        <f>J542</f>
        <v>0</v>
      </c>
      <c r="L68" s="109"/>
    </row>
    <row r="69" spans="2:12" s="9" customFormat="1" ht="19.95" customHeight="1">
      <c r="B69" s="109"/>
      <c r="D69" s="110" t="s">
        <v>110</v>
      </c>
      <c r="E69" s="111"/>
      <c r="F69" s="111"/>
      <c r="G69" s="111"/>
      <c r="H69" s="111"/>
      <c r="I69" s="111"/>
      <c r="J69" s="112">
        <f>J559</f>
        <v>0</v>
      </c>
      <c r="L69" s="109"/>
    </row>
    <row r="70" spans="2:12" s="9" customFormat="1" ht="19.95" customHeight="1">
      <c r="B70" s="109"/>
      <c r="D70" s="110" t="s">
        <v>111</v>
      </c>
      <c r="E70" s="111"/>
      <c r="F70" s="111"/>
      <c r="G70" s="111"/>
      <c r="H70" s="111"/>
      <c r="I70" s="111"/>
      <c r="J70" s="112">
        <f>J827</f>
        <v>0</v>
      </c>
      <c r="L70" s="109"/>
    </row>
    <row r="71" spans="2:12" s="9" customFormat="1" ht="19.95" customHeight="1">
      <c r="B71" s="109"/>
      <c r="D71" s="110" t="s">
        <v>112</v>
      </c>
      <c r="E71" s="111"/>
      <c r="F71" s="111"/>
      <c r="G71" s="111"/>
      <c r="H71" s="111"/>
      <c r="I71" s="111"/>
      <c r="J71" s="112">
        <f>J880</f>
        <v>0</v>
      </c>
      <c r="L71" s="109"/>
    </row>
    <row r="72" spans="2:12" s="1" customFormat="1" ht="21.75" customHeight="1">
      <c r="B72" s="34"/>
      <c r="L72" s="34"/>
    </row>
    <row r="73" spans="2:12" s="1" customFormat="1" ht="6.9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4"/>
    </row>
    <row r="77" spans="2:12" s="1" customFormat="1" ht="6.9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4"/>
    </row>
    <row r="78" spans="2:12" s="1" customFormat="1" ht="24.9" customHeight="1">
      <c r="B78" s="34"/>
      <c r="C78" s="22" t="s">
        <v>113</v>
      </c>
      <c r="L78" s="34"/>
    </row>
    <row r="79" spans="2:12" s="1" customFormat="1" ht="6.9" customHeight="1">
      <c r="B79" s="34"/>
      <c r="L79" s="34"/>
    </row>
    <row r="80" spans="2:12" s="1" customFormat="1" ht="12" customHeight="1">
      <c r="B80" s="34"/>
      <c r="C80" s="28" t="s">
        <v>16</v>
      </c>
      <c r="L80" s="34"/>
    </row>
    <row r="81" spans="2:12" s="1" customFormat="1" ht="26.25" customHeight="1">
      <c r="B81" s="34"/>
      <c r="E81" s="317" t="str">
        <f>E7</f>
        <v>Město Dobříš - stavební úpravy komunikace a chodníků v ul. Pražská (III/1 1628)</v>
      </c>
      <c r="F81" s="318"/>
      <c r="G81" s="318"/>
      <c r="H81" s="318"/>
      <c r="L81" s="34"/>
    </row>
    <row r="82" spans="2:12" ht="12" customHeight="1">
      <c r="B82" s="21"/>
      <c r="C82" s="28" t="s">
        <v>97</v>
      </c>
      <c r="L82" s="21"/>
    </row>
    <row r="83" spans="2:12" s="1" customFormat="1" ht="16.5" customHeight="1">
      <c r="B83" s="34"/>
      <c r="E83" s="317" t="s">
        <v>98</v>
      </c>
      <c r="F83" s="316"/>
      <c r="G83" s="316"/>
      <c r="H83" s="316"/>
      <c r="L83" s="34"/>
    </row>
    <row r="84" spans="2:12" s="1" customFormat="1" ht="12" customHeight="1">
      <c r="B84" s="34"/>
      <c r="C84" s="28" t="s">
        <v>99</v>
      </c>
      <c r="L84" s="34"/>
    </row>
    <row r="85" spans="2:12" s="1" customFormat="1" ht="16.5" customHeight="1">
      <c r="B85" s="34"/>
      <c r="E85" s="279" t="str">
        <f>E11</f>
        <v>SO 102.1 - uznatelné náklady</v>
      </c>
      <c r="F85" s="316"/>
      <c r="G85" s="316"/>
      <c r="H85" s="316"/>
      <c r="L85" s="34"/>
    </row>
    <row r="86" spans="2:12" s="1" customFormat="1" ht="6.9" customHeight="1">
      <c r="B86" s="34"/>
      <c r="L86" s="34"/>
    </row>
    <row r="87" spans="2:12" s="1" customFormat="1" ht="12" customHeight="1">
      <c r="B87" s="34"/>
      <c r="C87" s="28" t="s">
        <v>22</v>
      </c>
      <c r="F87" s="26" t="str">
        <f>F14</f>
        <v>Dobříš, ul. Pražská</v>
      </c>
      <c r="I87" s="28" t="s">
        <v>24</v>
      </c>
      <c r="J87" s="51" t="str">
        <f>IF(J14="","",J14)</f>
        <v>17. 3. 2023</v>
      </c>
      <c r="L87" s="34"/>
    </row>
    <row r="88" spans="2:12" s="1" customFormat="1" ht="6.9" customHeight="1">
      <c r="B88" s="34"/>
      <c r="L88" s="34"/>
    </row>
    <row r="89" spans="2:12" s="1" customFormat="1" ht="15.15" customHeight="1">
      <c r="B89" s="34"/>
      <c r="C89" s="28" t="s">
        <v>30</v>
      </c>
      <c r="F89" s="26" t="str">
        <f>E17</f>
        <v>Město Dobříš</v>
      </c>
      <c r="I89" s="28" t="s">
        <v>37</v>
      </c>
      <c r="J89" s="32" t="str">
        <f>E23</f>
        <v>DOPAS s.r.o.</v>
      </c>
      <c r="L89" s="34"/>
    </row>
    <row r="90" spans="2:12" s="1" customFormat="1" ht="15.15" customHeight="1">
      <c r="B90" s="34"/>
      <c r="C90" s="28" t="s">
        <v>35</v>
      </c>
      <c r="F90" s="26" t="str">
        <f>IF(E20="","",E20)</f>
        <v>Vyplň údaj</v>
      </c>
      <c r="I90" s="28" t="s">
        <v>40</v>
      </c>
      <c r="J90" s="32" t="str">
        <f>E26</f>
        <v>L. Štuller</v>
      </c>
      <c r="L90" s="34"/>
    </row>
    <row r="91" spans="2:12" s="1" customFormat="1" ht="10.35" customHeight="1">
      <c r="B91" s="34"/>
      <c r="L91" s="34"/>
    </row>
    <row r="92" spans="2:20" s="10" customFormat="1" ht="29.25" customHeight="1">
      <c r="B92" s="113"/>
      <c r="C92" s="114" t="s">
        <v>114</v>
      </c>
      <c r="D92" s="115" t="s">
        <v>63</v>
      </c>
      <c r="E92" s="115" t="s">
        <v>59</v>
      </c>
      <c r="F92" s="115" t="s">
        <v>60</v>
      </c>
      <c r="G92" s="115" t="s">
        <v>115</v>
      </c>
      <c r="H92" s="115" t="s">
        <v>116</v>
      </c>
      <c r="I92" s="115" t="s">
        <v>117</v>
      </c>
      <c r="J92" s="115" t="s">
        <v>103</v>
      </c>
      <c r="K92" s="116" t="s">
        <v>118</v>
      </c>
      <c r="L92" s="113"/>
      <c r="M92" s="58" t="s">
        <v>32</v>
      </c>
      <c r="N92" s="59" t="s">
        <v>48</v>
      </c>
      <c r="O92" s="59" t="s">
        <v>119</v>
      </c>
      <c r="P92" s="59" t="s">
        <v>120</v>
      </c>
      <c r="Q92" s="59" t="s">
        <v>121</v>
      </c>
      <c r="R92" s="59" t="s">
        <v>122</v>
      </c>
      <c r="S92" s="59" t="s">
        <v>123</v>
      </c>
      <c r="T92" s="60" t="s">
        <v>124</v>
      </c>
    </row>
    <row r="93" spans="2:63" s="1" customFormat="1" ht="22.8" customHeight="1">
      <c r="B93" s="34"/>
      <c r="C93" s="63" t="s">
        <v>125</v>
      </c>
      <c r="J93" s="117">
        <f>BK93</f>
        <v>0</v>
      </c>
      <c r="L93" s="34"/>
      <c r="M93" s="61"/>
      <c r="N93" s="52"/>
      <c r="O93" s="52"/>
      <c r="P93" s="118">
        <f>P94</f>
        <v>0</v>
      </c>
      <c r="Q93" s="52"/>
      <c r="R93" s="118">
        <f>R94</f>
        <v>615.8015790100001</v>
      </c>
      <c r="S93" s="52"/>
      <c r="T93" s="119">
        <f>T94</f>
        <v>1067.82769</v>
      </c>
      <c r="AT93" s="18" t="s">
        <v>77</v>
      </c>
      <c r="AU93" s="18" t="s">
        <v>104</v>
      </c>
      <c r="BK93" s="120">
        <f>BK94</f>
        <v>0</v>
      </c>
    </row>
    <row r="94" spans="2:63" s="11" customFormat="1" ht="25.95" customHeight="1">
      <c r="B94" s="121"/>
      <c r="D94" s="122" t="s">
        <v>77</v>
      </c>
      <c r="E94" s="123" t="s">
        <v>126</v>
      </c>
      <c r="F94" s="123" t="s">
        <v>127</v>
      </c>
      <c r="I94" s="124"/>
      <c r="J94" s="125">
        <f>BK94</f>
        <v>0</v>
      </c>
      <c r="L94" s="121"/>
      <c r="M94" s="126"/>
      <c r="P94" s="127">
        <f>P95+P308+P318+P542+P559+P827+P880</f>
        <v>0</v>
      </c>
      <c r="R94" s="127">
        <f>R95+R308+R318+R542+R559+R827+R880</f>
        <v>615.8015790100001</v>
      </c>
      <c r="T94" s="128">
        <f>T95+T308+T318+T542+T559+T827+T880</f>
        <v>1067.82769</v>
      </c>
      <c r="AR94" s="122" t="s">
        <v>85</v>
      </c>
      <c r="AT94" s="129" t="s">
        <v>77</v>
      </c>
      <c r="AU94" s="129" t="s">
        <v>78</v>
      </c>
      <c r="AY94" s="122" t="s">
        <v>128</v>
      </c>
      <c r="BK94" s="130">
        <f>BK95+BK308+BK318+BK542+BK559+BK827+BK880</f>
        <v>0</v>
      </c>
    </row>
    <row r="95" spans="2:63" s="11" customFormat="1" ht="22.8" customHeight="1">
      <c r="B95" s="121"/>
      <c r="D95" s="122" t="s">
        <v>77</v>
      </c>
      <c r="E95" s="131" t="s">
        <v>85</v>
      </c>
      <c r="F95" s="131" t="s">
        <v>129</v>
      </c>
      <c r="I95" s="124"/>
      <c r="J95" s="132">
        <f>BK95</f>
        <v>0</v>
      </c>
      <c r="L95" s="121"/>
      <c r="M95" s="126"/>
      <c r="P95" s="127">
        <f>SUM(P96:P307)</f>
        <v>0</v>
      </c>
      <c r="R95" s="127">
        <f>SUM(R96:R307)</f>
        <v>0.0329065</v>
      </c>
      <c r="T95" s="128">
        <f>SUM(T96:T307)</f>
        <v>1026.09769</v>
      </c>
      <c r="AR95" s="122" t="s">
        <v>85</v>
      </c>
      <c r="AT95" s="129" t="s">
        <v>77</v>
      </c>
      <c r="AU95" s="129" t="s">
        <v>85</v>
      </c>
      <c r="AY95" s="122" t="s">
        <v>128</v>
      </c>
      <c r="BK95" s="130">
        <f>SUM(BK96:BK307)</f>
        <v>0</v>
      </c>
    </row>
    <row r="96" spans="2:65" s="1" customFormat="1" ht="62.7" customHeight="1">
      <c r="B96" s="34"/>
      <c r="C96" s="133" t="s">
        <v>85</v>
      </c>
      <c r="D96" s="133" t="s">
        <v>130</v>
      </c>
      <c r="E96" s="134" t="s">
        <v>131</v>
      </c>
      <c r="F96" s="135" t="s">
        <v>132</v>
      </c>
      <c r="G96" s="136" t="s">
        <v>133</v>
      </c>
      <c r="H96" s="137">
        <v>75.65</v>
      </c>
      <c r="I96" s="138"/>
      <c r="J96" s="139">
        <f>ROUND(I96*H96,2)</f>
        <v>0</v>
      </c>
      <c r="K96" s="135" t="s">
        <v>134</v>
      </c>
      <c r="L96" s="34"/>
      <c r="M96" s="140" t="s">
        <v>32</v>
      </c>
      <c r="N96" s="141" t="s">
        <v>49</v>
      </c>
      <c r="P96" s="142">
        <f>O96*H96</f>
        <v>0</v>
      </c>
      <c r="Q96" s="142">
        <v>0</v>
      </c>
      <c r="R96" s="142">
        <f>Q96*H96</f>
        <v>0</v>
      </c>
      <c r="S96" s="142">
        <v>0.26</v>
      </c>
      <c r="T96" s="143">
        <f>S96*H96</f>
        <v>19.669</v>
      </c>
      <c r="AR96" s="144" t="s">
        <v>135</v>
      </c>
      <c r="AT96" s="144" t="s">
        <v>130</v>
      </c>
      <c r="AU96" s="144" t="s">
        <v>87</v>
      </c>
      <c r="AY96" s="18" t="s">
        <v>128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85</v>
      </c>
      <c r="BK96" s="145">
        <f>ROUND(I96*H96,2)</f>
        <v>0</v>
      </c>
      <c r="BL96" s="18" t="s">
        <v>135</v>
      </c>
      <c r="BM96" s="144" t="s">
        <v>136</v>
      </c>
    </row>
    <row r="97" spans="2:47" s="1" customFormat="1" ht="12">
      <c r="B97" s="34"/>
      <c r="D97" s="146" t="s">
        <v>137</v>
      </c>
      <c r="F97" s="147" t="s">
        <v>138</v>
      </c>
      <c r="I97" s="148"/>
      <c r="L97" s="34"/>
      <c r="M97" s="149"/>
      <c r="T97" s="55"/>
      <c r="AT97" s="18" t="s">
        <v>137</v>
      </c>
      <c r="AU97" s="18" t="s">
        <v>87</v>
      </c>
    </row>
    <row r="98" spans="2:51" s="12" customFormat="1" ht="12">
      <c r="B98" s="150"/>
      <c r="D98" s="151" t="s">
        <v>139</v>
      </c>
      <c r="E98" s="152" t="s">
        <v>32</v>
      </c>
      <c r="F98" s="153" t="s">
        <v>140</v>
      </c>
      <c r="H98" s="152" t="s">
        <v>32</v>
      </c>
      <c r="I98" s="154"/>
      <c r="L98" s="150"/>
      <c r="M98" s="155"/>
      <c r="T98" s="156"/>
      <c r="AT98" s="152" t="s">
        <v>139</v>
      </c>
      <c r="AU98" s="152" t="s">
        <v>87</v>
      </c>
      <c r="AV98" s="12" t="s">
        <v>85</v>
      </c>
      <c r="AW98" s="12" t="s">
        <v>39</v>
      </c>
      <c r="AX98" s="12" t="s">
        <v>78</v>
      </c>
      <c r="AY98" s="152" t="s">
        <v>128</v>
      </c>
    </row>
    <row r="99" spans="2:51" s="12" customFormat="1" ht="12">
      <c r="B99" s="150"/>
      <c r="D99" s="151" t="s">
        <v>139</v>
      </c>
      <c r="E99" s="152" t="s">
        <v>32</v>
      </c>
      <c r="F99" s="153" t="s">
        <v>141</v>
      </c>
      <c r="H99" s="152" t="s">
        <v>32</v>
      </c>
      <c r="I99" s="154"/>
      <c r="L99" s="150"/>
      <c r="M99" s="155"/>
      <c r="T99" s="156"/>
      <c r="AT99" s="152" t="s">
        <v>139</v>
      </c>
      <c r="AU99" s="152" t="s">
        <v>87</v>
      </c>
      <c r="AV99" s="12" t="s">
        <v>85</v>
      </c>
      <c r="AW99" s="12" t="s">
        <v>39</v>
      </c>
      <c r="AX99" s="12" t="s">
        <v>78</v>
      </c>
      <c r="AY99" s="152" t="s">
        <v>128</v>
      </c>
    </row>
    <row r="100" spans="2:51" s="13" customFormat="1" ht="12">
      <c r="B100" s="157"/>
      <c r="D100" s="151" t="s">
        <v>139</v>
      </c>
      <c r="E100" s="158" t="s">
        <v>32</v>
      </c>
      <c r="F100" s="159" t="s">
        <v>142</v>
      </c>
      <c r="H100" s="160">
        <v>75.65</v>
      </c>
      <c r="I100" s="161"/>
      <c r="L100" s="157"/>
      <c r="M100" s="162"/>
      <c r="T100" s="163"/>
      <c r="AT100" s="158" t="s">
        <v>139</v>
      </c>
      <c r="AU100" s="158" t="s">
        <v>87</v>
      </c>
      <c r="AV100" s="13" t="s">
        <v>87</v>
      </c>
      <c r="AW100" s="13" t="s">
        <v>39</v>
      </c>
      <c r="AX100" s="13" t="s">
        <v>78</v>
      </c>
      <c r="AY100" s="158" t="s">
        <v>128</v>
      </c>
    </row>
    <row r="101" spans="2:51" s="14" customFormat="1" ht="12">
      <c r="B101" s="164"/>
      <c r="D101" s="151" t="s">
        <v>139</v>
      </c>
      <c r="E101" s="165" t="s">
        <v>32</v>
      </c>
      <c r="F101" s="166" t="s">
        <v>143</v>
      </c>
      <c r="H101" s="167">
        <v>75.65</v>
      </c>
      <c r="I101" s="168"/>
      <c r="L101" s="164"/>
      <c r="M101" s="169"/>
      <c r="T101" s="170"/>
      <c r="AT101" s="165" t="s">
        <v>139</v>
      </c>
      <c r="AU101" s="165" t="s">
        <v>87</v>
      </c>
      <c r="AV101" s="14" t="s">
        <v>135</v>
      </c>
      <c r="AW101" s="14" t="s">
        <v>39</v>
      </c>
      <c r="AX101" s="14" t="s">
        <v>85</v>
      </c>
      <c r="AY101" s="165" t="s">
        <v>128</v>
      </c>
    </row>
    <row r="102" spans="2:65" s="1" customFormat="1" ht="55.5" customHeight="1">
      <c r="B102" s="34"/>
      <c r="C102" s="133" t="s">
        <v>87</v>
      </c>
      <c r="D102" s="133" t="s">
        <v>130</v>
      </c>
      <c r="E102" s="134" t="s">
        <v>144</v>
      </c>
      <c r="F102" s="135" t="s">
        <v>145</v>
      </c>
      <c r="G102" s="136" t="s">
        <v>133</v>
      </c>
      <c r="H102" s="137">
        <v>19.5</v>
      </c>
      <c r="I102" s="138"/>
      <c r="J102" s="139">
        <f>ROUND(I102*H102,2)</f>
        <v>0</v>
      </c>
      <c r="K102" s="135" t="s">
        <v>134</v>
      </c>
      <c r="L102" s="34"/>
      <c r="M102" s="140" t="s">
        <v>32</v>
      </c>
      <c r="N102" s="141" t="s">
        <v>49</v>
      </c>
      <c r="P102" s="142">
        <f>O102*H102</f>
        <v>0</v>
      </c>
      <c r="Q102" s="142">
        <v>0</v>
      </c>
      <c r="R102" s="142">
        <f>Q102*H102</f>
        <v>0</v>
      </c>
      <c r="S102" s="142">
        <v>0.295</v>
      </c>
      <c r="T102" s="143">
        <f>S102*H102</f>
        <v>5.7524999999999995</v>
      </c>
      <c r="AR102" s="144" t="s">
        <v>135</v>
      </c>
      <c r="AT102" s="144" t="s">
        <v>130</v>
      </c>
      <c r="AU102" s="144" t="s">
        <v>87</v>
      </c>
      <c r="AY102" s="18" t="s">
        <v>128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8" t="s">
        <v>85</v>
      </c>
      <c r="BK102" s="145">
        <f>ROUND(I102*H102,2)</f>
        <v>0</v>
      </c>
      <c r="BL102" s="18" t="s">
        <v>135</v>
      </c>
      <c r="BM102" s="144" t="s">
        <v>146</v>
      </c>
    </row>
    <row r="103" spans="2:47" s="1" customFormat="1" ht="12">
      <c r="B103" s="34"/>
      <c r="D103" s="146" t="s">
        <v>137</v>
      </c>
      <c r="F103" s="147" t="s">
        <v>147</v>
      </c>
      <c r="I103" s="148"/>
      <c r="L103" s="34"/>
      <c r="M103" s="149"/>
      <c r="T103" s="55"/>
      <c r="AT103" s="18" t="s">
        <v>137</v>
      </c>
      <c r="AU103" s="18" t="s">
        <v>87</v>
      </c>
    </row>
    <row r="104" spans="2:51" s="12" customFormat="1" ht="12">
      <c r="B104" s="150"/>
      <c r="D104" s="151" t="s">
        <v>139</v>
      </c>
      <c r="E104" s="152" t="s">
        <v>32</v>
      </c>
      <c r="F104" s="153" t="s">
        <v>140</v>
      </c>
      <c r="H104" s="152" t="s">
        <v>32</v>
      </c>
      <c r="I104" s="154"/>
      <c r="L104" s="150"/>
      <c r="M104" s="155"/>
      <c r="T104" s="156"/>
      <c r="AT104" s="152" t="s">
        <v>139</v>
      </c>
      <c r="AU104" s="152" t="s">
        <v>87</v>
      </c>
      <c r="AV104" s="12" t="s">
        <v>85</v>
      </c>
      <c r="AW104" s="12" t="s">
        <v>39</v>
      </c>
      <c r="AX104" s="12" t="s">
        <v>78</v>
      </c>
      <c r="AY104" s="152" t="s">
        <v>128</v>
      </c>
    </row>
    <row r="105" spans="2:51" s="12" customFormat="1" ht="12">
      <c r="B105" s="150"/>
      <c r="D105" s="151" t="s">
        <v>139</v>
      </c>
      <c r="E105" s="152" t="s">
        <v>32</v>
      </c>
      <c r="F105" s="153" t="s">
        <v>148</v>
      </c>
      <c r="H105" s="152" t="s">
        <v>32</v>
      </c>
      <c r="I105" s="154"/>
      <c r="L105" s="150"/>
      <c r="M105" s="155"/>
      <c r="T105" s="156"/>
      <c r="AT105" s="152" t="s">
        <v>139</v>
      </c>
      <c r="AU105" s="152" t="s">
        <v>87</v>
      </c>
      <c r="AV105" s="12" t="s">
        <v>85</v>
      </c>
      <c r="AW105" s="12" t="s">
        <v>39</v>
      </c>
      <c r="AX105" s="12" t="s">
        <v>78</v>
      </c>
      <c r="AY105" s="152" t="s">
        <v>128</v>
      </c>
    </row>
    <row r="106" spans="2:51" s="13" customFormat="1" ht="12">
      <c r="B106" s="157"/>
      <c r="D106" s="151" t="s">
        <v>139</v>
      </c>
      <c r="E106" s="158" t="s">
        <v>32</v>
      </c>
      <c r="F106" s="159" t="s">
        <v>149</v>
      </c>
      <c r="H106" s="160">
        <v>19.5</v>
      </c>
      <c r="I106" s="161"/>
      <c r="L106" s="157"/>
      <c r="M106" s="162"/>
      <c r="T106" s="163"/>
      <c r="AT106" s="158" t="s">
        <v>139</v>
      </c>
      <c r="AU106" s="158" t="s">
        <v>87</v>
      </c>
      <c r="AV106" s="13" t="s">
        <v>87</v>
      </c>
      <c r="AW106" s="13" t="s">
        <v>39</v>
      </c>
      <c r="AX106" s="13" t="s">
        <v>78</v>
      </c>
      <c r="AY106" s="158" t="s">
        <v>128</v>
      </c>
    </row>
    <row r="107" spans="2:51" s="14" customFormat="1" ht="12">
      <c r="B107" s="164"/>
      <c r="D107" s="151" t="s">
        <v>139</v>
      </c>
      <c r="E107" s="165" t="s">
        <v>32</v>
      </c>
      <c r="F107" s="166" t="s">
        <v>143</v>
      </c>
      <c r="H107" s="167">
        <v>19.5</v>
      </c>
      <c r="I107" s="168"/>
      <c r="L107" s="164"/>
      <c r="M107" s="169"/>
      <c r="T107" s="170"/>
      <c r="AT107" s="165" t="s">
        <v>139</v>
      </c>
      <c r="AU107" s="165" t="s">
        <v>87</v>
      </c>
      <c r="AV107" s="14" t="s">
        <v>135</v>
      </c>
      <c r="AW107" s="14" t="s">
        <v>39</v>
      </c>
      <c r="AX107" s="14" t="s">
        <v>85</v>
      </c>
      <c r="AY107" s="165" t="s">
        <v>128</v>
      </c>
    </row>
    <row r="108" spans="2:65" s="1" customFormat="1" ht="55.5" customHeight="1">
      <c r="B108" s="34"/>
      <c r="C108" s="133" t="s">
        <v>150</v>
      </c>
      <c r="D108" s="133" t="s">
        <v>130</v>
      </c>
      <c r="E108" s="134" t="s">
        <v>151</v>
      </c>
      <c r="F108" s="135" t="s">
        <v>152</v>
      </c>
      <c r="G108" s="136" t="s">
        <v>133</v>
      </c>
      <c r="H108" s="137">
        <v>75.65</v>
      </c>
      <c r="I108" s="138"/>
      <c r="J108" s="139">
        <f>ROUND(I108*H108,2)</f>
        <v>0</v>
      </c>
      <c r="K108" s="135" t="s">
        <v>134</v>
      </c>
      <c r="L108" s="34"/>
      <c r="M108" s="140" t="s">
        <v>32</v>
      </c>
      <c r="N108" s="141" t="s">
        <v>49</v>
      </c>
      <c r="P108" s="142">
        <f>O108*H108</f>
        <v>0</v>
      </c>
      <c r="Q108" s="142">
        <v>0</v>
      </c>
      <c r="R108" s="142">
        <f>Q108*H108</f>
        <v>0</v>
      </c>
      <c r="S108" s="142">
        <v>0.29</v>
      </c>
      <c r="T108" s="143">
        <f>S108*H108</f>
        <v>21.9385</v>
      </c>
      <c r="AR108" s="144" t="s">
        <v>135</v>
      </c>
      <c r="AT108" s="144" t="s">
        <v>130</v>
      </c>
      <c r="AU108" s="144" t="s">
        <v>87</v>
      </c>
      <c r="AY108" s="18" t="s">
        <v>128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8" t="s">
        <v>85</v>
      </c>
      <c r="BK108" s="145">
        <f>ROUND(I108*H108,2)</f>
        <v>0</v>
      </c>
      <c r="BL108" s="18" t="s">
        <v>135</v>
      </c>
      <c r="BM108" s="144" t="s">
        <v>153</v>
      </c>
    </row>
    <row r="109" spans="2:47" s="1" customFormat="1" ht="12">
      <c r="B109" s="34"/>
      <c r="D109" s="146" t="s">
        <v>137</v>
      </c>
      <c r="F109" s="147" t="s">
        <v>154</v>
      </c>
      <c r="I109" s="148"/>
      <c r="L109" s="34"/>
      <c r="M109" s="149"/>
      <c r="T109" s="55"/>
      <c r="AT109" s="18" t="s">
        <v>137</v>
      </c>
      <c r="AU109" s="18" t="s">
        <v>87</v>
      </c>
    </row>
    <row r="110" spans="2:51" s="12" customFormat="1" ht="12">
      <c r="B110" s="150"/>
      <c r="D110" s="151" t="s">
        <v>139</v>
      </c>
      <c r="E110" s="152" t="s">
        <v>32</v>
      </c>
      <c r="F110" s="153" t="s">
        <v>140</v>
      </c>
      <c r="H110" s="152" t="s">
        <v>32</v>
      </c>
      <c r="I110" s="154"/>
      <c r="L110" s="150"/>
      <c r="M110" s="155"/>
      <c r="T110" s="156"/>
      <c r="AT110" s="152" t="s">
        <v>139</v>
      </c>
      <c r="AU110" s="152" t="s">
        <v>87</v>
      </c>
      <c r="AV110" s="12" t="s">
        <v>85</v>
      </c>
      <c r="AW110" s="12" t="s">
        <v>39</v>
      </c>
      <c r="AX110" s="12" t="s">
        <v>78</v>
      </c>
      <c r="AY110" s="152" t="s">
        <v>128</v>
      </c>
    </row>
    <row r="111" spans="2:51" s="12" customFormat="1" ht="12">
      <c r="B111" s="150"/>
      <c r="D111" s="151" t="s">
        <v>139</v>
      </c>
      <c r="E111" s="152" t="s">
        <v>32</v>
      </c>
      <c r="F111" s="153" t="s">
        <v>141</v>
      </c>
      <c r="H111" s="152" t="s">
        <v>32</v>
      </c>
      <c r="I111" s="154"/>
      <c r="L111" s="150"/>
      <c r="M111" s="155"/>
      <c r="T111" s="156"/>
      <c r="AT111" s="152" t="s">
        <v>139</v>
      </c>
      <c r="AU111" s="152" t="s">
        <v>87</v>
      </c>
      <c r="AV111" s="12" t="s">
        <v>85</v>
      </c>
      <c r="AW111" s="12" t="s">
        <v>39</v>
      </c>
      <c r="AX111" s="12" t="s">
        <v>78</v>
      </c>
      <c r="AY111" s="152" t="s">
        <v>128</v>
      </c>
    </row>
    <row r="112" spans="2:51" s="13" customFormat="1" ht="12">
      <c r="B112" s="157"/>
      <c r="D112" s="151" t="s">
        <v>139</v>
      </c>
      <c r="E112" s="158" t="s">
        <v>32</v>
      </c>
      <c r="F112" s="159" t="s">
        <v>142</v>
      </c>
      <c r="H112" s="160">
        <v>75.65</v>
      </c>
      <c r="I112" s="161"/>
      <c r="L112" s="157"/>
      <c r="M112" s="162"/>
      <c r="T112" s="163"/>
      <c r="AT112" s="158" t="s">
        <v>139</v>
      </c>
      <c r="AU112" s="158" t="s">
        <v>87</v>
      </c>
      <c r="AV112" s="13" t="s">
        <v>87</v>
      </c>
      <c r="AW112" s="13" t="s">
        <v>39</v>
      </c>
      <c r="AX112" s="13" t="s">
        <v>78</v>
      </c>
      <c r="AY112" s="158" t="s">
        <v>128</v>
      </c>
    </row>
    <row r="113" spans="2:51" s="14" customFormat="1" ht="12">
      <c r="B113" s="164"/>
      <c r="D113" s="151" t="s">
        <v>139</v>
      </c>
      <c r="E113" s="165" t="s">
        <v>32</v>
      </c>
      <c r="F113" s="166" t="s">
        <v>143</v>
      </c>
      <c r="H113" s="167">
        <v>75.65</v>
      </c>
      <c r="I113" s="168"/>
      <c r="L113" s="164"/>
      <c r="M113" s="169"/>
      <c r="T113" s="170"/>
      <c r="AT113" s="165" t="s">
        <v>139</v>
      </c>
      <c r="AU113" s="165" t="s">
        <v>87</v>
      </c>
      <c r="AV113" s="14" t="s">
        <v>135</v>
      </c>
      <c r="AW113" s="14" t="s">
        <v>39</v>
      </c>
      <c r="AX113" s="14" t="s">
        <v>85</v>
      </c>
      <c r="AY113" s="165" t="s">
        <v>128</v>
      </c>
    </row>
    <row r="114" spans="2:65" s="1" customFormat="1" ht="55.5" customHeight="1">
      <c r="B114" s="34"/>
      <c r="C114" s="133" t="s">
        <v>135</v>
      </c>
      <c r="D114" s="133" t="s">
        <v>130</v>
      </c>
      <c r="E114" s="134" t="s">
        <v>155</v>
      </c>
      <c r="F114" s="135" t="s">
        <v>156</v>
      </c>
      <c r="G114" s="136" t="s">
        <v>133</v>
      </c>
      <c r="H114" s="137">
        <v>351.35</v>
      </c>
      <c r="I114" s="138"/>
      <c r="J114" s="139">
        <f>ROUND(I114*H114,2)</f>
        <v>0</v>
      </c>
      <c r="K114" s="135" t="s">
        <v>134</v>
      </c>
      <c r="L114" s="34"/>
      <c r="M114" s="140" t="s">
        <v>32</v>
      </c>
      <c r="N114" s="141" t="s">
        <v>49</v>
      </c>
      <c r="P114" s="142">
        <f>O114*H114</f>
        <v>0</v>
      </c>
      <c r="Q114" s="142">
        <v>0</v>
      </c>
      <c r="R114" s="142">
        <f>Q114*H114</f>
        <v>0</v>
      </c>
      <c r="S114" s="142">
        <v>0.44</v>
      </c>
      <c r="T114" s="143">
        <f>S114*H114</f>
        <v>154.59400000000002</v>
      </c>
      <c r="AR114" s="144" t="s">
        <v>135</v>
      </c>
      <c r="AT114" s="144" t="s">
        <v>130</v>
      </c>
      <c r="AU114" s="144" t="s">
        <v>87</v>
      </c>
      <c r="AY114" s="18" t="s">
        <v>128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85</v>
      </c>
      <c r="BK114" s="145">
        <f>ROUND(I114*H114,2)</f>
        <v>0</v>
      </c>
      <c r="BL114" s="18" t="s">
        <v>135</v>
      </c>
      <c r="BM114" s="144" t="s">
        <v>157</v>
      </c>
    </row>
    <row r="115" spans="2:47" s="1" customFormat="1" ht="12">
      <c r="B115" s="34"/>
      <c r="D115" s="146" t="s">
        <v>137</v>
      </c>
      <c r="F115" s="147" t="s">
        <v>158</v>
      </c>
      <c r="I115" s="148"/>
      <c r="L115" s="34"/>
      <c r="M115" s="149"/>
      <c r="T115" s="55"/>
      <c r="AT115" s="18" t="s">
        <v>137</v>
      </c>
      <c r="AU115" s="18" t="s">
        <v>87</v>
      </c>
    </row>
    <row r="116" spans="2:51" s="12" customFormat="1" ht="12">
      <c r="B116" s="150"/>
      <c r="D116" s="151" t="s">
        <v>139</v>
      </c>
      <c r="E116" s="152" t="s">
        <v>32</v>
      </c>
      <c r="F116" s="153" t="s">
        <v>140</v>
      </c>
      <c r="H116" s="152" t="s">
        <v>32</v>
      </c>
      <c r="I116" s="154"/>
      <c r="L116" s="150"/>
      <c r="M116" s="155"/>
      <c r="T116" s="156"/>
      <c r="AT116" s="152" t="s">
        <v>139</v>
      </c>
      <c r="AU116" s="152" t="s">
        <v>87</v>
      </c>
      <c r="AV116" s="12" t="s">
        <v>85</v>
      </c>
      <c r="AW116" s="12" t="s">
        <v>39</v>
      </c>
      <c r="AX116" s="12" t="s">
        <v>78</v>
      </c>
      <c r="AY116" s="152" t="s">
        <v>128</v>
      </c>
    </row>
    <row r="117" spans="2:51" s="12" customFormat="1" ht="12">
      <c r="B117" s="150"/>
      <c r="D117" s="151" t="s">
        <v>139</v>
      </c>
      <c r="E117" s="152" t="s">
        <v>32</v>
      </c>
      <c r="F117" s="153" t="s">
        <v>159</v>
      </c>
      <c r="H117" s="152" t="s">
        <v>32</v>
      </c>
      <c r="I117" s="154"/>
      <c r="L117" s="150"/>
      <c r="M117" s="155"/>
      <c r="T117" s="156"/>
      <c r="AT117" s="152" t="s">
        <v>139</v>
      </c>
      <c r="AU117" s="152" t="s">
        <v>87</v>
      </c>
      <c r="AV117" s="12" t="s">
        <v>85</v>
      </c>
      <c r="AW117" s="12" t="s">
        <v>39</v>
      </c>
      <c r="AX117" s="12" t="s">
        <v>78</v>
      </c>
      <c r="AY117" s="152" t="s">
        <v>128</v>
      </c>
    </row>
    <row r="118" spans="2:51" s="13" customFormat="1" ht="12">
      <c r="B118" s="157"/>
      <c r="D118" s="151" t="s">
        <v>139</v>
      </c>
      <c r="E118" s="158" t="s">
        <v>32</v>
      </c>
      <c r="F118" s="159" t="s">
        <v>149</v>
      </c>
      <c r="H118" s="160">
        <v>19.5</v>
      </c>
      <c r="I118" s="161"/>
      <c r="L118" s="157"/>
      <c r="M118" s="162"/>
      <c r="T118" s="163"/>
      <c r="AT118" s="158" t="s">
        <v>139</v>
      </c>
      <c r="AU118" s="158" t="s">
        <v>87</v>
      </c>
      <c r="AV118" s="13" t="s">
        <v>87</v>
      </c>
      <c r="AW118" s="13" t="s">
        <v>39</v>
      </c>
      <c r="AX118" s="13" t="s">
        <v>78</v>
      </c>
      <c r="AY118" s="158" t="s">
        <v>128</v>
      </c>
    </row>
    <row r="119" spans="2:51" s="12" customFormat="1" ht="12">
      <c r="B119" s="150"/>
      <c r="D119" s="151" t="s">
        <v>139</v>
      </c>
      <c r="E119" s="152" t="s">
        <v>32</v>
      </c>
      <c r="F119" s="153" t="s">
        <v>160</v>
      </c>
      <c r="H119" s="152" t="s">
        <v>32</v>
      </c>
      <c r="I119" s="154"/>
      <c r="L119" s="150"/>
      <c r="M119" s="155"/>
      <c r="T119" s="156"/>
      <c r="AT119" s="152" t="s">
        <v>139</v>
      </c>
      <c r="AU119" s="152" t="s">
        <v>87</v>
      </c>
      <c r="AV119" s="12" t="s">
        <v>85</v>
      </c>
      <c r="AW119" s="12" t="s">
        <v>39</v>
      </c>
      <c r="AX119" s="12" t="s">
        <v>78</v>
      </c>
      <c r="AY119" s="152" t="s">
        <v>128</v>
      </c>
    </row>
    <row r="120" spans="2:51" s="13" customFormat="1" ht="12">
      <c r="B120" s="157"/>
      <c r="D120" s="151" t="s">
        <v>139</v>
      </c>
      <c r="E120" s="158" t="s">
        <v>32</v>
      </c>
      <c r="F120" s="159" t="s">
        <v>161</v>
      </c>
      <c r="H120" s="160">
        <v>263.75</v>
      </c>
      <c r="I120" s="161"/>
      <c r="L120" s="157"/>
      <c r="M120" s="162"/>
      <c r="T120" s="163"/>
      <c r="AT120" s="158" t="s">
        <v>139</v>
      </c>
      <c r="AU120" s="158" t="s">
        <v>87</v>
      </c>
      <c r="AV120" s="13" t="s">
        <v>87</v>
      </c>
      <c r="AW120" s="13" t="s">
        <v>39</v>
      </c>
      <c r="AX120" s="13" t="s">
        <v>78</v>
      </c>
      <c r="AY120" s="158" t="s">
        <v>128</v>
      </c>
    </row>
    <row r="121" spans="2:51" s="12" customFormat="1" ht="12">
      <c r="B121" s="150"/>
      <c r="D121" s="151" t="s">
        <v>139</v>
      </c>
      <c r="E121" s="152" t="s">
        <v>32</v>
      </c>
      <c r="F121" s="153" t="s">
        <v>162</v>
      </c>
      <c r="H121" s="152" t="s">
        <v>32</v>
      </c>
      <c r="I121" s="154"/>
      <c r="L121" s="150"/>
      <c r="M121" s="155"/>
      <c r="T121" s="156"/>
      <c r="AT121" s="152" t="s">
        <v>139</v>
      </c>
      <c r="AU121" s="152" t="s">
        <v>87</v>
      </c>
      <c r="AV121" s="12" t="s">
        <v>85</v>
      </c>
      <c r="AW121" s="12" t="s">
        <v>39</v>
      </c>
      <c r="AX121" s="12" t="s">
        <v>78</v>
      </c>
      <c r="AY121" s="152" t="s">
        <v>128</v>
      </c>
    </row>
    <row r="122" spans="2:51" s="13" customFormat="1" ht="12">
      <c r="B122" s="157"/>
      <c r="D122" s="151" t="s">
        <v>139</v>
      </c>
      <c r="E122" s="158" t="s">
        <v>32</v>
      </c>
      <c r="F122" s="159" t="s">
        <v>163</v>
      </c>
      <c r="H122" s="160">
        <v>22.2</v>
      </c>
      <c r="I122" s="161"/>
      <c r="L122" s="157"/>
      <c r="M122" s="162"/>
      <c r="T122" s="163"/>
      <c r="AT122" s="158" t="s">
        <v>139</v>
      </c>
      <c r="AU122" s="158" t="s">
        <v>87</v>
      </c>
      <c r="AV122" s="13" t="s">
        <v>87</v>
      </c>
      <c r="AW122" s="13" t="s">
        <v>39</v>
      </c>
      <c r="AX122" s="13" t="s">
        <v>78</v>
      </c>
      <c r="AY122" s="158" t="s">
        <v>128</v>
      </c>
    </row>
    <row r="123" spans="2:51" s="12" customFormat="1" ht="12">
      <c r="B123" s="150"/>
      <c r="D123" s="151" t="s">
        <v>139</v>
      </c>
      <c r="E123" s="152" t="s">
        <v>32</v>
      </c>
      <c r="F123" s="153" t="s">
        <v>164</v>
      </c>
      <c r="H123" s="152" t="s">
        <v>32</v>
      </c>
      <c r="I123" s="154"/>
      <c r="L123" s="150"/>
      <c r="M123" s="155"/>
      <c r="T123" s="156"/>
      <c r="AT123" s="152" t="s">
        <v>139</v>
      </c>
      <c r="AU123" s="152" t="s">
        <v>87</v>
      </c>
      <c r="AV123" s="12" t="s">
        <v>85</v>
      </c>
      <c r="AW123" s="12" t="s">
        <v>39</v>
      </c>
      <c r="AX123" s="12" t="s">
        <v>78</v>
      </c>
      <c r="AY123" s="152" t="s">
        <v>128</v>
      </c>
    </row>
    <row r="124" spans="2:51" s="13" customFormat="1" ht="12">
      <c r="B124" s="157"/>
      <c r="D124" s="151" t="s">
        <v>139</v>
      </c>
      <c r="E124" s="158" t="s">
        <v>32</v>
      </c>
      <c r="F124" s="159" t="s">
        <v>165</v>
      </c>
      <c r="H124" s="160">
        <v>45.9</v>
      </c>
      <c r="I124" s="161"/>
      <c r="L124" s="157"/>
      <c r="M124" s="162"/>
      <c r="T124" s="163"/>
      <c r="AT124" s="158" t="s">
        <v>139</v>
      </c>
      <c r="AU124" s="158" t="s">
        <v>87</v>
      </c>
      <c r="AV124" s="13" t="s">
        <v>87</v>
      </c>
      <c r="AW124" s="13" t="s">
        <v>39</v>
      </c>
      <c r="AX124" s="13" t="s">
        <v>78</v>
      </c>
      <c r="AY124" s="158" t="s">
        <v>128</v>
      </c>
    </row>
    <row r="125" spans="2:51" s="14" customFormat="1" ht="12">
      <c r="B125" s="164"/>
      <c r="D125" s="151" t="s">
        <v>139</v>
      </c>
      <c r="E125" s="165" t="s">
        <v>32</v>
      </c>
      <c r="F125" s="166" t="s">
        <v>143</v>
      </c>
      <c r="H125" s="167">
        <v>351.35</v>
      </c>
      <c r="I125" s="168"/>
      <c r="L125" s="164"/>
      <c r="M125" s="169"/>
      <c r="T125" s="170"/>
      <c r="AT125" s="165" t="s">
        <v>139</v>
      </c>
      <c r="AU125" s="165" t="s">
        <v>87</v>
      </c>
      <c r="AV125" s="14" t="s">
        <v>135</v>
      </c>
      <c r="AW125" s="14" t="s">
        <v>39</v>
      </c>
      <c r="AX125" s="14" t="s">
        <v>85</v>
      </c>
      <c r="AY125" s="165" t="s">
        <v>128</v>
      </c>
    </row>
    <row r="126" spans="2:65" s="1" customFormat="1" ht="55.5" customHeight="1">
      <c r="B126" s="34"/>
      <c r="C126" s="133" t="s">
        <v>166</v>
      </c>
      <c r="D126" s="133" t="s">
        <v>130</v>
      </c>
      <c r="E126" s="134" t="s">
        <v>167</v>
      </c>
      <c r="F126" s="135" t="s">
        <v>168</v>
      </c>
      <c r="G126" s="136" t="s">
        <v>133</v>
      </c>
      <c r="H126" s="137">
        <v>22.2</v>
      </c>
      <c r="I126" s="138"/>
      <c r="J126" s="139">
        <f>ROUND(I126*H126,2)</f>
        <v>0</v>
      </c>
      <c r="K126" s="135" t="s">
        <v>134</v>
      </c>
      <c r="L126" s="34"/>
      <c r="M126" s="140" t="s">
        <v>32</v>
      </c>
      <c r="N126" s="141" t="s">
        <v>49</v>
      </c>
      <c r="P126" s="142">
        <f>O126*H126</f>
        <v>0</v>
      </c>
      <c r="Q126" s="142">
        <v>0</v>
      </c>
      <c r="R126" s="142">
        <f>Q126*H126</f>
        <v>0</v>
      </c>
      <c r="S126" s="142">
        <v>0.325</v>
      </c>
      <c r="T126" s="143">
        <f>S126*H126</f>
        <v>7.215</v>
      </c>
      <c r="AR126" s="144" t="s">
        <v>135</v>
      </c>
      <c r="AT126" s="144" t="s">
        <v>130</v>
      </c>
      <c r="AU126" s="144" t="s">
        <v>87</v>
      </c>
      <c r="AY126" s="18" t="s">
        <v>128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8" t="s">
        <v>85</v>
      </c>
      <c r="BK126" s="145">
        <f>ROUND(I126*H126,2)</f>
        <v>0</v>
      </c>
      <c r="BL126" s="18" t="s">
        <v>135</v>
      </c>
      <c r="BM126" s="144" t="s">
        <v>169</v>
      </c>
    </row>
    <row r="127" spans="2:47" s="1" customFormat="1" ht="12">
      <c r="B127" s="34"/>
      <c r="D127" s="146" t="s">
        <v>137</v>
      </c>
      <c r="F127" s="147" t="s">
        <v>170</v>
      </c>
      <c r="I127" s="148"/>
      <c r="L127" s="34"/>
      <c r="M127" s="149"/>
      <c r="T127" s="55"/>
      <c r="AT127" s="18" t="s">
        <v>137</v>
      </c>
      <c r="AU127" s="18" t="s">
        <v>87</v>
      </c>
    </row>
    <row r="128" spans="2:51" s="12" customFormat="1" ht="12">
      <c r="B128" s="150"/>
      <c r="D128" s="151" t="s">
        <v>139</v>
      </c>
      <c r="E128" s="152" t="s">
        <v>32</v>
      </c>
      <c r="F128" s="153" t="s">
        <v>140</v>
      </c>
      <c r="H128" s="152" t="s">
        <v>32</v>
      </c>
      <c r="I128" s="154"/>
      <c r="L128" s="150"/>
      <c r="M128" s="155"/>
      <c r="T128" s="156"/>
      <c r="AT128" s="152" t="s">
        <v>139</v>
      </c>
      <c r="AU128" s="152" t="s">
        <v>87</v>
      </c>
      <c r="AV128" s="12" t="s">
        <v>85</v>
      </c>
      <c r="AW128" s="12" t="s">
        <v>39</v>
      </c>
      <c r="AX128" s="12" t="s">
        <v>78</v>
      </c>
      <c r="AY128" s="152" t="s">
        <v>128</v>
      </c>
    </row>
    <row r="129" spans="2:51" s="12" customFormat="1" ht="12">
      <c r="B129" s="150"/>
      <c r="D129" s="151" t="s">
        <v>139</v>
      </c>
      <c r="E129" s="152" t="s">
        <v>32</v>
      </c>
      <c r="F129" s="153" t="s">
        <v>148</v>
      </c>
      <c r="H129" s="152" t="s">
        <v>32</v>
      </c>
      <c r="I129" s="154"/>
      <c r="L129" s="150"/>
      <c r="M129" s="155"/>
      <c r="T129" s="156"/>
      <c r="AT129" s="152" t="s">
        <v>139</v>
      </c>
      <c r="AU129" s="152" t="s">
        <v>87</v>
      </c>
      <c r="AV129" s="12" t="s">
        <v>85</v>
      </c>
      <c r="AW129" s="12" t="s">
        <v>39</v>
      </c>
      <c r="AX129" s="12" t="s">
        <v>78</v>
      </c>
      <c r="AY129" s="152" t="s">
        <v>128</v>
      </c>
    </row>
    <row r="130" spans="2:51" s="13" customFormat="1" ht="12">
      <c r="B130" s="157"/>
      <c r="D130" s="151" t="s">
        <v>139</v>
      </c>
      <c r="E130" s="158" t="s">
        <v>32</v>
      </c>
      <c r="F130" s="159" t="s">
        <v>163</v>
      </c>
      <c r="H130" s="160">
        <v>22.2</v>
      </c>
      <c r="I130" s="161"/>
      <c r="L130" s="157"/>
      <c r="M130" s="162"/>
      <c r="T130" s="163"/>
      <c r="AT130" s="158" t="s">
        <v>139</v>
      </c>
      <c r="AU130" s="158" t="s">
        <v>87</v>
      </c>
      <c r="AV130" s="13" t="s">
        <v>87</v>
      </c>
      <c r="AW130" s="13" t="s">
        <v>39</v>
      </c>
      <c r="AX130" s="13" t="s">
        <v>78</v>
      </c>
      <c r="AY130" s="158" t="s">
        <v>128</v>
      </c>
    </row>
    <row r="131" spans="2:51" s="14" customFormat="1" ht="12">
      <c r="B131" s="164"/>
      <c r="D131" s="151" t="s">
        <v>139</v>
      </c>
      <c r="E131" s="165" t="s">
        <v>32</v>
      </c>
      <c r="F131" s="166" t="s">
        <v>143</v>
      </c>
      <c r="H131" s="167">
        <v>22.2</v>
      </c>
      <c r="I131" s="168"/>
      <c r="L131" s="164"/>
      <c r="M131" s="169"/>
      <c r="T131" s="170"/>
      <c r="AT131" s="165" t="s">
        <v>139</v>
      </c>
      <c r="AU131" s="165" t="s">
        <v>87</v>
      </c>
      <c r="AV131" s="14" t="s">
        <v>135</v>
      </c>
      <c r="AW131" s="14" t="s">
        <v>39</v>
      </c>
      <c r="AX131" s="14" t="s">
        <v>85</v>
      </c>
      <c r="AY131" s="165" t="s">
        <v>128</v>
      </c>
    </row>
    <row r="132" spans="2:65" s="1" customFormat="1" ht="66.75" customHeight="1">
      <c r="B132" s="34"/>
      <c r="C132" s="133" t="s">
        <v>171</v>
      </c>
      <c r="D132" s="133" t="s">
        <v>130</v>
      </c>
      <c r="E132" s="134" t="s">
        <v>172</v>
      </c>
      <c r="F132" s="135" t="s">
        <v>173</v>
      </c>
      <c r="G132" s="136" t="s">
        <v>133</v>
      </c>
      <c r="H132" s="137">
        <v>808.95</v>
      </c>
      <c r="I132" s="138"/>
      <c r="J132" s="139">
        <f>ROUND(I132*H132,2)</f>
        <v>0</v>
      </c>
      <c r="K132" s="135" t="s">
        <v>134</v>
      </c>
      <c r="L132" s="34"/>
      <c r="M132" s="140" t="s">
        <v>32</v>
      </c>
      <c r="N132" s="141" t="s">
        <v>49</v>
      </c>
      <c r="P132" s="142">
        <f>O132*H132</f>
        <v>0</v>
      </c>
      <c r="Q132" s="142">
        <v>0</v>
      </c>
      <c r="R132" s="142">
        <f>Q132*H132</f>
        <v>0</v>
      </c>
      <c r="S132" s="142">
        <v>0.29</v>
      </c>
      <c r="T132" s="143">
        <f>S132*H132</f>
        <v>234.5955</v>
      </c>
      <c r="AR132" s="144" t="s">
        <v>135</v>
      </c>
      <c r="AT132" s="144" t="s">
        <v>130</v>
      </c>
      <c r="AU132" s="144" t="s">
        <v>87</v>
      </c>
      <c r="AY132" s="18" t="s">
        <v>128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8" t="s">
        <v>85</v>
      </c>
      <c r="BK132" s="145">
        <f>ROUND(I132*H132,2)</f>
        <v>0</v>
      </c>
      <c r="BL132" s="18" t="s">
        <v>135</v>
      </c>
      <c r="BM132" s="144" t="s">
        <v>174</v>
      </c>
    </row>
    <row r="133" spans="2:47" s="1" customFormat="1" ht="12">
      <c r="B133" s="34"/>
      <c r="D133" s="146" t="s">
        <v>137</v>
      </c>
      <c r="F133" s="147" t="s">
        <v>175</v>
      </c>
      <c r="I133" s="148"/>
      <c r="L133" s="34"/>
      <c r="M133" s="149"/>
      <c r="T133" s="55"/>
      <c r="AT133" s="18" t="s">
        <v>137</v>
      </c>
      <c r="AU133" s="18" t="s">
        <v>87</v>
      </c>
    </row>
    <row r="134" spans="2:51" s="12" customFormat="1" ht="12">
      <c r="B134" s="150"/>
      <c r="D134" s="151" t="s">
        <v>139</v>
      </c>
      <c r="E134" s="152" t="s">
        <v>32</v>
      </c>
      <c r="F134" s="153" t="s">
        <v>140</v>
      </c>
      <c r="H134" s="152" t="s">
        <v>32</v>
      </c>
      <c r="I134" s="154"/>
      <c r="L134" s="150"/>
      <c r="M134" s="155"/>
      <c r="T134" s="156"/>
      <c r="AT134" s="152" t="s">
        <v>139</v>
      </c>
      <c r="AU134" s="152" t="s">
        <v>87</v>
      </c>
      <c r="AV134" s="12" t="s">
        <v>85</v>
      </c>
      <c r="AW134" s="12" t="s">
        <v>39</v>
      </c>
      <c r="AX134" s="12" t="s">
        <v>78</v>
      </c>
      <c r="AY134" s="152" t="s">
        <v>128</v>
      </c>
    </row>
    <row r="135" spans="2:51" s="12" customFormat="1" ht="12">
      <c r="B135" s="150"/>
      <c r="D135" s="151" t="s">
        <v>139</v>
      </c>
      <c r="E135" s="152" t="s">
        <v>32</v>
      </c>
      <c r="F135" s="153" t="s">
        <v>176</v>
      </c>
      <c r="H135" s="152" t="s">
        <v>32</v>
      </c>
      <c r="I135" s="154"/>
      <c r="L135" s="150"/>
      <c r="M135" s="155"/>
      <c r="T135" s="156"/>
      <c r="AT135" s="152" t="s">
        <v>139</v>
      </c>
      <c r="AU135" s="152" t="s">
        <v>87</v>
      </c>
      <c r="AV135" s="12" t="s">
        <v>85</v>
      </c>
      <c r="AW135" s="12" t="s">
        <v>39</v>
      </c>
      <c r="AX135" s="12" t="s">
        <v>78</v>
      </c>
      <c r="AY135" s="152" t="s">
        <v>128</v>
      </c>
    </row>
    <row r="136" spans="2:51" s="13" customFormat="1" ht="12">
      <c r="B136" s="157"/>
      <c r="D136" s="151" t="s">
        <v>139</v>
      </c>
      <c r="E136" s="158" t="s">
        <v>32</v>
      </c>
      <c r="F136" s="159" t="s">
        <v>177</v>
      </c>
      <c r="H136" s="160">
        <v>808.95</v>
      </c>
      <c r="I136" s="161"/>
      <c r="L136" s="157"/>
      <c r="M136" s="162"/>
      <c r="T136" s="163"/>
      <c r="AT136" s="158" t="s">
        <v>139</v>
      </c>
      <c r="AU136" s="158" t="s">
        <v>87</v>
      </c>
      <c r="AV136" s="13" t="s">
        <v>87</v>
      </c>
      <c r="AW136" s="13" t="s">
        <v>39</v>
      </c>
      <c r="AX136" s="13" t="s">
        <v>78</v>
      </c>
      <c r="AY136" s="158" t="s">
        <v>128</v>
      </c>
    </row>
    <row r="137" spans="2:51" s="14" customFormat="1" ht="12">
      <c r="B137" s="164"/>
      <c r="D137" s="151" t="s">
        <v>139</v>
      </c>
      <c r="E137" s="165" t="s">
        <v>32</v>
      </c>
      <c r="F137" s="166" t="s">
        <v>143</v>
      </c>
      <c r="H137" s="167">
        <v>808.95</v>
      </c>
      <c r="I137" s="168"/>
      <c r="L137" s="164"/>
      <c r="M137" s="169"/>
      <c r="T137" s="170"/>
      <c r="AT137" s="165" t="s">
        <v>139</v>
      </c>
      <c r="AU137" s="165" t="s">
        <v>87</v>
      </c>
      <c r="AV137" s="14" t="s">
        <v>135</v>
      </c>
      <c r="AW137" s="14" t="s">
        <v>39</v>
      </c>
      <c r="AX137" s="14" t="s">
        <v>85</v>
      </c>
      <c r="AY137" s="165" t="s">
        <v>128</v>
      </c>
    </row>
    <row r="138" spans="2:65" s="1" customFormat="1" ht="66.75" customHeight="1">
      <c r="B138" s="34"/>
      <c r="C138" s="133" t="s">
        <v>178</v>
      </c>
      <c r="D138" s="133" t="s">
        <v>130</v>
      </c>
      <c r="E138" s="134" t="s">
        <v>179</v>
      </c>
      <c r="F138" s="135" t="s">
        <v>180</v>
      </c>
      <c r="G138" s="136" t="s">
        <v>133</v>
      </c>
      <c r="H138" s="137">
        <v>370.18</v>
      </c>
      <c r="I138" s="138"/>
      <c r="J138" s="139">
        <f>ROUND(I138*H138,2)</f>
        <v>0</v>
      </c>
      <c r="K138" s="135" t="s">
        <v>134</v>
      </c>
      <c r="L138" s="34"/>
      <c r="M138" s="140" t="s">
        <v>32</v>
      </c>
      <c r="N138" s="141" t="s">
        <v>49</v>
      </c>
      <c r="P138" s="142">
        <f>O138*H138</f>
        <v>0</v>
      </c>
      <c r="Q138" s="142">
        <v>0</v>
      </c>
      <c r="R138" s="142">
        <f>Q138*H138</f>
        <v>0</v>
      </c>
      <c r="S138" s="142">
        <v>0.44</v>
      </c>
      <c r="T138" s="143">
        <f>S138*H138</f>
        <v>162.8792</v>
      </c>
      <c r="AR138" s="144" t="s">
        <v>135</v>
      </c>
      <c r="AT138" s="144" t="s">
        <v>130</v>
      </c>
      <c r="AU138" s="144" t="s">
        <v>87</v>
      </c>
      <c r="AY138" s="18" t="s">
        <v>128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8" t="s">
        <v>85</v>
      </c>
      <c r="BK138" s="145">
        <f>ROUND(I138*H138,2)</f>
        <v>0</v>
      </c>
      <c r="BL138" s="18" t="s">
        <v>135</v>
      </c>
      <c r="BM138" s="144" t="s">
        <v>181</v>
      </c>
    </row>
    <row r="139" spans="2:47" s="1" customFormat="1" ht="12">
      <c r="B139" s="34"/>
      <c r="D139" s="146" t="s">
        <v>137</v>
      </c>
      <c r="F139" s="147" t="s">
        <v>182</v>
      </c>
      <c r="I139" s="148"/>
      <c r="L139" s="34"/>
      <c r="M139" s="149"/>
      <c r="T139" s="55"/>
      <c r="AT139" s="18" t="s">
        <v>137</v>
      </c>
      <c r="AU139" s="18" t="s">
        <v>87</v>
      </c>
    </row>
    <row r="140" spans="2:51" s="12" customFormat="1" ht="12">
      <c r="B140" s="150"/>
      <c r="D140" s="151" t="s">
        <v>139</v>
      </c>
      <c r="E140" s="152" t="s">
        <v>32</v>
      </c>
      <c r="F140" s="153" t="s">
        <v>140</v>
      </c>
      <c r="H140" s="152" t="s">
        <v>32</v>
      </c>
      <c r="I140" s="154"/>
      <c r="L140" s="150"/>
      <c r="M140" s="155"/>
      <c r="T140" s="156"/>
      <c r="AT140" s="152" t="s">
        <v>139</v>
      </c>
      <c r="AU140" s="152" t="s">
        <v>87</v>
      </c>
      <c r="AV140" s="12" t="s">
        <v>85</v>
      </c>
      <c r="AW140" s="12" t="s">
        <v>39</v>
      </c>
      <c r="AX140" s="12" t="s">
        <v>78</v>
      </c>
      <c r="AY140" s="152" t="s">
        <v>128</v>
      </c>
    </row>
    <row r="141" spans="2:51" s="12" customFormat="1" ht="12">
      <c r="B141" s="150"/>
      <c r="D141" s="151" t="s">
        <v>139</v>
      </c>
      <c r="E141" s="152" t="s">
        <v>32</v>
      </c>
      <c r="F141" s="153" t="s">
        <v>183</v>
      </c>
      <c r="H141" s="152" t="s">
        <v>32</v>
      </c>
      <c r="I141" s="154"/>
      <c r="L141" s="150"/>
      <c r="M141" s="155"/>
      <c r="T141" s="156"/>
      <c r="AT141" s="152" t="s">
        <v>139</v>
      </c>
      <c r="AU141" s="152" t="s">
        <v>87</v>
      </c>
      <c r="AV141" s="12" t="s">
        <v>85</v>
      </c>
      <c r="AW141" s="12" t="s">
        <v>39</v>
      </c>
      <c r="AX141" s="12" t="s">
        <v>78</v>
      </c>
      <c r="AY141" s="152" t="s">
        <v>128</v>
      </c>
    </row>
    <row r="142" spans="2:51" s="13" customFormat="1" ht="12">
      <c r="B142" s="157"/>
      <c r="D142" s="151" t="s">
        <v>139</v>
      </c>
      <c r="E142" s="158" t="s">
        <v>32</v>
      </c>
      <c r="F142" s="159" t="s">
        <v>184</v>
      </c>
      <c r="H142" s="160">
        <v>370.18</v>
      </c>
      <c r="I142" s="161"/>
      <c r="L142" s="157"/>
      <c r="M142" s="162"/>
      <c r="T142" s="163"/>
      <c r="AT142" s="158" t="s">
        <v>139</v>
      </c>
      <c r="AU142" s="158" t="s">
        <v>87</v>
      </c>
      <c r="AV142" s="13" t="s">
        <v>87</v>
      </c>
      <c r="AW142" s="13" t="s">
        <v>39</v>
      </c>
      <c r="AX142" s="13" t="s">
        <v>78</v>
      </c>
      <c r="AY142" s="158" t="s">
        <v>128</v>
      </c>
    </row>
    <row r="143" spans="2:51" s="14" customFormat="1" ht="12">
      <c r="B143" s="164"/>
      <c r="D143" s="151" t="s">
        <v>139</v>
      </c>
      <c r="E143" s="165" t="s">
        <v>32</v>
      </c>
      <c r="F143" s="166" t="s">
        <v>143</v>
      </c>
      <c r="H143" s="167">
        <v>370.18</v>
      </c>
      <c r="I143" s="168"/>
      <c r="L143" s="164"/>
      <c r="M143" s="169"/>
      <c r="T143" s="170"/>
      <c r="AT143" s="165" t="s">
        <v>139</v>
      </c>
      <c r="AU143" s="165" t="s">
        <v>87</v>
      </c>
      <c r="AV143" s="14" t="s">
        <v>135</v>
      </c>
      <c r="AW143" s="14" t="s">
        <v>39</v>
      </c>
      <c r="AX143" s="14" t="s">
        <v>85</v>
      </c>
      <c r="AY143" s="165" t="s">
        <v>128</v>
      </c>
    </row>
    <row r="144" spans="2:65" s="1" customFormat="1" ht="55.5" customHeight="1">
      <c r="B144" s="34"/>
      <c r="C144" s="133" t="s">
        <v>185</v>
      </c>
      <c r="D144" s="133" t="s">
        <v>130</v>
      </c>
      <c r="E144" s="134" t="s">
        <v>186</v>
      </c>
      <c r="F144" s="135" t="s">
        <v>187</v>
      </c>
      <c r="G144" s="136" t="s">
        <v>133</v>
      </c>
      <c r="H144" s="137">
        <v>808.95</v>
      </c>
      <c r="I144" s="138"/>
      <c r="J144" s="139">
        <f>ROUND(I144*H144,2)</f>
        <v>0</v>
      </c>
      <c r="K144" s="135" t="s">
        <v>134</v>
      </c>
      <c r="L144" s="34"/>
      <c r="M144" s="140" t="s">
        <v>32</v>
      </c>
      <c r="N144" s="141" t="s">
        <v>49</v>
      </c>
      <c r="P144" s="142">
        <f>O144*H144</f>
        <v>0</v>
      </c>
      <c r="Q144" s="142">
        <v>0</v>
      </c>
      <c r="R144" s="142">
        <f>Q144*H144</f>
        <v>0</v>
      </c>
      <c r="S144" s="142">
        <v>0.098</v>
      </c>
      <c r="T144" s="143">
        <f>S144*H144</f>
        <v>79.2771</v>
      </c>
      <c r="AR144" s="144" t="s">
        <v>135</v>
      </c>
      <c r="AT144" s="144" t="s">
        <v>130</v>
      </c>
      <c r="AU144" s="144" t="s">
        <v>87</v>
      </c>
      <c r="AY144" s="18" t="s">
        <v>128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8" t="s">
        <v>85</v>
      </c>
      <c r="BK144" s="145">
        <f>ROUND(I144*H144,2)</f>
        <v>0</v>
      </c>
      <c r="BL144" s="18" t="s">
        <v>135</v>
      </c>
      <c r="BM144" s="144" t="s">
        <v>188</v>
      </c>
    </row>
    <row r="145" spans="2:47" s="1" customFormat="1" ht="12">
      <c r="B145" s="34"/>
      <c r="D145" s="146" t="s">
        <v>137</v>
      </c>
      <c r="F145" s="147" t="s">
        <v>189</v>
      </c>
      <c r="I145" s="148"/>
      <c r="L145" s="34"/>
      <c r="M145" s="149"/>
      <c r="T145" s="55"/>
      <c r="AT145" s="18" t="s">
        <v>137</v>
      </c>
      <c r="AU145" s="18" t="s">
        <v>87</v>
      </c>
    </row>
    <row r="146" spans="2:51" s="12" customFormat="1" ht="12">
      <c r="B146" s="150"/>
      <c r="D146" s="151" t="s">
        <v>139</v>
      </c>
      <c r="E146" s="152" t="s">
        <v>32</v>
      </c>
      <c r="F146" s="153" t="s">
        <v>140</v>
      </c>
      <c r="H146" s="152" t="s">
        <v>32</v>
      </c>
      <c r="I146" s="154"/>
      <c r="L146" s="150"/>
      <c r="M146" s="155"/>
      <c r="T146" s="156"/>
      <c r="AT146" s="152" t="s">
        <v>139</v>
      </c>
      <c r="AU146" s="152" t="s">
        <v>87</v>
      </c>
      <c r="AV146" s="12" t="s">
        <v>85</v>
      </c>
      <c r="AW146" s="12" t="s">
        <v>39</v>
      </c>
      <c r="AX146" s="12" t="s">
        <v>78</v>
      </c>
      <c r="AY146" s="152" t="s">
        <v>128</v>
      </c>
    </row>
    <row r="147" spans="2:51" s="12" customFormat="1" ht="12">
      <c r="B147" s="150"/>
      <c r="D147" s="151" t="s">
        <v>139</v>
      </c>
      <c r="E147" s="152" t="s">
        <v>32</v>
      </c>
      <c r="F147" s="153" t="s">
        <v>176</v>
      </c>
      <c r="H147" s="152" t="s">
        <v>32</v>
      </c>
      <c r="I147" s="154"/>
      <c r="L147" s="150"/>
      <c r="M147" s="155"/>
      <c r="T147" s="156"/>
      <c r="AT147" s="152" t="s">
        <v>139</v>
      </c>
      <c r="AU147" s="152" t="s">
        <v>87</v>
      </c>
      <c r="AV147" s="12" t="s">
        <v>85</v>
      </c>
      <c r="AW147" s="12" t="s">
        <v>39</v>
      </c>
      <c r="AX147" s="12" t="s">
        <v>78</v>
      </c>
      <c r="AY147" s="152" t="s">
        <v>128</v>
      </c>
    </row>
    <row r="148" spans="2:51" s="13" customFormat="1" ht="12">
      <c r="B148" s="157"/>
      <c r="D148" s="151" t="s">
        <v>139</v>
      </c>
      <c r="E148" s="158" t="s">
        <v>32</v>
      </c>
      <c r="F148" s="159" t="s">
        <v>177</v>
      </c>
      <c r="H148" s="160">
        <v>808.95</v>
      </c>
      <c r="I148" s="161"/>
      <c r="L148" s="157"/>
      <c r="M148" s="162"/>
      <c r="T148" s="163"/>
      <c r="AT148" s="158" t="s">
        <v>139</v>
      </c>
      <c r="AU148" s="158" t="s">
        <v>87</v>
      </c>
      <c r="AV148" s="13" t="s">
        <v>87</v>
      </c>
      <c r="AW148" s="13" t="s">
        <v>39</v>
      </c>
      <c r="AX148" s="13" t="s">
        <v>78</v>
      </c>
      <c r="AY148" s="158" t="s">
        <v>128</v>
      </c>
    </row>
    <row r="149" spans="2:51" s="14" customFormat="1" ht="12">
      <c r="B149" s="164"/>
      <c r="D149" s="151" t="s">
        <v>139</v>
      </c>
      <c r="E149" s="165" t="s">
        <v>32</v>
      </c>
      <c r="F149" s="166" t="s">
        <v>143</v>
      </c>
      <c r="H149" s="167">
        <v>808.95</v>
      </c>
      <c r="I149" s="168"/>
      <c r="L149" s="164"/>
      <c r="M149" s="169"/>
      <c r="T149" s="170"/>
      <c r="AT149" s="165" t="s">
        <v>139</v>
      </c>
      <c r="AU149" s="165" t="s">
        <v>87</v>
      </c>
      <c r="AV149" s="14" t="s">
        <v>135</v>
      </c>
      <c r="AW149" s="14" t="s">
        <v>39</v>
      </c>
      <c r="AX149" s="14" t="s">
        <v>85</v>
      </c>
      <c r="AY149" s="165" t="s">
        <v>128</v>
      </c>
    </row>
    <row r="150" spans="2:65" s="1" customFormat="1" ht="55.5" customHeight="1">
      <c r="B150" s="34"/>
      <c r="C150" s="133" t="s">
        <v>190</v>
      </c>
      <c r="D150" s="133" t="s">
        <v>130</v>
      </c>
      <c r="E150" s="134" t="s">
        <v>191</v>
      </c>
      <c r="F150" s="135" t="s">
        <v>192</v>
      </c>
      <c r="G150" s="136" t="s">
        <v>133</v>
      </c>
      <c r="H150" s="137">
        <v>633.93</v>
      </c>
      <c r="I150" s="138"/>
      <c r="J150" s="139">
        <f>ROUND(I150*H150,2)</f>
        <v>0</v>
      </c>
      <c r="K150" s="135" t="s">
        <v>134</v>
      </c>
      <c r="L150" s="34"/>
      <c r="M150" s="140" t="s">
        <v>32</v>
      </c>
      <c r="N150" s="141" t="s">
        <v>49</v>
      </c>
      <c r="P150" s="142">
        <f>O150*H150</f>
        <v>0</v>
      </c>
      <c r="Q150" s="142">
        <v>0</v>
      </c>
      <c r="R150" s="142">
        <f>Q150*H150</f>
        <v>0</v>
      </c>
      <c r="S150" s="142">
        <v>0.098</v>
      </c>
      <c r="T150" s="143">
        <f>S150*H150</f>
        <v>62.125139999999995</v>
      </c>
      <c r="AR150" s="144" t="s">
        <v>135</v>
      </c>
      <c r="AT150" s="144" t="s">
        <v>130</v>
      </c>
      <c r="AU150" s="144" t="s">
        <v>87</v>
      </c>
      <c r="AY150" s="18" t="s">
        <v>128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8" t="s">
        <v>85</v>
      </c>
      <c r="BK150" s="145">
        <f>ROUND(I150*H150,2)</f>
        <v>0</v>
      </c>
      <c r="BL150" s="18" t="s">
        <v>135</v>
      </c>
      <c r="BM150" s="144" t="s">
        <v>193</v>
      </c>
    </row>
    <row r="151" spans="2:47" s="1" customFormat="1" ht="12">
      <c r="B151" s="34"/>
      <c r="D151" s="146" t="s">
        <v>137</v>
      </c>
      <c r="F151" s="147" t="s">
        <v>194</v>
      </c>
      <c r="I151" s="148"/>
      <c r="L151" s="34"/>
      <c r="M151" s="149"/>
      <c r="T151" s="55"/>
      <c r="AT151" s="18" t="s">
        <v>137</v>
      </c>
      <c r="AU151" s="18" t="s">
        <v>87</v>
      </c>
    </row>
    <row r="152" spans="2:51" s="12" customFormat="1" ht="12">
      <c r="B152" s="150"/>
      <c r="D152" s="151" t="s">
        <v>139</v>
      </c>
      <c r="E152" s="152" t="s">
        <v>32</v>
      </c>
      <c r="F152" s="153" t="s">
        <v>140</v>
      </c>
      <c r="H152" s="152" t="s">
        <v>32</v>
      </c>
      <c r="I152" s="154"/>
      <c r="L152" s="150"/>
      <c r="M152" s="155"/>
      <c r="T152" s="156"/>
      <c r="AT152" s="152" t="s">
        <v>139</v>
      </c>
      <c r="AU152" s="152" t="s">
        <v>87</v>
      </c>
      <c r="AV152" s="12" t="s">
        <v>85</v>
      </c>
      <c r="AW152" s="12" t="s">
        <v>39</v>
      </c>
      <c r="AX152" s="12" t="s">
        <v>78</v>
      </c>
      <c r="AY152" s="152" t="s">
        <v>128</v>
      </c>
    </row>
    <row r="153" spans="2:51" s="12" customFormat="1" ht="12">
      <c r="B153" s="150"/>
      <c r="D153" s="151" t="s">
        <v>139</v>
      </c>
      <c r="E153" s="152" t="s">
        <v>32</v>
      </c>
      <c r="F153" s="153" t="s">
        <v>148</v>
      </c>
      <c r="H153" s="152" t="s">
        <v>32</v>
      </c>
      <c r="I153" s="154"/>
      <c r="L153" s="150"/>
      <c r="M153" s="155"/>
      <c r="T153" s="156"/>
      <c r="AT153" s="152" t="s">
        <v>139</v>
      </c>
      <c r="AU153" s="152" t="s">
        <v>87</v>
      </c>
      <c r="AV153" s="12" t="s">
        <v>85</v>
      </c>
      <c r="AW153" s="12" t="s">
        <v>39</v>
      </c>
      <c r="AX153" s="12" t="s">
        <v>78</v>
      </c>
      <c r="AY153" s="152" t="s">
        <v>128</v>
      </c>
    </row>
    <row r="154" spans="2:51" s="13" customFormat="1" ht="12">
      <c r="B154" s="157"/>
      <c r="D154" s="151" t="s">
        <v>139</v>
      </c>
      <c r="E154" s="158" t="s">
        <v>32</v>
      </c>
      <c r="F154" s="159" t="s">
        <v>195</v>
      </c>
      <c r="H154" s="160">
        <v>263.75</v>
      </c>
      <c r="I154" s="161"/>
      <c r="L154" s="157"/>
      <c r="M154" s="162"/>
      <c r="T154" s="163"/>
      <c r="AT154" s="158" t="s">
        <v>139</v>
      </c>
      <c r="AU154" s="158" t="s">
        <v>87</v>
      </c>
      <c r="AV154" s="13" t="s">
        <v>87</v>
      </c>
      <c r="AW154" s="13" t="s">
        <v>39</v>
      </c>
      <c r="AX154" s="13" t="s">
        <v>78</v>
      </c>
      <c r="AY154" s="158" t="s">
        <v>128</v>
      </c>
    </row>
    <row r="155" spans="2:51" s="12" customFormat="1" ht="12">
      <c r="B155" s="150"/>
      <c r="D155" s="151" t="s">
        <v>139</v>
      </c>
      <c r="E155" s="152" t="s">
        <v>32</v>
      </c>
      <c r="F155" s="153" t="s">
        <v>183</v>
      </c>
      <c r="H155" s="152" t="s">
        <v>32</v>
      </c>
      <c r="I155" s="154"/>
      <c r="L155" s="150"/>
      <c r="M155" s="155"/>
      <c r="T155" s="156"/>
      <c r="AT155" s="152" t="s">
        <v>139</v>
      </c>
      <c r="AU155" s="152" t="s">
        <v>87</v>
      </c>
      <c r="AV155" s="12" t="s">
        <v>85</v>
      </c>
      <c r="AW155" s="12" t="s">
        <v>39</v>
      </c>
      <c r="AX155" s="12" t="s">
        <v>78</v>
      </c>
      <c r="AY155" s="152" t="s">
        <v>128</v>
      </c>
    </row>
    <row r="156" spans="2:51" s="13" customFormat="1" ht="12">
      <c r="B156" s="157"/>
      <c r="D156" s="151" t="s">
        <v>139</v>
      </c>
      <c r="E156" s="158" t="s">
        <v>32</v>
      </c>
      <c r="F156" s="159" t="s">
        <v>196</v>
      </c>
      <c r="H156" s="160">
        <v>370.18</v>
      </c>
      <c r="I156" s="161"/>
      <c r="L156" s="157"/>
      <c r="M156" s="162"/>
      <c r="T156" s="163"/>
      <c r="AT156" s="158" t="s">
        <v>139</v>
      </c>
      <c r="AU156" s="158" t="s">
        <v>87</v>
      </c>
      <c r="AV156" s="13" t="s">
        <v>87</v>
      </c>
      <c r="AW156" s="13" t="s">
        <v>39</v>
      </c>
      <c r="AX156" s="13" t="s">
        <v>78</v>
      </c>
      <c r="AY156" s="158" t="s">
        <v>128</v>
      </c>
    </row>
    <row r="157" spans="2:51" s="14" customFormat="1" ht="12">
      <c r="B157" s="164"/>
      <c r="D157" s="151" t="s">
        <v>139</v>
      </c>
      <c r="E157" s="165" t="s">
        <v>32</v>
      </c>
      <c r="F157" s="166" t="s">
        <v>143</v>
      </c>
      <c r="H157" s="167">
        <v>633.93</v>
      </c>
      <c r="I157" s="168"/>
      <c r="L157" s="164"/>
      <c r="M157" s="169"/>
      <c r="T157" s="170"/>
      <c r="AT157" s="165" t="s">
        <v>139</v>
      </c>
      <c r="AU157" s="165" t="s">
        <v>87</v>
      </c>
      <c r="AV157" s="14" t="s">
        <v>135</v>
      </c>
      <c r="AW157" s="14" t="s">
        <v>39</v>
      </c>
      <c r="AX157" s="14" t="s">
        <v>85</v>
      </c>
      <c r="AY157" s="165" t="s">
        <v>128</v>
      </c>
    </row>
    <row r="158" spans="2:65" s="1" customFormat="1" ht="55.5" customHeight="1">
      <c r="B158" s="34"/>
      <c r="C158" s="133" t="s">
        <v>197</v>
      </c>
      <c r="D158" s="133" t="s">
        <v>130</v>
      </c>
      <c r="E158" s="134" t="s">
        <v>198</v>
      </c>
      <c r="F158" s="135" t="s">
        <v>199</v>
      </c>
      <c r="G158" s="136" t="s">
        <v>133</v>
      </c>
      <c r="H158" s="137">
        <v>633.93</v>
      </c>
      <c r="I158" s="138"/>
      <c r="J158" s="139">
        <f>ROUND(I158*H158,2)</f>
        <v>0</v>
      </c>
      <c r="K158" s="135" t="s">
        <v>134</v>
      </c>
      <c r="L158" s="34"/>
      <c r="M158" s="140" t="s">
        <v>32</v>
      </c>
      <c r="N158" s="141" t="s">
        <v>49</v>
      </c>
      <c r="P158" s="142">
        <f>O158*H158</f>
        <v>0</v>
      </c>
      <c r="Q158" s="142">
        <v>0</v>
      </c>
      <c r="R158" s="142">
        <f>Q158*H158</f>
        <v>0</v>
      </c>
      <c r="S158" s="142">
        <v>0.22</v>
      </c>
      <c r="T158" s="143">
        <f>S158*H158</f>
        <v>139.4646</v>
      </c>
      <c r="AR158" s="144" t="s">
        <v>135</v>
      </c>
      <c r="AT158" s="144" t="s">
        <v>130</v>
      </c>
      <c r="AU158" s="144" t="s">
        <v>87</v>
      </c>
      <c r="AY158" s="18" t="s">
        <v>128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8" t="s">
        <v>85</v>
      </c>
      <c r="BK158" s="145">
        <f>ROUND(I158*H158,2)</f>
        <v>0</v>
      </c>
      <c r="BL158" s="18" t="s">
        <v>135</v>
      </c>
      <c r="BM158" s="144" t="s">
        <v>200</v>
      </c>
    </row>
    <row r="159" spans="2:47" s="1" customFormat="1" ht="12">
      <c r="B159" s="34"/>
      <c r="D159" s="146" t="s">
        <v>137</v>
      </c>
      <c r="F159" s="147" t="s">
        <v>201</v>
      </c>
      <c r="I159" s="148"/>
      <c r="L159" s="34"/>
      <c r="M159" s="149"/>
      <c r="T159" s="55"/>
      <c r="AT159" s="18" t="s">
        <v>137</v>
      </c>
      <c r="AU159" s="18" t="s">
        <v>87</v>
      </c>
    </row>
    <row r="160" spans="2:51" s="12" customFormat="1" ht="12">
      <c r="B160" s="150"/>
      <c r="D160" s="151" t="s">
        <v>139</v>
      </c>
      <c r="E160" s="152" t="s">
        <v>32</v>
      </c>
      <c r="F160" s="153" t="s">
        <v>140</v>
      </c>
      <c r="H160" s="152" t="s">
        <v>32</v>
      </c>
      <c r="I160" s="154"/>
      <c r="L160" s="150"/>
      <c r="M160" s="155"/>
      <c r="T160" s="156"/>
      <c r="AT160" s="152" t="s">
        <v>139</v>
      </c>
      <c r="AU160" s="152" t="s">
        <v>87</v>
      </c>
      <c r="AV160" s="12" t="s">
        <v>85</v>
      </c>
      <c r="AW160" s="12" t="s">
        <v>39</v>
      </c>
      <c r="AX160" s="12" t="s">
        <v>78</v>
      </c>
      <c r="AY160" s="152" t="s">
        <v>128</v>
      </c>
    </row>
    <row r="161" spans="2:51" s="12" customFormat="1" ht="12">
      <c r="B161" s="150"/>
      <c r="D161" s="151" t="s">
        <v>139</v>
      </c>
      <c r="E161" s="152" t="s">
        <v>32</v>
      </c>
      <c r="F161" s="153" t="s">
        <v>148</v>
      </c>
      <c r="H161" s="152" t="s">
        <v>32</v>
      </c>
      <c r="I161" s="154"/>
      <c r="L161" s="150"/>
      <c r="M161" s="155"/>
      <c r="T161" s="156"/>
      <c r="AT161" s="152" t="s">
        <v>139</v>
      </c>
      <c r="AU161" s="152" t="s">
        <v>87</v>
      </c>
      <c r="AV161" s="12" t="s">
        <v>85</v>
      </c>
      <c r="AW161" s="12" t="s">
        <v>39</v>
      </c>
      <c r="AX161" s="12" t="s">
        <v>78</v>
      </c>
      <c r="AY161" s="152" t="s">
        <v>128</v>
      </c>
    </row>
    <row r="162" spans="2:51" s="13" customFormat="1" ht="12">
      <c r="B162" s="157"/>
      <c r="D162" s="151" t="s">
        <v>139</v>
      </c>
      <c r="E162" s="158" t="s">
        <v>32</v>
      </c>
      <c r="F162" s="159" t="s">
        <v>161</v>
      </c>
      <c r="H162" s="160">
        <v>263.75</v>
      </c>
      <c r="I162" s="161"/>
      <c r="L162" s="157"/>
      <c r="M162" s="162"/>
      <c r="T162" s="163"/>
      <c r="AT162" s="158" t="s">
        <v>139</v>
      </c>
      <c r="AU162" s="158" t="s">
        <v>87</v>
      </c>
      <c r="AV162" s="13" t="s">
        <v>87</v>
      </c>
      <c r="AW162" s="13" t="s">
        <v>39</v>
      </c>
      <c r="AX162" s="13" t="s">
        <v>78</v>
      </c>
      <c r="AY162" s="158" t="s">
        <v>128</v>
      </c>
    </row>
    <row r="163" spans="2:51" s="12" customFormat="1" ht="12">
      <c r="B163" s="150"/>
      <c r="D163" s="151" t="s">
        <v>139</v>
      </c>
      <c r="E163" s="152" t="s">
        <v>32</v>
      </c>
      <c r="F163" s="153" t="s">
        <v>183</v>
      </c>
      <c r="H163" s="152" t="s">
        <v>32</v>
      </c>
      <c r="I163" s="154"/>
      <c r="L163" s="150"/>
      <c r="M163" s="155"/>
      <c r="T163" s="156"/>
      <c r="AT163" s="152" t="s">
        <v>139</v>
      </c>
      <c r="AU163" s="152" t="s">
        <v>87</v>
      </c>
      <c r="AV163" s="12" t="s">
        <v>85</v>
      </c>
      <c r="AW163" s="12" t="s">
        <v>39</v>
      </c>
      <c r="AX163" s="12" t="s">
        <v>78</v>
      </c>
      <c r="AY163" s="152" t="s">
        <v>128</v>
      </c>
    </row>
    <row r="164" spans="2:51" s="13" customFormat="1" ht="12">
      <c r="B164" s="157"/>
      <c r="D164" s="151" t="s">
        <v>139</v>
      </c>
      <c r="E164" s="158" t="s">
        <v>32</v>
      </c>
      <c r="F164" s="159" t="s">
        <v>202</v>
      </c>
      <c r="H164" s="160">
        <v>370.18</v>
      </c>
      <c r="I164" s="161"/>
      <c r="L164" s="157"/>
      <c r="M164" s="162"/>
      <c r="T164" s="163"/>
      <c r="AT164" s="158" t="s">
        <v>139</v>
      </c>
      <c r="AU164" s="158" t="s">
        <v>87</v>
      </c>
      <c r="AV164" s="13" t="s">
        <v>87</v>
      </c>
      <c r="AW164" s="13" t="s">
        <v>39</v>
      </c>
      <c r="AX164" s="13" t="s">
        <v>78</v>
      </c>
      <c r="AY164" s="158" t="s">
        <v>128</v>
      </c>
    </row>
    <row r="165" spans="2:51" s="14" customFormat="1" ht="12">
      <c r="B165" s="164"/>
      <c r="D165" s="151" t="s">
        <v>139</v>
      </c>
      <c r="E165" s="165" t="s">
        <v>32</v>
      </c>
      <c r="F165" s="166" t="s">
        <v>143</v>
      </c>
      <c r="H165" s="167">
        <v>633.93</v>
      </c>
      <c r="I165" s="168"/>
      <c r="L165" s="164"/>
      <c r="M165" s="169"/>
      <c r="T165" s="170"/>
      <c r="AT165" s="165" t="s">
        <v>139</v>
      </c>
      <c r="AU165" s="165" t="s">
        <v>87</v>
      </c>
      <c r="AV165" s="14" t="s">
        <v>135</v>
      </c>
      <c r="AW165" s="14" t="s">
        <v>39</v>
      </c>
      <c r="AX165" s="14" t="s">
        <v>85</v>
      </c>
      <c r="AY165" s="165" t="s">
        <v>128</v>
      </c>
    </row>
    <row r="166" spans="2:65" s="1" customFormat="1" ht="44.25" customHeight="1">
      <c r="B166" s="34"/>
      <c r="C166" s="133" t="s">
        <v>203</v>
      </c>
      <c r="D166" s="133" t="s">
        <v>130</v>
      </c>
      <c r="E166" s="134" t="s">
        <v>204</v>
      </c>
      <c r="F166" s="135" t="s">
        <v>205</v>
      </c>
      <c r="G166" s="136" t="s">
        <v>133</v>
      </c>
      <c r="H166" s="137">
        <v>172.45</v>
      </c>
      <c r="I166" s="138"/>
      <c r="J166" s="139">
        <f>ROUND(I166*H166,2)</f>
        <v>0</v>
      </c>
      <c r="K166" s="135" t="s">
        <v>134</v>
      </c>
      <c r="L166" s="34"/>
      <c r="M166" s="140" t="s">
        <v>32</v>
      </c>
      <c r="N166" s="141" t="s">
        <v>49</v>
      </c>
      <c r="P166" s="142">
        <f>O166*H166</f>
        <v>0</v>
      </c>
      <c r="Q166" s="142">
        <v>3E-05</v>
      </c>
      <c r="R166" s="142">
        <f>Q166*H166</f>
        <v>0.0051735</v>
      </c>
      <c r="S166" s="142">
        <v>0.092</v>
      </c>
      <c r="T166" s="143">
        <f>S166*H166</f>
        <v>15.8654</v>
      </c>
      <c r="AR166" s="144" t="s">
        <v>135</v>
      </c>
      <c r="AT166" s="144" t="s">
        <v>130</v>
      </c>
      <c r="AU166" s="144" t="s">
        <v>87</v>
      </c>
      <c r="AY166" s="18" t="s">
        <v>128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8" t="s">
        <v>85</v>
      </c>
      <c r="BK166" s="145">
        <f>ROUND(I166*H166,2)</f>
        <v>0</v>
      </c>
      <c r="BL166" s="18" t="s">
        <v>135</v>
      </c>
      <c r="BM166" s="144" t="s">
        <v>206</v>
      </c>
    </row>
    <row r="167" spans="2:47" s="1" customFormat="1" ht="12">
      <c r="B167" s="34"/>
      <c r="D167" s="146" t="s">
        <v>137</v>
      </c>
      <c r="F167" s="147" t="s">
        <v>207</v>
      </c>
      <c r="I167" s="148"/>
      <c r="L167" s="34"/>
      <c r="M167" s="149"/>
      <c r="T167" s="55"/>
      <c r="AT167" s="18" t="s">
        <v>137</v>
      </c>
      <c r="AU167" s="18" t="s">
        <v>87</v>
      </c>
    </row>
    <row r="168" spans="2:51" s="12" customFormat="1" ht="12">
      <c r="B168" s="150"/>
      <c r="D168" s="151" t="s">
        <v>139</v>
      </c>
      <c r="E168" s="152" t="s">
        <v>32</v>
      </c>
      <c r="F168" s="153" t="s">
        <v>140</v>
      </c>
      <c r="H168" s="152" t="s">
        <v>32</v>
      </c>
      <c r="I168" s="154"/>
      <c r="L168" s="150"/>
      <c r="M168" s="155"/>
      <c r="T168" s="156"/>
      <c r="AT168" s="152" t="s">
        <v>139</v>
      </c>
      <c r="AU168" s="152" t="s">
        <v>87</v>
      </c>
      <c r="AV168" s="12" t="s">
        <v>85</v>
      </c>
      <c r="AW168" s="12" t="s">
        <v>39</v>
      </c>
      <c r="AX168" s="12" t="s">
        <v>78</v>
      </c>
      <c r="AY168" s="152" t="s">
        <v>128</v>
      </c>
    </row>
    <row r="169" spans="2:51" s="12" customFormat="1" ht="12">
      <c r="B169" s="150"/>
      <c r="D169" s="151" t="s">
        <v>139</v>
      </c>
      <c r="E169" s="152" t="s">
        <v>32</v>
      </c>
      <c r="F169" s="153" t="s">
        <v>208</v>
      </c>
      <c r="H169" s="152" t="s">
        <v>32</v>
      </c>
      <c r="I169" s="154"/>
      <c r="L169" s="150"/>
      <c r="M169" s="155"/>
      <c r="T169" s="156"/>
      <c r="AT169" s="152" t="s">
        <v>139</v>
      </c>
      <c r="AU169" s="152" t="s">
        <v>87</v>
      </c>
      <c r="AV169" s="12" t="s">
        <v>85</v>
      </c>
      <c r="AW169" s="12" t="s">
        <v>39</v>
      </c>
      <c r="AX169" s="12" t="s">
        <v>78</v>
      </c>
      <c r="AY169" s="152" t="s">
        <v>128</v>
      </c>
    </row>
    <row r="170" spans="2:51" s="13" customFormat="1" ht="20.4">
      <c r="B170" s="157"/>
      <c r="D170" s="151" t="s">
        <v>139</v>
      </c>
      <c r="E170" s="158" t="s">
        <v>32</v>
      </c>
      <c r="F170" s="159" t="s">
        <v>209</v>
      </c>
      <c r="H170" s="160">
        <v>41.15</v>
      </c>
      <c r="I170" s="161"/>
      <c r="L170" s="157"/>
      <c r="M170" s="162"/>
      <c r="T170" s="163"/>
      <c r="AT170" s="158" t="s">
        <v>139</v>
      </c>
      <c r="AU170" s="158" t="s">
        <v>87</v>
      </c>
      <c r="AV170" s="13" t="s">
        <v>87</v>
      </c>
      <c r="AW170" s="13" t="s">
        <v>39</v>
      </c>
      <c r="AX170" s="13" t="s">
        <v>78</v>
      </c>
      <c r="AY170" s="158" t="s">
        <v>128</v>
      </c>
    </row>
    <row r="171" spans="2:51" s="15" customFormat="1" ht="12">
      <c r="B171" s="171"/>
      <c r="D171" s="151" t="s">
        <v>139</v>
      </c>
      <c r="E171" s="172" t="s">
        <v>32</v>
      </c>
      <c r="F171" s="173" t="s">
        <v>210</v>
      </c>
      <c r="H171" s="174">
        <v>41.15</v>
      </c>
      <c r="I171" s="175"/>
      <c r="L171" s="171"/>
      <c r="M171" s="176"/>
      <c r="T171" s="177"/>
      <c r="AT171" s="172" t="s">
        <v>139</v>
      </c>
      <c r="AU171" s="172" t="s">
        <v>87</v>
      </c>
      <c r="AV171" s="15" t="s">
        <v>150</v>
      </c>
      <c r="AW171" s="15" t="s">
        <v>39</v>
      </c>
      <c r="AX171" s="15" t="s">
        <v>78</v>
      </c>
      <c r="AY171" s="172" t="s">
        <v>128</v>
      </c>
    </row>
    <row r="172" spans="2:51" s="12" customFormat="1" ht="12">
      <c r="B172" s="150"/>
      <c r="D172" s="151" t="s">
        <v>139</v>
      </c>
      <c r="E172" s="152" t="s">
        <v>32</v>
      </c>
      <c r="F172" s="153" t="s">
        <v>211</v>
      </c>
      <c r="H172" s="152" t="s">
        <v>32</v>
      </c>
      <c r="I172" s="154"/>
      <c r="L172" s="150"/>
      <c r="M172" s="155"/>
      <c r="T172" s="156"/>
      <c r="AT172" s="152" t="s">
        <v>139</v>
      </c>
      <c r="AU172" s="152" t="s">
        <v>87</v>
      </c>
      <c r="AV172" s="12" t="s">
        <v>85</v>
      </c>
      <c r="AW172" s="12" t="s">
        <v>39</v>
      </c>
      <c r="AX172" s="12" t="s">
        <v>78</v>
      </c>
      <c r="AY172" s="152" t="s">
        <v>128</v>
      </c>
    </row>
    <row r="173" spans="2:51" s="13" customFormat="1" ht="12">
      <c r="B173" s="157"/>
      <c r="D173" s="151" t="s">
        <v>139</v>
      </c>
      <c r="E173" s="158" t="s">
        <v>32</v>
      </c>
      <c r="F173" s="159" t="s">
        <v>212</v>
      </c>
      <c r="H173" s="160">
        <v>131.3</v>
      </c>
      <c r="I173" s="161"/>
      <c r="L173" s="157"/>
      <c r="M173" s="162"/>
      <c r="T173" s="163"/>
      <c r="AT173" s="158" t="s">
        <v>139</v>
      </c>
      <c r="AU173" s="158" t="s">
        <v>87</v>
      </c>
      <c r="AV173" s="13" t="s">
        <v>87</v>
      </c>
      <c r="AW173" s="13" t="s">
        <v>39</v>
      </c>
      <c r="AX173" s="13" t="s">
        <v>78</v>
      </c>
      <c r="AY173" s="158" t="s">
        <v>128</v>
      </c>
    </row>
    <row r="174" spans="2:51" s="15" customFormat="1" ht="12">
      <c r="B174" s="171"/>
      <c r="D174" s="151" t="s">
        <v>139</v>
      </c>
      <c r="E174" s="172" t="s">
        <v>32</v>
      </c>
      <c r="F174" s="173" t="s">
        <v>213</v>
      </c>
      <c r="H174" s="174">
        <v>131.3</v>
      </c>
      <c r="I174" s="175"/>
      <c r="L174" s="171"/>
      <c r="M174" s="176"/>
      <c r="T174" s="177"/>
      <c r="AT174" s="172" t="s">
        <v>139</v>
      </c>
      <c r="AU174" s="172" t="s">
        <v>87</v>
      </c>
      <c r="AV174" s="15" t="s">
        <v>150</v>
      </c>
      <c r="AW174" s="15" t="s">
        <v>39</v>
      </c>
      <c r="AX174" s="15" t="s">
        <v>78</v>
      </c>
      <c r="AY174" s="172" t="s">
        <v>128</v>
      </c>
    </row>
    <row r="175" spans="2:51" s="14" customFormat="1" ht="12">
      <c r="B175" s="164"/>
      <c r="D175" s="151" t="s">
        <v>139</v>
      </c>
      <c r="E175" s="165" t="s">
        <v>32</v>
      </c>
      <c r="F175" s="166" t="s">
        <v>143</v>
      </c>
      <c r="H175" s="167">
        <v>172.45</v>
      </c>
      <c r="I175" s="168"/>
      <c r="L175" s="164"/>
      <c r="M175" s="169"/>
      <c r="T175" s="170"/>
      <c r="AT175" s="165" t="s">
        <v>139</v>
      </c>
      <c r="AU175" s="165" t="s">
        <v>87</v>
      </c>
      <c r="AV175" s="14" t="s">
        <v>135</v>
      </c>
      <c r="AW175" s="14" t="s">
        <v>39</v>
      </c>
      <c r="AX175" s="14" t="s">
        <v>85</v>
      </c>
      <c r="AY175" s="165" t="s">
        <v>128</v>
      </c>
    </row>
    <row r="176" spans="2:65" s="1" customFormat="1" ht="44.25" customHeight="1">
      <c r="B176" s="34"/>
      <c r="C176" s="133" t="s">
        <v>214</v>
      </c>
      <c r="D176" s="133" t="s">
        <v>130</v>
      </c>
      <c r="E176" s="134" t="s">
        <v>215</v>
      </c>
      <c r="F176" s="135" t="s">
        <v>216</v>
      </c>
      <c r="G176" s="136" t="s">
        <v>133</v>
      </c>
      <c r="H176" s="137">
        <v>18.2</v>
      </c>
      <c r="I176" s="138"/>
      <c r="J176" s="139">
        <f>ROUND(I176*H176,2)</f>
        <v>0</v>
      </c>
      <c r="K176" s="135" t="s">
        <v>134</v>
      </c>
      <c r="L176" s="34"/>
      <c r="M176" s="140" t="s">
        <v>32</v>
      </c>
      <c r="N176" s="141" t="s">
        <v>49</v>
      </c>
      <c r="P176" s="142">
        <f>O176*H176</f>
        <v>0</v>
      </c>
      <c r="Q176" s="142">
        <v>8E-05</v>
      </c>
      <c r="R176" s="142">
        <f>Q176*H176</f>
        <v>0.001456</v>
      </c>
      <c r="S176" s="142">
        <v>0.23</v>
      </c>
      <c r="T176" s="143">
        <f>S176*H176</f>
        <v>4.186</v>
      </c>
      <c r="AR176" s="144" t="s">
        <v>135</v>
      </c>
      <c r="AT176" s="144" t="s">
        <v>130</v>
      </c>
      <c r="AU176" s="144" t="s">
        <v>87</v>
      </c>
      <c r="AY176" s="18" t="s">
        <v>128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8" t="s">
        <v>85</v>
      </c>
      <c r="BK176" s="145">
        <f>ROUND(I176*H176,2)</f>
        <v>0</v>
      </c>
      <c r="BL176" s="18" t="s">
        <v>135</v>
      </c>
      <c r="BM176" s="144" t="s">
        <v>217</v>
      </c>
    </row>
    <row r="177" spans="2:47" s="1" customFormat="1" ht="12">
      <c r="B177" s="34"/>
      <c r="D177" s="146" t="s">
        <v>137</v>
      </c>
      <c r="F177" s="147" t="s">
        <v>218</v>
      </c>
      <c r="I177" s="148"/>
      <c r="L177" s="34"/>
      <c r="M177" s="149"/>
      <c r="T177" s="55"/>
      <c r="AT177" s="18" t="s">
        <v>137</v>
      </c>
      <c r="AU177" s="18" t="s">
        <v>87</v>
      </c>
    </row>
    <row r="178" spans="2:51" s="12" customFormat="1" ht="12">
      <c r="B178" s="150"/>
      <c r="D178" s="151" t="s">
        <v>139</v>
      </c>
      <c r="E178" s="152" t="s">
        <v>32</v>
      </c>
      <c r="F178" s="153" t="s">
        <v>140</v>
      </c>
      <c r="H178" s="152" t="s">
        <v>32</v>
      </c>
      <c r="I178" s="154"/>
      <c r="L178" s="150"/>
      <c r="M178" s="155"/>
      <c r="T178" s="156"/>
      <c r="AT178" s="152" t="s">
        <v>139</v>
      </c>
      <c r="AU178" s="152" t="s">
        <v>87</v>
      </c>
      <c r="AV178" s="12" t="s">
        <v>85</v>
      </c>
      <c r="AW178" s="12" t="s">
        <v>39</v>
      </c>
      <c r="AX178" s="12" t="s">
        <v>78</v>
      </c>
      <c r="AY178" s="152" t="s">
        <v>128</v>
      </c>
    </row>
    <row r="179" spans="2:51" s="12" customFormat="1" ht="12">
      <c r="B179" s="150"/>
      <c r="D179" s="151" t="s">
        <v>139</v>
      </c>
      <c r="E179" s="152" t="s">
        <v>32</v>
      </c>
      <c r="F179" s="153" t="s">
        <v>208</v>
      </c>
      <c r="H179" s="152" t="s">
        <v>32</v>
      </c>
      <c r="I179" s="154"/>
      <c r="L179" s="150"/>
      <c r="M179" s="155"/>
      <c r="T179" s="156"/>
      <c r="AT179" s="152" t="s">
        <v>139</v>
      </c>
      <c r="AU179" s="152" t="s">
        <v>87</v>
      </c>
      <c r="AV179" s="12" t="s">
        <v>85</v>
      </c>
      <c r="AW179" s="12" t="s">
        <v>39</v>
      </c>
      <c r="AX179" s="12" t="s">
        <v>78</v>
      </c>
      <c r="AY179" s="152" t="s">
        <v>128</v>
      </c>
    </row>
    <row r="180" spans="2:51" s="13" customFormat="1" ht="20.4">
      <c r="B180" s="157"/>
      <c r="D180" s="151" t="s">
        <v>139</v>
      </c>
      <c r="E180" s="158" t="s">
        <v>32</v>
      </c>
      <c r="F180" s="159" t="s">
        <v>219</v>
      </c>
      <c r="H180" s="160">
        <v>18.2</v>
      </c>
      <c r="I180" s="161"/>
      <c r="L180" s="157"/>
      <c r="M180" s="162"/>
      <c r="T180" s="163"/>
      <c r="AT180" s="158" t="s">
        <v>139</v>
      </c>
      <c r="AU180" s="158" t="s">
        <v>87</v>
      </c>
      <c r="AV180" s="13" t="s">
        <v>87</v>
      </c>
      <c r="AW180" s="13" t="s">
        <v>39</v>
      </c>
      <c r="AX180" s="13" t="s">
        <v>78</v>
      </c>
      <c r="AY180" s="158" t="s">
        <v>128</v>
      </c>
    </row>
    <row r="181" spans="2:51" s="15" customFormat="1" ht="12">
      <c r="B181" s="171"/>
      <c r="D181" s="151" t="s">
        <v>139</v>
      </c>
      <c r="E181" s="172" t="s">
        <v>32</v>
      </c>
      <c r="F181" s="173" t="s">
        <v>210</v>
      </c>
      <c r="H181" s="174">
        <v>18.2</v>
      </c>
      <c r="I181" s="175"/>
      <c r="L181" s="171"/>
      <c r="M181" s="176"/>
      <c r="T181" s="177"/>
      <c r="AT181" s="172" t="s">
        <v>139</v>
      </c>
      <c r="AU181" s="172" t="s">
        <v>87</v>
      </c>
      <c r="AV181" s="15" t="s">
        <v>150</v>
      </c>
      <c r="AW181" s="15" t="s">
        <v>39</v>
      </c>
      <c r="AX181" s="15" t="s">
        <v>78</v>
      </c>
      <c r="AY181" s="172" t="s">
        <v>128</v>
      </c>
    </row>
    <row r="182" spans="2:51" s="14" customFormat="1" ht="12">
      <c r="B182" s="164"/>
      <c r="D182" s="151" t="s">
        <v>139</v>
      </c>
      <c r="E182" s="165" t="s">
        <v>32</v>
      </c>
      <c r="F182" s="166" t="s">
        <v>143</v>
      </c>
      <c r="H182" s="167">
        <v>18.2</v>
      </c>
      <c r="I182" s="168"/>
      <c r="L182" s="164"/>
      <c r="M182" s="169"/>
      <c r="T182" s="170"/>
      <c r="AT182" s="165" t="s">
        <v>139</v>
      </c>
      <c r="AU182" s="165" t="s">
        <v>87</v>
      </c>
      <c r="AV182" s="14" t="s">
        <v>135</v>
      </c>
      <c r="AW182" s="14" t="s">
        <v>39</v>
      </c>
      <c r="AX182" s="14" t="s">
        <v>85</v>
      </c>
      <c r="AY182" s="165" t="s">
        <v>128</v>
      </c>
    </row>
    <row r="183" spans="2:65" s="1" customFormat="1" ht="49.05" customHeight="1">
      <c r="B183" s="34"/>
      <c r="C183" s="133" t="s">
        <v>220</v>
      </c>
      <c r="D183" s="133" t="s">
        <v>130</v>
      </c>
      <c r="E183" s="134" t="s">
        <v>221</v>
      </c>
      <c r="F183" s="135" t="s">
        <v>222</v>
      </c>
      <c r="G183" s="136" t="s">
        <v>223</v>
      </c>
      <c r="H183" s="137">
        <v>487.55</v>
      </c>
      <c r="I183" s="138"/>
      <c r="J183" s="139">
        <f>ROUND(I183*H183,2)</f>
        <v>0</v>
      </c>
      <c r="K183" s="135" t="s">
        <v>134</v>
      </c>
      <c r="L183" s="34"/>
      <c r="M183" s="140" t="s">
        <v>32</v>
      </c>
      <c r="N183" s="141" t="s">
        <v>49</v>
      </c>
      <c r="P183" s="142">
        <f>O183*H183</f>
        <v>0</v>
      </c>
      <c r="Q183" s="142">
        <v>0</v>
      </c>
      <c r="R183" s="142">
        <f>Q183*H183</f>
        <v>0</v>
      </c>
      <c r="S183" s="142">
        <v>0.205</v>
      </c>
      <c r="T183" s="143">
        <f>S183*H183</f>
        <v>99.94775</v>
      </c>
      <c r="AR183" s="144" t="s">
        <v>135</v>
      </c>
      <c r="AT183" s="144" t="s">
        <v>130</v>
      </c>
      <c r="AU183" s="144" t="s">
        <v>87</v>
      </c>
      <c r="AY183" s="18" t="s">
        <v>128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8" t="s">
        <v>85</v>
      </c>
      <c r="BK183" s="145">
        <f>ROUND(I183*H183,2)</f>
        <v>0</v>
      </c>
      <c r="BL183" s="18" t="s">
        <v>135</v>
      </c>
      <c r="BM183" s="144" t="s">
        <v>224</v>
      </c>
    </row>
    <row r="184" spans="2:47" s="1" customFormat="1" ht="12">
      <c r="B184" s="34"/>
      <c r="D184" s="146" t="s">
        <v>137</v>
      </c>
      <c r="F184" s="147" t="s">
        <v>225</v>
      </c>
      <c r="I184" s="148"/>
      <c r="L184" s="34"/>
      <c r="M184" s="149"/>
      <c r="T184" s="55"/>
      <c r="AT184" s="18" t="s">
        <v>137</v>
      </c>
      <c r="AU184" s="18" t="s">
        <v>87</v>
      </c>
    </row>
    <row r="185" spans="2:51" s="12" customFormat="1" ht="12">
      <c r="B185" s="150"/>
      <c r="D185" s="151" t="s">
        <v>139</v>
      </c>
      <c r="E185" s="152" t="s">
        <v>32</v>
      </c>
      <c r="F185" s="153" t="s">
        <v>140</v>
      </c>
      <c r="H185" s="152" t="s">
        <v>32</v>
      </c>
      <c r="I185" s="154"/>
      <c r="L185" s="150"/>
      <c r="M185" s="155"/>
      <c r="T185" s="156"/>
      <c r="AT185" s="152" t="s">
        <v>139</v>
      </c>
      <c r="AU185" s="152" t="s">
        <v>87</v>
      </c>
      <c r="AV185" s="12" t="s">
        <v>85</v>
      </c>
      <c r="AW185" s="12" t="s">
        <v>39</v>
      </c>
      <c r="AX185" s="12" t="s">
        <v>78</v>
      </c>
      <c r="AY185" s="152" t="s">
        <v>128</v>
      </c>
    </row>
    <row r="186" spans="2:51" s="12" customFormat="1" ht="12">
      <c r="B186" s="150"/>
      <c r="D186" s="151" t="s">
        <v>139</v>
      </c>
      <c r="E186" s="152" t="s">
        <v>32</v>
      </c>
      <c r="F186" s="153" t="s">
        <v>226</v>
      </c>
      <c r="H186" s="152" t="s">
        <v>32</v>
      </c>
      <c r="I186" s="154"/>
      <c r="L186" s="150"/>
      <c r="M186" s="155"/>
      <c r="T186" s="156"/>
      <c r="AT186" s="152" t="s">
        <v>139</v>
      </c>
      <c r="AU186" s="152" t="s">
        <v>87</v>
      </c>
      <c r="AV186" s="12" t="s">
        <v>85</v>
      </c>
      <c r="AW186" s="12" t="s">
        <v>39</v>
      </c>
      <c r="AX186" s="12" t="s">
        <v>78</v>
      </c>
      <c r="AY186" s="152" t="s">
        <v>128</v>
      </c>
    </row>
    <row r="187" spans="2:51" s="13" customFormat="1" ht="12">
      <c r="B187" s="157"/>
      <c r="D187" s="151" t="s">
        <v>139</v>
      </c>
      <c r="E187" s="158" t="s">
        <v>32</v>
      </c>
      <c r="F187" s="159" t="s">
        <v>227</v>
      </c>
      <c r="H187" s="160">
        <v>83.4</v>
      </c>
      <c r="I187" s="161"/>
      <c r="L187" s="157"/>
      <c r="M187" s="162"/>
      <c r="T187" s="163"/>
      <c r="AT187" s="158" t="s">
        <v>139</v>
      </c>
      <c r="AU187" s="158" t="s">
        <v>87</v>
      </c>
      <c r="AV187" s="13" t="s">
        <v>87</v>
      </c>
      <c r="AW187" s="13" t="s">
        <v>39</v>
      </c>
      <c r="AX187" s="13" t="s">
        <v>78</v>
      </c>
      <c r="AY187" s="158" t="s">
        <v>128</v>
      </c>
    </row>
    <row r="188" spans="2:51" s="12" customFormat="1" ht="12">
      <c r="B188" s="150"/>
      <c r="D188" s="151" t="s">
        <v>139</v>
      </c>
      <c r="E188" s="152" t="s">
        <v>32</v>
      </c>
      <c r="F188" s="153" t="s">
        <v>228</v>
      </c>
      <c r="H188" s="152" t="s">
        <v>32</v>
      </c>
      <c r="I188" s="154"/>
      <c r="L188" s="150"/>
      <c r="M188" s="155"/>
      <c r="T188" s="156"/>
      <c r="AT188" s="152" t="s">
        <v>139</v>
      </c>
      <c r="AU188" s="152" t="s">
        <v>87</v>
      </c>
      <c r="AV188" s="12" t="s">
        <v>85</v>
      </c>
      <c r="AW188" s="12" t="s">
        <v>39</v>
      </c>
      <c r="AX188" s="12" t="s">
        <v>78</v>
      </c>
      <c r="AY188" s="152" t="s">
        <v>128</v>
      </c>
    </row>
    <row r="189" spans="2:51" s="13" customFormat="1" ht="20.4">
      <c r="B189" s="157"/>
      <c r="D189" s="151" t="s">
        <v>139</v>
      </c>
      <c r="E189" s="158" t="s">
        <v>32</v>
      </c>
      <c r="F189" s="159" t="s">
        <v>229</v>
      </c>
      <c r="H189" s="160">
        <v>404.15</v>
      </c>
      <c r="I189" s="161"/>
      <c r="L189" s="157"/>
      <c r="M189" s="162"/>
      <c r="T189" s="163"/>
      <c r="AT189" s="158" t="s">
        <v>139</v>
      </c>
      <c r="AU189" s="158" t="s">
        <v>87</v>
      </c>
      <c r="AV189" s="13" t="s">
        <v>87</v>
      </c>
      <c r="AW189" s="13" t="s">
        <v>39</v>
      </c>
      <c r="AX189" s="13" t="s">
        <v>78</v>
      </c>
      <c r="AY189" s="158" t="s">
        <v>128</v>
      </c>
    </row>
    <row r="190" spans="2:51" s="14" customFormat="1" ht="12">
      <c r="B190" s="164"/>
      <c r="D190" s="151" t="s">
        <v>139</v>
      </c>
      <c r="E190" s="165" t="s">
        <v>32</v>
      </c>
      <c r="F190" s="166" t="s">
        <v>143</v>
      </c>
      <c r="H190" s="167">
        <v>487.55</v>
      </c>
      <c r="I190" s="168"/>
      <c r="L190" s="164"/>
      <c r="M190" s="169"/>
      <c r="T190" s="170"/>
      <c r="AT190" s="165" t="s">
        <v>139</v>
      </c>
      <c r="AU190" s="165" t="s">
        <v>87</v>
      </c>
      <c r="AV190" s="14" t="s">
        <v>135</v>
      </c>
      <c r="AW190" s="14" t="s">
        <v>39</v>
      </c>
      <c r="AX190" s="14" t="s">
        <v>85</v>
      </c>
      <c r="AY190" s="165" t="s">
        <v>128</v>
      </c>
    </row>
    <row r="191" spans="2:65" s="1" customFormat="1" ht="37.8" customHeight="1">
      <c r="B191" s="34"/>
      <c r="C191" s="133" t="s">
        <v>230</v>
      </c>
      <c r="D191" s="133" t="s">
        <v>130</v>
      </c>
      <c r="E191" s="134" t="s">
        <v>231</v>
      </c>
      <c r="F191" s="135" t="s">
        <v>232</v>
      </c>
      <c r="G191" s="136" t="s">
        <v>223</v>
      </c>
      <c r="H191" s="137">
        <v>464.7</v>
      </c>
      <c r="I191" s="138"/>
      <c r="J191" s="139">
        <f>ROUND(I191*H191,2)</f>
        <v>0</v>
      </c>
      <c r="K191" s="135" t="s">
        <v>134</v>
      </c>
      <c r="L191" s="34"/>
      <c r="M191" s="140" t="s">
        <v>32</v>
      </c>
      <c r="N191" s="141" t="s">
        <v>49</v>
      </c>
      <c r="P191" s="142">
        <f>O191*H191</f>
        <v>0</v>
      </c>
      <c r="Q191" s="142">
        <v>0</v>
      </c>
      <c r="R191" s="142">
        <f>Q191*H191</f>
        <v>0</v>
      </c>
      <c r="S191" s="142">
        <v>0.04</v>
      </c>
      <c r="T191" s="143">
        <f>S191*H191</f>
        <v>18.588</v>
      </c>
      <c r="AR191" s="144" t="s">
        <v>135</v>
      </c>
      <c r="AT191" s="144" t="s">
        <v>130</v>
      </c>
      <c r="AU191" s="144" t="s">
        <v>87</v>
      </c>
      <c r="AY191" s="18" t="s">
        <v>128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8" t="s">
        <v>85</v>
      </c>
      <c r="BK191" s="145">
        <f>ROUND(I191*H191,2)</f>
        <v>0</v>
      </c>
      <c r="BL191" s="18" t="s">
        <v>135</v>
      </c>
      <c r="BM191" s="144" t="s">
        <v>233</v>
      </c>
    </row>
    <row r="192" spans="2:47" s="1" customFormat="1" ht="12">
      <c r="B192" s="34"/>
      <c r="D192" s="146" t="s">
        <v>137</v>
      </c>
      <c r="F192" s="147" t="s">
        <v>234</v>
      </c>
      <c r="I192" s="148"/>
      <c r="L192" s="34"/>
      <c r="M192" s="149"/>
      <c r="T192" s="55"/>
      <c r="AT192" s="18" t="s">
        <v>137</v>
      </c>
      <c r="AU192" s="18" t="s">
        <v>87</v>
      </c>
    </row>
    <row r="193" spans="2:51" s="12" customFormat="1" ht="12">
      <c r="B193" s="150"/>
      <c r="D193" s="151" t="s">
        <v>139</v>
      </c>
      <c r="E193" s="152" t="s">
        <v>32</v>
      </c>
      <c r="F193" s="153" t="s">
        <v>140</v>
      </c>
      <c r="H193" s="152" t="s">
        <v>32</v>
      </c>
      <c r="I193" s="154"/>
      <c r="L193" s="150"/>
      <c r="M193" s="155"/>
      <c r="T193" s="156"/>
      <c r="AT193" s="152" t="s">
        <v>139</v>
      </c>
      <c r="AU193" s="152" t="s">
        <v>87</v>
      </c>
      <c r="AV193" s="12" t="s">
        <v>85</v>
      </c>
      <c r="AW193" s="12" t="s">
        <v>39</v>
      </c>
      <c r="AX193" s="12" t="s">
        <v>78</v>
      </c>
      <c r="AY193" s="152" t="s">
        <v>128</v>
      </c>
    </row>
    <row r="194" spans="2:51" s="12" customFormat="1" ht="12">
      <c r="B194" s="150"/>
      <c r="D194" s="151" t="s">
        <v>139</v>
      </c>
      <c r="E194" s="152" t="s">
        <v>32</v>
      </c>
      <c r="F194" s="153" t="s">
        <v>235</v>
      </c>
      <c r="H194" s="152" t="s">
        <v>32</v>
      </c>
      <c r="I194" s="154"/>
      <c r="L194" s="150"/>
      <c r="M194" s="155"/>
      <c r="T194" s="156"/>
      <c r="AT194" s="152" t="s">
        <v>139</v>
      </c>
      <c r="AU194" s="152" t="s">
        <v>87</v>
      </c>
      <c r="AV194" s="12" t="s">
        <v>85</v>
      </c>
      <c r="AW194" s="12" t="s">
        <v>39</v>
      </c>
      <c r="AX194" s="12" t="s">
        <v>78</v>
      </c>
      <c r="AY194" s="152" t="s">
        <v>128</v>
      </c>
    </row>
    <row r="195" spans="2:51" s="13" customFormat="1" ht="30.6">
      <c r="B195" s="157"/>
      <c r="D195" s="151" t="s">
        <v>139</v>
      </c>
      <c r="E195" s="158" t="s">
        <v>32</v>
      </c>
      <c r="F195" s="159" t="s">
        <v>236</v>
      </c>
      <c r="H195" s="160">
        <v>464.7</v>
      </c>
      <c r="I195" s="161"/>
      <c r="L195" s="157"/>
      <c r="M195" s="162"/>
      <c r="T195" s="163"/>
      <c r="AT195" s="158" t="s">
        <v>139</v>
      </c>
      <c r="AU195" s="158" t="s">
        <v>87</v>
      </c>
      <c r="AV195" s="13" t="s">
        <v>87</v>
      </c>
      <c r="AW195" s="13" t="s">
        <v>39</v>
      </c>
      <c r="AX195" s="13" t="s">
        <v>78</v>
      </c>
      <c r="AY195" s="158" t="s">
        <v>128</v>
      </c>
    </row>
    <row r="196" spans="2:51" s="14" customFormat="1" ht="12">
      <c r="B196" s="164"/>
      <c r="D196" s="151" t="s">
        <v>139</v>
      </c>
      <c r="E196" s="165" t="s">
        <v>32</v>
      </c>
      <c r="F196" s="166" t="s">
        <v>143</v>
      </c>
      <c r="H196" s="167">
        <v>464.7</v>
      </c>
      <c r="I196" s="168"/>
      <c r="L196" s="164"/>
      <c r="M196" s="169"/>
      <c r="T196" s="170"/>
      <c r="AT196" s="165" t="s">
        <v>139</v>
      </c>
      <c r="AU196" s="165" t="s">
        <v>87</v>
      </c>
      <c r="AV196" s="14" t="s">
        <v>135</v>
      </c>
      <c r="AW196" s="14" t="s">
        <v>39</v>
      </c>
      <c r="AX196" s="14" t="s">
        <v>85</v>
      </c>
      <c r="AY196" s="165" t="s">
        <v>128</v>
      </c>
    </row>
    <row r="197" spans="2:65" s="1" customFormat="1" ht="55.5" customHeight="1">
      <c r="B197" s="34"/>
      <c r="C197" s="133" t="s">
        <v>8</v>
      </c>
      <c r="D197" s="133" t="s">
        <v>130</v>
      </c>
      <c r="E197" s="134" t="s">
        <v>237</v>
      </c>
      <c r="F197" s="135" t="s">
        <v>238</v>
      </c>
      <c r="G197" s="136" t="s">
        <v>133</v>
      </c>
      <c r="H197" s="137">
        <v>525.55</v>
      </c>
      <c r="I197" s="138"/>
      <c r="J197" s="139">
        <f>ROUND(I197*H197,2)</f>
        <v>0</v>
      </c>
      <c r="K197" s="135" t="s">
        <v>134</v>
      </c>
      <c r="L197" s="34"/>
      <c r="M197" s="140" t="s">
        <v>32</v>
      </c>
      <c r="N197" s="141" t="s">
        <v>49</v>
      </c>
      <c r="P197" s="142">
        <f>O197*H197</f>
        <v>0</v>
      </c>
      <c r="Q197" s="142">
        <v>0</v>
      </c>
      <c r="R197" s="142">
        <f>Q197*H197</f>
        <v>0</v>
      </c>
      <c r="S197" s="142">
        <v>0</v>
      </c>
      <c r="T197" s="143">
        <f>S197*H197</f>
        <v>0</v>
      </c>
      <c r="AR197" s="144" t="s">
        <v>135</v>
      </c>
      <c r="AT197" s="144" t="s">
        <v>130</v>
      </c>
      <c r="AU197" s="144" t="s">
        <v>87</v>
      </c>
      <c r="AY197" s="18" t="s">
        <v>128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8" t="s">
        <v>85</v>
      </c>
      <c r="BK197" s="145">
        <f>ROUND(I197*H197,2)</f>
        <v>0</v>
      </c>
      <c r="BL197" s="18" t="s">
        <v>135</v>
      </c>
      <c r="BM197" s="144" t="s">
        <v>239</v>
      </c>
    </row>
    <row r="198" spans="2:47" s="1" customFormat="1" ht="12">
      <c r="B198" s="34"/>
      <c r="D198" s="146" t="s">
        <v>137</v>
      </c>
      <c r="F198" s="147" t="s">
        <v>240</v>
      </c>
      <c r="I198" s="148"/>
      <c r="L198" s="34"/>
      <c r="M198" s="149"/>
      <c r="T198" s="55"/>
      <c r="AT198" s="18" t="s">
        <v>137</v>
      </c>
      <c r="AU198" s="18" t="s">
        <v>87</v>
      </c>
    </row>
    <row r="199" spans="2:51" s="12" customFormat="1" ht="12">
      <c r="B199" s="150"/>
      <c r="D199" s="151" t="s">
        <v>139</v>
      </c>
      <c r="E199" s="152" t="s">
        <v>32</v>
      </c>
      <c r="F199" s="153" t="s">
        <v>140</v>
      </c>
      <c r="H199" s="152" t="s">
        <v>32</v>
      </c>
      <c r="I199" s="154"/>
      <c r="L199" s="150"/>
      <c r="M199" s="155"/>
      <c r="T199" s="156"/>
      <c r="AT199" s="152" t="s">
        <v>139</v>
      </c>
      <c r="AU199" s="152" t="s">
        <v>87</v>
      </c>
      <c r="AV199" s="12" t="s">
        <v>85</v>
      </c>
      <c r="AW199" s="12" t="s">
        <v>39</v>
      </c>
      <c r="AX199" s="12" t="s">
        <v>78</v>
      </c>
      <c r="AY199" s="152" t="s">
        <v>128</v>
      </c>
    </row>
    <row r="200" spans="2:51" s="12" customFormat="1" ht="12">
      <c r="B200" s="150"/>
      <c r="D200" s="151" t="s">
        <v>139</v>
      </c>
      <c r="E200" s="152" t="s">
        <v>32</v>
      </c>
      <c r="F200" s="153" t="s">
        <v>241</v>
      </c>
      <c r="H200" s="152" t="s">
        <v>32</v>
      </c>
      <c r="I200" s="154"/>
      <c r="L200" s="150"/>
      <c r="M200" s="155"/>
      <c r="T200" s="156"/>
      <c r="AT200" s="152" t="s">
        <v>139</v>
      </c>
      <c r="AU200" s="152" t="s">
        <v>87</v>
      </c>
      <c r="AV200" s="12" t="s">
        <v>85</v>
      </c>
      <c r="AW200" s="12" t="s">
        <v>39</v>
      </c>
      <c r="AX200" s="12" t="s">
        <v>78</v>
      </c>
      <c r="AY200" s="152" t="s">
        <v>128</v>
      </c>
    </row>
    <row r="201" spans="2:51" s="13" customFormat="1" ht="12">
      <c r="B201" s="157"/>
      <c r="D201" s="151" t="s">
        <v>139</v>
      </c>
      <c r="E201" s="158" t="s">
        <v>32</v>
      </c>
      <c r="F201" s="159" t="s">
        <v>242</v>
      </c>
      <c r="H201" s="160">
        <v>47.2</v>
      </c>
      <c r="I201" s="161"/>
      <c r="L201" s="157"/>
      <c r="M201" s="162"/>
      <c r="T201" s="163"/>
      <c r="AT201" s="158" t="s">
        <v>139</v>
      </c>
      <c r="AU201" s="158" t="s">
        <v>87</v>
      </c>
      <c r="AV201" s="13" t="s">
        <v>87</v>
      </c>
      <c r="AW201" s="13" t="s">
        <v>39</v>
      </c>
      <c r="AX201" s="13" t="s">
        <v>78</v>
      </c>
      <c r="AY201" s="158" t="s">
        <v>128</v>
      </c>
    </row>
    <row r="202" spans="2:51" s="13" customFormat="1" ht="30.6">
      <c r="B202" s="157"/>
      <c r="D202" s="151" t="s">
        <v>139</v>
      </c>
      <c r="E202" s="158" t="s">
        <v>32</v>
      </c>
      <c r="F202" s="159" t="s">
        <v>243</v>
      </c>
      <c r="H202" s="160">
        <v>478.35</v>
      </c>
      <c r="I202" s="161"/>
      <c r="L202" s="157"/>
      <c r="M202" s="162"/>
      <c r="T202" s="163"/>
      <c r="AT202" s="158" t="s">
        <v>139</v>
      </c>
      <c r="AU202" s="158" t="s">
        <v>87</v>
      </c>
      <c r="AV202" s="13" t="s">
        <v>87</v>
      </c>
      <c r="AW202" s="13" t="s">
        <v>39</v>
      </c>
      <c r="AX202" s="13" t="s">
        <v>78</v>
      </c>
      <c r="AY202" s="158" t="s">
        <v>128</v>
      </c>
    </row>
    <row r="203" spans="2:51" s="14" customFormat="1" ht="12">
      <c r="B203" s="164"/>
      <c r="D203" s="151" t="s">
        <v>139</v>
      </c>
      <c r="E203" s="165" t="s">
        <v>32</v>
      </c>
      <c r="F203" s="166" t="s">
        <v>143</v>
      </c>
      <c r="H203" s="167">
        <v>525.55</v>
      </c>
      <c r="I203" s="168"/>
      <c r="L203" s="164"/>
      <c r="M203" s="169"/>
      <c r="T203" s="170"/>
      <c r="AT203" s="165" t="s">
        <v>139</v>
      </c>
      <c r="AU203" s="165" t="s">
        <v>87</v>
      </c>
      <c r="AV203" s="14" t="s">
        <v>135</v>
      </c>
      <c r="AW203" s="14" t="s">
        <v>39</v>
      </c>
      <c r="AX203" s="14" t="s">
        <v>85</v>
      </c>
      <c r="AY203" s="165" t="s">
        <v>128</v>
      </c>
    </row>
    <row r="204" spans="2:65" s="1" customFormat="1" ht="37.8" customHeight="1">
      <c r="B204" s="34"/>
      <c r="C204" s="133" t="s">
        <v>244</v>
      </c>
      <c r="D204" s="133" t="s">
        <v>130</v>
      </c>
      <c r="E204" s="134" t="s">
        <v>245</v>
      </c>
      <c r="F204" s="135" t="s">
        <v>246</v>
      </c>
      <c r="G204" s="136" t="s">
        <v>133</v>
      </c>
      <c r="H204" s="137">
        <v>525.55</v>
      </c>
      <c r="I204" s="138"/>
      <c r="J204" s="139">
        <f>ROUND(I204*H204,2)</f>
        <v>0</v>
      </c>
      <c r="K204" s="135" t="s">
        <v>134</v>
      </c>
      <c r="L204" s="34"/>
      <c r="M204" s="140" t="s">
        <v>32</v>
      </c>
      <c r="N204" s="141" t="s">
        <v>49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135</v>
      </c>
      <c r="AT204" s="144" t="s">
        <v>130</v>
      </c>
      <c r="AU204" s="144" t="s">
        <v>87</v>
      </c>
      <c r="AY204" s="18" t="s">
        <v>128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8" t="s">
        <v>85</v>
      </c>
      <c r="BK204" s="145">
        <f>ROUND(I204*H204,2)</f>
        <v>0</v>
      </c>
      <c r="BL204" s="18" t="s">
        <v>135</v>
      </c>
      <c r="BM204" s="144" t="s">
        <v>247</v>
      </c>
    </row>
    <row r="205" spans="2:47" s="1" customFormat="1" ht="12">
      <c r="B205" s="34"/>
      <c r="D205" s="146" t="s">
        <v>137</v>
      </c>
      <c r="F205" s="147" t="s">
        <v>248</v>
      </c>
      <c r="I205" s="148"/>
      <c r="L205" s="34"/>
      <c r="M205" s="149"/>
      <c r="T205" s="55"/>
      <c r="AT205" s="18" t="s">
        <v>137</v>
      </c>
      <c r="AU205" s="18" t="s">
        <v>87</v>
      </c>
    </row>
    <row r="206" spans="2:51" s="12" customFormat="1" ht="12">
      <c r="B206" s="150"/>
      <c r="D206" s="151" t="s">
        <v>139</v>
      </c>
      <c r="E206" s="152" t="s">
        <v>32</v>
      </c>
      <c r="F206" s="153" t="s">
        <v>140</v>
      </c>
      <c r="H206" s="152" t="s">
        <v>32</v>
      </c>
      <c r="I206" s="154"/>
      <c r="L206" s="150"/>
      <c r="M206" s="155"/>
      <c r="T206" s="156"/>
      <c r="AT206" s="152" t="s">
        <v>139</v>
      </c>
      <c r="AU206" s="152" t="s">
        <v>87</v>
      </c>
      <c r="AV206" s="12" t="s">
        <v>85</v>
      </c>
      <c r="AW206" s="12" t="s">
        <v>39</v>
      </c>
      <c r="AX206" s="12" t="s">
        <v>78</v>
      </c>
      <c r="AY206" s="152" t="s">
        <v>128</v>
      </c>
    </row>
    <row r="207" spans="2:51" s="12" customFormat="1" ht="12">
      <c r="B207" s="150"/>
      <c r="D207" s="151" t="s">
        <v>139</v>
      </c>
      <c r="E207" s="152" t="s">
        <v>32</v>
      </c>
      <c r="F207" s="153" t="s">
        <v>241</v>
      </c>
      <c r="H207" s="152" t="s">
        <v>32</v>
      </c>
      <c r="I207" s="154"/>
      <c r="L207" s="150"/>
      <c r="M207" s="155"/>
      <c r="T207" s="156"/>
      <c r="AT207" s="152" t="s">
        <v>139</v>
      </c>
      <c r="AU207" s="152" t="s">
        <v>87</v>
      </c>
      <c r="AV207" s="12" t="s">
        <v>85</v>
      </c>
      <c r="AW207" s="12" t="s">
        <v>39</v>
      </c>
      <c r="AX207" s="12" t="s">
        <v>78</v>
      </c>
      <c r="AY207" s="152" t="s">
        <v>128</v>
      </c>
    </row>
    <row r="208" spans="2:51" s="13" customFormat="1" ht="12">
      <c r="B208" s="157"/>
      <c r="D208" s="151" t="s">
        <v>139</v>
      </c>
      <c r="E208" s="158" t="s">
        <v>32</v>
      </c>
      <c r="F208" s="159" t="s">
        <v>242</v>
      </c>
      <c r="H208" s="160">
        <v>47.2</v>
      </c>
      <c r="I208" s="161"/>
      <c r="L208" s="157"/>
      <c r="M208" s="162"/>
      <c r="T208" s="163"/>
      <c r="AT208" s="158" t="s">
        <v>139</v>
      </c>
      <c r="AU208" s="158" t="s">
        <v>87</v>
      </c>
      <c r="AV208" s="13" t="s">
        <v>87</v>
      </c>
      <c r="AW208" s="13" t="s">
        <v>39</v>
      </c>
      <c r="AX208" s="13" t="s">
        <v>78</v>
      </c>
      <c r="AY208" s="158" t="s">
        <v>128</v>
      </c>
    </row>
    <row r="209" spans="2:51" s="13" customFormat="1" ht="30.6">
      <c r="B209" s="157"/>
      <c r="D209" s="151" t="s">
        <v>139</v>
      </c>
      <c r="E209" s="158" t="s">
        <v>32</v>
      </c>
      <c r="F209" s="159" t="s">
        <v>243</v>
      </c>
      <c r="H209" s="160">
        <v>478.35</v>
      </c>
      <c r="I209" s="161"/>
      <c r="L209" s="157"/>
      <c r="M209" s="162"/>
      <c r="T209" s="163"/>
      <c r="AT209" s="158" t="s">
        <v>139</v>
      </c>
      <c r="AU209" s="158" t="s">
        <v>87</v>
      </c>
      <c r="AV209" s="13" t="s">
        <v>87</v>
      </c>
      <c r="AW209" s="13" t="s">
        <v>39</v>
      </c>
      <c r="AX209" s="13" t="s">
        <v>78</v>
      </c>
      <c r="AY209" s="158" t="s">
        <v>128</v>
      </c>
    </row>
    <row r="210" spans="2:51" s="14" customFormat="1" ht="12">
      <c r="B210" s="164"/>
      <c r="D210" s="151" t="s">
        <v>139</v>
      </c>
      <c r="E210" s="165" t="s">
        <v>32</v>
      </c>
      <c r="F210" s="166" t="s">
        <v>143</v>
      </c>
      <c r="H210" s="167">
        <v>525.55</v>
      </c>
      <c r="I210" s="168"/>
      <c r="L210" s="164"/>
      <c r="M210" s="169"/>
      <c r="T210" s="170"/>
      <c r="AT210" s="165" t="s">
        <v>139</v>
      </c>
      <c r="AU210" s="165" t="s">
        <v>87</v>
      </c>
      <c r="AV210" s="14" t="s">
        <v>135</v>
      </c>
      <c r="AW210" s="14" t="s">
        <v>39</v>
      </c>
      <c r="AX210" s="14" t="s">
        <v>85</v>
      </c>
      <c r="AY210" s="165" t="s">
        <v>128</v>
      </c>
    </row>
    <row r="211" spans="2:65" s="1" customFormat="1" ht="16.5" customHeight="1">
      <c r="B211" s="34"/>
      <c r="C211" s="178" t="s">
        <v>249</v>
      </c>
      <c r="D211" s="178" t="s">
        <v>250</v>
      </c>
      <c r="E211" s="179" t="s">
        <v>251</v>
      </c>
      <c r="F211" s="180" t="s">
        <v>252</v>
      </c>
      <c r="G211" s="181" t="s">
        <v>253</v>
      </c>
      <c r="H211" s="182">
        <v>115.621</v>
      </c>
      <c r="I211" s="183"/>
      <c r="J211" s="184">
        <f>ROUND(I211*H211,2)</f>
        <v>0</v>
      </c>
      <c r="K211" s="180" t="s">
        <v>134</v>
      </c>
      <c r="L211" s="185"/>
      <c r="M211" s="186" t="s">
        <v>32</v>
      </c>
      <c r="N211" s="187" t="s">
        <v>49</v>
      </c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AR211" s="144" t="s">
        <v>185</v>
      </c>
      <c r="AT211" s="144" t="s">
        <v>250</v>
      </c>
      <c r="AU211" s="144" t="s">
        <v>87</v>
      </c>
      <c r="AY211" s="18" t="s">
        <v>128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8" t="s">
        <v>85</v>
      </c>
      <c r="BK211" s="145">
        <f>ROUND(I211*H211,2)</f>
        <v>0</v>
      </c>
      <c r="BL211" s="18" t="s">
        <v>135</v>
      </c>
      <c r="BM211" s="144" t="s">
        <v>254</v>
      </c>
    </row>
    <row r="212" spans="2:51" s="13" customFormat="1" ht="12">
      <c r="B212" s="157"/>
      <c r="D212" s="151" t="s">
        <v>139</v>
      </c>
      <c r="F212" s="159" t="s">
        <v>255</v>
      </c>
      <c r="H212" s="160">
        <v>115.621</v>
      </c>
      <c r="I212" s="161"/>
      <c r="L212" s="157"/>
      <c r="M212" s="162"/>
      <c r="T212" s="163"/>
      <c r="AT212" s="158" t="s">
        <v>139</v>
      </c>
      <c r="AU212" s="158" t="s">
        <v>87</v>
      </c>
      <c r="AV212" s="13" t="s">
        <v>87</v>
      </c>
      <c r="AW212" s="13" t="s">
        <v>4</v>
      </c>
      <c r="AX212" s="13" t="s">
        <v>85</v>
      </c>
      <c r="AY212" s="158" t="s">
        <v>128</v>
      </c>
    </row>
    <row r="213" spans="2:65" s="1" customFormat="1" ht="37.8" customHeight="1">
      <c r="B213" s="34"/>
      <c r="C213" s="133" t="s">
        <v>256</v>
      </c>
      <c r="D213" s="133" t="s">
        <v>130</v>
      </c>
      <c r="E213" s="134" t="s">
        <v>257</v>
      </c>
      <c r="F213" s="135" t="s">
        <v>258</v>
      </c>
      <c r="G213" s="136" t="s">
        <v>133</v>
      </c>
      <c r="H213" s="137">
        <v>525.55</v>
      </c>
      <c r="I213" s="138"/>
      <c r="J213" s="139">
        <f>ROUND(I213*H213,2)</f>
        <v>0</v>
      </c>
      <c r="K213" s="135" t="s">
        <v>134</v>
      </c>
      <c r="L213" s="34"/>
      <c r="M213" s="140" t="s">
        <v>32</v>
      </c>
      <c r="N213" s="141" t="s">
        <v>49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135</v>
      </c>
      <c r="AT213" s="144" t="s">
        <v>130</v>
      </c>
      <c r="AU213" s="144" t="s">
        <v>87</v>
      </c>
      <c r="AY213" s="18" t="s">
        <v>128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8" t="s">
        <v>85</v>
      </c>
      <c r="BK213" s="145">
        <f>ROUND(I213*H213,2)</f>
        <v>0</v>
      </c>
      <c r="BL213" s="18" t="s">
        <v>135</v>
      </c>
      <c r="BM213" s="144" t="s">
        <v>259</v>
      </c>
    </row>
    <row r="214" spans="2:47" s="1" customFormat="1" ht="12">
      <c r="B214" s="34"/>
      <c r="D214" s="146" t="s">
        <v>137</v>
      </c>
      <c r="F214" s="147" t="s">
        <v>260</v>
      </c>
      <c r="I214" s="148"/>
      <c r="L214" s="34"/>
      <c r="M214" s="149"/>
      <c r="T214" s="55"/>
      <c r="AT214" s="18" t="s">
        <v>137</v>
      </c>
      <c r="AU214" s="18" t="s">
        <v>87</v>
      </c>
    </row>
    <row r="215" spans="2:51" s="12" customFormat="1" ht="12">
      <c r="B215" s="150"/>
      <c r="D215" s="151" t="s">
        <v>139</v>
      </c>
      <c r="E215" s="152" t="s">
        <v>32</v>
      </c>
      <c r="F215" s="153" t="s">
        <v>140</v>
      </c>
      <c r="H215" s="152" t="s">
        <v>32</v>
      </c>
      <c r="I215" s="154"/>
      <c r="L215" s="150"/>
      <c r="M215" s="155"/>
      <c r="T215" s="156"/>
      <c r="AT215" s="152" t="s">
        <v>139</v>
      </c>
      <c r="AU215" s="152" t="s">
        <v>87</v>
      </c>
      <c r="AV215" s="12" t="s">
        <v>85</v>
      </c>
      <c r="AW215" s="12" t="s">
        <v>39</v>
      </c>
      <c r="AX215" s="12" t="s">
        <v>78</v>
      </c>
      <c r="AY215" s="152" t="s">
        <v>128</v>
      </c>
    </row>
    <row r="216" spans="2:51" s="12" customFormat="1" ht="12">
      <c r="B216" s="150"/>
      <c r="D216" s="151" t="s">
        <v>139</v>
      </c>
      <c r="E216" s="152" t="s">
        <v>32</v>
      </c>
      <c r="F216" s="153" t="s">
        <v>241</v>
      </c>
      <c r="H216" s="152" t="s">
        <v>32</v>
      </c>
      <c r="I216" s="154"/>
      <c r="L216" s="150"/>
      <c r="M216" s="155"/>
      <c r="T216" s="156"/>
      <c r="AT216" s="152" t="s">
        <v>139</v>
      </c>
      <c r="AU216" s="152" t="s">
        <v>87</v>
      </c>
      <c r="AV216" s="12" t="s">
        <v>85</v>
      </c>
      <c r="AW216" s="12" t="s">
        <v>39</v>
      </c>
      <c r="AX216" s="12" t="s">
        <v>78</v>
      </c>
      <c r="AY216" s="152" t="s">
        <v>128</v>
      </c>
    </row>
    <row r="217" spans="2:51" s="13" customFormat="1" ht="12">
      <c r="B217" s="157"/>
      <c r="D217" s="151" t="s">
        <v>139</v>
      </c>
      <c r="E217" s="158" t="s">
        <v>32</v>
      </c>
      <c r="F217" s="159" t="s">
        <v>242</v>
      </c>
      <c r="H217" s="160">
        <v>47.2</v>
      </c>
      <c r="I217" s="161"/>
      <c r="L217" s="157"/>
      <c r="M217" s="162"/>
      <c r="T217" s="163"/>
      <c r="AT217" s="158" t="s">
        <v>139</v>
      </c>
      <c r="AU217" s="158" t="s">
        <v>87</v>
      </c>
      <c r="AV217" s="13" t="s">
        <v>87</v>
      </c>
      <c r="AW217" s="13" t="s">
        <v>39</v>
      </c>
      <c r="AX217" s="13" t="s">
        <v>78</v>
      </c>
      <c r="AY217" s="158" t="s">
        <v>128</v>
      </c>
    </row>
    <row r="218" spans="2:51" s="13" customFormat="1" ht="30.6">
      <c r="B218" s="157"/>
      <c r="D218" s="151" t="s">
        <v>139</v>
      </c>
      <c r="E218" s="158" t="s">
        <v>32</v>
      </c>
      <c r="F218" s="159" t="s">
        <v>243</v>
      </c>
      <c r="H218" s="160">
        <v>478.35</v>
      </c>
      <c r="I218" s="161"/>
      <c r="L218" s="157"/>
      <c r="M218" s="162"/>
      <c r="T218" s="163"/>
      <c r="AT218" s="158" t="s">
        <v>139</v>
      </c>
      <c r="AU218" s="158" t="s">
        <v>87</v>
      </c>
      <c r="AV218" s="13" t="s">
        <v>87</v>
      </c>
      <c r="AW218" s="13" t="s">
        <v>39</v>
      </c>
      <c r="AX218" s="13" t="s">
        <v>78</v>
      </c>
      <c r="AY218" s="158" t="s">
        <v>128</v>
      </c>
    </row>
    <row r="219" spans="2:51" s="14" customFormat="1" ht="12">
      <c r="B219" s="164"/>
      <c r="D219" s="151" t="s">
        <v>139</v>
      </c>
      <c r="E219" s="165" t="s">
        <v>32</v>
      </c>
      <c r="F219" s="166" t="s">
        <v>143</v>
      </c>
      <c r="H219" s="167">
        <v>525.55</v>
      </c>
      <c r="I219" s="168"/>
      <c r="L219" s="164"/>
      <c r="M219" s="169"/>
      <c r="T219" s="170"/>
      <c r="AT219" s="165" t="s">
        <v>139</v>
      </c>
      <c r="AU219" s="165" t="s">
        <v>87</v>
      </c>
      <c r="AV219" s="14" t="s">
        <v>135</v>
      </c>
      <c r="AW219" s="14" t="s">
        <v>39</v>
      </c>
      <c r="AX219" s="14" t="s">
        <v>85</v>
      </c>
      <c r="AY219" s="165" t="s">
        <v>128</v>
      </c>
    </row>
    <row r="220" spans="2:65" s="1" customFormat="1" ht="16.5" customHeight="1">
      <c r="B220" s="34"/>
      <c r="C220" s="178" t="s">
        <v>261</v>
      </c>
      <c r="D220" s="178" t="s">
        <v>250</v>
      </c>
      <c r="E220" s="179" t="s">
        <v>262</v>
      </c>
      <c r="F220" s="180" t="s">
        <v>263</v>
      </c>
      <c r="G220" s="181" t="s">
        <v>264</v>
      </c>
      <c r="H220" s="182">
        <v>18.394</v>
      </c>
      <c r="I220" s="183"/>
      <c r="J220" s="184">
        <f>ROUND(I220*H220,2)</f>
        <v>0</v>
      </c>
      <c r="K220" s="180" t="s">
        <v>134</v>
      </c>
      <c r="L220" s="185"/>
      <c r="M220" s="186" t="s">
        <v>32</v>
      </c>
      <c r="N220" s="187" t="s">
        <v>49</v>
      </c>
      <c r="P220" s="142">
        <f>O220*H220</f>
        <v>0</v>
      </c>
      <c r="Q220" s="142">
        <v>0.001</v>
      </c>
      <c r="R220" s="142">
        <f>Q220*H220</f>
        <v>0.018393999999999997</v>
      </c>
      <c r="S220" s="142">
        <v>0</v>
      </c>
      <c r="T220" s="143">
        <f>S220*H220</f>
        <v>0</v>
      </c>
      <c r="AR220" s="144" t="s">
        <v>185</v>
      </c>
      <c r="AT220" s="144" t="s">
        <v>250</v>
      </c>
      <c r="AU220" s="144" t="s">
        <v>87</v>
      </c>
      <c r="AY220" s="18" t="s">
        <v>128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8" t="s">
        <v>85</v>
      </c>
      <c r="BK220" s="145">
        <f>ROUND(I220*H220,2)</f>
        <v>0</v>
      </c>
      <c r="BL220" s="18" t="s">
        <v>135</v>
      </c>
      <c r="BM220" s="144" t="s">
        <v>265</v>
      </c>
    </row>
    <row r="221" spans="2:51" s="13" customFormat="1" ht="12">
      <c r="B221" s="157"/>
      <c r="D221" s="151" t="s">
        <v>139</v>
      </c>
      <c r="F221" s="159" t="s">
        <v>266</v>
      </c>
      <c r="H221" s="160">
        <v>18.394</v>
      </c>
      <c r="I221" s="161"/>
      <c r="L221" s="157"/>
      <c r="M221" s="162"/>
      <c r="T221" s="163"/>
      <c r="AT221" s="158" t="s">
        <v>139</v>
      </c>
      <c r="AU221" s="158" t="s">
        <v>87</v>
      </c>
      <c r="AV221" s="13" t="s">
        <v>87</v>
      </c>
      <c r="AW221" s="13" t="s">
        <v>4</v>
      </c>
      <c r="AX221" s="13" t="s">
        <v>85</v>
      </c>
      <c r="AY221" s="158" t="s">
        <v>128</v>
      </c>
    </row>
    <row r="222" spans="2:65" s="1" customFormat="1" ht="33" customHeight="1">
      <c r="B222" s="34"/>
      <c r="C222" s="133" t="s">
        <v>267</v>
      </c>
      <c r="D222" s="133" t="s">
        <v>130</v>
      </c>
      <c r="E222" s="134" t="s">
        <v>268</v>
      </c>
      <c r="F222" s="135" t="s">
        <v>269</v>
      </c>
      <c r="G222" s="136" t="s">
        <v>133</v>
      </c>
      <c r="H222" s="137">
        <v>1222.86</v>
      </c>
      <c r="I222" s="138"/>
      <c r="J222" s="139">
        <f>ROUND(I222*H222,2)</f>
        <v>0</v>
      </c>
      <c r="K222" s="135" t="s">
        <v>134</v>
      </c>
      <c r="L222" s="34"/>
      <c r="M222" s="140" t="s">
        <v>32</v>
      </c>
      <c r="N222" s="141" t="s">
        <v>49</v>
      </c>
      <c r="P222" s="142">
        <f>O222*H222</f>
        <v>0</v>
      </c>
      <c r="Q222" s="142">
        <v>0</v>
      </c>
      <c r="R222" s="142">
        <f>Q222*H222</f>
        <v>0</v>
      </c>
      <c r="S222" s="142">
        <v>0</v>
      </c>
      <c r="T222" s="143">
        <f>S222*H222</f>
        <v>0</v>
      </c>
      <c r="AR222" s="144" t="s">
        <v>135</v>
      </c>
      <c r="AT222" s="144" t="s">
        <v>130</v>
      </c>
      <c r="AU222" s="144" t="s">
        <v>87</v>
      </c>
      <c r="AY222" s="18" t="s">
        <v>128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8" t="s">
        <v>85</v>
      </c>
      <c r="BK222" s="145">
        <f>ROUND(I222*H222,2)</f>
        <v>0</v>
      </c>
      <c r="BL222" s="18" t="s">
        <v>135</v>
      </c>
      <c r="BM222" s="144" t="s">
        <v>270</v>
      </c>
    </row>
    <row r="223" spans="2:47" s="1" customFormat="1" ht="12">
      <c r="B223" s="34"/>
      <c r="D223" s="146" t="s">
        <v>137</v>
      </c>
      <c r="F223" s="147" t="s">
        <v>271</v>
      </c>
      <c r="I223" s="148"/>
      <c r="L223" s="34"/>
      <c r="M223" s="149"/>
      <c r="T223" s="55"/>
      <c r="AT223" s="18" t="s">
        <v>137</v>
      </c>
      <c r="AU223" s="18" t="s">
        <v>87</v>
      </c>
    </row>
    <row r="224" spans="2:51" s="12" customFormat="1" ht="12">
      <c r="B224" s="150"/>
      <c r="D224" s="151" t="s">
        <v>139</v>
      </c>
      <c r="E224" s="152" t="s">
        <v>32</v>
      </c>
      <c r="F224" s="153" t="s">
        <v>140</v>
      </c>
      <c r="H224" s="152" t="s">
        <v>32</v>
      </c>
      <c r="I224" s="154"/>
      <c r="L224" s="150"/>
      <c r="M224" s="155"/>
      <c r="T224" s="156"/>
      <c r="AT224" s="152" t="s">
        <v>139</v>
      </c>
      <c r="AU224" s="152" t="s">
        <v>87</v>
      </c>
      <c r="AV224" s="12" t="s">
        <v>85</v>
      </c>
      <c r="AW224" s="12" t="s">
        <v>39</v>
      </c>
      <c r="AX224" s="12" t="s">
        <v>78</v>
      </c>
      <c r="AY224" s="152" t="s">
        <v>128</v>
      </c>
    </row>
    <row r="225" spans="2:51" s="13" customFormat="1" ht="12">
      <c r="B225" s="157"/>
      <c r="D225" s="151" t="s">
        <v>139</v>
      </c>
      <c r="E225" s="158" t="s">
        <v>32</v>
      </c>
      <c r="F225" s="159" t="s">
        <v>272</v>
      </c>
      <c r="H225" s="160">
        <v>38.91</v>
      </c>
      <c r="I225" s="161"/>
      <c r="L225" s="157"/>
      <c r="M225" s="162"/>
      <c r="T225" s="163"/>
      <c r="AT225" s="158" t="s">
        <v>139</v>
      </c>
      <c r="AU225" s="158" t="s">
        <v>87</v>
      </c>
      <c r="AV225" s="13" t="s">
        <v>87</v>
      </c>
      <c r="AW225" s="13" t="s">
        <v>39</v>
      </c>
      <c r="AX225" s="13" t="s">
        <v>78</v>
      </c>
      <c r="AY225" s="158" t="s">
        <v>128</v>
      </c>
    </row>
    <row r="226" spans="2:51" s="13" customFormat="1" ht="12">
      <c r="B226" s="157"/>
      <c r="D226" s="151" t="s">
        <v>139</v>
      </c>
      <c r="E226" s="158" t="s">
        <v>32</v>
      </c>
      <c r="F226" s="159" t="s">
        <v>273</v>
      </c>
      <c r="H226" s="160">
        <v>125.95</v>
      </c>
      <c r="I226" s="161"/>
      <c r="L226" s="157"/>
      <c r="M226" s="162"/>
      <c r="T226" s="163"/>
      <c r="AT226" s="158" t="s">
        <v>139</v>
      </c>
      <c r="AU226" s="158" t="s">
        <v>87</v>
      </c>
      <c r="AV226" s="13" t="s">
        <v>87</v>
      </c>
      <c r="AW226" s="13" t="s">
        <v>39</v>
      </c>
      <c r="AX226" s="13" t="s">
        <v>78</v>
      </c>
      <c r="AY226" s="158" t="s">
        <v>128</v>
      </c>
    </row>
    <row r="227" spans="2:51" s="13" customFormat="1" ht="20.4">
      <c r="B227" s="157"/>
      <c r="D227" s="151" t="s">
        <v>139</v>
      </c>
      <c r="E227" s="158" t="s">
        <v>32</v>
      </c>
      <c r="F227" s="159" t="s">
        <v>274</v>
      </c>
      <c r="H227" s="160">
        <v>144.27</v>
      </c>
      <c r="I227" s="161"/>
      <c r="L227" s="157"/>
      <c r="M227" s="162"/>
      <c r="T227" s="163"/>
      <c r="AT227" s="158" t="s">
        <v>139</v>
      </c>
      <c r="AU227" s="158" t="s">
        <v>87</v>
      </c>
      <c r="AV227" s="13" t="s">
        <v>87</v>
      </c>
      <c r="AW227" s="13" t="s">
        <v>39</v>
      </c>
      <c r="AX227" s="13" t="s">
        <v>78</v>
      </c>
      <c r="AY227" s="158" t="s">
        <v>128</v>
      </c>
    </row>
    <row r="228" spans="2:51" s="13" customFormat="1" ht="12">
      <c r="B228" s="157"/>
      <c r="D228" s="151" t="s">
        <v>139</v>
      </c>
      <c r="E228" s="158" t="s">
        <v>32</v>
      </c>
      <c r="F228" s="159" t="s">
        <v>275</v>
      </c>
      <c r="H228" s="160">
        <v>913.73</v>
      </c>
      <c r="I228" s="161"/>
      <c r="L228" s="157"/>
      <c r="M228" s="162"/>
      <c r="T228" s="163"/>
      <c r="AT228" s="158" t="s">
        <v>139</v>
      </c>
      <c r="AU228" s="158" t="s">
        <v>87</v>
      </c>
      <c r="AV228" s="13" t="s">
        <v>87</v>
      </c>
      <c r="AW228" s="13" t="s">
        <v>39</v>
      </c>
      <c r="AX228" s="13" t="s">
        <v>78</v>
      </c>
      <c r="AY228" s="158" t="s">
        <v>128</v>
      </c>
    </row>
    <row r="229" spans="2:51" s="14" customFormat="1" ht="12">
      <c r="B229" s="164"/>
      <c r="D229" s="151" t="s">
        <v>139</v>
      </c>
      <c r="E229" s="165" t="s">
        <v>32</v>
      </c>
      <c r="F229" s="166" t="s">
        <v>143</v>
      </c>
      <c r="H229" s="167">
        <v>1222.86</v>
      </c>
      <c r="I229" s="168"/>
      <c r="L229" s="164"/>
      <c r="M229" s="169"/>
      <c r="T229" s="170"/>
      <c r="AT229" s="165" t="s">
        <v>139</v>
      </c>
      <c r="AU229" s="165" t="s">
        <v>87</v>
      </c>
      <c r="AV229" s="14" t="s">
        <v>135</v>
      </c>
      <c r="AW229" s="14" t="s">
        <v>39</v>
      </c>
      <c r="AX229" s="14" t="s">
        <v>85</v>
      </c>
      <c r="AY229" s="165" t="s">
        <v>128</v>
      </c>
    </row>
    <row r="230" spans="2:65" s="1" customFormat="1" ht="21.75" customHeight="1">
      <c r="B230" s="34"/>
      <c r="C230" s="133" t="s">
        <v>7</v>
      </c>
      <c r="D230" s="133" t="s">
        <v>130</v>
      </c>
      <c r="E230" s="134" t="s">
        <v>276</v>
      </c>
      <c r="F230" s="135" t="s">
        <v>277</v>
      </c>
      <c r="G230" s="136" t="s">
        <v>133</v>
      </c>
      <c r="H230" s="137">
        <v>1051.1</v>
      </c>
      <c r="I230" s="138"/>
      <c r="J230" s="139">
        <f>ROUND(I230*H230,2)</f>
        <v>0</v>
      </c>
      <c r="K230" s="135" t="s">
        <v>134</v>
      </c>
      <c r="L230" s="34"/>
      <c r="M230" s="140" t="s">
        <v>32</v>
      </c>
      <c r="N230" s="141" t="s">
        <v>49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135</v>
      </c>
      <c r="AT230" s="144" t="s">
        <v>130</v>
      </c>
      <c r="AU230" s="144" t="s">
        <v>87</v>
      </c>
      <c r="AY230" s="18" t="s">
        <v>128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8" t="s">
        <v>85</v>
      </c>
      <c r="BK230" s="145">
        <f>ROUND(I230*H230,2)</f>
        <v>0</v>
      </c>
      <c r="BL230" s="18" t="s">
        <v>135</v>
      </c>
      <c r="BM230" s="144" t="s">
        <v>278</v>
      </c>
    </row>
    <row r="231" spans="2:47" s="1" customFormat="1" ht="12">
      <c r="B231" s="34"/>
      <c r="D231" s="146" t="s">
        <v>137</v>
      </c>
      <c r="F231" s="147" t="s">
        <v>279</v>
      </c>
      <c r="I231" s="148"/>
      <c r="L231" s="34"/>
      <c r="M231" s="149"/>
      <c r="T231" s="55"/>
      <c r="AT231" s="18" t="s">
        <v>137</v>
      </c>
      <c r="AU231" s="18" t="s">
        <v>87</v>
      </c>
    </row>
    <row r="232" spans="2:51" s="12" customFormat="1" ht="12">
      <c r="B232" s="150"/>
      <c r="D232" s="151" t="s">
        <v>139</v>
      </c>
      <c r="E232" s="152" t="s">
        <v>32</v>
      </c>
      <c r="F232" s="153" t="s">
        <v>140</v>
      </c>
      <c r="H232" s="152" t="s">
        <v>32</v>
      </c>
      <c r="I232" s="154"/>
      <c r="L232" s="150"/>
      <c r="M232" s="155"/>
      <c r="T232" s="156"/>
      <c r="AT232" s="152" t="s">
        <v>139</v>
      </c>
      <c r="AU232" s="152" t="s">
        <v>87</v>
      </c>
      <c r="AV232" s="12" t="s">
        <v>85</v>
      </c>
      <c r="AW232" s="12" t="s">
        <v>39</v>
      </c>
      <c r="AX232" s="12" t="s">
        <v>78</v>
      </c>
      <c r="AY232" s="152" t="s">
        <v>128</v>
      </c>
    </row>
    <row r="233" spans="2:51" s="12" customFormat="1" ht="12">
      <c r="B233" s="150"/>
      <c r="D233" s="151" t="s">
        <v>139</v>
      </c>
      <c r="E233" s="152" t="s">
        <v>32</v>
      </c>
      <c r="F233" s="153" t="s">
        <v>241</v>
      </c>
      <c r="H233" s="152" t="s">
        <v>32</v>
      </c>
      <c r="I233" s="154"/>
      <c r="L233" s="150"/>
      <c r="M233" s="155"/>
      <c r="T233" s="156"/>
      <c r="AT233" s="152" t="s">
        <v>139</v>
      </c>
      <c r="AU233" s="152" t="s">
        <v>87</v>
      </c>
      <c r="AV233" s="12" t="s">
        <v>85</v>
      </c>
      <c r="AW233" s="12" t="s">
        <v>39</v>
      </c>
      <c r="AX233" s="12" t="s">
        <v>78</v>
      </c>
      <c r="AY233" s="152" t="s">
        <v>128</v>
      </c>
    </row>
    <row r="234" spans="2:51" s="13" customFormat="1" ht="12">
      <c r="B234" s="157"/>
      <c r="D234" s="151" t="s">
        <v>139</v>
      </c>
      <c r="E234" s="158" t="s">
        <v>32</v>
      </c>
      <c r="F234" s="159" t="s">
        <v>280</v>
      </c>
      <c r="H234" s="160">
        <v>1051.1</v>
      </c>
      <c r="I234" s="161"/>
      <c r="L234" s="157"/>
      <c r="M234" s="162"/>
      <c r="T234" s="163"/>
      <c r="AT234" s="158" t="s">
        <v>139</v>
      </c>
      <c r="AU234" s="158" t="s">
        <v>87</v>
      </c>
      <c r="AV234" s="13" t="s">
        <v>87</v>
      </c>
      <c r="AW234" s="13" t="s">
        <v>39</v>
      </c>
      <c r="AX234" s="13" t="s">
        <v>78</v>
      </c>
      <c r="AY234" s="158" t="s">
        <v>128</v>
      </c>
    </row>
    <row r="235" spans="2:51" s="14" customFormat="1" ht="12">
      <c r="B235" s="164"/>
      <c r="D235" s="151" t="s">
        <v>139</v>
      </c>
      <c r="E235" s="165" t="s">
        <v>32</v>
      </c>
      <c r="F235" s="166" t="s">
        <v>143</v>
      </c>
      <c r="H235" s="167">
        <v>1051.1</v>
      </c>
      <c r="I235" s="168"/>
      <c r="L235" s="164"/>
      <c r="M235" s="169"/>
      <c r="T235" s="170"/>
      <c r="AT235" s="165" t="s">
        <v>139</v>
      </c>
      <c r="AU235" s="165" t="s">
        <v>87</v>
      </c>
      <c r="AV235" s="14" t="s">
        <v>135</v>
      </c>
      <c r="AW235" s="14" t="s">
        <v>39</v>
      </c>
      <c r="AX235" s="14" t="s">
        <v>85</v>
      </c>
      <c r="AY235" s="165" t="s">
        <v>128</v>
      </c>
    </row>
    <row r="236" spans="2:65" s="1" customFormat="1" ht="21.75" customHeight="1">
      <c r="B236" s="34"/>
      <c r="C236" s="133" t="s">
        <v>281</v>
      </c>
      <c r="D236" s="133" t="s">
        <v>130</v>
      </c>
      <c r="E236" s="134" t="s">
        <v>282</v>
      </c>
      <c r="F236" s="135" t="s">
        <v>283</v>
      </c>
      <c r="G236" s="136" t="s">
        <v>133</v>
      </c>
      <c r="H236" s="137">
        <v>1576.65</v>
      </c>
      <c r="I236" s="138"/>
      <c r="J236" s="139">
        <f>ROUND(I236*H236,2)</f>
        <v>0</v>
      </c>
      <c r="K236" s="135" t="s">
        <v>134</v>
      </c>
      <c r="L236" s="34"/>
      <c r="M236" s="140" t="s">
        <v>32</v>
      </c>
      <c r="N236" s="141" t="s">
        <v>49</v>
      </c>
      <c r="P236" s="142">
        <f>O236*H236</f>
        <v>0</v>
      </c>
      <c r="Q236" s="142">
        <v>0</v>
      </c>
      <c r="R236" s="142">
        <f>Q236*H236</f>
        <v>0</v>
      </c>
      <c r="S236" s="142">
        <v>0</v>
      </c>
      <c r="T236" s="143">
        <f>S236*H236</f>
        <v>0</v>
      </c>
      <c r="AR236" s="144" t="s">
        <v>135</v>
      </c>
      <c r="AT236" s="144" t="s">
        <v>130</v>
      </c>
      <c r="AU236" s="144" t="s">
        <v>87</v>
      </c>
      <c r="AY236" s="18" t="s">
        <v>128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8" t="s">
        <v>85</v>
      </c>
      <c r="BK236" s="145">
        <f>ROUND(I236*H236,2)</f>
        <v>0</v>
      </c>
      <c r="BL236" s="18" t="s">
        <v>135</v>
      </c>
      <c r="BM236" s="144" t="s">
        <v>284</v>
      </c>
    </row>
    <row r="237" spans="2:47" s="1" customFormat="1" ht="12">
      <c r="B237" s="34"/>
      <c r="D237" s="146" t="s">
        <v>137</v>
      </c>
      <c r="F237" s="147" t="s">
        <v>285</v>
      </c>
      <c r="I237" s="148"/>
      <c r="L237" s="34"/>
      <c r="M237" s="149"/>
      <c r="T237" s="55"/>
      <c r="AT237" s="18" t="s">
        <v>137</v>
      </c>
      <c r="AU237" s="18" t="s">
        <v>87</v>
      </c>
    </row>
    <row r="238" spans="2:51" s="12" customFormat="1" ht="12">
      <c r="B238" s="150"/>
      <c r="D238" s="151" t="s">
        <v>139</v>
      </c>
      <c r="E238" s="152" t="s">
        <v>32</v>
      </c>
      <c r="F238" s="153" t="s">
        <v>140</v>
      </c>
      <c r="H238" s="152" t="s">
        <v>32</v>
      </c>
      <c r="I238" s="154"/>
      <c r="L238" s="150"/>
      <c r="M238" s="155"/>
      <c r="T238" s="156"/>
      <c r="AT238" s="152" t="s">
        <v>139</v>
      </c>
      <c r="AU238" s="152" t="s">
        <v>87</v>
      </c>
      <c r="AV238" s="12" t="s">
        <v>85</v>
      </c>
      <c r="AW238" s="12" t="s">
        <v>39</v>
      </c>
      <c r="AX238" s="12" t="s">
        <v>78</v>
      </c>
      <c r="AY238" s="152" t="s">
        <v>128</v>
      </c>
    </row>
    <row r="239" spans="2:51" s="12" customFormat="1" ht="12">
      <c r="B239" s="150"/>
      <c r="D239" s="151" t="s">
        <v>139</v>
      </c>
      <c r="E239" s="152" t="s">
        <v>32</v>
      </c>
      <c r="F239" s="153" t="s">
        <v>241</v>
      </c>
      <c r="H239" s="152" t="s">
        <v>32</v>
      </c>
      <c r="I239" s="154"/>
      <c r="L239" s="150"/>
      <c r="M239" s="155"/>
      <c r="T239" s="156"/>
      <c r="AT239" s="152" t="s">
        <v>139</v>
      </c>
      <c r="AU239" s="152" t="s">
        <v>87</v>
      </c>
      <c r="AV239" s="12" t="s">
        <v>85</v>
      </c>
      <c r="AW239" s="12" t="s">
        <v>39</v>
      </c>
      <c r="AX239" s="12" t="s">
        <v>78</v>
      </c>
      <c r="AY239" s="152" t="s">
        <v>128</v>
      </c>
    </row>
    <row r="240" spans="2:51" s="13" customFormat="1" ht="12">
      <c r="B240" s="157"/>
      <c r="D240" s="151" t="s">
        <v>139</v>
      </c>
      <c r="E240" s="158" t="s">
        <v>32</v>
      </c>
      <c r="F240" s="159" t="s">
        <v>286</v>
      </c>
      <c r="H240" s="160">
        <v>1576.65</v>
      </c>
      <c r="I240" s="161"/>
      <c r="L240" s="157"/>
      <c r="M240" s="162"/>
      <c r="T240" s="163"/>
      <c r="AT240" s="158" t="s">
        <v>139</v>
      </c>
      <c r="AU240" s="158" t="s">
        <v>87</v>
      </c>
      <c r="AV240" s="13" t="s">
        <v>87</v>
      </c>
      <c r="AW240" s="13" t="s">
        <v>39</v>
      </c>
      <c r="AX240" s="13" t="s">
        <v>78</v>
      </c>
      <c r="AY240" s="158" t="s">
        <v>128</v>
      </c>
    </row>
    <row r="241" spans="2:51" s="14" customFormat="1" ht="12">
      <c r="B241" s="164"/>
      <c r="D241" s="151" t="s">
        <v>139</v>
      </c>
      <c r="E241" s="165" t="s">
        <v>32</v>
      </c>
      <c r="F241" s="166" t="s">
        <v>143</v>
      </c>
      <c r="H241" s="167">
        <v>1576.65</v>
      </c>
      <c r="I241" s="168"/>
      <c r="L241" s="164"/>
      <c r="M241" s="169"/>
      <c r="T241" s="170"/>
      <c r="AT241" s="165" t="s">
        <v>139</v>
      </c>
      <c r="AU241" s="165" t="s">
        <v>87</v>
      </c>
      <c r="AV241" s="14" t="s">
        <v>135</v>
      </c>
      <c r="AW241" s="14" t="s">
        <v>39</v>
      </c>
      <c r="AX241" s="14" t="s">
        <v>85</v>
      </c>
      <c r="AY241" s="165" t="s">
        <v>128</v>
      </c>
    </row>
    <row r="242" spans="2:65" s="1" customFormat="1" ht="49.05" customHeight="1">
      <c r="B242" s="34"/>
      <c r="C242" s="133" t="s">
        <v>287</v>
      </c>
      <c r="D242" s="133" t="s">
        <v>130</v>
      </c>
      <c r="E242" s="134" t="s">
        <v>288</v>
      </c>
      <c r="F242" s="135" t="s">
        <v>289</v>
      </c>
      <c r="G242" s="136" t="s">
        <v>133</v>
      </c>
      <c r="H242" s="137">
        <v>525.55</v>
      </c>
      <c r="I242" s="138"/>
      <c r="J242" s="139">
        <f>ROUND(I242*H242,2)</f>
        <v>0</v>
      </c>
      <c r="K242" s="135" t="s">
        <v>134</v>
      </c>
      <c r="L242" s="34"/>
      <c r="M242" s="140" t="s">
        <v>32</v>
      </c>
      <c r="N242" s="141" t="s">
        <v>49</v>
      </c>
      <c r="P242" s="142">
        <f>O242*H242</f>
        <v>0</v>
      </c>
      <c r="Q242" s="142">
        <v>0</v>
      </c>
      <c r="R242" s="142">
        <f>Q242*H242</f>
        <v>0</v>
      </c>
      <c r="S242" s="142">
        <v>0</v>
      </c>
      <c r="T242" s="143">
        <f>S242*H242</f>
        <v>0</v>
      </c>
      <c r="AR242" s="144" t="s">
        <v>135</v>
      </c>
      <c r="AT242" s="144" t="s">
        <v>130</v>
      </c>
      <c r="AU242" s="144" t="s">
        <v>87</v>
      </c>
      <c r="AY242" s="18" t="s">
        <v>128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8" t="s">
        <v>85</v>
      </c>
      <c r="BK242" s="145">
        <f>ROUND(I242*H242,2)</f>
        <v>0</v>
      </c>
      <c r="BL242" s="18" t="s">
        <v>135</v>
      </c>
      <c r="BM242" s="144" t="s">
        <v>290</v>
      </c>
    </row>
    <row r="243" spans="2:47" s="1" customFormat="1" ht="12">
      <c r="B243" s="34"/>
      <c r="D243" s="146" t="s">
        <v>137</v>
      </c>
      <c r="F243" s="147" t="s">
        <v>291</v>
      </c>
      <c r="I243" s="148"/>
      <c r="L243" s="34"/>
      <c r="M243" s="149"/>
      <c r="T243" s="55"/>
      <c r="AT243" s="18" t="s">
        <v>137</v>
      </c>
      <c r="AU243" s="18" t="s">
        <v>87</v>
      </c>
    </row>
    <row r="244" spans="2:51" s="12" customFormat="1" ht="12">
      <c r="B244" s="150"/>
      <c r="D244" s="151" t="s">
        <v>139</v>
      </c>
      <c r="E244" s="152" t="s">
        <v>32</v>
      </c>
      <c r="F244" s="153" t="s">
        <v>140</v>
      </c>
      <c r="H244" s="152" t="s">
        <v>32</v>
      </c>
      <c r="I244" s="154"/>
      <c r="L244" s="150"/>
      <c r="M244" s="155"/>
      <c r="T244" s="156"/>
      <c r="AT244" s="152" t="s">
        <v>139</v>
      </c>
      <c r="AU244" s="152" t="s">
        <v>87</v>
      </c>
      <c r="AV244" s="12" t="s">
        <v>85</v>
      </c>
      <c r="AW244" s="12" t="s">
        <v>39</v>
      </c>
      <c r="AX244" s="12" t="s">
        <v>78</v>
      </c>
      <c r="AY244" s="152" t="s">
        <v>128</v>
      </c>
    </row>
    <row r="245" spans="2:51" s="12" customFormat="1" ht="12">
      <c r="B245" s="150"/>
      <c r="D245" s="151" t="s">
        <v>139</v>
      </c>
      <c r="E245" s="152" t="s">
        <v>32</v>
      </c>
      <c r="F245" s="153" t="s">
        <v>241</v>
      </c>
      <c r="H245" s="152" t="s">
        <v>32</v>
      </c>
      <c r="I245" s="154"/>
      <c r="L245" s="150"/>
      <c r="M245" s="155"/>
      <c r="T245" s="156"/>
      <c r="AT245" s="152" t="s">
        <v>139</v>
      </c>
      <c r="AU245" s="152" t="s">
        <v>87</v>
      </c>
      <c r="AV245" s="12" t="s">
        <v>85</v>
      </c>
      <c r="AW245" s="12" t="s">
        <v>39</v>
      </c>
      <c r="AX245" s="12" t="s">
        <v>78</v>
      </c>
      <c r="AY245" s="152" t="s">
        <v>128</v>
      </c>
    </row>
    <row r="246" spans="2:51" s="13" customFormat="1" ht="12">
      <c r="B246" s="157"/>
      <c r="D246" s="151" t="s">
        <v>139</v>
      </c>
      <c r="E246" s="158" t="s">
        <v>32</v>
      </c>
      <c r="F246" s="159" t="s">
        <v>292</v>
      </c>
      <c r="H246" s="160">
        <v>525.55</v>
      </c>
      <c r="I246" s="161"/>
      <c r="L246" s="157"/>
      <c r="M246" s="162"/>
      <c r="T246" s="163"/>
      <c r="AT246" s="158" t="s">
        <v>139</v>
      </c>
      <c r="AU246" s="158" t="s">
        <v>87</v>
      </c>
      <c r="AV246" s="13" t="s">
        <v>87</v>
      </c>
      <c r="AW246" s="13" t="s">
        <v>39</v>
      </c>
      <c r="AX246" s="13" t="s">
        <v>78</v>
      </c>
      <c r="AY246" s="158" t="s">
        <v>128</v>
      </c>
    </row>
    <row r="247" spans="2:51" s="14" customFormat="1" ht="12">
      <c r="B247" s="164"/>
      <c r="D247" s="151" t="s">
        <v>139</v>
      </c>
      <c r="E247" s="165" t="s">
        <v>32</v>
      </c>
      <c r="F247" s="166" t="s">
        <v>143</v>
      </c>
      <c r="H247" s="167">
        <v>525.55</v>
      </c>
      <c r="I247" s="168"/>
      <c r="L247" s="164"/>
      <c r="M247" s="169"/>
      <c r="T247" s="170"/>
      <c r="AT247" s="165" t="s">
        <v>139</v>
      </c>
      <c r="AU247" s="165" t="s">
        <v>87</v>
      </c>
      <c r="AV247" s="14" t="s">
        <v>135</v>
      </c>
      <c r="AW247" s="14" t="s">
        <v>39</v>
      </c>
      <c r="AX247" s="14" t="s">
        <v>85</v>
      </c>
      <c r="AY247" s="165" t="s">
        <v>128</v>
      </c>
    </row>
    <row r="248" spans="2:65" s="1" customFormat="1" ht="16.5" customHeight="1">
      <c r="B248" s="34"/>
      <c r="C248" s="178" t="s">
        <v>293</v>
      </c>
      <c r="D248" s="178" t="s">
        <v>250</v>
      </c>
      <c r="E248" s="179" t="s">
        <v>262</v>
      </c>
      <c r="F248" s="180" t="s">
        <v>263</v>
      </c>
      <c r="G248" s="181" t="s">
        <v>264</v>
      </c>
      <c r="H248" s="182">
        <v>7.883</v>
      </c>
      <c r="I248" s="183"/>
      <c r="J248" s="184">
        <f>ROUND(I248*H248,2)</f>
        <v>0</v>
      </c>
      <c r="K248" s="180" t="s">
        <v>134</v>
      </c>
      <c r="L248" s="185"/>
      <c r="M248" s="186" t="s">
        <v>32</v>
      </c>
      <c r="N248" s="187" t="s">
        <v>49</v>
      </c>
      <c r="P248" s="142">
        <f>O248*H248</f>
        <v>0</v>
      </c>
      <c r="Q248" s="142">
        <v>0.001</v>
      </c>
      <c r="R248" s="142">
        <f>Q248*H248</f>
        <v>0.007883</v>
      </c>
      <c r="S248" s="142">
        <v>0</v>
      </c>
      <c r="T248" s="143">
        <f>S248*H248</f>
        <v>0</v>
      </c>
      <c r="AR248" s="144" t="s">
        <v>185</v>
      </c>
      <c r="AT248" s="144" t="s">
        <v>250</v>
      </c>
      <c r="AU248" s="144" t="s">
        <v>87</v>
      </c>
      <c r="AY248" s="18" t="s">
        <v>128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8" t="s">
        <v>85</v>
      </c>
      <c r="BK248" s="145">
        <f>ROUND(I248*H248,2)</f>
        <v>0</v>
      </c>
      <c r="BL248" s="18" t="s">
        <v>135</v>
      </c>
      <c r="BM248" s="144" t="s">
        <v>294</v>
      </c>
    </row>
    <row r="249" spans="2:51" s="13" customFormat="1" ht="12">
      <c r="B249" s="157"/>
      <c r="D249" s="151" t="s">
        <v>139</v>
      </c>
      <c r="F249" s="159" t="s">
        <v>295</v>
      </c>
      <c r="H249" s="160">
        <v>7.883</v>
      </c>
      <c r="I249" s="161"/>
      <c r="L249" s="157"/>
      <c r="M249" s="162"/>
      <c r="T249" s="163"/>
      <c r="AT249" s="158" t="s">
        <v>139</v>
      </c>
      <c r="AU249" s="158" t="s">
        <v>87</v>
      </c>
      <c r="AV249" s="13" t="s">
        <v>87</v>
      </c>
      <c r="AW249" s="13" t="s">
        <v>4</v>
      </c>
      <c r="AX249" s="13" t="s">
        <v>85</v>
      </c>
      <c r="AY249" s="158" t="s">
        <v>128</v>
      </c>
    </row>
    <row r="250" spans="2:65" s="1" customFormat="1" ht="33" customHeight="1">
      <c r="B250" s="34"/>
      <c r="C250" s="133" t="s">
        <v>296</v>
      </c>
      <c r="D250" s="133" t="s">
        <v>130</v>
      </c>
      <c r="E250" s="134" t="s">
        <v>297</v>
      </c>
      <c r="F250" s="135" t="s">
        <v>298</v>
      </c>
      <c r="G250" s="136" t="s">
        <v>299</v>
      </c>
      <c r="H250" s="137">
        <v>1</v>
      </c>
      <c r="I250" s="138"/>
      <c r="J250" s="139">
        <f>ROUND(I250*H250,2)</f>
        <v>0</v>
      </c>
      <c r="K250" s="135" t="s">
        <v>134</v>
      </c>
      <c r="L250" s="34"/>
      <c r="M250" s="140" t="s">
        <v>32</v>
      </c>
      <c r="N250" s="141" t="s">
        <v>49</v>
      </c>
      <c r="P250" s="142">
        <f>O250*H250</f>
        <v>0</v>
      </c>
      <c r="Q250" s="142">
        <v>0</v>
      </c>
      <c r="R250" s="142">
        <f>Q250*H250</f>
        <v>0</v>
      </c>
      <c r="S250" s="142">
        <v>0</v>
      </c>
      <c r="T250" s="143">
        <f>S250*H250</f>
        <v>0</v>
      </c>
      <c r="AR250" s="144" t="s">
        <v>135</v>
      </c>
      <c r="AT250" s="144" t="s">
        <v>130</v>
      </c>
      <c r="AU250" s="144" t="s">
        <v>87</v>
      </c>
      <c r="AY250" s="18" t="s">
        <v>128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8" t="s">
        <v>85</v>
      </c>
      <c r="BK250" s="145">
        <f>ROUND(I250*H250,2)</f>
        <v>0</v>
      </c>
      <c r="BL250" s="18" t="s">
        <v>135</v>
      </c>
      <c r="BM250" s="144" t="s">
        <v>300</v>
      </c>
    </row>
    <row r="251" spans="2:47" s="1" customFormat="1" ht="12">
      <c r="B251" s="34"/>
      <c r="D251" s="146" t="s">
        <v>137</v>
      </c>
      <c r="F251" s="147" t="s">
        <v>301</v>
      </c>
      <c r="I251" s="148"/>
      <c r="L251" s="34"/>
      <c r="M251" s="149"/>
      <c r="T251" s="55"/>
      <c r="AT251" s="18" t="s">
        <v>137</v>
      </c>
      <c r="AU251" s="18" t="s">
        <v>87</v>
      </c>
    </row>
    <row r="252" spans="2:51" s="12" customFormat="1" ht="12">
      <c r="B252" s="150"/>
      <c r="D252" s="151" t="s">
        <v>139</v>
      </c>
      <c r="E252" s="152" t="s">
        <v>32</v>
      </c>
      <c r="F252" s="153" t="s">
        <v>140</v>
      </c>
      <c r="H252" s="152" t="s">
        <v>32</v>
      </c>
      <c r="I252" s="154"/>
      <c r="L252" s="150"/>
      <c r="M252" s="155"/>
      <c r="T252" s="156"/>
      <c r="AT252" s="152" t="s">
        <v>139</v>
      </c>
      <c r="AU252" s="152" t="s">
        <v>87</v>
      </c>
      <c r="AV252" s="12" t="s">
        <v>85</v>
      </c>
      <c r="AW252" s="12" t="s">
        <v>39</v>
      </c>
      <c r="AX252" s="12" t="s">
        <v>78</v>
      </c>
      <c r="AY252" s="152" t="s">
        <v>128</v>
      </c>
    </row>
    <row r="253" spans="2:51" s="13" customFormat="1" ht="12">
      <c r="B253" s="157"/>
      <c r="D253" s="151" t="s">
        <v>139</v>
      </c>
      <c r="E253" s="158" t="s">
        <v>32</v>
      </c>
      <c r="F253" s="159" t="s">
        <v>302</v>
      </c>
      <c r="H253" s="160">
        <v>1</v>
      </c>
      <c r="I253" s="161"/>
      <c r="L253" s="157"/>
      <c r="M253" s="162"/>
      <c r="T253" s="163"/>
      <c r="AT253" s="158" t="s">
        <v>139</v>
      </c>
      <c r="AU253" s="158" t="s">
        <v>87</v>
      </c>
      <c r="AV253" s="13" t="s">
        <v>87</v>
      </c>
      <c r="AW253" s="13" t="s">
        <v>39</v>
      </c>
      <c r="AX253" s="13" t="s">
        <v>78</v>
      </c>
      <c r="AY253" s="158" t="s">
        <v>128</v>
      </c>
    </row>
    <row r="254" spans="2:51" s="14" customFormat="1" ht="12">
      <c r="B254" s="164"/>
      <c r="D254" s="151" t="s">
        <v>139</v>
      </c>
      <c r="E254" s="165" t="s">
        <v>32</v>
      </c>
      <c r="F254" s="166" t="s">
        <v>143</v>
      </c>
      <c r="H254" s="167">
        <v>1</v>
      </c>
      <c r="I254" s="168"/>
      <c r="L254" s="164"/>
      <c r="M254" s="169"/>
      <c r="T254" s="170"/>
      <c r="AT254" s="165" t="s">
        <v>139</v>
      </c>
      <c r="AU254" s="165" t="s">
        <v>87</v>
      </c>
      <c r="AV254" s="14" t="s">
        <v>135</v>
      </c>
      <c r="AW254" s="14" t="s">
        <v>39</v>
      </c>
      <c r="AX254" s="14" t="s">
        <v>85</v>
      </c>
      <c r="AY254" s="165" t="s">
        <v>128</v>
      </c>
    </row>
    <row r="255" spans="2:65" s="1" customFormat="1" ht="49.05" customHeight="1">
      <c r="B255" s="34"/>
      <c r="C255" s="133" t="s">
        <v>303</v>
      </c>
      <c r="D255" s="133" t="s">
        <v>130</v>
      </c>
      <c r="E255" s="134" t="s">
        <v>304</v>
      </c>
      <c r="F255" s="135" t="s">
        <v>305</v>
      </c>
      <c r="G255" s="136" t="s">
        <v>133</v>
      </c>
      <c r="H255" s="137">
        <v>525.55</v>
      </c>
      <c r="I255" s="138"/>
      <c r="J255" s="139">
        <f>ROUND(I255*H255,2)</f>
        <v>0</v>
      </c>
      <c r="K255" s="135" t="s">
        <v>134</v>
      </c>
      <c r="L255" s="34"/>
      <c r="M255" s="140" t="s">
        <v>32</v>
      </c>
      <c r="N255" s="141" t="s">
        <v>49</v>
      </c>
      <c r="P255" s="142">
        <f>O255*H255</f>
        <v>0</v>
      </c>
      <c r="Q255" s="142">
        <v>0</v>
      </c>
      <c r="R255" s="142">
        <f>Q255*H255</f>
        <v>0</v>
      </c>
      <c r="S255" s="142">
        <v>0</v>
      </c>
      <c r="T255" s="143">
        <f>S255*H255</f>
        <v>0</v>
      </c>
      <c r="AR255" s="144" t="s">
        <v>135</v>
      </c>
      <c r="AT255" s="144" t="s">
        <v>130</v>
      </c>
      <c r="AU255" s="144" t="s">
        <v>87</v>
      </c>
      <c r="AY255" s="18" t="s">
        <v>128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8" t="s">
        <v>85</v>
      </c>
      <c r="BK255" s="145">
        <f>ROUND(I255*H255,2)</f>
        <v>0</v>
      </c>
      <c r="BL255" s="18" t="s">
        <v>135</v>
      </c>
      <c r="BM255" s="144" t="s">
        <v>306</v>
      </c>
    </row>
    <row r="256" spans="2:47" s="1" customFormat="1" ht="12">
      <c r="B256" s="34"/>
      <c r="D256" s="146" t="s">
        <v>137</v>
      </c>
      <c r="F256" s="147" t="s">
        <v>307</v>
      </c>
      <c r="I256" s="148"/>
      <c r="L256" s="34"/>
      <c r="M256" s="149"/>
      <c r="T256" s="55"/>
      <c r="AT256" s="18" t="s">
        <v>137</v>
      </c>
      <c r="AU256" s="18" t="s">
        <v>87</v>
      </c>
    </row>
    <row r="257" spans="2:51" s="13" customFormat="1" ht="12">
      <c r="B257" s="157"/>
      <c r="D257" s="151" t="s">
        <v>139</v>
      </c>
      <c r="E257" s="158" t="s">
        <v>32</v>
      </c>
      <c r="F257" s="159" t="s">
        <v>308</v>
      </c>
      <c r="H257" s="160">
        <v>525.55</v>
      </c>
      <c r="I257" s="161"/>
      <c r="L257" s="157"/>
      <c r="M257" s="162"/>
      <c r="T257" s="163"/>
      <c r="AT257" s="158" t="s">
        <v>139</v>
      </c>
      <c r="AU257" s="158" t="s">
        <v>87</v>
      </c>
      <c r="AV257" s="13" t="s">
        <v>87</v>
      </c>
      <c r="AW257" s="13" t="s">
        <v>39</v>
      </c>
      <c r="AX257" s="13" t="s">
        <v>85</v>
      </c>
      <c r="AY257" s="158" t="s">
        <v>128</v>
      </c>
    </row>
    <row r="258" spans="2:65" s="1" customFormat="1" ht="33" customHeight="1">
      <c r="B258" s="34"/>
      <c r="C258" s="133" t="s">
        <v>309</v>
      </c>
      <c r="D258" s="133" t="s">
        <v>130</v>
      </c>
      <c r="E258" s="134" t="s">
        <v>310</v>
      </c>
      <c r="F258" s="135" t="s">
        <v>311</v>
      </c>
      <c r="G258" s="136" t="s">
        <v>133</v>
      </c>
      <c r="H258" s="137">
        <v>525.55</v>
      </c>
      <c r="I258" s="138"/>
      <c r="J258" s="139">
        <f>ROUND(I258*H258,2)</f>
        <v>0</v>
      </c>
      <c r="K258" s="135" t="s">
        <v>134</v>
      </c>
      <c r="L258" s="34"/>
      <c r="M258" s="140" t="s">
        <v>32</v>
      </c>
      <c r="N258" s="141" t="s">
        <v>49</v>
      </c>
      <c r="P258" s="142">
        <f>O258*H258</f>
        <v>0</v>
      </c>
      <c r="Q258" s="142">
        <v>0</v>
      </c>
      <c r="R258" s="142">
        <f>Q258*H258</f>
        <v>0</v>
      </c>
      <c r="S258" s="142">
        <v>0</v>
      </c>
      <c r="T258" s="143">
        <f>S258*H258</f>
        <v>0</v>
      </c>
      <c r="AR258" s="144" t="s">
        <v>135</v>
      </c>
      <c r="AT258" s="144" t="s">
        <v>130</v>
      </c>
      <c r="AU258" s="144" t="s">
        <v>87</v>
      </c>
      <c r="AY258" s="18" t="s">
        <v>128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8" t="s">
        <v>85</v>
      </c>
      <c r="BK258" s="145">
        <f>ROUND(I258*H258,2)</f>
        <v>0</v>
      </c>
      <c r="BL258" s="18" t="s">
        <v>135</v>
      </c>
      <c r="BM258" s="144" t="s">
        <v>312</v>
      </c>
    </row>
    <row r="259" spans="2:47" s="1" customFormat="1" ht="12">
      <c r="B259" s="34"/>
      <c r="D259" s="146" t="s">
        <v>137</v>
      </c>
      <c r="F259" s="147" t="s">
        <v>313</v>
      </c>
      <c r="I259" s="148"/>
      <c r="L259" s="34"/>
      <c r="M259" s="149"/>
      <c r="T259" s="55"/>
      <c r="AT259" s="18" t="s">
        <v>137</v>
      </c>
      <c r="AU259" s="18" t="s">
        <v>87</v>
      </c>
    </row>
    <row r="260" spans="2:51" s="13" customFormat="1" ht="12">
      <c r="B260" s="157"/>
      <c r="D260" s="151" t="s">
        <v>139</v>
      </c>
      <c r="E260" s="158" t="s">
        <v>32</v>
      </c>
      <c r="F260" s="159" t="s">
        <v>308</v>
      </c>
      <c r="H260" s="160">
        <v>525.55</v>
      </c>
      <c r="I260" s="161"/>
      <c r="L260" s="157"/>
      <c r="M260" s="162"/>
      <c r="T260" s="163"/>
      <c r="AT260" s="158" t="s">
        <v>139</v>
      </c>
      <c r="AU260" s="158" t="s">
        <v>87</v>
      </c>
      <c r="AV260" s="13" t="s">
        <v>87</v>
      </c>
      <c r="AW260" s="13" t="s">
        <v>39</v>
      </c>
      <c r="AX260" s="13" t="s">
        <v>85</v>
      </c>
      <c r="AY260" s="158" t="s">
        <v>128</v>
      </c>
    </row>
    <row r="261" spans="2:65" s="1" customFormat="1" ht="37.8" customHeight="1">
      <c r="B261" s="34"/>
      <c r="C261" s="133" t="s">
        <v>314</v>
      </c>
      <c r="D261" s="133" t="s">
        <v>130</v>
      </c>
      <c r="E261" s="134" t="s">
        <v>315</v>
      </c>
      <c r="F261" s="135" t="s">
        <v>316</v>
      </c>
      <c r="G261" s="136" t="s">
        <v>299</v>
      </c>
      <c r="H261" s="137">
        <v>8</v>
      </c>
      <c r="I261" s="138"/>
      <c r="J261" s="139">
        <f>ROUND(I261*H261,2)</f>
        <v>0</v>
      </c>
      <c r="K261" s="135" t="s">
        <v>134</v>
      </c>
      <c r="L261" s="34"/>
      <c r="M261" s="140" t="s">
        <v>32</v>
      </c>
      <c r="N261" s="141" t="s">
        <v>49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AR261" s="144" t="s">
        <v>135</v>
      </c>
      <c r="AT261" s="144" t="s">
        <v>130</v>
      </c>
      <c r="AU261" s="144" t="s">
        <v>87</v>
      </c>
      <c r="AY261" s="18" t="s">
        <v>128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8" t="s">
        <v>85</v>
      </c>
      <c r="BK261" s="145">
        <f>ROUND(I261*H261,2)</f>
        <v>0</v>
      </c>
      <c r="BL261" s="18" t="s">
        <v>135</v>
      </c>
      <c r="BM261" s="144" t="s">
        <v>317</v>
      </c>
    </row>
    <row r="262" spans="2:47" s="1" customFormat="1" ht="12">
      <c r="B262" s="34"/>
      <c r="D262" s="146" t="s">
        <v>137</v>
      </c>
      <c r="F262" s="147" t="s">
        <v>318</v>
      </c>
      <c r="I262" s="148"/>
      <c r="L262" s="34"/>
      <c r="M262" s="149"/>
      <c r="T262" s="55"/>
      <c r="AT262" s="18" t="s">
        <v>137</v>
      </c>
      <c r="AU262" s="18" t="s">
        <v>87</v>
      </c>
    </row>
    <row r="263" spans="2:51" s="12" customFormat="1" ht="12">
      <c r="B263" s="150"/>
      <c r="D263" s="151" t="s">
        <v>139</v>
      </c>
      <c r="E263" s="152" t="s">
        <v>32</v>
      </c>
      <c r="F263" s="153" t="s">
        <v>140</v>
      </c>
      <c r="H263" s="152" t="s">
        <v>32</v>
      </c>
      <c r="I263" s="154"/>
      <c r="L263" s="150"/>
      <c r="M263" s="155"/>
      <c r="T263" s="156"/>
      <c r="AT263" s="152" t="s">
        <v>139</v>
      </c>
      <c r="AU263" s="152" t="s">
        <v>87</v>
      </c>
      <c r="AV263" s="12" t="s">
        <v>85</v>
      </c>
      <c r="AW263" s="12" t="s">
        <v>39</v>
      </c>
      <c r="AX263" s="12" t="s">
        <v>78</v>
      </c>
      <c r="AY263" s="152" t="s">
        <v>128</v>
      </c>
    </row>
    <row r="264" spans="2:51" s="13" customFormat="1" ht="12">
      <c r="B264" s="157"/>
      <c r="D264" s="151" t="s">
        <v>139</v>
      </c>
      <c r="E264" s="158" t="s">
        <v>32</v>
      </c>
      <c r="F264" s="159" t="s">
        <v>319</v>
      </c>
      <c r="H264" s="160">
        <v>8</v>
      </c>
      <c r="I264" s="161"/>
      <c r="L264" s="157"/>
      <c r="M264" s="162"/>
      <c r="T264" s="163"/>
      <c r="AT264" s="158" t="s">
        <v>139</v>
      </c>
      <c r="AU264" s="158" t="s">
        <v>87</v>
      </c>
      <c r="AV264" s="13" t="s">
        <v>87</v>
      </c>
      <c r="AW264" s="13" t="s">
        <v>39</v>
      </c>
      <c r="AX264" s="13" t="s">
        <v>78</v>
      </c>
      <c r="AY264" s="158" t="s">
        <v>128</v>
      </c>
    </row>
    <row r="265" spans="2:51" s="14" customFormat="1" ht="12">
      <c r="B265" s="164"/>
      <c r="D265" s="151" t="s">
        <v>139</v>
      </c>
      <c r="E265" s="165" t="s">
        <v>32</v>
      </c>
      <c r="F265" s="166" t="s">
        <v>143</v>
      </c>
      <c r="H265" s="167">
        <v>8</v>
      </c>
      <c r="I265" s="168"/>
      <c r="L265" s="164"/>
      <c r="M265" s="169"/>
      <c r="T265" s="170"/>
      <c r="AT265" s="165" t="s">
        <v>139</v>
      </c>
      <c r="AU265" s="165" t="s">
        <v>87</v>
      </c>
      <c r="AV265" s="14" t="s">
        <v>135</v>
      </c>
      <c r="AW265" s="14" t="s">
        <v>39</v>
      </c>
      <c r="AX265" s="14" t="s">
        <v>85</v>
      </c>
      <c r="AY265" s="165" t="s">
        <v>128</v>
      </c>
    </row>
    <row r="266" spans="2:65" s="1" customFormat="1" ht="24.15" customHeight="1">
      <c r="B266" s="34"/>
      <c r="C266" s="133" t="s">
        <v>320</v>
      </c>
      <c r="D266" s="133" t="s">
        <v>130</v>
      </c>
      <c r="E266" s="134" t="s">
        <v>321</v>
      </c>
      <c r="F266" s="135" t="s">
        <v>322</v>
      </c>
      <c r="G266" s="136" t="s">
        <v>133</v>
      </c>
      <c r="H266" s="137">
        <v>525.55</v>
      </c>
      <c r="I266" s="138"/>
      <c r="J266" s="139">
        <f>ROUND(I266*H266,2)</f>
        <v>0</v>
      </c>
      <c r="K266" s="135" t="s">
        <v>134</v>
      </c>
      <c r="L266" s="34"/>
      <c r="M266" s="140" t="s">
        <v>32</v>
      </c>
      <c r="N266" s="141" t="s">
        <v>49</v>
      </c>
      <c r="P266" s="142">
        <f>O266*H266</f>
        <v>0</v>
      </c>
      <c r="Q266" s="142">
        <v>0</v>
      </c>
      <c r="R266" s="142">
        <f>Q266*H266</f>
        <v>0</v>
      </c>
      <c r="S266" s="142">
        <v>0</v>
      </c>
      <c r="T266" s="143">
        <f>S266*H266</f>
        <v>0</v>
      </c>
      <c r="AR266" s="144" t="s">
        <v>135</v>
      </c>
      <c r="AT266" s="144" t="s">
        <v>130</v>
      </c>
      <c r="AU266" s="144" t="s">
        <v>87</v>
      </c>
      <c r="AY266" s="18" t="s">
        <v>128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8" t="s">
        <v>85</v>
      </c>
      <c r="BK266" s="145">
        <f>ROUND(I266*H266,2)</f>
        <v>0</v>
      </c>
      <c r="BL266" s="18" t="s">
        <v>135</v>
      </c>
      <c r="BM266" s="144" t="s">
        <v>323</v>
      </c>
    </row>
    <row r="267" spans="2:47" s="1" customFormat="1" ht="12">
      <c r="B267" s="34"/>
      <c r="D267" s="146" t="s">
        <v>137</v>
      </c>
      <c r="F267" s="147" t="s">
        <v>324</v>
      </c>
      <c r="I267" s="148"/>
      <c r="L267" s="34"/>
      <c r="M267" s="149"/>
      <c r="T267" s="55"/>
      <c r="AT267" s="18" t="s">
        <v>137</v>
      </c>
      <c r="AU267" s="18" t="s">
        <v>87</v>
      </c>
    </row>
    <row r="268" spans="2:51" s="12" customFormat="1" ht="12">
      <c r="B268" s="150"/>
      <c r="D268" s="151" t="s">
        <v>139</v>
      </c>
      <c r="E268" s="152" t="s">
        <v>32</v>
      </c>
      <c r="F268" s="153" t="s">
        <v>140</v>
      </c>
      <c r="H268" s="152" t="s">
        <v>32</v>
      </c>
      <c r="I268" s="154"/>
      <c r="L268" s="150"/>
      <c r="M268" s="155"/>
      <c r="T268" s="156"/>
      <c r="AT268" s="152" t="s">
        <v>139</v>
      </c>
      <c r="AU268" s="152" t="s">
        <v>87</v>
      </c>
      <c r="AV268" s="12" t="s">
        <v>85</v>
      </c>
      <c r="AW268" s="12" t="s">
        <v>39</v>
      </c>
      <c r="AX268" s="12" t="s">
        <v>78</v>
      </c>
      <c r="AY268" s="152" t="s">
        <v>128</v>
      </c>
    </row>
    <row r="269" spans="2:51" s="12" customFormat="1" ht="12">
      <c r="B269" s="150"/>
      <c r="D269" s="151" t="s">
        <v>139</v>
      </c>
      <c r="E269" s="152" t="s">
        <v>32</v>
      </c>
      <c r="F269" s="153" t="s">
        <v>241</v>
      </c>
      <c r="H269" s="152" t="s">
        <v>32</v>
      </c>
      <c r="I269" s="154"/>
      <c r="L269" s="150"/>
      <c r="M269" s="155"/>
      <c r="T269" s="156"/>
      <c r="AT269" s="152" t="s">
        <v>139</v>
      </c>
      <c r="AU269" s="152" t="s">
        <v>87</v>
      </c>
      <c r="AV269" s="12" t="s">
        <v>85</v>
      </c>
      <c r="AW269" s="12" t="s">
        <v>39</v>
      </c>
      <c r="AX269" s="12" t="s">
        <v>78</v>
      </c>
      <c r="AY269" s="152" t="s">
        <v>128</v>
      </c>
    </row>
    <row r="270" spans="2:51" s="13" customFormat="1" ht="12">
      <c r="B270" s="157"/>
      <c r="D270" s="151" t="s">
        <v>139</v>
      </c>
      <c r="E270" s="158" t="s">
        <v>32</v>
      </c>
      <c r="F270" s="159" t="s">
        <v>292</v>
      </c>
      <c r="H270" s="160">
        <v>525.55</v>
      </c>
      <c r="I270" s="161"/>
      <c r="L270" s="157"/>
      <c r="M270" s="162"/>
      <c r="T270" s="163"/>
      <c r="AT270" s="158" t="s">
        <v>139</v>
      </c>
      <c r="AU270" s="158" t="s">
        <v>87</v>
      </c>
      <c r="AV270" s="13" t="s">
        <v>87</v>
      </c>
      <c r="AW270" s="13" t="s">
        <v>39</v>
      </c>
      <c r="AX270" s="13" t="s">
        <v>78</v>
      </c>
      <c r="AY270" s="158" t="s">
        <v>128</v>
      </c>
    </row>
    <row r="271" spans="2:51" s="14" customFormat="1" ht="12">
      <c r="B271" s="164"/>
      <c r="D271" s="151" t="s">
        <v>139</v>
      </c>
      <c r="E271" s="165" t="s">
        <v>32</v>
      </c>
      <c r="F271" s="166" t="s">
        <v>143</v>
      </c>
      <c r="H271" s="167">
        <v>525.55</v>
      </c>
      <c r="I271" s="168"/>
      <c r="L271" s="164"/>
      <c r="M271" s="169"/>
      <c r="T271" s="170"/>
      <c r="AT271" s="165" t="s">
        <v>139</v>
      </c>
      <c r="AU271" s="165" t="s">
        <v>87</v>
      </c>
      <c r="AV271" s="14" t="s">
        <v>135</v>
      </c>
      <c r="AW271" s="14" t="s">
        <v>39</v>
      </c>
      <c r="AX271" s="14" t="s">
        <v>85</v>
      </c>
      <c r="AY271" s="165" t="s">
        <v>128</v>
      </c>
    </row>
    <row r="272" spans="2:65" s="1" customFormat="1" ht="21.75" customHeight="1">
      <c r="B272" s="34"/>
      <c r="C272" s="133" t="s">
        <v>325</v>
      </c>
      <c r="D272" s="133" t="s">
        <v>130</v>
      </c>
      <c r="E272" s="134" t="s">
        <v>326</v>
      </c>
      <c r="F272" s="135" t="s">
        <v>327</v>
      </c>
      <c r="G272" s="136" t="s">
        <v>133</v>
      </c>
      <c r="H272" s="137">
        <v>525.55</v>
      </c>
      <c r="I272" s="138"/>
      <c r="J272" s="139">
        <f>ROUND(I272*H272,2)</f>
        <v>0</v>
      </c>
      <c r="K272" s="135" t="s">
        <v>134</v>
      </c>
      <c r="L272" s="34"/>
      <c r="M272" s="140" t="s">
        <v>32</v>
      </c>
      <c r="N272" s="141" t="s">
        <v>49</v>
      </c>
      <c r="P272" s="142">
        <f>O272*H272</f>
        <v>0</v>
      </c>
      <c r="Q272" s="142">
        <v>0</v>
      </c>
      <c r="R272" s="142">
        <f>Q272*H272</f>
        <v>0</v>
      </c>
      <c r="S272" s="142">
        <v>0</v>
      </c>
      <c r="T272" s="143">
        <f>S272*H272</f>
        <v>0</v>
      </c>
      <c r="AR272" s="144" t="s">
        <v>135</v>
      </c>
      <c r="AT272" s="144" t="s">
        <v>130</v>
      </c>
      <c r="AU272" s="144" t="s">
        <v>87</v>
      </c>
      <c r="AY272" s="18" t="s">
        <v>128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8" t="s">
        <v>85</v>
      </c>
      <c r="BK272" s="145">
        <f>ROUND(I272*H272,2)</f>
        <v>0</v>
      </c>
      <c r="BL272" s="18" t="s">
        <v>135</v>
      </c>
      <c r="BM272" s="144" t="s">
        <v>328</v>
      </c>
    </row>
    <row r="273" spans="2:47" s="1" customFormat="1" ht="12">
      <c r="B273" s="34"/>
      <c r="D273" s="146" t="s">
        <v>137</v>
      </c>
      <c r="F273" s="147" t="s">
        <v>329</v>
      </c>
      <c r="I273" s="148"/>
      <c r="L273" s="34"/>
      <c r="M273" s="149"/>
      <c r="T273" s="55"/>
      <c r="AT273" s="18" t="s">
        <v>137</v>
      </c>
      <c r="AU273" s="18" t="s">
        <v>87</v>
      </c>
    </row>
    <row r="274" spans="2:51" s="12" customFormat="1" ht="12">
      <c r="B274" s="150"/>
      <c r="D274" s="151" t="s">
        <v>139</v>
      </c>
      <c r="E274" s="152" t="s">
        <v>32</v>
      </c>
      <c r="F274" s="153" t="s">
        <v>140</v>
      </c>
      <c r="H274" s="152" t="s">
        <v>32</v>
      </c>
      <c r="I274" s="154"/>
      <c r="L274" s="150"/>
      <c r="M274" s="155"/>
      <c r="T274" s="156"/>
      <c r="AT274" s="152" t="s">
        <v>139</v>
      </c>
      <c r="AU274" s="152" t="s">
        <v>87</v>
      </c>
      <c r="AV274" s="12" t="s">
        <v>85</v>
      </c>
      <c r="AW274" s="12" t="s">
        <v>39</v>
      </c>
      <c r="AX274" s="12" t="s">
        <v>78</v>
      </c>
      <c r="AY274" s="152" t="s">
        <v>128</v>
      </c>
    </row>
    <row r="275" spans="2:51" s="12" customFormat="1" ht="12">
      <c r="B275" s="150"/>
      <c r="D275" s="151" t="s">
        <v>139</v>
      </c>
      <c r="E275" s="152" t="s">
        <v>32</v>
      </c>
      <c r="F275" s="153" t="s">
        <v>241</v>
      </c>
      <c r="H275" s="152" t="s">
        <v>32</v>
      </c>
      <c r="I275" s="154"/>
      <c r="L275" s="150"/>
      <c r="M275" s="155"/>
      <c r="T275" s="156"/>
      <c r="AT275" s="152" t="s">
        <v>139</v>
      </c>
      <c r="AU275" s="152" t="s">
        <v>87</v>
      </c>
      <c r="AV275" s="12" t="s">
        <v>85</v>
      </c>
      <c r="AW275" s="12" t="s">
        <v>39</v>
      </c>
      <c r="AX275" s="12" t="s">
        <v>78</v>
      </c>
      <c r="AY275" s="152" t="s">
        <v>128</v>
      </c>
    </row>
    <row r="276" spans="2:51" s="13" customFormat="1" ht="12">
      <c r="B276" s="157"/>
      <c r="D276" s="151" t="s">
        <v>139</v>
      </c>
      <c r="E276" s="158" t="s">
        <v>32</v>
      </c>
      <c r="F276" s="159" t="s">
        <v>292</v>
      </c>
      <c r="H276" s="160">
        <v>525.55</v>
      </c>
      <c r="I276" s="161"/>
      <c r="L276" s="157"/>
      <c r="M276" s="162"/>
      <c r="T276" s="163"/>
      <c r="AT276" s="158" t="s">
        <v>139</v>
      </c>
      <c r="AU276" s="158" t="s">
        <v>87</v>
      </c>
      <c r="AV276" s="13" t="s">
        <v>87</v>
      </c>
      <c r="AW276" s="13" t="s">
        <v>39</v>
      </c>
      <c r="AX276" s="13" t="s">
        <v>78</v>
      </c>
      <c r="AY276" s="158" t="s">
        <v>128</v>
      </c>
    </row>
    <row r="277" spans="2:51" s="14" customFormat="1" ht="12">
      <c r="B277" s="164"/>
      <c r="D277" s="151" t="s">
        <v>139</v>
      </c>
      <c r="E277" s="165" t="s">
        <v>32</v>
      </c>
      <c r="F277" s="166" t="s">
        <v>143</v>
      </c>
      <c r="H277" s="167">
        <v>525.55</v>
      </c>
      <c r="I277" s="168"/>
      <c r="L277" s="164"/>
      <c r="M277" s="169"/>
      <c r="T277" s="170"/>
      <c r="AT277" s="165" t="s">
        <v>139</v>
      </c>
      <c r="AU277" s="165" t="s">
        <v>87</v>
      </c>
      <c r="AV277" s="14" t="s">
        <v>135</v>
      </c>
      <c r="AW277" s="14" t="s">
        <v>39</v>
      </c>
      <c r="AX277" s="14" t="s">
        <v>85</v>
      </c>
      <c r="AY277" s="165" t="s">
        <v>128</v>
      </c>
    </row>
    <row r="278" spans="2:65" s="1" customFormat="1" ht="21.75" customHeight="1">
      <c r="B278" s="34"/>
      <c r="C278" s="133" t="s">
        <v>330</v>
      </c>
      <c r="D278" s="133" t="s">
        <v>130</v>
      </c>
      <c r="E278" s="134" t="s">
        <v>331</v>
      </c>
      <c r="F278" s="135" t="s">
        <v>332</v>
      </c>
      <c r="G278" s="136" t="s">
        <v>253</v>
      </c>
      <c r="H278" s="137">
        <v>4.956</v>
      </c>
      <c r="I278" s="138"/>
      <c r="J278" s="139">
        <f>ROUND(I278*H278,2)</f>
        <v>0</v>
      </c>
      <c r="K278" s="135" t="s">
        <v>134</v>
      </c>
      <c r="L278" s="34"/>
      <c r="M278" s="140" t="s">
        <v>32</v>
      </c>
      <c r="N278" s="141" t="s">
        <v>49</v>
      </c>
      <c r="P278" s="142">
        <f>O278*H278</f>
        <v>0</v>
      </c>
      <c r="Q278" s="142">
        <v>0</v>
      </c>
      <c r="R278" s="142">
        <f>Q278*H278</f>
        <v>0</v>
      </c>
      <c r="S278" s="142">
        <v>0</v>
      </c>
      <c r="T278" s="143">
        <f>S278*H278</f>
        <v>0</v>
      </c>
      <c r="AR278" s="144" t="s">
        <v>135</v>
      </c>
      <c r="AT278" s="144" t="s">
        <v>130</v>
      </c>
      <c r="AU278" s="144" t="s">
        <v>87</v>
      </c>
      <c r="AY278" s="18" t="s">
        <v>128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8" t="s">
        <v>85</v>
      </c>
      <c r="BK278" s="145">
        <f>ROUND(I278*H278,2)</f>
        <v>0</v>
      </c>
      <c r="BL278" s="18" t="s">
        <v>135</v>
      </c>
      <c r="BM278" s="144" t="s">
        <v>333</v>
      </c>
    </row>
    <row r="279" spans="2:47" s="1" customFormat="1" ht="12">
      <c r="B279" s="34"/>
      <c r="D279" s="146" t="s">
        <v>137</v>
      </c>
      <c r="F279" s="147" t="s">
        <v>334</v>
      </c>
      <c r="I279" s="148"/>
      <c r="L279" s="34"/>
      <c r="M279" s="149"/>
      <c r="T279" s="55"/>
      <c r="AT279" s="18" t="s">
        <v>137</v>
      </c>
      <c r="AU279" s="18" t="s">
        <v>87</v>
      </c>
    </row>
    <row r="280" spans="2:51" s="12" customFormat="1" ht="12">
      <c r="B280" s="150"/>
      <c r="D280" s="151" t="s">
        <v>139</v>
      </c>
      <c r="E280" s="152" t="s">
        <v>32</v>
      </c>
      <c r="F280" s="153" t="s">
        <v>140</v>
      </c>
      <c r="H280" s="152" t="s">
        <v>32</v>
      </c>
      <c r="I280" s="154"/>
      <c r="L280" s="150"/>
      <c r="M280" s="155"/>
      <c r="T280" s="156"/>
      <c r="AT280" s="152" t="s">
        <v>139</v>
      </c>
      <c r="AU280" s="152" t="s">
        <v>87</v>
      </c>
      <c r="AV280" s="12" t="s">
        <v>85</v>
      </c>
      <c r="AW280" s="12" t="s">
        <v>39</v>
      </c>
      <c r="AX280" s="12" t="s">
        <v>78</v>
      </c>
      <c r="AY280" s="152" t="s">
        <v>128</v>
      </c>
    </row>
    <row r="281" spans="2:51" s="12" customFormat="1" ht="12">
      <c r="B281" s="150"/>
      <c r="D281" s="151" t="s">
        <v>139</v>
      </c>
      <c r="E281" s="152" t="s">
        <v>32</v>
      </c>
      <c r="F281" s="153" t="s">
        <v>241</v>
      </c>
      <c r="H281" s="152" t="s">
        <v>32</v>
      </c>
      <c r="I281" s="154"/>
      <c r="L281" s="150"/>
      <c r="M281" s="155"/>
      <c r="T281" s="156"/>
      <c r="AT281" s="152" t="s">
        <v>139</v>
      </c>
      <c r="AU281" s="152" t="s">
        <v>87</v>
      </c>
      <c r="AV281" s="12" t="s">
        <v>85</v>
      </c>
      <c r="AW281" s="12" t="s">
        <v>39</v>
      </c>
      <c r="AX281" s="12" t="s">
        <v>78</v>
      </c>
      <c r="AY281" s="152" t="s">
        <v>128</v>
      </c>
    </row>
    <row r="282" spans="2:51" s="12" customFormat="1" ht="12">
      <c r="B282" s="150"/>
      <c r="D282" s="151" t="s">
        <v>139</v>
      </c>
      <c r="E282" s="152" t="s">
        <v>32</v>
      </c>
      <c r="F282" s="153" t="s">
        <v>335</v>
      </c>
      <c r="H282" s="152" t="s">
        <v>32</v>
      </c>
      <c r="I282" s="154"/>
      <c r="L282" s="150"/>
      <c r="M282" s="155"/>
      <c r="T282" s="156"/>
      <c r="AT282" s="152" t="s">
        <v>139</v>
      </c>
      <c r="AU282" s="152" t="s">
        <v>87</v>
      </c>
      <c r="AV282" s="12" t="s">
        <v>85</v>
      </c>
      <c r="AW282" s="12" t="s">
        <v>39</v>
      </c>
      <c r="AX282" s="12" t="s">
        <v>78</v>
      </c>
      <c r="AY282" s="152" t="s">
        <v>128</v>
      </c>
    </row>
    <row r="283" spans="2:51" s="12" customFormat="1" ht="12">
      <c r="B283" s="150"/>
      <c r="D283" s="151" t="s">
        <v>139</v>
      </c>
      <c r="E283" s="152" t="s">
        <v>32</v>
      </c>
      <c r="F283" s="153" t="s">
        <v>336</v>
      </c>
      <c r="H283" s="152" t="s">
        <v>32</v>
      </c>
      <c r="I283" s="154"/>
      <c r="L283" s="150"/>
      <c r="M283" s="155"/>
      <c r="T283" s="156"/>
      <c r="AT283" s="152" t="s">
        <v>139</v>
      </c>
      <c r="AU283" s="152" t="s">
        <v>87</v>
      </c>
      <c r="AV283" s="12" t="s">
        <v>85</v>
      </c>
      <c r="AW283" s="12" t="s">
        <v>39</v>
      </c>
      <c r="AX283" s="12" t="s">
        <v>78</v>
      </c>
      <c r="AY283" s="152" t="s">
        <v>128</v>
      </c>
    </row>
    <row r="284" spans="2:51" s="13" customFormat="1" ht="12">
      <c r="B284" s="157"/>
      <c r="D284" s="151" t="s">
        <v>139</v>
      </c>
      <c r="E284" s="158" t="s">
        <v>32</v>
      </c>
      <c r="F284" s="159" t="s">
        <v>337</v>
      </c>
      <c r="H284" s="160">
        <v>0.708</v>
      </c>
      <c r="I284" s="161"/>
      <c r="L284" s="157"/>
      <c r="M284" s="162"/>
      <c r="T284" s="163"/>
      <c r="AT284" s="158" t="s">
        <v>139</v>
      </c>
      <c r="AU284" s="158" t="s">
        <v>87</v>
      </c>
      <c r="AV284" s="13" t="s">
        <v>87</v>
      </c>
      <c r="AW284" s="13" t="s">
        <v>39</v>
      </c>
      <c r="AX284" s="13" t="s">
        <v>78</v>
      </c>
      <c r="AY284" s="158" t="s">
        <v>128</v>
      </c>
    </row>
    <row r="285" spans="2:51" s="13" customFormat="1" ht="20.4">
      <c r="B285" s="157"/>
      <c r="D285" s="151" t="s">
        <v>139</v>
      </c>
      <c r="E285" s="158" t="s">
        <v>32</v>
      </c>
      <c r="F285" s="159" t="s">
        <v>338</v>
      </c>
      <c r="H285" s="160">
        <v>3.54</v>
      </c>
      <c r="I285" s="161"/>
      <c r="L285" s="157"/>
      <c r="M285" s="162"/>
      <c r="T285" s="163"/>
      <c r="AT285" s="158" t="s">
        <v>139</v>
      </c>
      <c r="AU285" s="158" t="s">
        <v>87</v>
      </c>
      <c r="AV285" s="13" t="s">
        <v>87</v>
      </c>
      <c r="AW285" s="13" t="s">
        <v>39</v>
      </c>
      <c r="AX285" s="13" t="s">
        <v>78</v>
      </c>
      <c r="AY285" s="158" t="s">
        <v>128</v>
      </c>
    </row>
    <row r="286" spans="2:51" s="13" customFormat="1" ht="12">
      <c r="B286" s="157"/>
      <c r="D286" s="151" t="s">
        <v>139</v>
      </c>
      <c r="E286" s="158" t="s">
        <v>32</v>
      </c>
      <c r="F286" s="159" t="s">
        <v>339</v>
      </c>
      <c r="H286" s="160">
        <v>0.708</v>
      </c>
      <c r="I286" s="161"/>
      <c r="L286" s="157"/>
      <c r="M286" s="162"/>
      <c r="T286" s="163"/>
      <c r="AT286" s="158" t="s">
        <v>139</v>
      </c>
      <c r="AU286" s="158" t="s">
        <v>87</v>
      </c>
      <c r="AV286" s="13" t="s">
        <v>87</v>
      </c>
      <c r="AW286" s="13" t="s">
        <v>39</v>
      </c>
      <c r="AX286" s="13" t="s">
        <v>78</v>
      </c>
      <c r="AY286" s="158" t="s">
        <v>128</v>
      </c>
    </row>
    <row r="287" spans="2:51" s="14" customFormat="1" ht="12">
      <c r="B287" s="164"/>
      <c r="D287" s="151" t="s">
        <v>139</v>
      </c>
      <c r="E287" s="165" t="s">
        <v>32</v>
      </c>
      <c r="F287" s="166" t="s">
        <v>143</v>
      </c>
      <c r="H287" s="167">
        <v>4.956</v>
      </c>
      <c r="I287" s="168"/>
      <c r="L287" s="164"/>
      <c r="M287" s="169"/>
      <c r="T287" s="170"/>
      <c r="AT287" s="165" t="s">
        <v>139</v>
      </c>
      <c r="AU287" s="165" t="s">
        <v>87</v>
      </c>
      <c r="AV287" s="14" t="s">
        <v>135</v>
      </c>
      <c r="AW287" s="14" t="s">
        <v>39</v>
      </c>
      <c r="AX287" s="14" t="s">
        <v>85</v>
      </c>
      <c r="AY287" s="165" t="s">
        <v>128</v>
      </c>
    </row>
    <row r="288" spans="2:65" s="1" customFormat="1" ht="21.75" customHeight="1">
      <c r="B288" s="34"/>
      <c r="C288" s="133" t="s">
        <v>340</v>
      </c>
      <c r="D288" s="133" t="s">
        <v>130</v>
      </c>
      <c r="E288" s="134" t="s">
        <v>341</v>
      </c>
      <c r="F288" s="135" t="s">
        <v>342</v>
      </c>
      <c r="G288" s="136" t="s">
        <v>253</v>
      </c>
      <c r="H288" s="137">
        <v>50.226</v>
      </c>
      <c r="I288" s="138"/>
      <c r="J288" s="139">
        <f>ROUND(I288*H288,2)</f>
        <v>0</v>
      </c>
      <c r="K288" s="135" t="s">
        <v>134</v>
      </c>
      <c r="L288" s="34"/>
      <c r="M288" s="140" t="s">
        <v>32</v>
      </c>
      <c r="N288" s="141" t="s">
        <v>49</v>
      </c>
      <c r="P288" s="142">
        <f>O288*H288</f>
        <v>0</v>
      </c>
      <c r="Q288" s="142">
        <v>0</v>
      </c>
      <c r="R288" s="142">
        <f>Q288*H288</f>
        <v>0</v>
      </c>
      <c r="S288" s="142">
        <v>0</v>
      </c>
      <c r="T288" s="143">
        <f>S288*H288</f>
        <v>0</v>
      </c>
      <c r="AR288" s="144" t="s">
        <v>135</v>
      </c>
      <c r="AT288" s="144" t="s">
        <v>130</v>
      </c>
      <c r="AU288" s="144" t="s">
        <v>87</v>
      </c>
      <c r="AY288" s="18" t="s">
        <v>128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8" t="s">
        <v>85</v>
      </c>
      <c r="BK288" s="145">
        <f>ROUND(I288*H288,2)</f>
        <v>0</v>
      </c>
      <c r="BL288" s="18" t="s">
        <v>135</v>
      </c>
      <c r="BM288" s="144" t="s">
        <v>343</v>
      </c>
    </row>
    <row r="289" spans="2:47" s="1" customFormat="1" ht="12">
      <c r="B289" s="34"/>
      <c r="D289" s="146" t="s">
        <v>137</v>
      </c>
      <c r="F289" s="147" t="s">
        <v>344</v>
      </c>
      <c r="I289" s="148"/>
      <c r="L289" s="34"/>
      <c r="M289" s="149"/>
      <c r="T289" s="55"/>
      <c r="AT289" s="18" t="s">
        <v>137</v>
      </c>
      <c r="AU289" s="18" t="s">
        <v>87</v>
      </c>
    </row>
    <row r="290" spans="2:51" s="12" customFormat="1" ht="12">
      <c r="B290" s="150"/>
      <c r="D290" s="151" t="s">
        <v>139</v>
      </c>
      <c r="E290" s="152" t="s">
        <v>32</v>
      </c>
      <c r="F290" s="153" t="s">
        <v>140</v>
      </c>
      <c r="H290" s="152" t="s">
        <v>32</v>
      </c>
      <c r="I290" s="154"/>
      <c r="L290" s="150"/>
      <c r="M290" s="155"/>
      <c r="T290" s="156"/>
      <c r="AT290" s="152" t="s">
        <v>139</v>
      </c>
      <c r="AU290" s="152" t="s">
        <v>87</v>
      </c>
      <c r="AV290" s="12" t="s">
        <v>85</v>
      </c>
      <c r="AW290" s="12" t="s">
        <v>39</v>
      </c>
      <c r="AX290" s="12" t="s">
        <v>78</v>
      </c>
      <c r="AY290" s="152" t="s">
        <v>128</v>
      </c>
    </row>
    <row r="291" spans="2:51" s="12" customFormat="1" ht="12">
      <c r="B291" s="150"/>
      <c r="D291" s="151" t="s">
        <v>139</v>
      </c>
      <c r="E291" s="152" t="s">
        <v>32</v>
      </c>
      <c r="F291" s="153" t="s">
        <v>241</v>
      </c>
      <c r="H291" s="152" t="s">
        <v>32</v>
      </c>
      <c r="I291" s="154"/>
      <c r="L291" s="150"/>
      <c r="M291" s="155"/>
      <c r="T291" s="156"/>
      <c r="AT291" s="152" t="s">
        <v>139</v>
      </c>
      <c r="AU291" s="152" t="s">
        <v>87</v>
      </c>
      <c r="AV291" s="12" t="s">
        <v>85</v>
      </c>
      <c r="AW291" s="12" t="s">
        <v>39</v>
      </c>
      <c r="AX291" s="12" t="s">
        <v>78</v>
      </c>
      <c r="AY291" s="152" t="s">
        <v>128</v>
      </c>
    </row>
    <row r="292" spans="2:51" s="12" customFormat="1" ht="12">
      <c r="B292" s="150"/>
      <c r="D292" s="151" t="s">
        <v>139</v>
      </c>
      <c r="E292" s="152" t="s">
        <v>32</v>
      </c>
      <c r="F292" s="153" t="s">
        <v>335</v>
      </c>
      <c r="H292" s="152" t="s">
        <v>32</v>
      </c>
      <c r="I292" s="154"/>
      <c r="L292" s="150"/>
      <c r="M292" s="155"/>
      <c r="T292" s="156"/>
      <c r="AT292" s="152" t="s">
        <v>139</v>
      </c>
      <c r="AU292" s="152" t="s">
        <v>87</v>
      </c>
      <c r="AV292" s="12" t="s">
        <v>85</v>
      </c>
      <c r="AW292" s="12" t="s">
        <v>39</v>
      </c>
      <c r="AX292" s="12" t="s">
        <v>78</v>
      </c>
      <c r="AY292" s="152" t="s">
        <v>128</v>
      </c>
    </row>
    <row r="293" spans="2:51" s="12" customFormat="1" ht="30.6">
      <c r="B293" s="150"/>
      <c r="D293" s="151" t="s">
        <v>139</v>
      </c>
      <c r="E293" s="152" t="s">
        <v>32</v>
      </c>
      <c r="F293" s="153" t="s">
        <v>345</v>
      </c>
      <c r="H293" s="152" t="s">
        <v>32</v>
      </c>
      <c r="I293" s="154"/>
      <c r="L293" s="150"/>
      <c r="M293" s="155"/>
      <c r="T293" s="156"/>
      <c r="AT293" s="152" t="s">
        <v>139</v>
      </c>
      <c r="AU293" s="152" t="s">
        <v>87</v>
      </c>
      <c r="AV293" s="12" t="s">
        <v>85</v>
      </c>
      <c r="AW293" s="12" t="s">
        <v>39</v>
      </c>
      <c r="AX293" s="12" t="s">
        <v>78</v>
      </c>
      <c r="AY293" s="152" t="s">
        <v>128</v>
      </c>
    </row>
    <row r="294" spans="2:51" s="13" customFormat="1" ht="12">
      <c r="B294" s="157"/>
      <c r="D294" s="151" t="s">
        <v>139</v>
      </c>
      <c r="E294" s="158" t="s">
        <v>32</v>
      </c>
      <c r="F294" s="159" t="s">
        <v>346</v>
      </c>
      <c r="H294" s="160">
        <v>7.175</v>
      </c>
      <c r="I294" s="161"/>
      <c r="L294" s="157"/>
      <c r="M294" s="162"/>
      <c r="T294" s="163"/>
      <c r="AT294" s="158" t="s">
        <v>139</v>
      </c>
      <c r="AU294" s="158" t="s">
        <v>87</v>
      </c>
      <c r="AV294" s="13" t="s">
        <v>87</v>
      </c>
      <c r="AW294" s="13" t="s">
        <v>39</v>
      </c>
      <c r="AX294" s="13" t="s">
        <v>78</v>
      </c>
      <c r="AY294" s="158" t="s">
        <v>128</v>
      </c>
    </row>
    <row r="295" spans="2:51" s="13" customFormat="1" ht="20.4">
      <c r="B295" s="157"/>
      <c r="D295" s="151" t="s">
        <v>139</v>
      </c>
      <c r="E295" s="158" t="s">
        <v>32</v>
      </c>
      <c r="F295" s="159" t="s">
        <v>347</v>
      </c>
      <c r="H295" s="160">
        <v>35.876</v>
      </c>
      <c r="I295" s="161"/>
      <c r="L295" s="157"/>
      <c r="M295" s="162"/>
      <c r="T295" s="163"/>
      <c r="AT295" s="158" t="s">
        <v>139</v>
      </c>
      <c r="AU295" s="158" t="s">
        <v>87</v>
      </c>
      <c r="AV295" s="13" t="s">
        <v>87</v>
      </c>
      <c r="AW295" s="13" t="s">
        <v>39</v>
      </c>
      <c r="AX295" s="13" t="s">
        <v>78</v>
      </c>
      <c r="AY295" s="158" t="s">
        <v>128</v>
      </c>
    </row>
    <row r="296" spans="2:51" s="13" customFormat="1" ht="20.4">
      <c r="B296" s="157"/>
      <c r="D296" s="151" t="s">
        <v>139</v>
      </c>
      <c r="E296" s="158" t="s">
        <v>32</v>
      </c>
      <c r="F296" s="159" t="s">
        <v>348</v>
      </c>
      <c r="H296" s="160">
        <v>7.175</v>
      </c>
      <c r="I296" s="161"/>
      <c r="L296" s="157"/>
      <c r="M296" s="162"/>
      <c r="T296" s="163"/>
      <c r="AT296" s="158" t="s">
        <v>139</v>
      </c>
      <c r="AU296" s="158" t="s">
        <v>87</v>
      </c>
      <c r="AV296" s="13" t="s">
        <v>87</v>
      </c>
      <c r="AW296" s="13" t="s">
        <v>39</v>
      </c>
      <c r="AX296" s="13" t="s">
        <v>78</v>
      </c>
      <c r="AY296" s="158" t="s">
        <v>128</v>
      </c>
    </row>
    <row r="297" spans="2:51" s="14" customFormat="1" ht="12">
      <c r="B297" s="164"/>
      <c r="D297" s="151" t="s">
        <v>139</v>
      </c>
      <c r="E297" s="165" t="s">
        <v>32</v>
      </c>
      <c r="F297" s="166" t="s">
        <v>143</v>
      </c>
      <c r="H297" s="167">
        <v>50.226</v>
      </c>
      <c r="I297" s="168"/>
      <c r="L297" s="164"/>
      <c r="M297" s="169"/>
      <c r="T297" s="170"/>
      <c r="AT297" s="165" t="s">
        <v>139</v>
      </c>
      <c r="AU297" s="165" t="s">
        <v>87</v>
      </c>
      <c r="AV297" s="14" t="s">
        <v>135</v>
      </c>
      <c r="AW297" s="14" t="s">
        <v>39</v>
      </c>
      <c r="AX297" s="14" t="s">
        <v>85</v>
      </c>
      <c r="AY297" s="165" t="s">
        <v>128</v>
      </c>
    </row>
    <row r="298" spans="2:65" s="1" customFormat="1" ht="21.75" customHeight="1">
      <c r="B298" s="34"/>
      <c r="C298" s="133" t="s">
        <v>349</v>
      </c>
      <c r="D298" s="133" t="s">
        <v>130</v>
      </c>
      <c r="E298" s="134" t="s">
        <v>350</v>
      </c>
      <c r="F298" s="135" t="s">
        <v>351</v>
      </c>
      <c r="G298" s="136" t="s">
        <v>253</v>
      </c>
      <c r="H298" s="137">
        <v>55.182</v>
      </c>
      <c r="I298" s="138"/>
      <c r="J298" s="139">
        <f>ROUND(I298*H298,2)</f>
        <v>0</v>
      </c>
      <c r="K298" s="135" t="s">
        <v>134</v>
      </c>
      <c r="L298" s="34"/>
      <c r="M298" s="140" t="s">
        <v>32</v>
      </c>
      <c r="N298" s="141" t="s">
        <v>49</v>
      </c>
      <c r="P298" s="142">
        <f>O298*H298</f>
        <v>0</v>
      </c>
      <c r="Q298" s="142">
        <v>0</v>
      </c>
      <c r="R298" s="142">
        <f>Q298*H298</f>
        <v>0</v>
      </c>
      <c r="S298" s="142">
        <v>0</v>
      </c>
      <c r="T298" s="143">
        <f>S298*H298</f>
        <v>0</v>
      </c>
      <c r="AR298" s="144" t="s">
        <v>135</v>
      </c>
      <c r="AT298" s="144" t="s">
        <v>130</v>
      </c>
      <c r="AU298" s="144" t="s">
        <v>87</v>
      </c>
      <c r="AY298" s="18" t="s">
        <v>128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8" t="s">
        <v>85</v>
      </c>
      <c r="BK298" s="145">
        <f>ROUND(I298*H298,2)</f>
        <v>0</v>
      </c>
      <c r="BL298" s="18" t="s">
        <v>135</v>
      </c>
      <c r="BM298" s="144" t="s">
        <v>352</v>
      </c>
    </row>
    <row r="299" spans="2:47" s="1" customFormat="1" ht="12">
      <c r="B299" s="34"/>
      <c r="D299" s="146" t="s">
        <v>137</v>
      </c>
      <c r="F299" s="147" t="s">
        <v>353</v>
      </c>
      <c r="I299" s="148"/>
      <c r="L299" s="34"/>
      <c r="M299" s="149"/>
      <c r="T299" s="55"/>
      <c r="AT299" s="18" t="s">
        <v>137</v>
      </c>
      <c r="AU299" s="18" t="s">
        <v>87</v>
      </c>
    </row>
    <row r="300" spans="2:51" s="12" customFormat="1" ht="12">
      <c r="B300" s="150"/>
      <c r="D300" s="151" t="s">
        <v>139</v>
      </c>
      <c r="E300" s="152" t="s">
        <v>32</v>
      </c>
      <c r="F300" s="153" t="s">
        <v>354</v>
      </c>
      <c r="H300" s="152" t="s">
        <v>32</v>
      </c>
      <c r="I300" s="154"/>
      <c r="L300" s="150"/>
      <c r="M300" s="155"/>
      <c r="T300" s="156"/>
      <c r="AT300" s="152" t="s">
        <v>139</v>
      </c>
      <c r="AU300" s="152" t="s">
        <v>87</v>
      </c>
      <c r="AV300" s="12" t="s">
        <v>85</v>
      </c>
      <c r="AW300" s="12" t="s">
        <v>39</v>
      </c>
      <c r="AX300" s="12" t="s">
        <v>78</v>
      </c>
      <c r="AY300" s="152" t="s">
        <v>128</v>
      </c>
    </row>
    <row r="301" spans="2:51" s="13" customFormat="1" ht="12">
      <c r="B301" s="157"/>
      <c r="D301" s="151" t="s">
        <v>139</v>
      </c>
      <c r="E301" s="158" t="s">
        <v>32</v>
      </c>
      <c r="F301" s="159" t="s">
        <v>355</v>
      </c>
      <c r="H301" s="160">
        <v>4.956</v>
      </c>
      <c r="I301" s="161"/>
      <c r="L301" s="157"/>
      <c r="M301" s="162"/>
      <c r="T301" s="163"/>
      <c r="AT301" s="158" t="s">
        <v>139</v>
      </c>
      <c r="AU301" s="158" t="s">
        <v>87</v>
      </c>
      <c r="AV301" s="13" t="s">
        <v>87</v>
      </c>
      <c r="AW301" s="13" t="s">
        <v>39</v>
      </c>
      <c r="AX301" s="13" t="s">
        <v>78</v>
      </c>
      <c r="AY301" s="158" t="s">
        <v>128</v>
      </c>
    </row>
    <row r="302" spans="2:51" s="13" customFormat="1" ht="12">
      <c r="B302" s="157"/>
      <c r="D302" s="151" t="s">
        <v>139</v>
      </c>
      <c r="E302" s="158" t="s">
        <v>32</v>
      </c>
      <c r="F302" s="159" t="s">
        <v>356</v>
      </c>
      <c r="H302" s="160">
        <v>50.226</v>
      </c>
      <c r="I302" s="161"/>
      <c r="L302" s="157"/>
      <c r="M302" s="162"/>
      <c r="T302" s="163"/>
      <c r="AT302" s="158" t="s">
        <v>139</v>
      </c>
      <c r="AU302" s="158" t="s">
        <v>87</v>
      </c>
      <c r="AV302" s="13" t="s">
        <v>87</v>
      </c>
      <c r="AW302" s="13" t="s">
        <v>39</v>
      </c>
      <c r="AX302" s="13" t="s">
        <v>78</v>
      </c>
      <c r="AY302" s="158" t="s">
        <v>128</v>
      </c>
    </row>
    <row r="303" spans="2:51" s="14" customFormat="1" ht="12">
      <c r="B303" s="164"/>
      <c r="D303" s="151" t="s">
        <v>139</v>
      </c>
      <c r="E303" s="165" t="s">
        <v>32</v>
      </c>
      <c r="F303" s="166" t="s">
        <v>143</v>
      </c>
      <c r="H303" s="167">
        <v>55.182</v>
      </c>
      <c r="I303" s="168"/>
      <c r="L303" s="164"/>
      <c r="M303" s="169"/>
      <c r="T303" s="170"/>
      <c r="AT303" s="165" t="s">
        <v>139</v>
      </c>
      <c r="AU303" s="165" t="s">
        <v>87</v>
      </c>
      <c r="AV303" s="14" t="s">
        <v>135</v>
      </c>
      <c r="AW303" s="14" t="s">
        <v>39</v>
      </c>
      <c r="AX303" s="14" t="s">
        <v>85</v>
      </c>
      <c r="AY303" s="165" t="s">
        <v>128</v>
      </c>
    </row>
    <row r="304" spans="2:65" s="1" customFormat="1" ht="24.15" customHeight="1">
      <c r="B304" s="34"/>
      <c r="C304" s="133" t="s">
        <v>357</v>
      </c>
      <c r="D304" s="133" t="s">
        <v>130</v>
      </c>
      <c r="E304" s="134" t="s">
        <v>358</v>
      </c>
      <c r="F304" s="135" t="s">
        <v>359</v>
      </c>
      <c r="G304" s="136" t="s">
        <v>253</v>
      </c>
      <c r="H304" s="137">
        <v>220.728</v>
      </c>
      <c r="I304" s="138"/>
      <c r="J304" s="139">
        <f>ROUND(I304*H304,2)</f>
        <v>0</v>
      </c>
      <c r="K304" s="135" t="s">
        <v>134</v>
      </c>
      <c r="L304" s="34"/>
      <c r="M304" s="140" t="s">
        <v>32</v>
      </c>
      <c r="N304" s="141" t="s">
        <v>49</v>
      </c>
      <c r="P304" s="142">
        <f>O304*H304</f>
        <v>0</v>
      </c>
      <c r="Q304" s="142">
        <v>0</v>
      </c>
      <c r="R304" s="142">
        <f>Q304*H304</f>
        <v>0</v>
      </c>
      <c r="S304" s="142">
        <v>0</v>
      </c>
      <c r="T304" s="143">
        <f>S304*H304</f>
        <v>0</v>
      </c>
      <c r="AR304" s="144" t="s">
        <v>135</v>
      </c>
      <c r="AT304" s="144" t="s">
        <v>130</v>
      </c>
      <c r="AU304" s="144" t="s">
        <v>87</v>
      </c>
      <c r="AY304" s="18" t="s">
        <v>128</v>
      </c>
      <c r="BE304" s="145">
        <f>IF(N304="základní",J304,0)</f>
        <v>0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8" t="s">
        <v>85</v>
      </c>
      <c r="BK304" s="145">
        <f>ROUND(I304*H304,2)</f>
        <v>0</v>
      </c>
      <c r="BL304" s="18" t="s">
        <v>135</v>
      </c>
      <c r="BM304" s="144" t="s">
        <v>360</v>
      </c>
    </row>
    <row r="305" spans="2:47" s="1" customFormat="1" ht="12">
      <c r="B305" s="34"/>
      <c r="D305" s="146" t="s">
        <v>137</v>
      </c>
      <c r="F305" s="147" t="s">
        <v>361</v>
      </c>
      <c r="I305" s="148"/>
      <c r="L305" s="34"/>
      <c r="M305" s="149"/>
      <c r="T305" s="55"/>
      <c r="AT305" s="18" t="s">
        <v>137</v>
      </c>
      <c r="AU305" s="18" t="s">
        <v>87</v>
      </c>
    </row>
    <row r="306" spans="2:51" s="13" customFormat="1" ht="12">
      <c r="B306" s="157"/>
      <c r="D306" s="151" t="s">
        <v>139</v>
      </c>
      <c r="E306" s="158" t="s">
        <v>32</v>
      </c>
      <c r="F306" s="159" t="s">
        <v>362</v>
      </c>
      <c r="H306" s="160">
        <v>55.182</v>
      </c>
      <c r="I306" s="161"/>
      <c r="L306" s="157"/>
      <c r="M306" s="162"/>
      <c r="T306" s="163"/>
      <c r="AT306" s="158" t="s">
        <v>139</v>
      </c>
      <c r="AU306" s="158" t="s">
        <v>87</v>
      </c>
      <c r="AV306" s="13" t="s">
        <v>87</v>
      </c>
      <c r="AW306" s="13" t="s">
        <v>39</v>
      </c>
      <c r="AX306" s="13" t="s">
        <v>85</v>
      </c>
      <c r="AY306" s="158" t="s">
        <v>128</v>
      </c>
    </row>
    <row r="307" spans="2:51" s="13" customFormat="1" ht="12">
      <c r="B307" s="157"/>
      <c r="D307" s="151" t="s">
        <v>139</v>
      </c>
      <c r="F307" s="159" t="s">
        <v>363</v>
      </c>
      <c r="H307" s="160">
        <v>220.728</v>
      </c>
      <c r="I307" s="161"/>
      <c r="L307" s="157"/>
      <c r="M307" s="162"/>
      <c r="T307" s="163"/>
      <c r="AT307" s="158" t="s">
        <v>139</v>
      </c>
      <c r="AU307" s="158" t="s">
        <v>87</v>
      </c>
      <c r="AV307" s="13" t="s">
        <v>87</v>
      </c>
      <c r="AW307" s="13" t="s">
        <v>4</v>
      </c>
      <c r="AX307" s="13" t="s">
        <v>85</v>
      </c>
      <c r="AY307" s="158" t="s">
        <v>128</v>
      </c>
    </row>
    <row r="308" spans="2:63" s="11" customFormat="1" ht="22.8" customHeight="1">
      <c r="B308" s="121"/>
      <c r="D308" s="122" t="s">
        <v>77</v>
      </c>
      <c r="E308" s="131" t="s">
        <v>135</v>
      </c>
      <c r="F308" s="131" t="s">
        <v>364</v>
      </c>
      <c r="I308" s="124"/>
      <c r="J308" s="132">
        <f>BK308</f>
        <v>0</v>
      </c>
      <c r="L308" s="121"/>
      <c r="M308" s="126"/>
      <c r="P308" s="127">
        <f>SUM(P309:P317)</f>
        <v>0</v>
      </c>
      <c r="R308" s="127">
        <f>SUM(R309:R317)</f>
        <v>0</v>
      </c>
      <c r="T308" s="128">
        <f>SUM(T309:T317)</f>
        <v>0</v>
      </c>
      <c r="AR308" s="122" t="s">
        <v>85</v>
      </c>
      <c r="AT308" s="129" t="s">
        <v>77</v>
      </c>
      <c r="AU308" s="129" t="s">
        <v>85</v>
      </c>
      <c r="AY308" s="122" t="s">
        <v>128</v>
      </c>
      <c r="BK308" s="130">
        <f>SUM(BK309:BK317)</f>
        <v>0</v>
      </c>
    </row>
    <row r="309" spans="2:65" s="1" customFormat="1" ht="44.25" customHeight="1">
      <c r="B309" s="34"/>
      <c r="C309" s="133" t="s">
        <v>365</v>
      </c>
      <c r="D309" s="133" t="s">
        <v>130</v>
      </c>
      <c r="E309" s="134" t="s">
        <v>366</v>
      </c>
      <c r="F309" s="135" t="s">
        <v>367</v>
      </c>
      <c r="G309" s="136" t="s">
        <v>133</v>
      </c>
      <c r="H309" s="137">
        <v>129.31</v>
      </c>
      <c r="I309" s="138"/>
      <c r="J309" s="139">
        <f>ROUND(I309*H309,2)</f>
        <v>0</v>
      </c>
      <c r="K309" s="135" t="s">
        <v>368</v>
      </c>
      <c r="L309" s="34"/>
      <c r="M309" s="140" t="s">
        <v>32</v>
      </c>
      <c r="N309" s="141" t="s">
        <v>49</v>
      </c>
      <c r="P309" s="142">
        <f>O309*H309</f>
        <v>0</v>
      </c>
      <c r="Q309" s="142">
        <v>0</v>
      </c>
      <c r="R309" s="142">
        <f>Q309*H309</f>
        <v>0</v>
      </c>
      <c r="S309" s="142">
        <v>0</v>
      </c>
      <c r="T309" s="143">
        <f>S309*H309</f>
        <v>0</v>
      </c>
      <c r="AR309" s="144" t="s">
        <v>135</v>
      </c>
      <c r="AT309" s="144" t="s">
        <v>130</v>
      </c>
      <c r="AU309" s="144" t="s">
        <v>87</v>
      </c>
      <c r="AY309" s="18" t="s">
        <v>128</v>
      </c>
      <c r="BE309" s="145">
        <f>IF(N309="základní",J309,0)</f>
        <v>0</v>
      </c>
      <c r="BF309" s="145">
        <f>IF(N309="snížená",J309,0)</f>
        <v>0</v>
      </c>
      <c r="BG309" s="145">
        <f>IF(N309="zákl. přenesená",J309,0)</f>
        <v>0</v>
      </c>
      <c r="BH309" s="145">
        <f>IF(N309="sníž. přenesená",J309,0)</f>
        <v>0</v>
      </c>
      <c r="BI309" s="145">
        <f>IF(N309="nulová",J309,0)</f>
        <v>0</v>
      </c>
      <c r="BJ309" s="18" t="s">
        <v>85</v>
      </c>
      <c r="BK309" s="145">
        <f>ROUND(I309*H309,2)</f>
        <v>0</v>
      </c>
      <c r="BL309" s="18" t="s">
        <v>135</v>
      </c>
      <c r="BM309" s="144" t="s">
        <v>369</v>
      </c>
    </row>
    <row r="310" spans="2:51" s="12" customFormat="1" ht="12">
      <c r="B310" s="150"/>
      <c r="D310" s="151" t="s">
        <v>139</v>
      </c>
      <c r="E310" s="152" t="s">
        <v>32</v>
      </c>
      <c r="F310" s="153" t="s">
        <v>140</v>
      </c>
      <c r="H310" s="152" t="s">
        <v>32</v>
      </c>
      <c r="I310" s="154"/>
      <c r="L310" s="150"/>
      <c r="M310" s="155"/>
      <c r="T310" s="156"/>
      <c r="AT310" s="152" t="s">
        <v>139</v>
      </c>
      <c r="AU310" s="152" t="s">
        <v>87</v>
      </c>
      <c r="AV310" s="12" t="s">
        <v>85</v>
      </c>
      <c r="AW310" s="12" t="s">
        <v>39</v>
      </c>
      <c r="AX310" s="12" t="s">
        <v>78</v>
      </c>
      <c r="AY310" s="152" t="s">
        <v>128</v>
      </c>
    </row>
    <row r="311" spans="2:51" s="12" customFormat="1" ht="12">
      <c r="B311" s="150"/>
      <c r="D311" s="151" t="s">
        <v>139</v>
      </c>
      <c r="E311" s="152" t="s">
        <v>32</v>
      </c>
      <c r="F311" s="153" t="s">
        <v>370</v>
      </c>
      <c r="H311" s="152" t="s">
        <v>32</v>
      </c>
      <c r="I311" s="154"/>
      <c r="L311" s="150"/>
      <c r="M311" s="155"/>
      <c r="T311" s="156"/>
      <c r="AT311" s="152" t="s">
        <v>139</v>
      </c>
      <c r="AU311" s="152" t="s">
        <v>87</v>
      </c>
      <c r="AV311" s="12" t="s">
        <v>85</v>
      </c>
      <c r="AW311" s="12" t="s">
        <v>39</v>
      </c>
      <c r="AX311" s="12" t="s">
        <v>78</v>
      </c>
      <c r="AY311" s="152" t="s">
        <v>128</v>
      </c>
    </row>
    <row r="312" spans="2:51" s="12" customFormat="1" ht="12">
      <c r="B312" s="150"/>
      <c r="D312" s="151" t="s">
        <v>139</v>
      </c>
      <c r="E312" s="152" t="s">
        <v>32</v>
      </c>
      <c r="F312" s="153" t="s">
        <v>371</v>
      </c>
      <c r="H312" s="152" t="s">
        <v>32</v>
      </c>
      <c r="I312" s="154"/>
      <c r="L312" s="150"/>
      <c r="M312" s="155"/>
      <c r="T312" s="156"/>
      <c r="AT312" s="152" t="s">
        <v>139</v>
      </c>
      <c r="AU312" s="152" t="s">
        <v>87</v>
      </c>
      <c r="AV312" s="12" t="s">
        <v>85</v>
      </c>
      <c r="AW312" s="12" t="s">
        <v>39</v>
      </c>
      <c r="AX312" s="12" t="s">
        <v>78</v>
      </c>
      <c r="AY312" s="152" t="s">
        <v>128</v>
      </c>
    </row>
    <row r="313" spans="2:51" s="12" customFormat="1" ht="12">
      <c r="B313" s="150"/>
      <c r="D313" s="151" t="s">
        <v>139</v>
      </c>
      <c r="E313" s="152" t="s">
        <v>32</v>
      </c>
      <c r="F313" s="153" t="s">
        <v>372</v>
      </c>
      <c r="H313" s="152" t="s">
        <v>32</v>
      </c>
      <c r="I313" s="154"/>
      <c r="L313" s="150"/>
      <c r="M313" s="155"/>
      <c r="T313" s="156"/>
      <c r="AT313" s="152" t="s">
        <v>139</v>
      </c>
      <c r="AU313" s="152" t="s">
        <v>87</v>
      </c>
      <c r="AV313" s="12" t="s">
        <v>85</v>
      </c>
      <c r="AW313" s="12" t="s">
        <v>39</v>
      </c>
      <c r="AX313" s="12" t="s">
        <v>78</v>
      </c>
      <c r="AY313" s="152" t="s">
        <v>128</v>
      </c>
    </row>
    <row r="314" spans="2:51" s="13" customFormat="1" ht="12">
      <c r="B314" s="157"/>
      <c r="D314" s="151" t="s">
        <v>139</v>
      </c>
      <c r="E314" s="158" t="s">
        <v>32</v>
      </c>
      <c r="F314" s="159" t="s">
        <v>373</v>
      </c>
      <c r="H314" s="160">
        <v>109.52</v>
      </c>
      <c r="I314" s="161"/>
      <c r="L314" s="157"/>
      <c r="M314" s="162"/>
      <c r="T314" s="163"/>
      <c r="AT314" s="158" t="s">
        <v>139</v>
      </c>
      <c r="AU314" s="158" t="s">
        <v>87</v>
      </c>
      <c r="AV314" s="13" t="s">
        <v>87</v>
      </c>
      <c r="AW314" s="13" t="s">
        <v>39</v>
      </c>
      <c r="AX314" s="13" t="s">
        <v>78</v>
      </c>
      <c r="AY314" s="158" t="s">
        <v>128</v>
      </c>
    </row>
    <row r="315" spans="2:51" s="13" customFormat="1" ht="12">
      <c r="B315" s="157"/>
      <c r="D315" s="151" t="s">
        <v>139</v>
      </c>
      <c r="E315" s="158" t="s">
        <v>32</v>
      </c>
      <c r="F315" s="159" t="s">
        <v>374</v>
      </c>
      <c r="H315" s="160">
        <v>19.79</v>
      </c>
      <c r="I315" s="161"/>
      <c r="L315" s="157"/>
      <c r="M315" s="162"/>
      <c r="T315" s="163"/>
      <c r="AT315" s="158" t="s">
        <v>139</v>
      </c>
      <c r="AU315" s="158" t="s">
        <v>87</v>
      </c>
      <c r="AV315" s="13" t="s">
        <v>87</v>
      </c>
      <c r="AW315" s="13" t="s">
        <v>39</v>
      </c>
      <c r="AX315" s="13" t="s">
        <v>78</v>
      </c>
      <c r="AY315" s="158" t="s">
        <v>128</v>
      </c>
    </row>
    <row r="316" spans="2:51" s="15" customFormat="1" ht="12">
      <c r="B316" s="171"/>
      <c r="D316" s="151" t="s">
        <v>139</v>
      </c>
      <c r="E316" s="172" t="s">
        <v>32</v>
      </c>
      <c r="F316" s="173" t="s">
        <v>375</v>
      </c>
      <c r="H316" s="174">
        <v>129.31</v>
      </c>
      <c r="I316" s="175"/>
      <c r="L316" s="171"/>
      <c r="M316" s="176"/>
      <c r="T316" s="177"/>
      <c r="AT316" s="172" t="s">
        <v>139</v>
      </c>
      <c r="AU316" s="172" t="s">
        <v>87</v>
      </c>
      <c r="AV316" s="15" t="s">
        <v>150</v>
      </c>
      <c r="AW316" s="15" t="s">
        <v>39</v>
      </c>
      <c r="AX316" s="15" t="s">
        <v>78</v>
      </c>
      <c r="AY316" s="172" t="s">
        <v>128</v>
      </c>
    </row>
    <row r="317" spans="2:51" s="14" customFormat="1" ht="12">
      <c r="B317" s="164"/>
      <c r="D317" s="151" t="s">
        <v>139</v>
      </c>
      <c r="E317" s="165" t="s">
        <v>32</v>
      </c>
      <c r="F317" s="166" t="s">
        <v>143</v>
      </c>
      <c r="H317" s="167">
        <v>129.31</v>
      </c>
      <c r="I317" s="168"/>
      <c r="L317" s="164"/>
      <c r="M317" s="169"/>
      <c r="T317" s="170"/>
      <c r="AT317" s="165" t="s">
        <v>139</v>
      </c>
      <c r="AU317" s="165" t="s">
        <v>87</v>
      </c>
      <c r="AV317" s="14" t="s">
        <v>135</v>
      </c>
      <c r="AW317" s="14" t="s">
        <v>39</v>
      </c>
      <c r="AX317" s="14" t="s">
        <v>85</v>
      </c>
      <c r="AY317" s="165" t="s">
        <v>128</v>
      </c>
    </row>
    <row r="318" spans="2:63" s="11" customFormat="1" ht="22.8" customHeight="1">
      <c r="B318" s="121"/>
      <c r="D318" s="122" t="s">
        <v>77</v>
      </c>
      <c r="E318" s="131" t="s">
        <v>166</v>
      </c>
      <c r="F318" s="131" t="s">
        <v>376</v>
      </c>
      <c r="I318" s="124"/>
      <c r="J318" s="132">
        <f>BK318</f>
        <v>0</v>
      </c>
      <c r="L318" s="121"/>
      <c r="M318" s="126"/>
      <c r="P318" s="127">
        <f>SUM(P319:P541)</f>
        <v>0</v>
      </c>
      <c r="R318" s="127">
        <f>SUM(R319:R541)</f>
        <v>303.3132071</v>
      </c>
      <c r="T318" s="128">
        <f>SUM(T319:T541)</f>
        <v>0</v>
      </c>
      <c r="AR318" s="122" t="s">
        <v>85</v>
      </c>
      <c r="AT318" s="129" t="s">
        <v>77</v>
      </c>
      <c r="AU318" s="129" t="s">
        <v>85</v>
      </c>
      <c r="AY318" s="122" t="s">
        <v>128</v>
      </c>
      <c r="BK318" s="130">
        <f>SUM(BK319:BK541)</f>
        <v>0</v>
      </c>
    </row>
    <row r="319" spans="2:65" s="1" customFormat="1" ht="33" customHeight="1">
      <c r="B319" s="34"/>
      <c r="C319" s="133" t="s">
        <v>377</v>
      </c>
      <c r="D319" s="133" t="s">
        <v>130</v>
      </c>
      <c r="E319" s="134" t="s">
        <v>378</v>
      </c>
      <c r="F319" s="135" t="s">
        <v>379</v>
      </c>
      <c r="G319" s="136" t="s">
        <v>133</v>
      </c>
      <c r="H319" s="137">
        <v>1039.68</v>
      </c>
      <c r="I319" s="138"/>
      <c r="J319" s="139">
        <f>ROUND(I319*H319,2)</f>
        <v>0</v>
      </c>
      <c r="K319" s="135" t="s">
        <v>134</v>
      </c>
      <c r="L319" s="34"/>
      <c r="M319" s="140" t="s">
        <v>32</v>
      </c>
      <c r="N319" s="141" t="s">
        <v>49</v>
      </c>
      <c r="P319" s="142">
        <f>O319*H319</f>
        <v>0</v>
      </c>
      <c r="Q319" s="142">
        <v>0</v>
      </c>
      <c r="R319" s="142">
        <f>Q319*H319</f>
        <v>0</v>
      </c>
      <c r="S319" s="142">
        <v>0</v>
      </c>
      <c r="T319" s="143">
        <f>S319*H319</f>
        <v>0</v>
      </c>
      <c r="AR319" s="144" t="s">
        <v>135</v>
      </c>
      <c r="AT319" s="144" t="s">
        <v>130</v>
      </c>
      <c r="AU319" s="144" t="s">
        <v>87</v>
      </c>
      <c r="AY319" s="18" t="s">
        <v>128</v>
      </c>
      <c r="BE319" s="145">
        <f>IF(N319="základní",J319,0)</f>
        <v>0</v>
      </c>
      <c r="BF319" s="145">
        <f>IF(N319="snížená",J319,0)</f>
        <v>0</v>
      </c>
      <c r="BG319" s="145">
        <f>IF(N319="zákl. přenesená",J319,0)</f>
        <v>0</v>
      </c>
      <c r="BH319" s="145">
        <f>IF(N319="sníž. přenesená",J319,0)</f>
        <v>0</v>
      </c>
      <c r="BI319" s="145">
        <f>IF(N319="nulová",J319,0)</f>
        <v>0</v>
      </c>
      <c r="BJ319" s="18" t="s">
        <v>85</v>
      </c>
      <c r="BK319" s="145">
        <f>ROUND(I319*H319,2)</f>
        <v>0</v>
      </c>
      <c r="BL319" s="18" t="s">
        <v>135</v>
      </c>
      <c r="BM319" s="144" t="s">
        <v>380</v>
      </c>
    </row>
    <row r="320" spans="2:47" s="1" customFormat="1" ht="12">
      <c r="B320" s="34"/>
      <c r="D320" s="146" t="s">
        <v>137</v>
      </c>
      <c r="F320" s="147" t="s">
        <v>381</v>
      </c>
      <c r="I320" s="148"/>
      <c r="L320" s="34"/>
      <c r="M320" s="149"/>
      <c r="T320" s="55"/>
      <c r="AT320" s="18" t="s">
        <v>137</v>
      </c>
      <c r="AU320" s="18" t="s">
        <v>87</v>
      </c>
    </row>
    <row r="321" spans="2:51" s="12" customFormat="1" ht="12">
      <c r="B321" s="150"/>
      <c r="D321" s="151" t="s">
        <v>139</v>
      </c>
      <c r="E321" s="152" t="s">
        <v>32</v>
      </c>
      <c r="F321" s="153" t="s">
        <v>140</v>
      </c>
      <c r="H321" s="152" t="s">
        <v>32</v>
      </c>
      <c r="I321" s="154"/>
      <c r="L321" s="150"/>
      <c r="M321" s="155"/>
      <c r="T321" s="156"/>
      <c r="AT321" s="152" t="s">
        <v>139</v>
      </c>
      <c r="AU321" s="152" t="s">
        <v>87</v>
      </c>
      <c r="AV321" s="12" t="s">
        <v>85</v>
      </c>
      <c r="AW321" s="12" t="s">
        <v>39</v>
      </c>
      <c r="AX321" s="12" t="s">
        <v>78</v>
      </c>
      <c r="AY321" s="152" t="s">
        <v>128</v>
      </c>
    </row>
    <row r="322" spans="2:51" s="12" customFormat="1" ht="12">
      <c r="B322" s="150"/>
      <c r="D322" s="151" t="s">
        <v>139</v>
      </c>
      <c r="E322" s="152" t="s">
        <v>32</v>
      </c>
      <c r="F322" s="153" t="s">
        <v>370</v>
      </c>
      <c r="H322" s="152" t="s">
        <v>32</v>
      </c>
      <c r="I322" s="154"/>
      <c r="L322" s="150"/>
      <c r="M322" s="155"/>
      <c r="T322" s="156"/>
      <c r="AT322" s="152" t="s">
        <v>139</v>
      </c>
      <c r="AU322" s="152" t="s">
        <v>87</v>
      </c>
      <c r="AV322" s="12" t="s">
        <v>85</v>
      </c>
      <c r="AW322" s="12" t="s">
        <v>39</v>
      </c>
      <c r="AX322" s="12" t="s">
        <v>78</v>
      </c>
      <c r="AY322" s="152" t="s">
        <v>128</v>
      </c>
    </row>
    <row r="323" spans="2:51" s="12" customFormat="1" ht="12">
      <c r="B323" s="150"/>
      <c r="D323" s="151" t="s">
        <v>139</v>
      </c>
      <c r="E323" s="152" t="s">
        <v>32</v>
      </c>
      <c r="F323" s="153" t="s">
        <v>382</v>
      </c>
      <c r="H323" s="152" t="s">
        <v>32</v>
      </c>
      <c r="I323" s="154"/>
      <c r="L323" s="150"/>
      <c r="M323" s="155"/>
      <c r="T323" s="156"/>
      <c r="AT323" s="152" t="s">
        <v>139</v>
      </c>
      <c r="AU323" s="152" t="s">
        <v>87</v>
      </c>
      <c r="AV323" s="12" t="s">
        <v>85</v>
      </c>
      <c r="AW323" s="12" t="s">
        <v>39</v>
      </c>
      <c r="AX323" s="12" t="s">
        <v>78</v>
      </c>
      <c r="AY323" s="152" t="s">
        <v>128</v>
      </c>
    </row>
    <row r="324" spans="2:51" s="13" customFormat="1" ht="12">
      <c r="B324" s="157"/>
      <c r="D324" s="151" t="s">
        <v>139</v>
      </c>
      <c r="E324" s="158" t="s">
        <v>32</v>
      </c>
      <c r="F324" s="159" t="s">
        <v>383</v>
      </c>
      <c r="H324" s="160">
        <v>106.16</v>
      </c>
      <c r="I324" s="161"/>
      <c r="L324" s="157"/>
      <c r="M324" s="162"/>
      <c r="T324" s="163"/>
      <c r="AT324" s="158" t="s">
        <v>139</v>
      </c>
      <c r="AU324" s="158" t="s">
        <v>87</v>
      </c>
      <c r="AV324" s="13" t="s">
        <v>87</v>
      </c>
      <c r="AW324" s="13" t="s">
        <v>39</v>
      </c>
      <c r="AX324" s="13" t="s">
        <v>78</v>
      </c>
      <c r="AY324" s="158" t="s">
        <v>128</v>
      </c>
    </row>
    <row r="325" spans="2:51" s="13" customFormat="1" ht="12">
      <c r="B325" s="157"/>
      <c r="D325" s="151" t="s">
        <v>139</v>
      </c>
      <c r="E325" s="158" t="s">
        <v>32</v>
      </c>
      <c r="F325" s="159" t="s">
        <v>374</v>
      </c>
      <c r="H325" s="160">
        <v>19.79</v>
      </c>
      <c r="I325" s="161"/>
      <c r="L325" s="157"/>
      <c r="M325" s="162"/>
      <c r="T325" s="163"/>
      <c r="AT325" s="158" t="s">
        <v>139</v>
      </c>
      <c r="AU325" s="158" t="s">
        <v>87</v>
      </c>
      <c r="AV325" s="13" t="s">
        <v>87</v>
      </c>
      <c r="AW325" s="13" t="s">
        <v>39</v>
      </c>
      <c r="AX325" s="13" t="s">
        <v>78</v>
      </c>
      <c r="AY325" s="158" t="s">
        <v>128</v>
      </c>
    </row>
    <row r="326" spans="2:51" s="15" customFormat="1" ht="12">
      <c r="B326" s="171"/>
      <c r="D326" s="151" t="s">
        <v>139</v>
      </c>
      <c r="E326" s="172" t="s">
        <v>32</v>
      </c>
      <c r="F326" s="173" t="s">
        <v>384</v>
      </c>
      <c r="H326" s="174">
        <v>125.95</v>
      </c>
      <c r="I326" s="175"/>
      <c r="L326" s="171"/>
      <c r="M326" s="176"/>
      <c r="T326" s="177"/>
      <c r="AT326" s="172" t="s">
        <v>139</v>
      </c>
      <c r="AU326" s="172" t="s">
        <v>87</v>
      </c>
      <c r="AV326" s="15" t="s">
        <v>150</v>
      </c>
      <c r="AW326" s="15" t="s">
        <v>39</v>
      </c>
      <c r="AX326" s="15" t="s">
        <v>78</v>
      </c>
      <c r="AY326" s="172" t="s">
        <v>128</v>
      </c>
    </row>
    <row r="327" spans="2:51" s="12" customFormat="1" ht="12">
      <c r="B327" s="150"/>
      <c r="D327" s="151" t="s">
        <v>139</v>
      </c>
      <c r="E327" s="152" t="s">
        <v>32</v>
      </c>
      <c r="F327" s="153" t="s">
        <v>385</v>
      </c>
      <c r="H327" s="152" t="s">
        <v>32</v>
      </c>
      <c r="I327" s="154"/>
      <c r="L327" s="150"/>
      <c r="M327" s="155"/>
      <c r="T327" s="156"/>
      <c r="AT327" s="152" t="s">
        <v>139</v>
      </c>
      <c r="AU327" s="152" t="s">
        <v>87</v>
      </c>
      <c r="AV327" s="12" t="s">
        <v>85</v>
      </c>
      <c r="AW327" s="12" t="s">
        <v>39</v>
      </c>
      <c r="AX327" s="12" t="s">
        <v>78</v>
      </c>
      <c r="AY327" s="152" t="s">
        <v>128</v>
      </c>
    </row>
    <row r="328" spans="2:51" s="13" customFormat="1" ht="20.4">
      <c r="B328" s="157"/>
      <c r="D328" s="151" t="s">
        <v>139</v>
      </c>
      <c r="E328" s="158" t="s">
        <v>32</v>
      </c>
      <c r="F328" s="159" t="s">
        <v>386</v>
      </c>
      <c r="H328" s="160">
        <v>862.36</v>
      </c>
      <c r="I328" s="161"/>
      <c r="L328" s="157"/>
      <c r="M328" s="162"/>
      <c r="T328" s="163"/>
      <c r="AT328" s="158" t="s">
        <v>139</v>
      </c>
      <c r="AU328" s="158" t="s">
        <v>87</v>
      </c>
      <c r="AV328" s="13" t="s">
        <v>87</v>
      </c>
      <c r="AW328" s="13" t="s">
        <v>39</v>
      </c>
      <c r="AX328" s="13" t="s">
        <v>78</v>
      </c>
      <c r="AY328" s="158" t="s">
        <v>128</v>
      </c>
    </row>
    <row r="329" spans="2:51" s="13" customFormat="1" ht="12">
      <c r="B329" s="157"/>
      <c r="D329" s="151" t="s">
        <v>139</v>
      </c>
      <c r="E329" s="158" t="s">
        <v>32</v>
      </c>
      <c r="F329" s="159" t="s">
        <v>387</v>
      </c>
      <c r="H329" s="160">
        <v>51.37</v>
      </c>
      <c r="I329" s="161"/>
      <c r="L329" s="157"/>
      <c r="M329" s="162"/>
      <c r="T329" s="163"/>
      <c r="AT329" s="158" t="s">
        <v>139</v>
      </c>
      <c r="AU329" s="158" t="s">
        <v>87</v>
      </c>
      <c r="AV329" s="13" t="s">
        <v>87</v>
      </c>
      <c r="AW329" s="13" t="s">
        <v>39</v>
      </c>
      <c r="AX329" s="13" t="s">
        <v>78</v>
      </c>
      <c r="AY329" s="158" t="s">
        <v>128</v>
      </c>
    </row>
    <row r="330" spans="2:51" s="15" customFormat="1" ht="12">
      <c r="B330" s="171"/>
      <c r="D330" s="151" t="s">
        <v>139</v>
      </c>
      <c r="E330" s="172" t="s">
        <v>32</v>
      </c>
      <c r="F330" s="173" t="s">
        <v>388</v>
      </c>
      <c r="H330" s="174">
        <v>913.73</v>
      </c>
      <c r="I330" s="175"/>
      <c r="L330" s="171"/>
      <c r="M330" s="176"/>
      <c r="T330" s="177"/>
      <c r="AT330" s="172" t="s">
        <v>139</v>
      </c>
      <c r="AU330" s="172" t="s">
        <v>87</v>
      </c>
      <c r="AV330" s="15" t="s">
        <v>150</v>
      </c>
      <c r="AW330" s="15" t="s">
        <v>39</v>
      </c>
      <c r="AX330" s="15" t="s">
        <v>78</v>
      </c>
      <c r="AY330" s="172" t="s">
        <v>128</v>
      </c>
    </row>
    <row r="331" spans="2:51" s="14" customFormat="1" ht="12">
      <c r="B331" s="164"/>
      <c r="D331" s="151" t="s">
        <v>139</v>
      </c>
      <c r="E331" s="165" t="s">
        <v>32</v>
      </c>
      <c r="F331" s="166" t="s">
        <v>143</v>
      </c>
      <c r="H331" s="167">
        <v>1039.68</v>
      </c>
      <c r="I331" s="168"/>
      <c r="L331" s="164"/>
      <c r="M331" s="169"/>
      <c r="T331" s="170"/>
      <c r="AT331" s="165" t="s">
        <v>139</v>
      </c>
      <c r="AU331" s="165" t="s">
        <v>87</v>
      </c>
      <c r="AV331" s="14" t="s">
        <v>135</v>
      </c>
      <c r="AW331" s="14" t="s">
        <v>39</v>
      </c>
      <c r="AX331" s="14" t="s">
        <v>85</v>
      </c>
      <c r="AY331" s="165" t="s">
        <v>128</v>
      </c>
    </row>
    <row r="332" spans="2:65" s="1" customFormat="1" ht="33" customHeight="1">
      <c r="B332" s="34"/>
      <c r="C332" s="133" t="s">
        <v>389</v>
      </c>
      <c r="D332" s="133" t="s">
        <v>130</v>
      </c>
      <c r="E332" s="134" t="s">
        <v>390</v>
      </c>
      <c r="F332" s="135" t="s">
        <v>391</v>
      </c>
      <c r="G332" s="136" t="s">
        <v>133</v>
      </c>
      <c r="H332" s="137">
        <v>125.95</v>
      </c>
      <c r="I332" s="138"/>
      <c r="J332" s="139">
        <f>ROUND(I332*H332,2)</f>
        <v>0</v>
      </c>
      <c r="K332" s="135" t="s">
        <v>134</v>
      </c>
      <c r="L332" s="34"/>
      <c r="M332" s="140" t="s">
        <v>32</v>
      </c>
      <c r="N332" s="141" t="s">
        <v>49</v>
      </c>
      <c r="P332" s="142">
        <f>O332*H332</f>
        <v>0</v>
      </c>
      <c r="Q332" s="142">
        <v>0</v>
      </c>
      <c r="R332" s="142">
        <f>Q332*H332</f>
        <v>0</v>
      </c>
      <c r="S332" s="142">
        <v>0</v>
      </c>
      <c r="T332" s="143">
        <f>S332*H332</f>
        <v>0</v>
      </c>
      <c r="AR332" s="144" t="s">
        <v>135</v>
      </c>
      <c r="AT332" s="144" t="s">
        <v>130</v>
      </c>
      <c r="AU332" s="144" t="s">
        <v>87</v>
      </c>
      <c r="AY332" s="18" t="s">
        <v>128</v>
      </c>
      <c r="BE332" s="145">
        <f>IF(N332="základní",J332,0)</f>
        <v>0</v>
      </c>
      <c r="BF332" s="145">
        <f>IF(N332="snížená",J332,0)</f>
        <v>0</v>
      </c>
      <c r="BG332" s="145">
        <f>IF(N332="zákl. přenesená",J332,0)</f>
        <v>0</v>
      </c>
      <c r="BH332" s="145">
        <f>IF(N332="sníž. přenesená",J332,0)</f>
        <v>0</v>
      </c>
      <c r="BI332" s="145">
        <f>IF(N332="nulová",J332,0)</f>
        <v>0</v>
      </c>
      <c r="BJ332" s="18" t="s">
        <v>85</v>
      </c>
      <c r="BK332" s="145">
        <f>ROUND(I332*H332,2)</f>
        <v>0</v>
      </c>
      <c r="BL332" s="18" t="s">
        <v>135</v>
      </c>
      <c r="BM332" s="144" t="s">
        <v>392</v>
      </c>
    </row>
    <row r="333" spans="2:47" s="1" customFormat="1" ht="12">
      <c r="B333" s="34"/>
      <c r="D333" s="146" t="s">
        <v>137</v>
      </c>
      <c r="F333" s="147" t="s">
        <v>393</v>
      </c>
      <c r="I333" s="148"/>
      <c r="L333" s="34"/>
      <c r="M333" s="149"/>
      <c r="T333" s="55"/>
      <c r="AT333" s="18" t="s">
        <v>137</v>
      </c>
      <c r="AU333" s="18" t="s">
        <v>87</v>
      </c>
    </row>
    <row r="334" spans="2:51" s="12" customFormat="1" ht="12">
      <c r="B334" s="150"/>
      <c r="D334" s="151" t="s">
        <v>139</v>
      </c>
      <c r="E334" s="152" t="s">
        <v>32</v>
      </c>
      <c r="F334" s="153" t="s">
        <v>140</v>
      </c>
      <c r="H334" s="152" t="s">
        <v>32</v>
      </c>
      <c r="I334" s="154"/>
      <c r="L334" s="150"/>
      <c r="M334" s="155"/>
      <c r="T334" s="156"/>
      <c r="AT334" s="152" t="s">
        <v>139</v>
      </c>
      <c r="AU334" s="152" t="s">
        <v>87</v>
      </c>
      <c r="AV334" s="12" t="s">
        <v>85</v>
      </c>
      <c r="AW334" s="12" t="s">
        <v>39</v>
      </c>
      <c r="AX334" s="12" t="s">
        <v>78</v>
      </c>
      <c r="AY334" s="152" t="s">
        <v>128</v>
      </c>
    </row>
    <row r="335" spans="2:51" s="12" customFormat="1" ht="12">
      <c r="B335" s="150"/>
      <c r="D335" s="151" t="s">
        <v>139</v>
      </c>
      <c r="E335" s="152" t="s">
        <v>32</v>
      </c>
      <c r="F335" s="153" t="s">
        <v>370</v>
      </c>
      <c r="H335" s="152" t="s">
        <v>32</v>
      </c>
      <c r="I335" s="154"/>
      <c r="L335" s="150"/>
      <c r="M335" s="155"/>
      <c r="T335" s="156"/>
      <c r="AT335" s="152" t="s">
        <v>139</v>
      </c>
      <c r="AU335" s="152" t="s">
        <v>87</v>
      </c>
      <c r="AV335" s="12" t="s">
        <v>85</v>
      </c>
      <c r="AW335" s="12" t="s">
        <v>39</v>
      </c>
      <c r="AX335" s="12" t="s">
        <v>78</v>
      </c>
      <c r="AY335" s="152" t="s">
        <v>128</v>
      </c>
    </row>
    <row r="336" spans="2:51" s="12" customFormat="1" ht="12">
      <c r="B336" s="150"/>
      <c r="D336" s="151" t="s">
        <v>139</v>
      </c>
      <c r="E336" s="152" t="s">
        <v>32</v>
      </c>
      <c r="F336" s="153" t="s">
        <v>371</v>
      </c>
      <c r="H336" s="152" t="s">
        <v>32</v>
      </c>
      <c r="I336" s="154"/>
      <c r="L336" s="150"/>
      <c r="M336" s="155"/>
      <c r="T336" s="156"/>
      <c r="AT336" s="152" t="s">
        <v>139</v>
      </c>
      <c r="AU336" s="152" t="s">
        <v>87</v>
      </c>
      <c r="AV336" s="12" t="s">
        <v>85</v>
      </c>
      <c r="AW336" s="12" t="s">
        <v>39</v>
      </c>
      <c r="AX336" s="12" t="s">
        <v>78</v>
      </c>
      <c r="AY336" s="152" t="s">
        <v>128</v>
      </c>
    </row>
    <row r="337" spans="2:51" s="13" customFormat="1" ht="12">
      <c r="B337" s="157"/>
      <c r="D337" s="151" t="s">
        <v>139</v>
      </c>
      <c r="E337" s="158" t="s">
        <v>32</v>
      </c>
      <c r="F337" s="159" t="s">
        <v>383</v>
      </c>
      <c r="H337" s="160">
        <v>106.16</v>
      </c>
      <c r="I337" s="161"/>
      <c r="L337" s="157"/>
      <c r="M337" s="162"/>
      <c r="T337" s="163"/>
      <c r="AT337" s="158" t="s">
        <v>139</v>
      </c>
      <c r="AU337" s="158" t="s">
        <v>87</v>
      </c>
      <c r="AV337" s="13" t="s">
        <v>87</v>
      </c>
      <c r="AW337" s="13" t="s">
        <v>39</v>
      </c>
      <c r="AX337" s="13" t="s">
        <v>78</v>
      </c>
      <c r="AY337" s="158" t="s">
        <v>128</v>
      </c>
    </row>
    <row r="338" spans="2:51" s="13" customFormat="1" ht="12">
      <c r="B338" s="157"/>
      <c r="D338" s="151" t="s">
        <v>139</v>
      </c>
      <c r="E338" s="158" t="s">
        <v>32</v>
      </c>
      <c r="F338" s="159" t="s">
        <v>374</v>
      </c>
      <c r="H338" s="160">
        <v>19.79</v>
      </c>
      <c r="I338" s="161"/>
      <c r="L338" s="157"/>
      <c r="M338" s="162"/>
      <c r="T338" s="163"/>
      <c r="AT338" s="158" t="s">
        <v>139</v>
      </c>
      <c r="AU338" s="158" t="s">
        <v>87</v>
      </c>
      <c r="AV338" s="13" t="s">
        <v>87</v>
      </c>
      <c r="AW338" s="13" t="s">
        <v>39</v>
      </c>
      <c r="AX338" s="13" t="s">
        <v>78</v>
      </c>
      <c r="AY338" s="158" t="s">
        <v>128</v>
      </c>
    </row>
    <row r="339" spans="2:51" s="15" customFormat="1" ht="12">
      <c r="B339" s="171"/>
      <c r="D339" s="151" t="s">
        <v>139</v>
      </c>
      <c r="E339" s="172" t="s">
        <v>32</v>
      </c>
      <c r="F339" s="173" t="s">
        <v>375</v>
      </c>
      <c r="H339" s="174">
        <v>125.95</v>
      </c>
      <c r="I339" s="175"/>
      <c r="L339" s="171"/>
      <c r="M339" s="176"/>
      <c r="T339" s="177"/>
      <c r="AT339" s="172" t="s">
        <v>139</v>
      </c>
      <c r="AU339" s="172" t="s">
        <v>87</v>
      </c>
      <c r="AV339" s="15" t="s">
        <v>150</v>
      </c>
      <c r="AW339" s="15" t="s">
        <v>39</v>
      </c>
      <c r="AX339" s="15" t="s">
        <v>78</v>
      </c>
      <c r="AY339" s="172" t="s">
        <v>128</v>
      </c>
    </row>
    <row r="340" spans="2:51" s="14" customFormat="1" ht="12">
      <c r="B340" s="164"/>
      <c r="D340" s="151" t="s">
        <v>139</v>
      </c>
      <c r="E340" s="165" t="s">
        <v>32</v>
      </c>
      <c r="F340" s="166" t="s">
        <v>143</v>
      </c>
      <c r="H340" s="167">
        <v>125.95</v>
      </c>
      <c r="I340" s="168"/>
      <c r="L340" s="164"/>
      <c r="M340" s="169"/>
      <c r="T340" s="170"/>
      <c r="AT340" s="165" t="s">
        <v>139</v>
      </c>
      <c r="AU340" s="165" t="s">
        <v>87</v>
      </c>
      <c r="AV340" s="14" t="s">
        <v>135</v>
      </c>
      <c r="AW340" s="14" t="s">
        <v>39</v>
      </c>
      <c r="AX340" s="14" t="s">
        <v>85</v>
      </c>
      <c r="AY340" s="165" t="s">
        <v>128</v>
      </c>
    </row>
    <row r="341" spans="2:65" s="1" customFormat="1" ht="33" customHeight="1">
      <c r="B341" s="34"/>
      <c r="C341" s="133" t="s">
        <v>394</v>
      </c>
      <c r="D341" s="133" t="s">
        <v>130</v>
      </c>
      <c r="E341" s="134" t="s">
        <v>395</v>
      </c>
      <c r="F341" s="135" t="s">
        <v>396</v>
      </c>
      <c r="G341" s="136" t="s">
        <v>133</v>
      </c>
      <c r="H341" s="137">
        <v>293.88</v>
      </c>
      <c r="I341" s="138"/>
      <c r="J341" s="139">
        <f>ROUND(I341*H341,2)</f>
        <v>0</v>
      </c>
      <c r="K341" s="135" t="s">
        <v>134</v>
      </c>
      <c r="L341" s="34"/>
      <c r="M341" s="140" t="s">
        <v>32</v>
      </c>
      <c r="N341" s="141" t="s">
        <v>49</v>
      </c>
      <c r="P341" s="142">
        <f>O341*H341</f>
        <v>0</v>
      </c>
      <c r="Q341" s="142">
        <v>0</v>
      </c>
      <c r="R341" s="142">
        <f>Q341*H341</f>
        <v>0</v>
      </c>
      <c r="S341" s="142">
        <v>0</v>
      </c>
      <c r="T341" s="143">
        <f>S341*H341</f>
        <v>0</v>
      </c>
      <c r="AR341" s="144" t="s">
        <v>135</v>
      </c>
      <c r="AT341" s="144" t="s">
        <v>130</v>
      </c>
      <c r="AU341" s="144" t="s">
        <v>87</v>
      </c>
      <c r="AY341" s="18" t="s">
        <v>128</v>
      </c>
      <c r="BE341" s="145">
        <f>IF(N341="základní",J341,0)</f>
        <v>0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8" t="s">
        <v>85</v>
      </c>
      <c r="BK341" s="145">
        <f>ROUND(I341*H341,2)</f>
        <v>0</v>
      </c>
      <c r="BL341" s="18" t="s">
        <v>135</v>
      </c>
      <c r="BM341" s="144" t="s">
        <v>397</v>
      </c>
    </row>
    <row r="342" spans="2:47" s="1" customFormat="1" ht="12">
      <c r="B342" s="34"/>
      <c r="D342" s="146" t="s">
        <v>137</v>
      </c>
      <c r="F342" s="147" t="s">
        <v>398</v>
      </c>
      <c r="I342" s="148"/>
      <c r="L342" s="34"/>
      <c r="M342" s="149"/>
      <c r="T342" s="55"/>
      <c r="AT342" s="18" t="s">
        <v>137</v>
      </c>
      <c r="AU342" s="18" t="s">
        <v>87</v>
      </c>
    </row>
    <row r="343" spans="2:51" s="12" customFormat="1" ht="12">
      <c r="B343" s="150"/>
      <c r="D343" s="151" t="s">
        <v>139</v>
      </c>
      <c r="E343" s="152" t="s">
        <v>32</v>
      </c>
      <c r="F343" s="153" t="s">
        <v>140</v>
      </c>
      <c r="H343" s="152" t="s">
        <v>32</v>
      </c>
      <c r="I343" s="154"/>
      <c r="L343" s="150"/>
      <c r="M343" s="155"/>
      <c r="T343" s="156"/>
      <c r="AT343" s="152" t="s">
        <v>139</v>
      </c>
      <c r="AU343" s="152" t="s">
        <v>87</v>
      </c>
      <c r="AV343" s="12" t="s">
        <v>85</v>
      </c>
      <c r="AW343" s="12" t="s">
        <v>39</v>
      </c>
      <c r="AX343" s="12" t="s">
        <v>78</v>
      </c>
      <c r="AY343" s="152" t="s">
        <v>128</v>
      </c>
    </row>
    <row r="344" spans="2:51" s="12" customFormat="1" ht="12">
      <c r="B344" s="150"/>
      <c r="D344" s="151" t="s">
        <v>139</v>
      </c>
      <c r="E344" s="152" t="s">
        <v>32</v>
      </c>
      <c r="F344" s="153" t="s">
        <v>370</v>
      </c>
      <c r="H344" s="152" t="s">
        <v>32</v>
      </c>
      <c r="I344" s="154"/>
      <c r="L344" s="150"/>
      <c r="M344" s="155"/>
      <c r="T344" s="156"/>
      <c r="AT344" s="152" t="s">
        <v>139</v>
      </c>
      <c r="AU344" s="152" t="s">
        <v>87</v>
      </c>
      <c r="AV344" s="12" t="s">
        <v>85</v>
      </c>
      <c r="AW344" s="12" t="s">
        <v>39</v>
      </c>
      <c r="AX344" s="12" t="s">
        <v>78</v>
      </c>
      <c r="AY344" s="152" t="s">
        <v>128</v>
      </c>
    </row>
    <row r="345" spans="2:51" s="12" customFormat="1" ht="12">
      <c r="B345" s="150"/>
      <c r="D345" s="151" t="s">
        <v>139</v>
      </c>
      <c r="E345" s="152" t="s">
        <v>32</v>
      </c>
      <c r="F345" s="153" t="s">
        <v>385</v>
      </c>
      <c r="H345" s="152" t="s">
        <v>32</v>
      </c>
      <c r="I345" s="154"/>
      <c r="L345" s="150"/>
      <c r="M345" s="155"/>
      <c r="T345" s="156"/>
      <c r="AT345" s="152" t="s">
        <v>139</v>
      </c>
      <c r="AU345" s="152" t="s">
        <v>87</v>
      </c>
      <c r="AV345" s="12" t="s">
        <v>85</v>
      </c>
      <c r="AW345" s="12" t="s">
        <v>39</v>
      </c>
      <c r="AX345" s="12" t="s">
        <v>78</v>
      </c>
      <c r="AY345" s="152" t="s">
        <v>128</v>
      </c>
    </row>
    <row r="346" spans="2:51" s="13" customFormat="1" ht="12">
      <c r="B346" s="157"/>
      <c r="D346" s="151" t="s">
        <v>139</v>
      </c>
      <c r="E346" s="158" t="s">
        <v>32</v>
      </c>
      <c r="F346" s="159" t="s">
        <v>399</v>
      </c>
      <c r="H346" s="160">
        <v>293.88</v>
      </c>
      <c r="I346" s="161"/>
      <c r="L346" s="157"/>
      <c r="M346" s="162"/>
      <c r="T346" s="163"/>
      <c r="AT346" s="158" t="s">
        <v>139</v>
      </c>
      <c r="AU346" s="158" t="s">
        <v>87</v>
      </c>
      <c r="AV346" s="13" t="s">
        <v>87</v>
      </c>
      <c r="AW346" s="13" t="s">
        <v>39</v>
      </c>
      <c r="AX346" s="13" t="s">
        <v>78</v>
      </c>
      <c r="AY346" s="158" t="s">
        <v>128</v>
      </c>
    </row>
    <row r="347" spans="2:51" s="15" customFormat="1" ht="12">
      <c r="B347" s="171"/>
      <c r="D347" s="151" t="s">
        <v>139</v>
      </c>
      <c r="E347" s="172" t="s">
        <v>32</v>
      </c>
      <c r="F347" s="173" t="s">
        <v>388</v>
      </c>
      <c r="H347" s="174">
        <v>293.88</v>
      </c>
      <c r="I347" s="175"/>
      <c r="L347" s="171"/>
      <c r="M347" s="176"/>
      <c r="T347" s="177"/>
      <c r="AT347" s="172" t="s">
        <v>139</v>
      </c>
      <c r="AU347" s="172" t="s">
        <v>87</v>
      </c>
      <c r="AV347" s="15" t="s">
        <v>150</v>
      </c>
      <c r="AW347" s="15" t="s">
        <v>39</v>
      </c>
      <c r="AX347" s="15" t="s">
        <v>78</v>
      </c>
      <c r="AY347" s="172" t="s">
        <v>128</v>
      </c>
    </row>
    <row r="348" spans="2:51" s="14" customFormat="1" ht="12">
      <c r="B348" s="164"/>
      <c r="D348" s="151" t="s">
        <v>139</v>
      </c>
      <c r="E348" s="165" t="s">
        <v>32</v>
      </c>
      <c r="F348" s="166" t="s">
        <v>143</v>
      </c>
      <c r="H348" s="167">
        <v>293.88</v>
      </c>
      <c r="I348" s="168"/>
      <c r="L348" s="164"/>
      <c r="M348" s="169"/>
      <c r="T348" s="170"/>
      <c r="AT348" s="165" t="s">
        <v>139</v>
      </c>
      <c r="AU348" s="165" t="s">
        <v>87</v>
      </c>
      <c r="AV348" s="14" t="s">
        <v>135</v>
      </c>
      <c r="AW348" s="14" t="s">
        <v>39</v>
      </c>
      <c r="AX348" s="14" t="s">
        <v>85</v>
      </c>
      <c r="AY348" s="165" t="s">
        <v>128</v>
      </c>
    </row>
    <row r="349" spans="2:65" s="1" customFormat="1" ht="33" customHeight="1">
      <c r="B349" s="34"/>
      <c r="C349" s="133" t="s">
        <v>400</v>
      </c>
      <c r="D349" s="133" t="s">
        <v>130</v>
      </c>
      <c r="E349" s="134" t="s">
        <v>401</v>
      </c>
      <c r="F349" s="135" t="s">
        <v>402</v>
      </c>
      <c r="G349" s="136" t="s">
        <v>133</v>
      </c>
      <c r="H349" s="137">
        <v>38.91</v>
      </c>
      <c r="I349" s="138"/>
      <c r="J349" s="139">
        <f>ROUND(I349*H349,2)</f>
        <v>0</v>
      </c>
      <c r="K349" s="135" t="s">
        <v>134</v>
      </c>
      <c r="L349" s="34"/>
      <c r="M349" s="140" t="s">
        <v>32</v>
      </c>
      <c r="N349" s="141" t="s">
        <v>49</v>
      </c>
      <c r="P349" s="142">
        <f>O349*H349</f>
        <v>0</v>
      </c>
      <c r="Q349" s="142">
        <v>0</v>
      </c>
      <c r="R349" s="142">
        <f>Q349*H349</f>
        <v>0</v>
      </c>
      <c r="S349" s="142">
        <v>0</v>
      </c>
      <c r="T349" s="143">
        <f>S349*H349</f>
        <v>0</v>
      </c>
      <c r="AR349" s="144" t="s">
        <v>135</v>
      </c>
      <c r="AT349" s="144" t="s">
        <v>130</v>
      </c>
      <c r="AU349" s="144" t="s">
        <v>87</v>
      </c>
      <c r="AY349" s="18" t="s">
        <v>128</v>
      </c>
      <c r="BE349" s="145">
        <f>IF(N349="základní",J349,0)</f>
        <v>0</v>
      </c>
      <c r="BF349" s="145">
        <f>IF(N349="snížená",J349,0)</f>
        <v>0</v>
      </c>
      <c r="BG349" s="145">
        <f>IF(N349="zákl. přenesená",J349,0)</f>
        <v>0</v>
      </c>
      <c r="BH349" s="145">
        <f>IF(N349="sníž. přenesená",J349,0)</f>
        <v>0</v>
      </c>
      <c r="BI349" s="145">
        <f>IF(N349="nulová",J349,0)</f>
        <v>0</v>
      </c>
      <c r="BJ349" s="18" t="s">
        <v>85</v>
      </c>
      <c r="BK349" s="145">
        <f>ROUND(I349*H349,2)</f>
        <v>0</v>
      </c>
      <c r="BL349" s="18" t="s">
        <v>135</v>
      </c>
      <c r="BM349" s="144" t="s">
        <v>403</v>
      </c>
    </row>
    <row r="350" spans="2:47" s="1" customFormat="1" ht="12">
      <c r="B350" s="34"/>
      <c r="D350" s="146" t="s">
        <v>137</v>
      </c>
      <c r="F350" s="147" t="s">
        <v>404</v>
      </c>
      <c r="I350" s="148"/>
      <c r="L350" s="34"/>
      <c r="M350" s="149"/>
      <c r="T350" s="55"/>
      <c r="AT350" s="18" t="s">
        <v>137</v>
      </c>
      <c r="AU350" s="18" t="s">
        <v>87</v>
      </c>
    </row>
    <row r="351" spans="2:51" s="12" customFormat="1" ht="12">
      <c r="B351" s="150"/>
      <c r="D351" s="151" t="s">
        <v>139</v>
      </c>
      <c r="E351" s="152" t="s">
        <v>32</v>
      </c>
      <c r="F351" s="153" t="s">
        <v>140</v>
      </c>
      <c r="H351" s="152" t="s">
        <v>32</v>
      </c>
      <c r="I351" s="154"/>
      <c r="L351" s="150"/>
      <c r="M351" s="155"/>
      <c r="T351" s="156"/>
      <c r="AT351" s="152" t="s">
        <v>139</v>
      </c>
      <c r="AU351" s="152" t="s">
        <v>87</v>
      </c>
      <c r="AV351" s="12" t="s">
        <v>85</v>
      </c>
      <c r="AW351" s="12" t="s">
        <v>39</v>
      </c>
      <c r="AX351" s="12" t="s">
        <v>78</v>
      </c>
      <c r="AY351" s="152" t="s">
        <v>128</v>
      </c>
    </row>
    <row r="352" spans="2:51" s="12" customFormat="1" ht="12">
      <c r="B352" s="150"/>
      <c r="D352" s="151" t="s">
        <v>139</v>
      </c>
      <c r="E352" s="152" t="s">
        <v>32</v>
      </c>
      <c r="F352" s="153" t="s">
        <v>370</v>
      </c>
      <c r="H352" s="152" t="s">
        <v>32</v>
      </c>
      <c r="I352" s="154"/>
      <c r="L352" s="150"/>
      <c r="M352" s="155"/>
      <c r="T352" s="156"/>
      <c r="AT352" s="152" t="s">
        <v>139</v>
      </c>
      <c r="AU352" s="152" t="s">
        <v>87</v>
      </c>
      <c r="AV352" s="12" t="s">
        <v>85</v>
      </c>
      <c r="AW352" s="12" t="s">
        <v>39</v>
      </c>
      <c r="AX352" s="12" t="s">
        <v>78</v>
      </c>
      <c r="AY352" s="152" t="s">
        <v>128</v>
      </c>
    </row>
    <row r="353" spans="2:51" s="12" customFormat="1" ht="12">
      <c r="B353" s="150"/>
      <c r="D353" s="151" t="s">
        <v>139</v>
      </c>
      <c r="E353" s="152" t="s">
        <v>32</v>
      </c>
      <c r="F353" s="153" t="s">
        <v>405</v>
      </c>
      <c r="H353" s="152" t="s">
        <v>32</v>
      </c>
      <c r="I353" s="154"/>
      <c r="L353" s="150"/>
      <c r="M353" s="155"/>
      <c r="T353" s="156"/>
      <c r="AT353" s="152" t="s">
        <v>139</v>
      </c>
      <c r="AU353" s="152" t="s">
        <v>87</v>
      </c>
      <c r="AV353" s="12" t="s">
        <v>85</v>
      </c>
      <c r="AW353" s="12" t="s">
        <v>39</v>
      </c>
      <c r="AX353" s="12" t="s">
        <v>78</v>
      </c>
      <c r="AY353" s="152" t="s">
        <v>128</v>
      </c>
    </row>
    <row r="354" spans="2:51" s="13" customFormat="1" ht="12">
      <c r="B354" s="157"/>
      <c r="D354" s="151" t="s">
        <v>139</v>
      </c>
      <c r="E354" s="158" t="s">
        <v>32</v>
      </c>
      <c r="F354" s="159" t="s">
        <v>406</v>
      </c>
      <c r="H354" s="160">
        <v>38.91</v>
      </c>
      <c r="I354" s="161"/>
      <c r="L354" s="157"/>
      <c r="M354" s="162"/>
      <c r="T354" s="163"/>
      <c r="AT354" s="158" t="s">
        <v>139</v>
      </c>
      <c r="AU354" s="158" t="s">
        <v>87</v>
      </c>
      <c r="AV354" s="13" t="s">
        <v>87</v>
      </c>
      <c r="AW354" s="13" t="s">
        <v>39</v>
      </c>
      <c r="AX354" s="13" t="s">
        <v>78</v>
      </c>
      <c r="AY354" s="158" t="s">
        <v>128</v>
      </c>
    </row>
    <row r="355" spans="2:51" s="15" customFormat="1" ht="12">
      <c r="B355" s="171"/>
      <c r="D355" s="151" t="s">
        <v>139</v>
      </c>
      <c r="E355" s="172" t="s">
        <v>32</v>
      </c>
      <c r="F355" s="173" t="s">
        <v>407</v>
      </c>
      <c r="H355" s="174">
        <v>38.91</v>
      </c>
      <c r="I355" s="175"/>
      <c r="L355" s="171"/>
      <c r="M355" s="176"/>
      <c r="T355" s="177"/>
      <c r="AT355" s="172" t="s">
        <v>139</v>
      </c>
      <c r="AU355" s="172" t="s">
        <v>87</v>
      </c>
      <c r="AV355" s="15" t="s">
        <v>150</v>
      </c>
      <c r="AW355" s="15" t="s">
        <v>39</v>
      </c>
      <c r="AX355" s="15" t="s">
        <v>78</v>
      </c>
      <c r="AY355" s="172" t="s">
        <v>128</v>
      </c>
    </row>
    <row r="356" spans="2:51" s="14" customFormat="1" ht="12">
      <c r="B356" s="164"/>
      <c r="D356" s="151" t="s">
        <v>139</v>
      </c>
      <c r="E356" s="165" t="s">
        <v>32</v>
      </c>
      <c r="F356" s="166" t="s">
        <v>143</v>
      </c>
      <c r="H356" s="167">
        <v>38.91</v>
      </c>
      <c r="I356" s="168"/>
      <c r="L356" s="164"/>
      <c r="M356" s="169"/>
      <c r="T356" s="170"/>
      <c r="AT356" s="165" t="s">
        <v>139</v>
      </c>
      <c r="AU356" s="165" t="s">
        <v>87</v>
      </c>
      <c r="AV356" s="14" t="s">
        <v>135</v>
      </c>
      <c r="AW356" s="14" t="s">
        <v>39</v>
      </c>
      <c r="AX356" s="14" t="s">
        <v>85</v>
      </c>
      <c r="AY356" s="165" t="s">
        <v>128</v>
      </c>
    </row>
    <row r="357" spans="2:65" s="1" customFormat="1" ht="49.05" customHeight="1">
      <c r="B357" s="34"/>
      <c r="C357" s="133" t="s">
        <v>408</v>
      </c>
      <c r="D357" s="133" t="s">
        <v>130</v>
      </c>
      <c r="E357" s="134" t="s">
        <v>409</v>
      </c>
      <c r="F357" s="135" t="s">
        <v>410</v>
      </c>
      <c r="G357" s="136" t="s">
        <v>133</v>
      </c>
      <c r="H357" s="137">
        <v>38.91</v>
      </c>
      <c r="I357" s="138"/>
      <c r="J357" s="139">
        <f>ROUND(I357*H357,2)</f>
        <v>0</v>
      </c>
      <c r="K357" s="135" t="s">
        <v>134</v>
      </c>
      <c r="L357" s="34"/>
      <c r="M357" s="140" t="s">
        <v>32</v>
      </c>
      <c r="N357" s="141" t="s">
        <v>49</v>
      </c>
      <c r="P357" s="142">
        <f>O357*H357</f>
        <v>0</v>
      </c>
      <c r="Q357" s="142">
        <v>0</v>
      </c>
      <c r="R357" s="142">
        <f>Q357*H357</f>
        <v>0</v>
      </c>
      <c r="S357" s="142">
        <v>0</v>
      </c>
      <c r="T357" s="143">
        <f>S357*H357</f>
        <v>0</v>
      </c>
      <c r="AR357" s="144" t="s">
        <v>135</v>
      </c>
      <c r="AT357" s="144" t="s">
        <v>130</v>
      </c>
      <c r="AU357" s="144" t="s">
        <v>87</v>
      </c>
      <c r="AY357" s="18" t="s">
        <v>128</v>
      </c>
      <c r="BE357" s="145">
        <f>IF(N357="základní",J357,0)</f>
        <v>0</v>
      </c>
      <c r="BF357" s="145">
        <f>IF(N357="snížená",J357,0)</f>
        <v>0</v>
      </c>
      <c r="BG357" s="145">
        <f>IF(N357="zákl. přenesená",J357,0)</f>
        <v>0</v>
      </c>
      <c r="BH357" s="145">
        <f>IF(N357="sníž. přenesená",J357,0)</f>
        <v>0</v>
      </c>
      <c r="BI357" s="145">
        <f>IF(N357="nulová",J357,0)</f>
        <v>0</v>
      </c>
      <c r="BJ357" s="18" t="s">
        <v>85</v>
      </c>
      <c r="BK357" s="145">
        <f>ROUND(I357*H357,2)</f>
        <v>0</v>
      </c>
      <c r="BL357" s="18" t="s">
        <v>135</v>
      </c>
      <c r="BM357" s="144" t="s">
        <v>411</v>
      </c>
    </row>
    <row r="358" spans="2:47" s="1" customFormat="1" ht="12">
      <c r="B358" s="34"/>
      <c r="D358" s="146" t="s">
        <v>137</v>
      </c>
      <c r="F358" s="147" t="s">
        <v>412</v>
      </c>
      <c r="I358" s="148"/>
      <c r="L358" s="34"/>
      <c r="M358" s="149"/>
      <c r="T358" s="55"/>
      <c r="AT358" s="18" t="s">
        <v>137</v>
      </c>
      <c r="AU358" s="18" t="s">
        <v>87</v>
      </c>
    </row>
    <row r="359" spans="2:51" s="12" customFormat="1" ht="12">
      <c r="B359" s="150"/>
      <c r="D359" s="151" t="s">
        <v>139</v>
      </c>
      <c r="E359" s="152" t="s">
        <v>32</v>
      </c>
      <c r="F359" s="153" t="s">
        <v>140</v>
      </c>
      <c r="H359" s="152" t="s">
        <v>32</v>
      </c>
      <c r="I359" s="154"/>
      <c r="L359" s="150"/>
      <c r="M359" s="155"/>
      <c r="T359" s="156"/>
      <c r="AT359" s="152" t="s">
        <v>139</v>
      </c>
      <c r="AU359" s="152" t="s">
        <v>87</v>
      </c>
      <c r="AV359" s="12" t="s">
        <v>85</v>
      </c>
      <c r="AW359" s="12" t="s">
        <v>39</v>
      </c>
      <c r="AX359" s="12" t="s">
        <v>78</v>
      </c>
      <c r="AY359" s="152" t="s">
        <v>128</v>
      </c>
    </row>
    <row r="360" spans="2:51" s="12" customFormat="1" ht="12">
      <c r="B360" s="150"/>
      <c r="D360" s="151" t="s">
        <v>139</v>
      </c>
      <c r="E360" s="152" t="s">
        <v>32</v>
      </c>
      <c r="F360" s="153" t="s">
        <v>370</v>
      </c>
      <c r="H360" s="152" t="s">
        <v>32</v>
      </c>
      <c r="I360" s="154"/>
      <c r="L360" s="150"/>
      <c r="M360" s="155"/>
      <c r="T360" s="156"/>
      <c r="AT360" s="152" t="s">
        <v>139</v>
      </c>
      <c r="AU360" s="152" t="s">
        <v>87</v>
      </c>
      <c r="AV360" s="12" t="s">
        <v>85</v>
      </c>
      <c r="AW360" s="12" t="s">
        <v>39</v>
      </c>
      <c r="AX360" s="12" t="s">
        <v>78</v>
      </c>
      <c r="AY360" s="152" t="s">
        <v>128</v>
      </c>
    </row>
    <row r="361" spans="2:51" s="12" customFormat="1" ht="12">
      <c r="B361" s="150"/>
      <c r="D361" s="151" t="s">
        <v>139</v>
      </c>
      <c r="E361" s="152" t="s">
        <v>32</v>
      </c>
      <c r="F361" s="153" t="s">
        <v>405</v>
      </c>
      <c r="H361" s="152" t="s">
        <v>32</v>
      </c>
      <c r="I361" s="154"/>
      <c r="L361" s="150"/>
      <c r="M361" s="155"/>
      <c r="T361" s="156"/>
      <c r="AT361" s="152" t="s">
        <v>139</v>
      </c>
      <c r="AU361" s="152" t="s">
        <v>87</v>
      </c>
      <c r="AV361" s="12" t="s">
        <v>85</v>
      </c>
      <c r="AW361" s="12" t="s">
        <v>39</v>
      </c>
      <c r="AX361" s="12" t="s">
        <v>78</v>
      </c>
      <c r="AY361" s="152" t="s">
        <v>128</v>
      </c>
    </row>
    <row r="362" spans="2:51" s="13" customFormat="1" ht="12">
      <c r="B362" s="157"/>
      <c r="D362" s="151" t="s">
        <v>139</v>
      </c>
      <c r="E362" s="158" t="s">
        <v>32</v>
      </c>
      <c r="F362" s="159" t="s">
        <v>406</v>
      </c>
      <c r="H362" s="160">
        <v>38.91</v>
      </c>
      <c r="I362" s="161"/>
      <c r="L362" s="157"/>
      <c r="M362" s="162"/>
      <c r="T362" s="163"/>
      <c r="AT362" s="158" t="s">
        <v>139</v>
      </c>
      <c r="AU362" s="158" t="s">
        <v>87</v>
      </c>
      <c r="AV362" s="13" t="s">
        <v>87</v>
      </c>
      <c r="AW362" s="13" t="s">
        <v>39</v>
      </c>
      <c r="AX362" s="13" t="s">
        <v>78</v>
      </c>
      <c r="AY362" s="158" t="s">
        <v>128</v>
      </c>
    </row>
    <row r="363" spans="2:51" s="15" customFormat="1" ht="12">
      <c r="B363" s="171"/>
      <c r="D363" s="151" t="s">
        <v>139</v>
      </c>
      <c r="E363" s="172" t="s">
        <v>32</v>
      </c>
      <c r="F363" s="173" t="s">
        <v>407</v>
      </c>
      <c r="H363" s="174">
        <v>38.91</v>
      </c>
      <c r="I363" s="175"/>
      <c r="L363" s="171"/>
      <c r="M363" s="176"/>
      <c r="T363" s="177"/>
      <c r="AT363" s="172" t="s">
        <v>139</v>
      </c>
      <c r="AU363" s="172" t="s">
        <v>87</v>
      </c>
      <c r="AV363" s="15" t="s">
        <v>150</v>
      </c>
      <c r="AW363" s="15" t="s">
        <v>39</v>
      </c>
      <c r="AX363" s="15" t="s">
        <v>78</v>
      </c>
      <c r="AY363" s="172" t="s">
        <v>128</v>
      </c>
    </row>
    <row r="364" spans="2:51" s="14" customFormat="1" ht="12">
      <c r="B364" s="164"/>
      <c r="D364" s="151" t="s">
        <v>139</v>
      </c>
      <c r="E364" s="165" t="s">
        <v>32</v>
      </c>
      <c r="F364" s="166" t="s">
        <v>143</v>
      </c>
      <c r="H364" s="167">
        <v>38.91</v>
      </c>
      <c r="I364" s="168"/>
      <c r="L364" s="164"/>
      <c r="M364" s="169"/>
      <c r="T364" s="170"/>
      <c r="AT364" s="165" t="s">
        <v>139</v>
      </c>
      <c r="AU364" s="165" t="s">
        <v>87</v>
      </c>
      <c r="AV364" s="14" t="s">
        <v>135</v>
      </c>
      <c r="AW364" s="14" t="s">
        <v>39</v>
      </c>
      <c r="AX364" s="14" t="s">
        <v>85</v>
      </c>
      <c r="AY364" s="165" t="s">
        <v>128</v>
      </c>
    </row>
    <row r="365" spans="2:65" s="1" customFormat="1" ht="66.75" customHeight="1">
      <c r="B365" s="34"/>
      <c r="C365" s="133" t="s">
        <v>413</v>
      </c>
      <c r="D365" s="133" t="s">
        <v>130</v>
      </c>
      <c r="E365" s="134" t="s">
        <v>414</v>
      </c>
      <c r="F365" s="135" t="s">
        <v>415</v>
      </c>
      <c r="G365" s="136" t="s">
        <v>133</v>
      </c>
      <c r="H365" s="137">
        <v>60.49</v>
      </c>
      <c r="I365" s="138"/>
      <c r="J365" s="139">
        <f>ROUND(I365*H365,2)</f>
        <v>0</v>
      </c>
      <c r="K365" s="135" t="s">
        <v>134</v>
      </c>
      <c r="L365" s="34"/>
      <c r="M365" s="140" t="s">
        <v>32</v>
      </c>
      <c r="N365" s="141" t="s">
        <v>49</v>
      </c>
      <c r="P365" s="142">
        <f>O365*H365</f>
        <v>0</v>
      </c>
      <c r="Q365" s="142">
        <v>0.13769</v>
      </c>
      <c r="R365" s="142">
        <f>Q365*H365</f>
        <v>8.328868100000001</v>
      </c>
      <c r="S365" s="142">
        <v>0</v>
      </c>
      <c r="T365" s="143">
        <f>S365*H365</f>
        <v>0</v>
      </c>
      <c r="AR365" s="144" t="s">
        <v>135</v>
      </c>
      <c r="AT365" s="144" t="s">
        <v>130</v>
      </c>
      <c r="AU365" s="144" t="s">
        <v>87</v>
      </c>
      <c r="AY365" s="18" t="s">
        <v>128</v>
      </c>
      <c r="BE365" s="145">
        <f>IF(N365="základní",J365,0)</f>
        <v>0</v>
      </c>
      <c r="BF365" s="145">
        <f>IF(N365="snížená",J365,0)</f>
        <v>0</v>
      </c>
      <c r="BG365" s="145">
        <f>IF(N365="zákl. přenesená",J365,0)</f>
        <v>0</v>
      </c>
      <c r="BH365" s="145">
        <f>IF(N365="sníž. přenesená",J365,0)</f>
        <v>0</v>
      </c>
      <c r="BI365" s="145">
        <f>IF(N365="nulová",J365,0)</f>
        <v>0</v>
      </c>
      <c r="BJ365" s="18" t="s">
        <v>85</v>
      </c>
      <c r="BK365" s="145">
        <f>ROUND(I365*H365,2)</f>
        <v>0</v>
      </c>
      <c r="BL365" s="18" t="s">
        <v>135</v>
      </c>
      <c r="BM365" s="144" t="s">
        <v>416</v>
      </c>
    </row>
    <row r="366" spans="2:47" s="1" customFormat="1" ht="12">
      <c r="B366" s="34"/>
      <c r="D366" s="146" t="s">
        <v>137</v>
      </c>
      <c r="F366" s="147" t="s">
        <v>417</v>
      </c>
      <c r="I366" s="148"/>
      <c r="L366" s="34"/>
      <c r="M366" s="149"/>
      <c r="T366" s="55"/>
      <c r="AT366" s="18" t="s">
        <v>137</v>
      </c>
      <c r="AU366" s="18" t="s">
        <v>87</v>
      </c>
    </row>
    <row r="367" spans="2:51" s="12" customFormat="1" ht="12">
      <c r="B367" s="150"/>
      <c r="D367" s="151" t="s">
        <v>139</v>
      </c>
      <c r="E367" s="152" t="s">
        <v>32</v>
      </c>
      <c r="F367" s="153" t="s">
        <v>140</v>
      </c>
      <c r="H367" s="152" t="s">
        <v>32</v>
      </c>
      <c r="I367" s="154"/>
      <c r="L367" s="150"/>
      <c r="M367" s="155"/>
      <c r="T367" s="156"/>
      <c r="AT367" s="152" t="s">
        <v>139</v>
      </c>
      <c r="AU367" s="152" t="s">
        <v>87</v>
      </c>
      <c r="AV367" s="12" t="s">
        <v>85</v>
      </c>
      <c r="AW367" s="12" t="s">
        <v>39</v>
      </c>
      <c r="AX367" s="12" t="s">
        <v>78</v>
      </c>
      <c r="AY367" s="152" t="s">
        <v>128</v>
      </c>
    </row>
    <row r="368" spans="2:51" s="12" customFormat="1" ht="12">
      <c r="B368" s="150"/>
      <c r="D368" s="151" t="s">
        <v>139</v>
      </c>
      <c r="E368" s="152" t="s">
        <v>32</v>
      </c>
      <c r="F368" s="153" t="s">
        <v>370</v>
      </c>
      <c r="H368" s="152" t="s">
        <v>32</v>
      </c>
      <c r="I368" s="154"/>
      <c r="L368" s="150"/>
      <c r="M368" s="155"/>
      <c r="T368" s="156"/>
      <c r="AT368" s="152" t="s">
        <v>139</v>
      </c>
      <c r="AU368" s="152" t="s">
        <v>87</v>
      </c>
      <c r="AV368" s="12" t="s">
        <v>85</v>
      </c>
      <c r="AW368" s="12" t="s">
        <v>39</v>
      </c>
      <c r="AX368" s="12" t="s">
        <v>78</v>
      </c>
      <c r="AY368" s="152" t="s">
        <v>128</v>
      </c>
    </row>
    <row r="369" spans="2:51" s="12" customFormat="1" ht="12">
      <c r="B369" s="150"/>
      <c r="D369" s="151" t="s">
        <v>139</v>
      </c>
      <c r="E369" s="152" t="s">
        <v>32</v>
      </c>
      <c r="F369" s="153" t="s">
        <v>418</v>
      </c>
      <c r="H369" s="152" t="s">
        <v>32</v>
      </c>
      <c r="I369" s="154"/>
      <c r="L369" s="150"/>
      <c r="M369" s="155"/>
      <c r="T369" s="156"/>
      <c r="AT369" s="152" t="s">
        <v>139</v>
      </c>
      <c r="AU369" s="152" t="s">
        <v>87</v>
      </c>
      <c r="AV369" s="12" t="s">
        <v>85</v>
      </c>
      <c r="AW369" s="12" t="s">
        <v>39</v>
      </c>
      <c r="AX369" s="12" t="s">
        <v>78</v>
      </c>
      <c r="AY369" s="152" t="s">
        <v>128</v>
      </c>
    </row>
    <row r="370" spans="2:51" s="13" customFormat="1" ht="12">
      <c r="B370" s="157"/>
      <c r="D370" s="151" t="s">
        <v>139</v>
      </c>
      <c r="E370" s="158" t="s">
        <v>32</v>
      </c>
      <c r="F370" s="159" t="s">
        <v>419</v>
      </c>
      <c r="H370" s="160">
        <v>9.12</v>
      </c>
      <c r="I370" s="161"/>
      <c r="L370" s="157"/>
      <c r="M370" s="162"/>
      <c r="T370" s="163"/>
      <c r="AT370" s="158" t="s">
        <v>139</v>
      </c>
      <c r="AU370" s="158" t="s">
        <v>87</v>
      </c>
      <c r="AV370" s="13" t="s">
        <v>87</v>
      </c>
      <c r="AW370" s="13" t="s">
        <v>39</v>
      </c>
      <c r="AX370" s="13" t="s">
        <v>78</v>
      </c>
      <c r="AY370" s="158" t="s">
        <v>128</v>
      </c>
    </row>
    <row r="371" spans="2:51" s="13" customFormat="1" ht="12">
      <c r="B371" s="157"/>
      <c r="D371" s="151" t="s">
        <v>139</v>
      </c>
      <c r="E371" s="158" t="s">
        <v>32</v>
      </c>
      <c r="F371" s="159" t="s">
        <v>387</v>
      </c>
      <c r="H371" s="160">
        <v>51.37</v>
      </c>
      <c r="I371" s="161"/>
      <c r="L371" s="157"/>
      <c r="M371" s="162"/>
      <c r="T371" s="163"/>
      <c r="AT371" s="158" t="s">
        <v>139</v>
      </c>
      <c r="AU371" s="158" t="s">
        <v>87</v>
      </c>
      <c r="AV371" s="13" t="s">
        <v>87</v>
      </c>
      <c r="AW371" s="13" t="s">
        <v>39</v>
      </c>
      <c r="AX371" s="13" t="s">
        <v>78</v>
      </c>
      <c r="AY371" s="158" t="s">
        <v>128</v>
      </c>
    </row>
    <row r="372" spans="2:51" s="15" customFormat="1" ht="20.4">
      <c r="B372" s="171"/>
      <c r="D372" s="151" t="s">
        <v>139</v>
      </c>
      <c r="E372" s="172" t="s">
        <v>32</v>
      </c>
      <c r="F372" s="173" t="s">
        <v>420</v>
      </c>
      <c r="H372" s="174">
        <v>60.49</v>
      </c>
      <c r="I372" s="175"/>
      <c r="L372" s="171"/>
      <c r="M372" s="176"/>
      <c r="T372" s="177"/>
      <c r="AT372" s="172" t="s">
        <v>139</v>
      </c>
      <c r="AU372" s="172" t="s">
        <v>87</v>
      </c>
      <c r="AV372" s="15" t="s">
        <v>150</v>
      </c>
      <c r="AW372" s="15" t="s">
        <v>39</v>
      </c>
      <c r="AX372" s="15" t="s">
        <v>78</v>
      </c>
      <c r="AY372" s="172" t="s">
        <v>128</v>
      </c>
    </row>
    <row r="373" spans="2:51" s="14" customFormat="1" ht="12">
      <c r="B373" s="164"/>
      <c r="D373" s="151" t="s">
        <v>139</v>
      </c>
      <c r="E373" s="165" t="s">
        <v>32</v>
      </c>
      <c r="F373" s="166" t="s">
        <v>143</v>
      </c>
      <c r="H373" s="167">
        <v>60.49</v>
      </c>
      <c r="I373" s="168"/>
      <c r="L373" s="164"/>
      <c r="M373" s="169"/>
      <c r="T373" s="170"/>
      <c r="AT373" s="165" t="s">
        <v>139</v>
      </c>
      <c r="AU373" s="165" t="s">
        <v>87</v>
      </c>
      <c r="AV373" s="14" t="s">
        <v>135</v>
      </c>
      <c r="AW373" s="14" t="s">
        <v>39</v>
      </c>
      <c r="AX373" s="14" t="s">
        <v>85</v>
      </c>
      <c r="AY373" s="165" t="s">
        <v>128</v>
      </c>
    </row>
    <row r="374" spans="2:65" s="1" customFormat="1" ht="37.8" customHeight="1">
      <c r="B374" s="34"/>
      <c r="C374" s="133" t="s">
        <v>421</v>
      </c>
      <c r="D374" s="133" t="s">
        <v>130</v>
      </c>
      <c r="E374" s="134" t="s">
        <v>422</v>
      </c>
      <c r="F374" s="135" t="s">
        <v>423</v>
      </c>
      <c r="G374" s="136" t="s">
        <v>133</v>
      </c>
      <c r="H374" s="137">
        <v>125.95</v>
      </c>
      <c r="I374" s="138"/>
      <c r="J374" s="139">
        <f>ROUND(I374*H374,2)</f>
        <v>0</v>
      </c>
      <c r="K374" s="135" t="s">
        <v>134</v>
      </c>
      <c r="L374" s="34"/>
      <c r="M374" s="140" t="s">
        <v>32</v>
      </c>
      <c r="N374" s="141" t="s">
        <v>49</v>
      </c>
      <c r="P374" s="142">
        <f>O374*H374</f>
        <v>0</v>
      </c>
      <c r="Q374" s="142">
        <v>0</v>
      </c>
      <c r="R374" s="142">
        <f>Q374*H374</f>
        <v>0</v>
      </c>
      <c r="S374" s="142">
        <v>0</v>
      </c>
      <c r="T374" s="143">
        <f>S374*H374</f>
        <v>0</v>
      </c>
      <c r="AR374" s="144" t="s">
        <v>135</v>
      </c>
      <c r="AT374" s="144" t="s">
        <v>130</v>
      </c>
      <c r="AU374" s="144" t="s">
        <v>87</v>
      </c>
      <c r="AY374" s="18" t="s">
        <v>128</v>
      </c>
      <c r="BE374" s="145">
        <f>IF(N374="základní",J374,0)</f>
        <v>0</v>
      </c>
      <c r="BF374" s="145">
        <f>IF(N374="snížená",J374,0)</f>
        <v>0</v>
      </c>
      <c r="BG374" s="145">
        <f>IF(N374="zákl. přenesená",J374,0)</f>
        <v>0</v>
      </c>
      <c r="BH374" s="145">
        <f>IF(N374="sníž. přenesená",J374,0)</f>
        <v>0</v>
      </c>
      <c r="BI374" s="145">
        <f>IF(N374="nulová",J374,0)</f>
        <v>0</v>
      </c>
      <c r="BJ374" s="18" t="s">
        <v>85</v>
      </c>
      <c r="BK374" s="145">
        <f>ROUND(I374*H374,2)</f>
        <v>0</v>
      </c>
      <c r="BL374" s="18" t="s">
        <v>135</v>
      </c>
      <c r="BM374" s="144" t="s">
        <v>424</v>
      </c>
    </row>
    <row r="375" spans="2:47" s="1" customFormat="1" ht="12">
      <c r="B375" s="34"/>
      <c r="D375" s="146" t="s">
        <v>137</v>
      </c>
      <c r="F375" s="147" t="s">
        <v>425</v>
      </c>
      <c r="I375" s="148"/>
      <c r="L375" s="34"/>
      <c r="M375" s="149"/>
      <c r="T375" s="55"/>
      <c r="AT375" s="18" t="s">
        <v>137</v>
      </c>
      <c r="AU375" s="18" t="s">
        <v>87</v>
      </c>
    </row>
    <row r="376" spans="2:51" s="12" customFormat="1" ht="12">
      <c r="B376" s="150"/>
      <c r="D376" s="151" t="s">
        <v>139</v>
      </c>
      <c r="E376" s="152" t="s">
        <v>32</v>
      </c>
      <c r="F376" s="153" t="s">
        <v>140</v>
      </c>
      <c r="H376" s="152" t="s">
        <v>32</v>
      </c>
      <c r="I376" s="154"/>
      <c r="L376" s="150"/>
      <c r="M376" s="155"/>
      <c r="T376" s="156"/>
      <c r="AT376" s="152" t="s">
        <v>139</v>
      </c>
      <c r="AU376" s="152" t="s">
        <v>87</v>
      </c>
      <c r="AV376" s="12" t="s">
        <v>85</v>
      </c>
      <c r="AW376" s="12" t="s">
        <v>39</v>
      </c>
      <c r="AX376" s="12" t="s">
        <v>78</v>
      </c>
      <c r="AY376" s="152" t="s">
        <v>128</v>
      </c>
    </row>
    <row r="377" spans="2:51" s="12" customFormat="1" ht="12">
      <c r="B377" s="150"/>
      <c r="D377" s="151" t="s">
        <v>139</v>
      </c>
      <c r="E377" s="152" t="s">
        <v>32</v>
      </c>
      <c r="F377" s="153" t="s">
        <v>370</v>
      </c>
      <c r="H377" s="152" t="s">
        <v>32</v>
      </c>
      <c r="I377" s="154"/>
      <c r="L377" s="150"/>
      <c r="M377" s="155"/>
      <c r="T377" s="156"/>
      <c r="AT377" s="152" t="s">
        <v>139</v>
      </c>
      <c r="AU377" s="152" t="s">
        <v>87</v>
      </c>
      <c r="AV377" s="12" t="s">
        <v>85</v>
      </c>
      <c r="AW377" s="12" t="s">
        <v>39</v>
      </c>
      <c r="AX377" s="12" t="s">
        <v>78</v>
      </c>
      <c r="AY377" s="152" t="s">
        <v>128</v>
      </c>
    </row>
    <row r="378" spans="2:51" s="12" customFormat="1" ht="12">
      <c r="B378" s="150"/>
      <c r="D378" s="151" t="s">
        <v>139</v>
      </c>
      <c r="E378" s="152" t="s">
        <v>32</v>
      </c>
      <c r="F378" s="153" t="s">
        <v>382</v>
      </c>
      <c r="H378" s="152" t="s">
        <v>32</v>
      </c>
      <c r="I378" s="154"/>
      <c r="L378" s="150"/>
      <c r="M378" s="155"/>
      <c r="T378" s="156"/>
      <c r="AT378" s="152" t="s">
        <v>139</v>
      </c>
      <c r="AU378" s="152" t="s">
        <v>87</v>
      </c>
      <c r="AV378" s="12" t="s">
        <v>85</v>
      </c>
      <c r="AW378" s="12" t="s">
        <v>39</v>
      </c>
      <c r="AX378" s="12" t="s">
        <v>78</v>
      </c>
      <c r="AY378" s="152" t="s">
        <v>128</v>
      </c>
    </row>
    <row r="379" spans="2:51" s="13" customFormat="1" ht="12">
      <c r="B379" s="157"/>
      <c r="D379" s="151" t="s">
        <v>139</v>
      </c>
      <c r="E379" s="158" t="s">
        <v>32</v>
      </c>
      <c r="F379" s="159" t="s">
        <v>383</v>
      </c>
      <c r="H379" s="160">
        <v>106.16</v>
      </c>
      <c r="I379" s="161"/>
      <c r="L379" s="157"/>
      <c r="M379" s="162"/>
      <c r="T379" s="163"/>
      <c r="AT379" s="158" t="s">
        <v>139</v>
      </c>
      <c r="AU379" s="158" t="s">
        <v>87</v>
      </c>
      <c r="AV379" s="13" t="s">
        <v>87</v>
      </c>
      <c r="AW379" s="13" t="s">
        <v>39</v>
      </c>
      <c r="AX379" s="13" t="s">
        <v>78</v>
      </c>
      <c r="AY379" s="158" t="s">
        <v>128</v>
      </c>
    </row>
    <row r="380" spans="2:51" s="13" customFormat="1" ht="12">
      <c r="B380" s="157"/>
      <c r="D380" s="151" t="s">
        <v>139</v>
      </c>
      <c r="E380" s="158" t="s">
        <v>32</v>
      </c>
      <c r="F380" s="159" t="s">
        <v>374</v>
      </c>
      <c r="H380" s="160">
        <v>19.79</v>
      </c>
      <c r="I380" s="161"/>
      <c r="L380" s="157"/>
      <c r="M380" s="162"/>
      <c r="T380" s="163"/>
      <c r="AT380" s="158" t="s">
        <v>139</v>
      </c>
      <c r="AU380" s="158" t="s">
        <v>87</v>
      </c>
      <c r="AV380" s="13" t="s">
        <v>87</v>
      </c>
      <c r="AW380" s="13" t="s">
        <v>39</v>
      </c>
      <c r="AX380" s="13" t="s">
        <v>78</v>
      </c>
      <c r="AY380" s="158" t="s">
        <v>128</v>
      </c>
    </row>
    <row r="381" spans="2:51" s="15" customFormat="1" ht="12">
      <c r="B381" s="171"/>
      <c r="D381" s="151" t="s">
        <v>139</v>
      </c>
      <c r="E381" s="172" t="s">
        <v>32</v>
      </c>
      <c r="F381" s="173" t="s">
        <v>384</v>
      </c>
      <c r="H381" s="174">
        <v>125.95</v>
      </c>
      <c r="I381" s="175"/>
      <c r="L381" s="171"/>
      <c r="M381" s="176"/>
      <c r="T381" s="177"/>
      <c r="AT381" s="172" t="s">
        <v>139</v>
      </c>
      <c r="AU381" s="172" t="s">
        <v>87</v>
      </c>
      <c r="AV381" s="15" t="s">
        <v>150</v>
      </c>
      <c r="AW381" s="15" t="s">
        <v>39</v>
      </c>
      <c r="AX381" s="15" t="s">
        <v>78</v>
      </c>
      <c r="AY381" s="172" t="s">
        <v>128</v>
      </c>
    </row>
    <row r="382" spans="2:51" s="14" customFormat="1" ht="12">
      <c r="B382" s="164"/>
      <c r="D382" s="151" t="s">
        <v>139</v>
      </c>
      <c r="E382" s="165" t="s">
        <v>32</v>
      </c>
      <c r="F382" s="166" t="s">
        <v>143</v>
      </c>
      <c r="H382" s="167">
        <v>125.95</v>
      </c>
      <c r="I382" s="168"/>
      <c r="L382" s="164"/>
      <c r="M382" s="169"/>
      <c r="T382" s="170"/>
      <c r="AT382" s="165" t="s">
        <v>139</v>
      </c>
      <c r="AU382" s="165" t="s">
        <v>87</v>
      </c>
      <c r="AV382" s="14" t="s">
        <v>135</v>
      </c>
      <c r="AW382" s="14" t="s">
        <v>39</v>
      </c>
      <c r="AX382" s="14" t="s">
        <v>85</v>
      </c>
      <c r="AY382" s="165" t="s">
        <v>128</v>
      </c>
    </row>
    <row r="383" spans="2:65" s="1" customFormat="1" ht="37.8" customHeight="1">
      <c r="B383" s="34"/>
      <c r="C383" s="133" t="s">
        <v>426</v>
      </c>
      <c r="D383" s="133" t="s">
        <v>130</v>
      </c>
      <c r="E383" s="134" t="s">
        <v>427</v>
      </c>
      <c r="F383" s="135" t="s">
        <v>428</v>
      </c>
      <c r="G383" s="136" t="s">
        <v>133</v>
      </c>
      <c r="H383" s="137">
        <v>127.2</v>
      </c>
      <c r="I383" s="138"/>
      <c r="J383" s="139">
        <f>ROUND(I383*H383,2)</f>
        <v>0</v>
      </c>
      <c r="K383" s="135" t="s">
        <v>134</v>
      </c>
      <c r="L383" s="34"/>
      <c r="M383" s="140" t="s">
        <v>32</v>
      </c>
      <c r="N383" s="141" t="s">
        <v>49</v>
      </c>
      <c r="P383" s="142">
        <f>O383*H383</f>
        <v>0</v>
      </c>
      <c r="Q383" s="142">
        <v>0</v>
      </c>
      <c r="R383" s="142">
        <f>Q383*H383</f>
        <v>0</v>
      </c>
      <c r="S383" s="142">
        <v>0</v>
      </c>
      <c r="T383" s="143">
        <f>S383*H383</f>
        <v>0</v>
      </c>
      <c r="AR383" s="144" t="s">
        <v>135</v>
      </c>
      <c r="AT383" s="144" t="s">
        <v>130</v>
      </c>
      <c r="AU383" s="144" t="s">
        <v>87</v>
      </c>
      <c r="AY383" s="18" t="s">
        <v>128</v>
      </c>
      <c r="BE383" s="145">
        <f>IF(N383="základní",J383,0)</f>
        <v>0</v>
      </c>
      <c r="BF383" s="145">
        <f>IF(N383="snížená",J383,0)</f>
        <v>0</v>
      </c>
      <c r="BG383" s="145">
        <f>IF(N383="zákl. přenesená",J383,0)</f>
        <v>0</v>
      </c>
      <c r="BH383" s="145">
        <f>IF(N383="sníž. přenesená",J383,0)</f>
        <v>0</v>
      </c>
      <c r="BI383" s="145">
        <f>IF(N383="nulová",J383,0)</f>
        <v>0</v>
      </c>
      <c r="BJ383" s="18" t="s">
        <v>85</v>
      </c>
      <c r="BK383" s="145">
        <f>ROUND(I383*H383,2)</f>
        <v>0</v>
      </c>
      <c r="BL383" s="18" t="s">
        <v>135</v>
      </c>
      <c r="BM383" s="144" t="s">
        <v>429</v>
      </c>
    </row>
    <row r="384" spans="2:47" s="1" customFormat="1" ht="12">
      <c r="B384" s="34"/>
      <c r="D384" s="146" t="s">
        <v>137</v>
      </c>
      <c r="F384" s="147" t="s">
        <v>430</v>
      </c>
      <c r="I384" s="148"/>
      <c r="L384" s="34"/>
      <c r="M384" s="149"/>
      <c r="T384" s="55"/>
      <c r="AT384" s="18" t="s">
        <v>137</v>
      </c>
      <c r="AU384" s="18" t="s">
        <v>87</v>
      </c>
    </row>
    <row r="385" spans="2:51" s="12" customFormat="1" ht="12">
      <c r="B385" s="150"/>
      <c r="D385" s="151" t="s">
        <v>139</v>
      </c>
      <c r="E385" s="152" t="s">
        <v>32</v>
      </c>
      <c r="F385" s="153" t="s">
        <v>140</v>
      </c>
      <c r="H385" s="152" t="s">
        <v>32</v>
      </c>
      <c r="I385" s="154"/>
      <c r="L385" s="150"/>
      <c r="M385" s="155"/>
      <c r="T385" s="156"/>
      <c r="AT385" s="152" t="s">
        <v>139</v>
      </c>
      <c r="AU385" s="152" t="s">
        <v>87</v>
      </c>
      <c r="AV385" s="12" t="s">
        <v>85</v>
      </c>
      <c r="AW385" s="12" t="s">
        <v>39</v>
      </c>
      <c r="AX385" s="12" t="s">
        <v>78</v>
      </c>
      <c r="AY385" s="152" t="s">
        <v>128</v>
      </c>
    </row>
    <row r="386" spans="2:51" s="12" customFormat="1" ht="12">
      <c r="B386" s="150"/>
      <c r="D386" s="151" t="s">
        <v>139</v>
      </c>
      <c r="E386" s="152" t="s">
        <v>32</v>
      </c>
      <c r="F386" s="153" t="s">
        <v>370</v>
      </c>
      <c r="H386" s="152" t="s">
        <v>32</v>
      </c>
      <c r="I386" s="154"/>
      <c r="L386" s="150"/>
      <c r="M386" s="155"/>
      <c r="T386" s="156"/>
      <c r="AT386" s="152" t="s">
        <v>139</v>
      </c>
      <c r="AU386" s="152" t="s">
        <v>87</v>
      </c>
      <c r="AV386" s="12" t="s">
        <v>85</v>
      </c>
      <c r="AW386" s="12" t="s">
        <v>39</v>
      </c>
      <c r="AX386" s="12" t="s">
        <v>78</v>
      </c>
      <c r="AY386" s="152" t="s">
        <v>128</v>
      </c>
    </row>
    <row r="387" spans="2:51" s="12" customFormat="1" ht="12">
      <c r="B387" s="150"/>
      <c r="D387" s="151" t="s">
        <v>139</v>
      </c>
      <c r="E387" s="152" t="s">
        <v>32</v>
      </c>
      <c r="F387" s="153" t="s">
        <v>371</v>
      </c>
      <c r="H387" s="152" t="s">
        <v>32</v>
      </c>
      <c r="I387" s="154"/>
      <c r="L387" s="150"/>
      <c r="M387" s="155"/>
      <c r="T387" s="156"/>
      <c r="AT387" s="152" t="s">
        <v>139</v>
      </c>
      <c r="AU387" s="152" t="s">
        <v>87</v>
      </c>
      <c r="AV387" s="12" t="s">
        <v>85</v>
      </c>
      <c r="AW387" s="12" t="s">
        <v>39</v>
      </c>
      <c r="AX387" s="12" t="s">
        <v>78</v>
      </c>
      <c r="AY387" s="152" t="s">
        <v>128</v>
      </c>
    </row>
    <row r="388" spans="2:51" s="13" customFormat="1" ht="12">
      <c r="B388" s="157"/>
      <c r="D388" s="151" t="s">
        <v>139</v>
      </c>
      <c r="E388" s="158" t="s">
        <v>32</v>
      </c>
      <c r="F388" s="159" t="s">
        <v>373</v>
      </c>
      <c r="H388" s="160">
        <v>109.52</v>
      </c>
      <c r="I388" s="161"/>
      <c r="L388" s="157"/>
      <c r="M388" s="162"/>
      <c r="T388" s="163"/>
      <c r="AT388" s="158" t="s">
        <v>139</v>
      </c>
      <c r="AU388" s="158" t="s">
        <v>87</v>
      </c>
      <c r="AV388" s="13" t="s">
        <v>87</v>
      </c>
      <c r="AW388" s="13" t="s">
        <v>39</v>
      </c>
      <c r="AX388" s="13" t="s">
        <v>78</v>
      </c>
      <c r="AY388" s="158" t="s">
        <v>128</v>
      </c>
    </row>
    <row r="389" spans="2:51" s="13" customFormat="1" ht="12">
      <c r="B389" s="157"/>
      <c r="D389" s="151" t="s">
        <v>139</v>
      </c>
      <c r="E389" s="158" t="s">
        <v>32</v>
      </c>
      <c r="F389" s="159" t="s">
        <v>431</v>
      </c>
      <c r="H389" s="160">
        <v>17.68</v>
      </c>
      <c r="I389" s="161"/>
      <c r="L389" s="157"/>
      <c r="M389" s="162"/>
      <c r="T389" s="163"/>
      <c r="AT389" s="158" t="s">
        <v>139</v>
      </c>
      <c r="AU389" s="158" t="s">
        <v>87</v>
      </c>
      <c r="AV389" s="13" t="s">
        <v>87</v>
      </c>
      <c r="AW389" s="13" t="s">
        <v>39</v>
      </c>
      <c r="AX389" s="13" t="s">
        <v>78</v>
      </c>
      <c r="AY389" s="158" t="s">
        <v>128</v>
      </c>
    </row>
    <row r="390" spans="2:51" s="15" customFormat="1" ht="12">
      <c r="B390" s="171"/>
      <c r="D390" s="151" t="s">
        <v>139</v>
      </c>
      <c r="E390" s="172" t="s">
        <v>32</v>
      </c>
      <c r="F390" s="173" t="s">
        <v>375</v>
      </c>
      <c r="H390" s="174">
        <v>127.2</v>
      </c>
      <c r="I390" s="175"/>
      <c r="L390" s="171"/>
      <c r="M390" s="176"/>
      <c r="T390" s="177"/>
      <c r="AT390" s="172" t="s">
        <v>139</v>
      </c>
      <c r="AU390" s="172" t="s">
        <v>87</v>
      </c>
      <c r="AV390" s="15" t="s">
        <v>150</v>
      </c>
      <c r="AW390" s="15" t="s">
        <v>39</v>
      </c>
      <c r="AX390" s="15" t="s">
        <v>78</v>
      </c>
      <c r="AY390" s="172" t="s">
        <v>128</v>
      </c>
    </row>
    <row r="391" spans="2:51" s="14" customFormat="1" ht="12">
      <c r="B391" s="164"/>
      <c r="D391" s="151" t="s">
        <v>139</v>
      </c>
      <c r="E391" s="165" t="s">
        <v>32</v>
      </c>
      <c r="F391" s="166" t="s">
        <v>143</v>
      </c>
      <c r="H391" s="167">
        <v>127.2</v>
      </c>
      <c r="I391" s="168"/>
      <c r="L391" s="164"/>
      <c r="M391" s="169"/>
      <c r="T391" s="170"/>
      <c r="AT391" s="165" t="s">
        <v>139</v>
      </c>
      <c r="AU391" s="165" t="s">
        <v>87</v>
      </c>
      <c r="AV391" s="14" t="s">
        <v>135</v>
      </c>
      <c r="AW391" s="14" t="s">
        <v>39</v>
      </c>
      <c r="AX391" s="14" t="s">
        <v>85</v>
      </c>
      <c r="AY391" s="165" t="s">
        <v>128</v>
      </c>
    </row>
    <row r="392" spans="2:65" s="1" customFormat="1" ht="37.8" customHeight="1">
      <c r="B392" s="34"/>
      <c r="C392" s="133" t="s">
        <v>432</v>
      </c>
      <c r="D392" s="133" t="s">
        <v>130</v>
      </c>
      <c r="E392" s="134" t="s">
        <v>433</v>
      </c>
      <c r="F392" s="135" t="s">
        <v>434</v>
      </c>
      <c r="G392" s="136" t="s">
        <v>133</v>
      </c>
      <c r="H392" s="137">
        <v>38.91</v>
      </c>
      <c r="I392" s="138"/>
      <c r="J392" s="139">
        <f>ROUND(I392*H392,2)</f>
        <v>0</v>
      </c>
      <c r="K392" s="135" t="s">
        <v>134</v>
      </c>
      <c r="L392" s="34"/>
      <c r="M392" s="140" t="s">
        <v>32</v>
      </c>
      <c r="N392" s="141" t="s">
        <v>49</v>
      </c>
      <c r="P392" s="142">
        <f>O392*H392</f>
        <v>0</v>
      </c>
      <c r="Q392" s="142">
        <v>0</v>
      </c>
      <c r="R392" s="142">
        <f>Q392*H392</f>
        <v>0</v>
      </c>
      <c r="S392" s="142">
        <v>0</v>
      </c>
      <c r="T392" s="143">
        <f>S392*H392</f>
        <v>0</v>
      </c>
      <c r="AR392" s="144" t="s">
        <v>135</v>
      </c>
      <c r="AT392" s="144" t="s">
        <v>130</v>
      </c>
      <c r="AU392" s="144" t="s">
        <v>87</v>
      </c>
      <c r="AY392" s="18" t="s">
        <v>128</v>
      </c>
      <c r="BE392" s="145">
        <f>IF(N392="základní",J392,0)</f>
        <v>0</v>
      </c>
      <c r="BF392" s="145">
        <f>IF(N392="snížená",J392,0)</f>
        <v>0</v>
      </c>
      <c r="BG392" s="145">
        <f>IF(N392="zákl. přenesená",J392,0)</f>
        <v>0</v>
      </c>
      <c r="BH392" s="145">
        <f>IF(N392="sníž. přenesená",J392,0)</f>
        <v>0</v>
      </c>
      <c r="BI392" s="145">
        <f>IF(N392="nulová",J392,0)</f>
        <v>0</v>
      </c>
      <c r="BJ392" s="18" t="s">
        <v>85</v>
      </c>
      <c r="BK392" s="145">
        <f>ROUND(I392*H392,2)</f>
        <v>0</v>
      </c>
      <c r="BL392" s="18" t="s">
        <v>135</v>
      </c>
      <c r="BM392" s="144" t="s">
        <v>435</v>
      </c>
    </row>
    <row r="393" spans="2:47" s="1" customFormat="1" ht="12">
      <c r="B393" s="34"/>
      <c r="D393" s="146" t="s">
        <v>137</v>
      </c>
      <c r="F393" s="147" t="s">
        <v>436</v>
      </c>
      <c r="I393" s="148"/>
      <c r="L393" s="34"/>
      <c r="M393" s="149"/>
      <c r="T393" s="55"/>
      <c r="AT393" s="18" t="s">
        <v>137</v>
      </c>
      <c r="AU393" s="18" t="s">
        <v>87</v>
      </c>
    </row>
    <row r="394" spans="2:51" s="12" customFormat="1" ht="12">
      <c r="B394" s="150"/>
      <c r="D394" s="151" t="s">
        <v>139</v>
      </c>
      <c r="E394" s="152" t="s">
        <v>32</v>
      </c>
      <c r="F394" s="153" t="s">
        <v>140</v>
      </c>
      <c r="H394" s="152" t="s">
        <v>32</v>
      </c>
      <c r="I394" s="154"/>
      <c r="L394" s="150"/>
      <c r="M394" s="155"/>
      <c r="T394" s="156"/>
      <c r="AT394" s="152" t="s">
        <v>139</v>
      </c>
      <c r="AU394" s="152" t="s">
        <v>87</v>
      </c>
      <c r="AV394" s="12" t="s">
        <v>85</v>
      </c>
      <c r="AW394" s="12" t="s">
        <v>39</v>
      </c>
      <c r="AX394" s="12" t="s">
        <v>78</v>
      </c>
      <c r="AY394" s="152" t="s">
        <v>128</v>
      </c>
    </row>
    <row r="395" spans="2:51" s="12" customFormat="1" ht="12">
      <c r="B395" s="150"/>
      <c r="D395" s="151" t="s">
        <v>139</v>
      </c>
      <c r="E395" s="152" t="s">
        <v>32</v>
      </c>
      <c r="F395" s="153" t="s">
        <v>370</v>
      </c>
      <c r="H395" s="152" t="s">
        <v>32</v>
      </c>
      <c r="I395" s="154"/>
      <c r="L395" s="150"/>
      <c r="M395" s="155"/>
      <c r="T395" s="156"/>
      <c r="AT395" s="152" t="s">
        <v>139</v>
      </c>
      <c r="AU395" s="152" t="s">
        <v>87</v>
      </c>
      <c r="AV395" s="12" t="s">
        <v>85</v>
      </c>
      <c r="AW395" s="12" t="s">
        <v>39</v>
      </c>
      <c r="AX395" s="12" t="s">
        <v>78</v>
      </c>
      <c r="AY395" s="152" t="s">
        <v>128</v>
      </c>
    </row>
    <row r="396" spans="2:51" s="12" customFormat="1" ht="12">
      <c r="B396" s="150"/>
      <c r="D396" s="151" t="s">
        <v>139</v>
      </c>
      <c r="E396" s="152" t="s">
        <v>32</v>
      </c>
      <c r="F396" s="153" t="s">
        <v>405</v>
      </c>
      <c r="H396" s="152" t="s">
        <v>32</v>
      </c>
      <c r="I396" s="154"/>
      <c r="L396" s="150"/>
      <c r="M396" s="155"/>
      <c r="T396" s="156"/>
      <c r="AT396" s="152" t="s">
        <v>139</v>
      </c>
      <c r="AU396" s="152" t="s">
        <v>87</v>
      </c>
      <c r="AV396" s="12" t="s">
        <v>85</v>
      </c>
      <c r="AW396" s="12" t="s">
        <v>39</v>
      </c>
      <c r="AX396" s="12" t="s">
        <v>78</v>
      </c>
      <c r="AY396" s="152" t="s">
        <v>128</v>
      </c>
    </row>
    <row r="397" spans="2:51" s="13" customFormat="1" ht="12">
      <c r="B397" s="157"/>
      <c r="D397" s="151" t="s">
        <v>139</v>
      </c>
      <c r="E397" s="158" t="s">
        <v>32</v>
      </c>
      <c r="F397" s="159" t="s">
        <v>406</v>
      </c>
      <c r="H397" s="160">
        <v>38.91</v>
      </c>
      <c r="I397" s="161"/>
      <c r="L397" s="157"/>
      <c r="M397" s="162"/>
      <c r="T397" s="163"/>
      <c r="AT397" s="158" t="s">
        <v>139</v>
      </c>
      <c r="AU397" s="158" t="s">
        <v>87</v>
      </c>
      <c r="AV397" s="13" t="s">
        <v>87</v>
      </c>
      <c r="AW397" s="13" t="s">
        <v>39</v>
      </c>
      <c r="AX397" s="13" t="s">
        <v>78</v>
      </c>
      <c r="AY397" s="158" t="s">
        <v>128</v>
      </c>
    </row>
    <row r="398" spans="2:51" s="15" customFormat="1" ht="12">
      <c r="B398" s="171"/>
      <c r="D398" s="151" t="s">
        <v>139</v>
      </c>
      <c r="E398" s="172" t="s">
        <v>32</v>
      </c>
      <c r="F398" s="173" t="s">
        <v>407</v>
      </c>
      <c r="H398" s="174">
        <v>38.91</v>
      </c>
      <c r="I398" s="175"/>
      <c r="L398" s="171"/>
      <c r="M398" s="176"/>
      <c r="T398" s="177"/>
      <c r="AT398" s="172" t="s">
        <v>139</v>
      </c>
      <c r="AU398" s="172" t="s">
        <v>87</v>
      </c>
      <c r="AV398" s="15" t="s">
        <v>150</v>
      </c>
      <c r="AW398" s="15" t="s">
        <v>39</v>
      </c>
      <c r="AX398" s="15" t="s">
        <v>78</v>
      </c>
      <c r="AY398" s="172" t="s">
        <v>128</v>
      </c>
    </row>
    <row r="399" spans="2:51" s="14" customFormat="1" ht="12">
      <c r="B399" s="164"/>
      <c r="D399" s="151" t="s">
        <v>139</v>
      </c>
      <c r="E399" s="165" t="s">
        <v>32</v>
      </c>
      <c r="F399" s="166" t="s">
        <v>143</v>
      </c>
      <c r="H399" s="167">
        <v>38.91</v>
      </c>
      <c r="I399" s="168"/>
      <c r="L399" s="164"/>
      <c r="M399" s="169"/>
      <c r="T399" s="170"/>
      <c r="AT399" s="165" t="s">
        <v>139</v>
      </c>
      <c r="AU399" s="165" t="s">
        <v>87</v>
      </c>
      <c r="AV399" s="14" t="s">
        <v>135</v>
      </c>
      <c r="AW399" s="14" t="s">
        <v>39</v>
      </c>
      <c r="AX399" s="14" t="s">
        <v>85</v>
      </c>
      <c r="AY399" s="165" t="s">
        <v>128</v>
      </c>
    </row>
    <row r="400" spans="2:65" s="1" customFormat="1" ht="37.8" customHeight="1">
      <c r="B400" s="34"/>
      <c r="C400" s="133" t="s">
        <v>437</v>
      </c>
      <c r="D400" s="133" t="s">
        <v>130</v>
      </c>
      <c r="E400" s="134" t="s">
        <v>438</v>
      </c>
      <c r="F400" s="135" t="s">
        <v>439</v>
      </c>
      <c r="G400" s="136" t="s">
        <v>133</v>
      </c>
      <c r="H400" s="137">
        <v>38.91</v>
      </c>
      <c r="I400" s="138"/>
      <c r="J400" s="139">
        <f>ROUND(I400*H400,2)</f>
        <v>0</v>
      </c>
      <c r="K400" s="135" t="s">
        <v>134</v>
      </c>
      <c r="L400" s="34"/>
      <c r="M400" s="140" t="s">
        <v>32</v>
      </c>
      <c r="N400" s="141" t="s">
        <v>49</v>
      </c>
      <c r="P400" s="142">
        <f>O400*H400</f>
        <v>0</v>
      </c>
      <c r="Q400" s="142">
        <v>0</v>
      </c>
      <c r="R400" s="142">
        <f>Q400*H400</f>
        <v>0</v>
      </c>
      <c r="S400" s="142">
        <v>0</v>
      </c>
      <c r="T400" s="143">
        <f>S400*H400</f>
        <v>0</v>
      </c>
      <c r="AR400" s="144" t="s">
        <v>135</v>
      </c>
      <c r="AT400" s="144" t="s">
        <v>130</v>
      </c>
      <c r="AU400" s="144" t="s">
        <v>87</v>
      </c>
      <c r="AY400" s="18" t="s">
        <v>128</v>
      </c>
      <c r="BE400" s="145">
        <f>IF(N400="základní",J400,0)</f>
        <v>0</v>
      </c>
      <c r="BF400" s="145">
        <f>IF(N400="snížená",J400,0)</f>
        <v>0</v>
      </c>
      <c r="BG400" s="145">
        <f>IF(N400="zákl. přenesená",J400,0)</f>
        <v>0</v>
      </c>
      <c r="BH400" s="145">
        <f>IF(N400="sníž. přenesená",J400,0)</f>
        <v>0</v>
      </c>
      <c r="BI400" s="145">
        <f>IF(N400="nulová",J400,0)</f>
        <v>0</v>
      </c>
      <c r="BJ400" s="18" t="s">
        <v>85</v>
      </c>
      <c r="BK400" s="145">
        <f>ROUND(I400*H400,2)</f>
        <v>0</v>
      </c>
      <c r="BL400" s="18" t="s">
        <v>135</v>
      </c>
      <c r="BM400" s="144" t="s">
        <v>440</v>
      </c>
    </row>
    <row r="401" spans="2:47" s="1" customFormat="1" ht="12">
      <c r="B401" s="34"/>
      <c r="D401" s="146" t="s">
        <v>137</v>
      </c>
      <c r="F401" s="147" t="s">
        <v>441</v>
      </c>
      <c r="I401" s="148"/>
      <c r="L401" s="34"/>
      <c r="M401" s="149"/>
      <c r="T401" s="55"/>
      <c r="AT401" s="18" t="s">
        <v>137</v>
      </c>
      <c r="AU401" s="18" t="s">
        <v>87</v>
      </c>
    </row>
    <row r="402" spans="2:51" s="12" customFormat="1" ht="12">
      <c r="B402" s="150"/>
      <c r="D402" s="151" t="s">
        <v>139</v>
      </c>
      <c r="E402" s="152" t="s">
        <v>32</v>
      </c>
      <c r="F402" s="153" t="s">
        <v>140</v>
      </c>
      <c r="H402" s="152" t="s">
        <v>32</v>
      </c>
      <c r="I402" s="154"/>
      <c r="L402" s="150"/>
      <c r="M402" s="155"/>
      <c r="T402" s="156"/>
      <c r="AT402" s="152" t="s">
        <v>139</v>
      </c>
      <c r="AU402" s="152" t="s">
        <v>87</v>
      </c>
      <c r="AV402" s="12" t="s">
        <v>85</v>
      </c>
      <c r="AW402" s="12" t="s">
        <v>39</v>
      </c>
      <c r="AX402" s="12" t="s">
        <v>78</v>
      </c>
      <c r="AY402" s="152" t="s">
        <v>128</v>
      </c>
    </row>
    <row r="403" spans="2:51" s="12" customFormat="1" ht="12">
      <c r="B403" s="150"/>
      <c r="D403" s="151" t="s">
        <v>139</v>
      </c>
      <c r="E403" s="152" t="s">
        <v>32</v>
      </c>
      <c r="F403" s="153" t="s">
        <v>370</v>
      </c>
      <c r="H403" s="152" t="s">
        <v>32</v>
      </c>
      <c r="I403" s="154"/>
      <c r="L403" s="150"/>
      <c r="M403" s="155"/>
      <c r="T403" s="156"/>
      <c r="AT403" s="152" t="s">
        <v>139</v>
      </c>
      <c r="AU403" s="152" t="s">
        <v>87</v>
      </c>
      <c r="AV403" s="12" t="s">
        <v>85</v>
      </c>
      <c r="AW403" s="12" t="s">
        <v>39</v>
      </c>
      <c r="AX403" s="12" t="s">
        <v>78</v>
      </c>
      <c r="AY403" s="152" t="s">
        <v>128</v>
      </c>
    </row>
    <row r="404" spans="2:51" s="12" customFormat="1" ht="12">
      <c r="B404" s="150"/>
      <c r="D404" s="151" t="s">
        <v>139</v>
      </c>
      <c r="E404" s="152" t="s">
        <v>32</v>
      </c>
      <c r="F404" s="153" t="s">
        <v>405</v>
      </c>
      <c r="H404" s="152" t="s">
        <v>32</v>
      </c>
      <c r="I404" s="154"/>
      <c r="L404" s="150"/>
      <c r="M404" s="155"/>
      <c r="T404" s="156"/>
      <c r="AT404" s="152" t="s">
        <v>139</v>
      </c>
      <c r="AU404" s="152" t="s">
        <v>87</v>
      </c>
      <c r="AV404" s="12" t="s">
        <v>85</v>
      </c>
      <c r="AW404" s="12" t="s">
        <v>39</v>
      </c>
      <c r="AX404" s="12" t="s">
        <v>78</v>
      </c>
      <c r="AY404" s="152" t="s">
        <v>128</v>
      </c>
    </row>
    <row r="405" spans="2:51" s="13" customFormat="1" ht="12">
      <c r="B405" s="157"/>
      <c r="D405" s="151" t="s">
        <v>139</v>
      </c>
      <c r="E405" s="158" t="s">
        <v>32</v>
      </c>
      <c r="F405" s="159" t="s">
        <v>406</v>
      </c>
      <c r="H405" s="160">
        <v>38.91</v>
      </c>
      <c r="I405" s="161"/>
      <c r="L405" s="157"/>
      <c r="M405" s="162"/>
      <c r="T405" s="163"/>
      <c r="AT405" s="158" t="s">
        <v>139</v>
      </c>
      <c r="AU405" s="158" t="s">
        <v>87</v>
      </c>
      <c r="AV405" s="13" t="s">
        <v>87</v>
      </c>
      <c r="AW405" s="13" t="s">
        <v>39</v>
      </c>
      <c r="AX405" s="13" t="s">
        <v>78</v>
      </c>
      <c r="AY405" s="158" t="s">
        <v>128</v>
      </c>
    </row>
    <row r="406" spans="2:51" s="15" customFormat="1" ht="12">
      <c r="B406" s="171"/>
      <c r="D406" s="151" t="s">
        <v>139</v>
      </c>
      <c r="E406" s="172" t="s">
        <v>32</v>
      </c>
      <c r="F406" s="173" t="s">
        <v>407</v>
      </c>
      <c r="H406" s="174">
        <v>38.91</v>
      </c>
      <c r="I406" s="175"/>
      <c r="L406" s="171"/>
      <c r="M406" s="176"/>
      <c r="T406" s="177"/>
      <c r="AT406" s="172" t="s">
        <v>139</v>
      </c>
      <c r="AU406" s="172" t="s">
        <v>87</v>
      </c>
      <c r="AV406" s="15" t="s">
        <v>150</v>
      </c>
      <c r="AW406" s="15" t="s">
        <v>39</v>
      </c>
      <c r="AX406" s="15" t="s">
        <v>78</v>
      </c>
      <c r="AY406" s="172" t="s">
        <v>128</v>
      </c>
    </row>
    <row r="407" spans="2:51" s="14" customFormat="1" ht="12">
      <c r="B407" s="164"/>
      <c r="D407" s="151" t="s">
        <v>139</v>
      </c>
      <c r="E407" s="165" t="s">
        <v>32</v>
      </c>
      <c r="F407" s="166" t="s">
        <v>143</v>
      </c>
      <c r="H407" s="167">
        <v>38.91</v>
      </c>
      <c r="I407" s="168"/>
      <c r="L407" s="164"/>
      <c r="M407" s="169"/>
      <c r="T407" s="170"/>
      <c r="AT407" s="165" t="s">
        <v>139</v>
      </c>
      <c r="AU407" s="165" t="s">
        <v>87</v>
      </c>
      <c r="AV407" s="14" t="s">
        <v>135</v>
      </c>
      <c r="AW407" s="14" t="s">
        <v>39</v>
      </c>
      <c r="AX407" s="14" t="s">
        <v>85</v>
      </c>
      <c r="AY407" s="165" t="s">
        <v>128</v>
      </c>
    </row>
    <row r="408" spans="2:65" s="1" customFormat="1" ht="24.15" customHeight="1">
      <c r="B408" s="34"/>
      <c r="C408" s="133" t="s">
        <v>442</v>
      </c>
      <c r="D408" s="133" t="s">
        <v>130</v>
      </c>
      <c r="E408" s="134" t="s">
        <v>443</v>
      </c>
      <c r="F408" s="135" t="s">
        <v>444</v>
      </c>
      <c r="G408" s="136" t="s">
        <v>133</v>
      </c>
      <c r="H408" s="137">
        <v>38.91</v>
      </c>
      <c r="I408" s="138"/>
      <c r="J408" s="139">
        <f>ROUND(I408*H408,2)</f>
        <v>0</v>
      </c>
      <c r="K408" s="135" t="s">
        <v>134</v>
      </c>
      <c r="L408" s="34"/>
      <c r="M408" s="140" t="s">
        <v>32</v>
      </c>
      <c r="N408" s="141" t="s">
        <v>49</v>
      </c>
      <c r="P408" s="142">
        <f>O408*H408</f>
        <v>0</v>
      </c>
      <c r="Q408" s="142">
        <v>0</v>
      </c>
      <c r="R408" s="142">
        <f>Q408*H408</f>
        <v>0</v>
      </c>
      <c r="S408" s="142">
        <v>0</v>
      </c>
      <c r="T408" s="143">
        <f>S408*H408</f>
        <v>0</v>
      </c>
      <c r="AR408" s="144" t="s">
        <v>135</v>
      </c>
      <c r="AT408" s="144" t="s">
        <v>130</v>
      </c>
      <c r="AU408" s="144" t="s">
        <v>87</v>
      </c>
      <c r="AY408" s="18" t="s">
        <v>128</v>
      </c>
      <c r="BE408" s="145">
        <f>IF(N408="základní",J408,0)</f>
        <v>0</v>
      </c>
      <c r="BF408" s="145">
        <f>IF(N408="snížená",J408,0)</f>
        <v>0</v>
      </c>
      <c r="BG408" s="145">
        <f>IF(N408="zákl. přenesená",J408,0)</f>
        <v>0</v>
      </c>
      <c r="BH408" s="145">
        <f>IF(N408="sníž. přenesená",J408,0)</f>
        <v>0</v>
      </c>
      <c r="BI408" s="145">
        <f>IF(N408="nulová",J408,0)</f>
        <v>0</v>
      </c>
      <c r="BJ408" s="18" t="s">
        <v>85</v>
      </c>
      <c r="BK408" s="145">
        <f>ROUND(I408*H408,2)</f>
        <v>0</v>
      </c>
      <c r="BL408" s="18" t="s">
        <v>135</v>
      </c>
      <c r="BM408" s="144" t="s">
        <v>445</v>
      </c>
    </row>
    <row r="409" spans="2:47" s="1" customFormat="1" ht="12">
      <c r="B409" s="34"/>
      <c r="D409" s="146" t="s">
        <v>137</v>
      </c>
      <c r="F409" s="147" t="s">
        <v>446</v>
      </c>
      <c r="I409" s="148"/>
      <c r="L409" s="34"/>
      <c r="M409" s="149"/>
      <c r="T409" s="55"/>
      <c r="AT409" s="18" t="s">
        <v>137</v>
      </c>
      <c r="AU409" s="18" t="s">
        <v>87</v>
      </c>
    </row>
    <row r="410" spans="2:51" s="12" customFormat="1" ht="12">
      <c r="B410" s="150"/>
      <c r="D410" s="151" t="s">
        <v>139</v>
      </c>
      <c r="E410" s="152" t="s">
        <v>32</v>
      </c>
      <c r="F410" s="153" t="s">
        <v>140</v>
      </c>
      <c r="H410" s="152" t="s">
        <v>32</v>
      </c>
      <c r="I410" s="154"/>
      <c r="L410" s="150"/>
      <c r="M410" s="155"/>
      <c r="T410" s="156"/>
      <c r="AT410" s="152" t="s">
        <v>139</v>
      </c>
      <c r="AU410" s="152" t="s">
        <v>87</v>
      </c>
      <c r="AV410" s="12" t="s">
        <v>85</v>
      </c>
      <c r="AW410" s="12" t="s">
        <v>39</v>
      </c>
      <c r="AX410" s="12" t="s">
        <v>78</v>
      </c>
      <c r="AY410" s="152" t="s">
        <v>128</v>
      </c>
    </row>
    <row r="411" spans="2:51" s="12" customFormat="1" ht="12">
      <c r="B411" s="150"/>
      <c r="D411" s="151" t="s">
        <v>139</v>
      </c>
      <c r="E411" s="152" t="s">
        <v>32</v>
      </c>
      <c r="F411" s="153" t="s">
        <v>370</v>
      </c>
      <c r="H411" s="152" t="s">
        <v>32</v>
      </c>
      <c r="I411" s="154"/>
      <c r="L411" s="150"/>
      <c r="M411" s="155"/>
      <c r="T411" s="156"/>
      <c r="AT411" s="152" t="s">
        <v>139</v>
      </c>
      <c r="AU411" s="152" t="s">
        <v>87</v>
      </c>
      <c r="AV411" s="12" t="s">
        <v>85</v>
      </c>
      <c r="AW411" s="12" t="s">
        <v>39</v>
      </c>
      <c r="AX411" s="12" t="s">
        <v>78</v>
      </c>
      <c r="AY411" s="152" t="s">
        <v>128</v>
      </c>
    </row>
    <row r="412" spans="2:51" s="12" customFormat="1" ht="12">
      <c r="B412" s="150"/>
      <c r="D412" s="151" t="s">
        <v>139</v>
      </c>
      <c r="E412" s="152" t="s">
        <v>32</v>
      </c>
      <c r="F412" s="153" t="s">
        <v>405</v>
      </c>
      <c r="H412" s="152" t="s">
        <v>32</v>
      </c>
      <c r="I412" s="154"/>
      <c r="L412" s="150"/>
      <c r="M412" s="155"/>
      <c r="T412" s="156"/>
      <c r="AT412" s="152" t="s">
        <v>139</v>
      </c>
      <c r="AU412" s="152" t="s">
        <v>87</v>
      </c>
      <c r="AV412" s="12" t="s">
        <v>85</v>
      </c>
      <c r="AW412" s="12" t="s">
        <v>39</v>
      </c>
      <c r="AX412" s="12" t="s">
        <v>78</v>
      </c>
      <c r="AY412" s="152" t="s">
        <v>128</v>
      </c>
    </row>
    <row r="413" spans="2:51" s="13" customFormat="1" ht="12">
      <c r="B413" s="157"/>
      <c r="D413" s="151" t="s">
        <v>139</v>
      </c>
      <c r="E413" s="158" t="s">
        <v>32</v>
      </c>
      <c r="F413" s="159" t="s">
        <v>406</v>
      </c>
      <c r="H413" s="160">
        <v>38.91</v>
      </c>
      <c r="I413" s="161"/>
      <c r="L413" s="157"/>
      <c r="M413" s="162"/>
      <c r="T413" s="163"/>
      <c r="AT413" s="158" t="s">
        <v>139</v>
      </c>
      <c r="AU413" s="158" t="s">
        <v>87</v>
      </c>
      <c r="AV413" s="13" t="s">
        <v>87</v>
      </c>
      <c r="AW413" s="13" t="s">
        <v>39</v>
      </c>
      <c r="AX413" s="13" t="s">
        <v>78</v>
      </c>
      <c r="AY413" s="158" t="s">
        <v>128</v>
      </c>
    </row>
    <row r="414" spans="2:51" s="15" customFormat="1" ht="12">
      <c r="B414" s="171"/>
      <c r="D414" s="151" t="s">
        <v>139</v>
      </c>
      <c r="E414" s="172" t="s">
        <v>32</v>
      </c>
      <c r="F414" s="173" t="s">
        <v>407</v>
      </c>
      <c r="H414" s="174">
        <v>38.91</v>
      </c>
      <c r="I414" s="175"/>
      <c r="L414" s="171"/>
      <c r="M414" s="176"/>
      <c r="T414" s="177"/>
      <c r="AT414" s="172" t="s">
        <v>139</v>
      </c>
      <c r="AU414" s="172" t="s">
        <v>87</v>
      </c>
      <c r="AV414" s="15" t="s">
        <v>150</v>
      </c>
      <c r="AW414" s="15" t="s">
        <v>39</v>
      </c>
      <c r="AX414" s="15" t="s">
        <v>78</v>
      </c>
      <c r="AY414" s="172" t="s">
        <v>128</v>
      </c>
    </row>
    <row r="415" spans="2:51" s="14" customFormat="1" ht="12">
      <c r="B415" s="164"/>
      <c r="D415" s="151" t="s">
        <v>139</v>
      </c>
      <c r="E415" s="165" t="s">
        <v>32</v>
      </c>
      <c r="F415" s="166" t="s">
        <v>143</v>
      </c>
      <c r="H415" s="167">
        <v>38.91</v>
      </c>
      <c r="I415" s="168"/>
      <c r="L415" s="164"/>
      <c r="M415" s="169"/>
      <c r="T415" s="170"/>
      <c r="AT415" s="165" t="s">
        <v>139</v>
      </c>
      <c r="AU415" s="165" t="s">
        <v>87</v>
      </c>
      <c r="AV415" s="14" t="s">
        <v>135</v>
      </c>
      <c r="AW415" s="14" t="s">
        <v>39</v>
      </c>
      <c r="AX415" s="14" t="s">
        <v>85</v>
      </c>
      <c r="AY415" s="165" t="s">
        <v>128</v>
      </c>
    </row>
    <row r="416" spans="2:65" s="1" customFormat="1" ht="24.15" customHeight="1">
      <c r="B416" s="34"/>
      <c r="C416" s="133" t="s">
        <v>447</v>
      </c>
      <c r="D416" s="133" t="s">
        <v>130</v>
      </c>
      <c r="E416" s="134" t="s">
        <v>448</v>
      </c>
      <c r="F416" s="135" t="s">
        <v>449</v>
      </c>
      <c r="G416" s="136" t="s">
        <v>133</v>
      </c>
      <c r="H416" s="137">
        <v>251.86</v>
      </c>
      <c r="I416" s="138"/>
      <c r="J416" s="139">
        <f>ROUND(I416*H416,2)</f>
        <v>0</v>
      </c>
      <c r="K416" s="135" t="s">
        <v>134</v>
      </c>
      <c r="L416" s="34"/>
      <c r="M416" s="140" t="s">
        <v>32</v>
      </c>
      <c r="N416" s="141" t="s">
        <v>49</v>
      </c>
      <c r="P416" s="142">
        <f>O416*H416</f>
        <v>0</v>
      </c>
      <c r="Q416" s="142">
        <v>0</v>
      </c>
      <c r="R416" s="142">
        <f>Q416*H416</f>
        <v>0</v>
      </c>
      <c r="S416" s="142">
        <v>0</v>
      </c>
      <c r="T416" s="143">
        <f>S416*H416</f>
        <v>0</v>
      </c>
      <c r="AR416" s="144" t="s">
        <v>135</v>
      </c>
      <c r="AT416" s="144" t="s">
        <v>130</v>
      </c>
      <c r="AU416" s="144" t="s">
        <v>87</v>
      </c>
      <c r="AY416" s="18" t="s">
        <v>128</v>
      </c>
      <c r="BE416" s="145">
        <f>IF(N416="základní",J416,0)</f>
        <v>0</v>
      </c>
      <c r="BF416" s="145">
        <f>IF(N416="snížená",J416,0)</f>
        <v>0</v>
      </c>
      <c r="BG416" s="145">
        <f>IF(N416="zákl. přenesená",J416,0)</f>
        <v>0</v>
      </c>
      <c r="BH416" s="145">
        <f>IF(N416="sníž. přenesená",J416,0)</f>
        <v>0</v>
      </c>
      <c r="BI416" s="145">
        <f>IF(N416="nulová",J416,0)</f>
        <v>0</v>
      </c>
      <c r="BJ416" s="18" t="s">
        <v>85</v>
      </c>
      <c r="BK416" s="145">
        <f>ROUND(I416*H416,2)</f>
        <v>0</v>
      </c>
      <c r="BL416" s="18" t="s">
        <v>135</v>
      </c>
      <c r="BM416" s="144" t="s">
        <v>450</v>
      </c>
    </row>
    <row r="417" spans="2:47" s="1" customFormat="1" ht="12">
      <c r="B417" s="34"/>
      <c r="D417" s="146" t="s">
        <v>137</v>
      </c>
      <c r="F417" s="147" t="s">
        <v>451</v>
      </c>
      <c r="I417" s="148"/>
      <c r="L417" s="34"/>
      <c r="M417" s="149"/>
      <c r="T417" s="55"/>
      <c r="AT417" s="18" t="s">
        <v>137</v>
      </c>
      <c r="AU417" s="18" t="s">
        <v>87</v>
      </c>
    </row>
    <row r="418" spans="2:51" s="12" customFormat="1" ht="12">
      <c r="B418" s="150"/>
      <c r="D418" s="151" t="s">
        <v>139</v>
      </c>
      <c r="E418" s="152" t="s">
        <v>32</v>
      </c>
      <c r="F418" s="153" t="s">
        <v>140</v>
      </c>
      <c r="H418" s="152" t="s">
        <v>32</v>
      </c>
      <c r="I418" s="154"/>
      <c r="L418" s="150"/>
      <c r="M418" s="155"/>
      <c r="T418" s="156"/>
      <c r="AT418" s="152" t="s">
        <v>139</v>
      </c>
      <c r="AU418" s="152" t="s">
        <v>87</v>
      </c>
      <c r="AV418" s="12" t="s">
        <v>85</v>
      </c>
      <c r="AW418" s="12" t="s">
        <v>39</v>
      </c>
      <c r="AX418" s="12" t="s">
        <v>78</v>
      </c>
      <c r="AY418" s="152" t="s">
        <v>128</v>
      </c>
    </row>
    <row r="419" spans="2:51" s="12" customFormat="1" ht="12">
      <c r="B419" s="150"/>
      <c r="D419" s="151" t="s">
        <v>139</v>
      </c>
      <c r="E419" s="152" t="s">
        <v>32</v>
      </c>
      <c r="F419" s="153" t="s">
        <v>370</v>
      </c>
      <c r="H419" s="152" t="s">
        <v>32</v>
      </c>
      <c r="I419" s="154"/>
      <c r="L419" s="150"/>
      <c r="M419" s="155"/>
      <c r="T419" s="156"/>
      <c r="AT419" s="152" t="s">
        <v>139</v>
      </c>
      <c r="AU419" s="152" t="s">
        <v>87</v>
      </c>
      <c r="AV419" s="12" t="s">
        <v>85</v>
      </c>
      <c r="AW419" s="12" t="s">
        <v>39</v>
      </c>
      <c r="AX419" s="12" t="s">
        <v>78</v>
      </c>
      <c r="AY419" s="152" t="s">
        <v>128</v>
      </c>
    </row>
    <row r="420" spans="2:51" s="12" customFormat="1" ht="12">
      <c r="B420" s="150"/>
      <c r="D420" s="151" t="s">
        <v>139</v>
      </c>
      <c r="E420" s="152" t="s">
        <v>32</v>
      </c>
      <c r="F420" s="153" t="s">
        <v>405</v>
      </c>
      <c r="H420" s="152" t="s">
        <v>32</v>
      </c>
      <c r="I420" s="154"/>
      <c r="L420" s="150"/>
      <c r="M420" s="155"/>
      <c r="T420" s="156"/>
      <c r="AT420" s="152" t="s">
        <v>139</v>
      </c>
      <c r="AU420" s="152" t="s">
        <v>87</v>
      </c>
      <c r="AV420" s="12" t="s">
        <v>85</v>
      </c>
      <c r="AW420" s="12" t="s">
        <v>39</v>
      </c>
      <c r="AX420" s="12" t="s">
        <v>78</v>
      </c>
      <c r="AY420" s="152" t="s">
        <v>128</v>
      </c>
    </row>
    <row r="421" spans="2:51" s="13" customFormat="1" ht="12">
      <c r="B421" s="157"/>
      <c r="D421" s="151" t="s">
        <v>139</v>
      </c>
      <c r="E421" s="158" t="s">
        <v>32</v>
      </c>
      <c r="F421" s="159" t="s">
        <v>452</v>
      </c>
      <c r="H421" s="160">
        <v>77.82</v>
      </c>
      <c r="I421" s="161"/>
      <c r="L421" s="157"/>
      <c r="M421" s="162"/>
      <c r="T421" s="163"/>
      <c r="AT421" s="158" t="s">
        <v>139</v>
      </c>
      <c r="AU421" s="158" t="s">
        <v>87</v>
      </c>
      <c r="AV421" s="13" t="s">
        <v>87</v>
      </c>
      <c r="AW421" s="13" t="s">
        <v>39</v>
      </c>
      <c r="AX421" s="13" t="s">
        <v>78</v>
      </c>
      <c r="AY421" s="158" t="s">
        <v>128</v>
      </c>
    </row>
    <row r="422" spans="2:51" s="15" customFormat="1" ht="12">
      <c r="B422" s="171"/>
      <c r="D422" s="151" t="s">
        <v>139</v>
      </c>
      <c r="E422" s="172" t="s">
        <v>32</v>
      </c>
      <c r="F422" s="173" t="s">
        <v>407</v>
      </c>
      <c r="H422" s="174">
        <v>77.82</v>
      </c>
      <c r="I422" s="175"/>
      <c r="L422" s="171"/>
      <c r="M422" s="176"/>
      <c r="T422" s="177"/>
      <c r="AT422" s="172" t="s">
        <v>139</v>
      </c>
      <c r="AU422" s="172" t="s">
        <v>87</v>
      </c>
      <c r="AV422" s="15" t="s">
        <v>150</v>
      </c>
      <c r="AW422" s="15" t="s">
        <v>39</v>
      </c>
      <c r="AX422" s="15" t="s">
        <v>78</v>
      </c>
      <c r="AY422" s="172" t="s">
        <v>128</v>
      </c>
    </row>
    <row r="423" spans="2:51" s="12" customFormat="1" ht="12">
      <c r="B423" s="150"/>
      <c r="D423" s="151" t="s">
        <v>139</v>
      </c>
      <c r="E423" s="152" t="s">
        <v>32</v>
      </c>
      <c r="F423" s="153" t="s">
        <v>208</v>
      </c>
      <c r="H423" s="152" t="s">
        <v>32</v>
      </c>
      <c r="I423" s="154"/>
      <c r="L423" s="150"/>
      <c r="M423" s="155"/>
      <c r="T423" s="156"/>
      <c r="AT423" s="152" t="s">
        <v>139</v>
      </c>
      <c r="AU423" s="152" t="s">
        <v>87</v>
      </c>
      <c r="AV423" s="12" t="s">
        <v>85</v>
      </c>
      <c r="AW423" s="12" t="s">
        <v>39</v>
      </c>
      <c r="AX423" s="12" t="s">
        <v>78</v>
      </c>
      <c r="AY423" s="152" t="s">
        <v>128</v>
      </c>
    </row>
    <row r="424" spans="2:51" s="13" customFormat="1" ht="12">
      <c r="B424" s="157"/>
      <c r="D424" s="151" t="s">
        <v>139</v>
      </c>
      <c r="E424" s="158" t="s">
        <v>32</v>
      </c>
      <c r="F424" s="159" t="s">
        <v>453</v>
      </c>
      <c r="H424" s="160">
        <v>42.91</v>
      </c>
      <c r="I424" s="161"/>
      <c r="L424" s="157"/>
      <c r="M424" s="162"/>
      <c r="T424" s="163"/>
      <c r="AT424" s="158" t="s">
        <v>139</v>
      </c>
      <c r="AU424" s="158" t="s">
        <v>87</v>
      </c>
      <c r="AV424" s="13" t="s">
        <v>87</v>
      </c>
      <c r="AW424" s="13" t="s">
        <v>39</v>
      </c>
      <c r="AX424" s="13" t="s">
        <v>78</v>
      </c>
      <c r="AY424" s="158" t="s">
        <v>128</v>
      </c>
    </row>
    <row r="425" spans="2:51" s="15" customFormat="1" ht="12">
      <c r="B425" s="171"/>
      <c r="D425" s="151" t="s">
        <v>139</v>
      </c>
      <c r="E425" s="172" t="s">
        <v>32</v>
      </c>
      <c r="F425" s="173" t="s">
        <v>210</v>
      </c>
      <c r="H425" s="174">
        <v>42.91</v>
      </c>
      <c r="I425" s="175"/>
      <c r="L425" s="171"/>
      <c r="M425" s="176"/>
      <c r="T425" s="177"/>
      <c r="AT425" s="172" t="s">
        <v>139</v>
      </c>
      <c r="AU425" s="172" t="s">
        <v>87</v>
      </c>
      <c r="AV425" s="15" t="s">
        <v>150</v>
      </c>
      <c r="AW425" s="15" t="s">
        <v>39</v>
      </c>
      <c r="AX425" s="15" t="s">
        <v>78</v>
      </c>
      <c r="AY425" s="172" t="s">
        <v>128</v>
      </c>
    </row>
    <row r="426" spans="2:51" s="12" customFormat="1" ht="12">
      <c r="B426" s="150"/>
      <c r="D426" s="151" t="s">
        <v>139</v>
      </c>
      <c r="E426" s="152" t="s">
        <v>32</v>
      </c>
      <c r="F426" s="153" t="s">
        <v>211</v>
      </c>
      <c r="H426" s="152" t="s">
        <v>32</v>
      </c>
      <c r="I426" s="154"/>
      <c r="L426" s="150"/>
      <c r="M426" s="155"/>
      <c r="T426" s="156"/>
      <c r="AT426" s="152" t="s">
        <v>139</v>
      </c>
      <c r="AU426" s="152" t="s">
        <v>87</v>
      </c>
      <c r="AV426" s="12" t="s">
        <v>85</v>
      </c>
      <c r="AW426" s="12" t="s">
        <v>39</v>
      </c>
      <c r="AX426" s="12" t="s">
        <v>78</v>
      </c>
      <c r="AY426" s="152" t="s">
        <v>128</v>
      </c>
    </row>
    <row r="427" spans="2:51" s="13" customFormat="1" ht="12">
      <c r="B427" s="157"/>
      <c r="D427" s="151" t="s">
        <v>139</v>
      </c>
      <c r="E427" s="158" t="s">
        <v>32</v>
      </c>
      <c r="F427" s="159" t="s">
        <v>454</v>
      </c>
      <c r="H427" s="160">
        <v>131.13</v>
      </c>
      <c r="I427" s="161"/>
      <c r="L427" s="157"/>
      <c r="M427" s="162"/>
      <c r="T427" s="163"/>
      <c r="AT427" s="158" t="s">
        <v>139</v>
      </c>
      <c r="AU427" s="158" t="s">
        <v>87</v>
      </c>
      <c r="AV427" s="13" t="s">
        <v>87</v>
      </c>
      <c r="AW427" s="13" t="s">
        <v>39</v>
      </c>
      <c r="AX427" s="13" t="s">
        <v>78</v>
      </c>
      <c r="AY427" s="158" t="s">
        <v>128</v>
      </c>
    </row>
    <row r="428" spans="2:51" s="15" customFormat="1" ht="12">
      <c r="B428" s="171"/>
      <c r="D428" s="151" t="s">
        <v>139</v>
      </c>
      <c r="E428" s="172" t="s">
        <v>32</v>
      </c>
      <c r="F428" s="173" t="s">
        <v>213</v>
      </c>
      <c r="H428" s="174">
        <v>131.13</v>
      </c>
      <c r="I428" s="175"/>
      <c r="L428" s="171"/>
      <c r="M428" s="176"/>
      <c r="T428" s="177"/>
      <c r="AT428" s="172" t="s">
        <v>139</v>
      </c>
      <c r="AU428" s="172" t="s">
        <v>87</v>
      </c>
      <c r="AV428" s="15" t="s">
        <v>150</v>
      </c>
      <c r="AW428" s="15" t="s">
        <v>39</v>
      </c>
      <c r="AX428" s="15" t="s">
        <v>78</v>
      </c>
      <c r="AY428" s="172" t="s">
        <v>128</v>
      </c>
    </row>
    <row r="429" spans="2:51" s="14" customFormat="1" ht="12">
      <c r="B429" s="164"/>
      <c r="D429" s="151" t="s">
        <v>139</v>
      </c>
      <c r="E429" s="165" t="s">
        <v>32</v>
      </c>
      <c r="F429" s="166" t="s">
        <v>143</v>
      </c>
      <c r="H429" s="167">
        <v>251.86</v>
      </c>
      <c r="I429" s="168"/>
      <c r="L429" s="164"/>
      <c r="M429" s="169"/>
      <c r="T429" s="170"/>
      <c r="AT429" s="165" t="s">
        <v>139</v>
      </c>
      <c r="AU429" s="165" t="s">
        <v>87</v>
      </c>
      <c r="AV429" s="14" t="s">
        <v>135</v>
      </c>
      <c r="AW429" s="14" t="s">
        <v>39</v>
      </c>
      <c r="AX429" s="14" t="s">
        <v>85</v>
      </c>
      <c r="AY429" s="165" t="s">
        <v>128</v>
      </c>
    </row>
    <row r="430" spans="2:65" s="1" customFormat="1" ht="44.25" customHeight="1">
      <c r="B430" s="34"/>
      <c r="C430" s="133" t="s">
        <v>455</v>
      </c>
      <c r="D430" s="133" t="s">
        <v>130</v>
      </c>
      <c r="E430" s="134" t="s">
        <v>456</v>
      </c>
      <c r="F430" s="135" t="s">
        <v>457</v>
      </c>
      <c r="G430" s="136" t="s">
        <v>133</v>
      </c>
      <c r="H430" s="137">
        <v>212.95</v>
      </c>
      <c r="I430" s="138"/>
      <c r="J430" s="139">
        <f>ROUND(I430*H430,2)</f>
        <v>0</v>
      </c>
      <c r="K430" s="135" t="s">
        <v>134</v>
      </c>
      <c r="L430" s="34"/>
      <c r="M430" s="140" t="s">
        <v>32</v>
      </c>
      <c r="N430" s="141" t="s">
        <v>49</v>
      </c>
      <c r="P430" s="142">
        <f>O430*H430</f>
        <v>0</v>
      </c>
      <c r="Q430" s="142">
        <v>0</v>
      </c>
      <c r="R430" s="142">
        <f>Q430*H430</f>
        <v>0</v>
      </c>
      <c r="S430" s="142">
        <v>0</v>
      </c>
      <c r="T430" s="143">
        <f>S430*H430</f>
        <v>0</v>
      </c>
      <c r="AR430" s="144" t="s">
        <v>135</v>
      </c>
      <c r="AT430" s="144" t="s">
        <v>130</v>
      </c>
      <c r="AU430" s="144" t="s">
        <v>87</v>
      </c>
      <c r="AY430" s="18" t="s">
        <v>128</v>
      </c>
      <c r="BE430" s="145">
        <f>IF(N430="základní",J430,0)</f>
        <v>0</v>
      </c>
      <c r="BF430" s="145">
        <f>IF(N430="snížená",J430,0)</f>
        <v>0</v>
      </c>
      <c r="BG430" s="145">
        <f>IF(N430="zákl. přenesená",J430,0)</f>
        <v>0</v>
      </c>
      <c r="BH430" s="145">
        <f>IF(N430="sníž. přenesená",J430,0)</f>
        <v>0</v>
      </c>
      <c r="BI430" s="145">
        <f>IF(N430="nulová",J430,0)</f>
        <v>0</v>
      </c>
      <c r="BJ430" s="18" t="s">
        <v>85</v>
      </c>
      <c r="BK430" s="145">
        <f>ROUND(I430*H430,2)</f>
        <v>0</v>
      </c>
      <c r="BL430" s="18" t="s">
        <v>135</v>
      </c>
      <c r="BM430" s="144" t="s">
        <v>458</v>
      </c>
    </row>
    <row r="431" spans="2:47" s="1" customFormat="1" ht="12">
      <c r="B431" s="34"/>
      <c r="D431" s="146" t="s">
        <v>137</v>
      </c>
      <c r="F431" s="147" t="s">
        <v>459</v>
      </c>
      <c r="I431" s="148"/>
      <c r="L431" s="34"/>
      <c r="M431" s="149"/>
      <c r="T431" s="55"/>
      <c r="AT431" s="18" t="s">
        <v>137</v>
      </c>
      <c r="AU431" s="18" t="s">
        <v>87</v>
      </c>
    </row>
    <row r="432" spans="2:51" s="12" customFormat="1" ht="12">
      <c r="B432" s="150"/>
      <c r="D432" s="151" t="s">
        <v>139</v>
      </c>
      <c r="E432" s="152" t="s">
        <v>32</v>
      </c>
      <c r="F432" s="153" t="s">
        <v>140</v>
      </c>
      <c r="H432" s="152" t="s">
        <v>32</v>
      </c>
      <c r="I432" s="154"/>
      <c r="L432" s="150"/>
      <c r="M432" s="155"/>
      <c r="T432" s="156"/>
      <c r="AT432" s="152" t="s">
        <v>139</v>
      </c>
      <c r="AU432" s="152" t="s">
        <v>87</v>
      </c>
      <c r="AV432" s="12" t="s">
        <v>85</v>
      </c>
      <c r="AW432" s="12" t="s">
        <v>39</v>
      </c>
      <c r="AX432" s="12" t="s">
        <v>78</v>
      </c>
      <c r="AY432" s="152" t="s">
        <v>128</v>
      </c>
    </row>
    <row r="433" spans="2:51" s="12" customFormat="1" ht="12">
      <c r="B433" s="150"/>
      <c r="D433" s="151" t="s">
        <v>139</v>
      </c>
      <c r="E433" s="152" t="s">
        <v>32</v>
      </c>
      <c r="F433" s="153" t="s">
        <v>370</v>
      </c>
      <c r="H433" s="152" t="s">
        <v>32</v>
      </c>
      <c r="I433" s="154"/>
      <c r="L433" s="150"/>
      <c r="M433" s="155"/>
      <c r="T433" s="156"/>
      <c r="AT433" s="152" t="s">
        <v>139</v>
      </c>
      <c r="AU433" s="152" t="s">
        <v>87</v>
      </c>
      <c r="AV433" s="12" t="s">
        <v>85</v>
      </c>
      <c r="AW433" s="12" t="s">
        <v>39</v>
      </c>
      <c r="AX433" s="12" t="s">
        <v>78</v>
      </c>
      <c r="AY433" s="152" t="s">
        <v>128</v>
      </c>
    </row>
    <row r="434" spans="2:51" s="12" customFormat="1" ht="12">
      <c r="B434" s="150"/>
      <c r="D434" s="151" t="s">
        <v>139</v>
      </c>
      <c r="E434" s="152" t="s">
        <v>32</v>
      </c>
      <c r="F434" s="153" t="s">
        <v>405</v>
      </c>
      <c r="H434" s="152" t="s">
        <v>32</v>
      </c>
      <c r="I434" s="154"/>
      <c r="L434" s="150"/>
      <c r="M434" s="155"/>
      <c r="T434" s="156"/>
      <c r="AT434" s="152" t="s">
        <v>139</v>
      </c>
      <c r="AU434" s="152" t="s">
        <v>87</v>
      </c>
      <c r="AV434" s="12" t="s">
        <v>85</v>
      </c>
      <c r="AW434" s="12" t="s">
        <v>39</v>
      </c>
      <c r="AX434" s="12" t="s">
        <v>78</v>
      </c>
      <c r="AY434" s="152" t="s">
        <v>128</v>
      </c>
    </row>
    <row r="435" spans="2:51" s="13" customFormat="1" ht="12">
      <c r="B435" s="157"/>
      <c r="D435" s="151" t="s">
        <v>139</v>
      </c>
      <c r="E435" s="158" t="s">
        <v>32</v>
      </c>
      <c r="F435" s="159" t="s">
        <v>406</v>
      </c>
      <c r="H435" s="160">
        <v>38.91</v>
      </c>
      <c r="I435" s="161"/>
      <c r="L435" s="157"/>
      <c r="M435" s="162"/>
      <c r="T435" s="163"/>
      <c r="AT435" s="158" t="s">
        <v>139</v>
      </c>
      <c r="AU435" s="158" t="s">
        <v>87</v>
      </c>
      <c r="AV435" s="13" t="s">
        <v>87</v>
      </c>
      <c r="AW435" s="13" t="s">
        <v>39</v>
      </c>
      <c r="AX435" s="13" t="s">
        <v>78</v>
      </c>
      <c r="AY435" s="158" t="s">
        <v>128</v>
      </c>
    </row>
    <row r="436" spans="2:51" s="15" customFormat="1" ht="12">
      <c r="B436" s="171"/>
      <c r="D436" s="151" t="s">
        <v>139</v>
      </c>
      <c r="E436" s="172" t="s">
        <v>32</v>
      </c>
      <c r="F436" s="173" t="s">
        <v>407</v>
      </c>
      <c r="H436" s="174">
        <v>38.91</v>
      </c>
      <c r="I436" s="175"/>
      <c r="L436" s="171"/>
      <c r="M436" s="176"/>
      <c r="T436" s="177"/>
      <c r="AT436" s="172" t="s">
        <v>139</v>
      </c>
      <c r="AU436" s="172" t="s">
        <v>87</v>
      </c>
      <c r="AV436" s="15" t="s">
        <v>150</v>
      </c>
      <c r="AW436" s="15" t="s">
        <v>39</v>
      </c>
      <c r="AX436" s="15" t="s">
        <v>78</v>
      </c>
      <c r="AY436" s="172" t="s">
        <v>128</v>
      </c>
    </row>
    <row r="437" spans="2:51" s="12" customFormat="1" ht="12">
      <c r="B437" s="150"/>
      <c r="D437" s="151" t="s">
        <v>139</v>
      </c>
      <c r="E437" s="152" t="s">
        <v>32</v>
      </c>
      <c r="F437" s="153" t="s">
        <v>208</v>
      </c>
      <c r="H437" s="152" t="s">
        <v>32</v>
      </c>
      <c r="I437" s="154"/>
      <c r="L437" s="150"/>
      <c r="M437" s="155"/>
      <c r="T437" s="156"/>
      <c r="AT437" s="152" t="s">
        <v>139</v>
      </c>
      <c r="AU437" s="152" t="s">
        <v>87</v>
      </c>
      <c r="AV437" s="12" t="s">
        <v>85</v>
      </c>
      <c r="AW437" s="12" t="s">
        <v>39</v>
      </c>
      <c r="AX437" s="12" t="s">
        <v>78</v>
      </c>
      <c r="AY437" s="152" t="s">
        <v>128</v>
      </c>
    </row>
    <row r="438" spans="2:51" s="13" customFormat="1" ht="12">
      <c r="B438" s="157"/>
      <c r="D438" s="151" t="s">
        <v>139</v>
      </c>
      <c r="E438" s="158" t="s">
        <v>32</v>
      </c>
      <c r="F438" s="159" t="s">
        <v>453</v>
      </c>
      <c r="H438" s="160">
        <v>42.91</v>
      </c>
      <c r="I438" s="161"/>
      <c r="L438" s="157"/>
      <c r="M438" s="162"/>
      <c r="T438" s="163"/>
      <c r="AT438" s="158" t="s">
        <v>139</v>
      </c>
      <c r="AU438" s="158" t="s">
        <v>87</v>
      </c>
      <c r="AV438" s="13" t="s">
        <v>87</v>
      </c>
      <c r="AW438" s="13" t="s">
        <v>39</v>
      </c>
      <c r="AX438" s="13" t="s">
        <v>78</v>
      </c>
      <c r="AY438" s="158" t="s">
        <v>128</v>
      </c>
    </row>
    <row r="439" spans="2:51" s="15" customFormat="1" ht="12">
      <c r="B439" s="171"/>
      <c r="D439" s="151" t="s">
        <v>139</v>
      </c>
      <c r="E439" s="172" t="s">
        <v>32</v>
      </c>
      <c r="F439" s="173" t="s">
        <v>210</v>
      </c>
      <c r="H439" s="174">
        <v>42.91</v>
      </c>
      <c r="I439" s="175"/>
      <c r="L439" s="171"/>
      <c r="M439" s="176"/>
      <c r="T439" s="177"/>
      <c r="AT439" s="172" t="s">
        <v>139</v>
      </c>
      <c r="AU439" s="172" t="s">
        <v>87</v>
      </c>
      <c r="AV439" s="15" t="s">
        <v>150</v>
      </c>
      <c r="AW439" s="15" t="s">
        <v>39</v>
      </c>
      <c r="AX439" s="15" t="s">
        <v>78</v>
      </c>
      <c r="AY439" s="172" t="s">
        <v>128</v>
      </c>
    </row>
    <row r="440" spans="2:51" s="12" customFormat="1" ht="12">
      <c r="B440" s="150"/>
      <c r="D440" s="151" t="s">
        <v>139</v>
      </c>
      <c r="E440" s="152" t="s">
        <v>32</v>
      </c>
      <c r="F440" s="153" t="s">
        <v>211</v>
      </c>
      <c r="H440" s="152" t="s">
        <v>32</v>
      </c>
      <c r="I440" s="154"/>
      <c r="L440" s="150"/>
      <c r="M440" s="155"/>
      <c r="T440" s="156"/>
      <c r="AT440" s="152" t="s">
        <v>139</v>
      </c>
      <c r="AU440" s="152" t="s">
        <v>87</v>
      </c>
      <c r="AV440" s="12" t="s">
        <v>85</v>
      </c>
      <c r="AW440" s="12" t="s">
        <v>39</v>
      </c>
      <c r="AX440" s="12" t="s">
        <v>78</v>
      </c>
      <c r="AY440" s="152" t="s">
        <v>128</v>
      </c>
    </row>
    <row r="441" spans="2:51" s="13" customFormat="1" ht="12">
      <c r="B441" s="157"/>
      <c r="D441" s="151" t="s">
        <v>139</v>
      </c>
      <c r="E441" s="158" t="s">
        <v>32</v>
      </c>
      <c r="F441" s="159" t="s">
        <v>454</v>
      </c>
      <c r="H441" s="160">
        <v>131.13</v>
      </c>
      <c r="I441" s="161"/>
      <c r="L441" s="157"/>
      <c r="M441" s="162"/>
      <c r="T441" s="163"/>
      <c r="AT441" s="158" t="s">
        <v>139</v>
      </c>
      <c r="AU441" s="158" t="s">
        <v>87</v>
      </c>
      <c r="AV441" s="13" t="s">
        <v>87</v>
      </c>
      <c r="AW441" s="13" t="s">
        <v>39</v>
      </c>
      <c r="AX441" s="13" t="s">
        <v>78</v>
      </c>
      <c r="AY441" s="158" t="s">
        <v>128</v>
      </c>
    </row>
    <row r="442" spans="2:51" s="15" customFormat="1" ht="12">
      <c r="B442" s="171"/>
      <c r="D442" s="151" t="s">
        <v>139</v>
      </c>
      <c r="E442" s="172" t="s">
        <v>32</v>
      </c>
      <c r="F442" s="173" t="s">
        <v>213</v>
      </c>
      <c r="H442" s="174">
        <v>131.13</v>
      </c>
      <c r="I442" s="175"/>
      <c r="L442" s="171"/>
      <c r="M442" s="176"/>
      <c r="T442" s="177"/>
      <c r="AT442" s="172" t="s">
        <v>139</v>
      </c>
      <c r="AU442" s="172" t="s">
        <v>87</v>
      </c>
      <c r="AV442" s="15" t="s">
        <v>150</v>
      </c>
      <c r="AW442" s="15" t="s">
        <v>39</v>
      </c>
      <c r="AX442" s="15" t="s">
        <v>78</v>
      </c>
      <c r="AY442" s="172" t="s">
        <v>128</v>
      </c>
    </row>
    <row r="443" spans="2:51" s="14" customFormat="1" ht="12">
      <c r="B443" s="164"/>
      <c r="D443" s="151" t="s">
        <v>139</v>
      </c>
      <c r="E443" s="165" t="s">
        <v>32</v>
      </c>
      <c r="F443" s="166" t="s">
        <v>143</v>
      </c>
      <c r="H443" s="167">
        <v>212.95</v>
      </c>
      <c r="I443" s="168"/>
      <c r="L443" s="164"/>
      <c r="M443" s="169"/>
      <c r="T443" s="170"/>
      <c r="AT443" s="165" t="s">
        <v>139</v>
      </c>
      <c r="AU443" s="165" t="s">
        <v>87</v>
      </c>
      <c r="AV443" s="14" t="s">
        <v>135</v>
      </c>
      <c r="AW443" s="14" t="s">
        <v>39</v>
      </c>
      <c r="AX443" s="14" t="s">
        <v>85</v>
      </c>
      <c r="AY443" s="165" t="s">
        <v>128</v>
      </c>
    </row>
    <row r="444" spans="2:65" s="1" customFormat="1" ht="44.25" customHeight="1">
      <c r="B444" s="34"/>
      <c r="C444" s="133" t="s">
        <v>460</v>
      </c>
      <c r="D444" s="133" t="s">
        <v>130</v>
      </c>
      <c r="E444" s="134" t="s">
        <v>461</v>
      </c>
      <c r="F444" s="135" t="s">
        <v>462</v>
      </c>
      <c r="G444" s="136" t="s">
        <v>133</v>
      </c>
      <c r="H444" s="137">
        <v>81.82</v>
      </c>
      <c r="I444" s="138"/>
      <c r="J444" s="139">
        <f>ROUND(I444*H444,2)</f>
        <v>0</v>
      </c>
      <c r="K444" s="135" t="s">
        <v>134</v>
      </c>
      <c r="L444" s="34"/>
      <c r="M444" s="140" t="s">
        <v>32</v>
      </c>
      <c r="N444" s="141" t="s">
        <v>49</v>
      </c>
      <c r="P444" s="142">
        <f>O444*H444</f>
        <v>0</v>
      </c>
      <c r="Q444" s="142">
        <v>0</v>
      </c>
      <c r="R444" s="142">
        <f>Q444*H444</f>
        <v>0</v>
      </c>
      <c r="S444" s="142">
        <v>0</v>
      </c>
      <c r="T444" s="143">
        <f>S444*H444</f>
        <v>0</v>
      </c>
      <c r="AR444" s="144" t="s">
        <v>135</v>
      </c>
      <c r="AT444" s="144" t="s">
        <v>130</v>
      </c>
      <c r="AU444" s="144" t="s">
        <v>87</v>
      </c>
      <c r="AY444" s="18" t="s">
        <v>128</v>
      </c>
      <c r="BE444" s="145">
        <f>IF(N444="základní",J444,0)</f>
        <v>0</v>
      </c>
      <c r="BF444" s="145">
        <f>IF(N444="snížená",J444,0)</f>
        <v>0</v>
      </c>
      <c r="BG444" s="145">
        <f>IF(N444="zákl. přenesená",J444,0)</f>
        <v>0</v>
      </c>
      <c r="BH444" s="145">
        <f>IF(N444="sníž. přenesená",J444,0)</f>
        <v>0</v>
      </c>
      <c r="BI444" s="145">
        <f>IF(N444="nulová",J444,0)</f>
        <v>0</v>
      </c>
      <c r="BJ444" s="18" t="s">
        <v>85</v>
      </c>
      <c r="BK444" s="145">
        <f>ROUND(I444*H444,2)</f>
        <v>0</v>
      </c>
      <c r="BL444" s="18" t="s">
        <v>135</v>
      </c>
      <c r="BM444" s="144" t="s">
        <v>463</v>
      </c>
    </row>
    <row r="445" spans="2:47" s="1" customFormat="1" ht="12">
      <c r="B445" s="34"/>
      <c r="D445" s="146" t="s">
        <v>137</v>
      </c>
      <c r="F445" s="147" t="s">
        <v>464</v>
      </c>
      <c r="I445" s="148"/>
      <c r="L445" s="34"/>
      <c r="M445" s="149"/>
      <c r="T445" s="55"/>
      <c r="AT445" s="18" t="s">
        <v>137</v>
      </c>
      <c r="AU445" s="18" t="s">
        <v>87</v>
      </c>
    </row>
    <row r="446" spans="2:51" s="12" customFormat="1" ht="12">
      <c r="B446" s="150"/>
      <c r="D446" s="151" t="s">
        <v>139</v>
      </c>
      <c r="E446" s="152" t="s">
        <v>32</v>
      </c>
      <c r="F446" s="153" t="s">
        <v>140</v>
      </c>
      <c r="H446" s="152" t="s">
        <v>32</v>
      </c>
      <c r="I446" s="154"/>
      <c r="L446" s="150"/>
      <c r="M446" s="155"/>
      <c r="T446" s="156"/>
      <c r="AT446" s="152" t="s">
        <v>139</v>
      </c>
      <c r="AU446" s="152" t="s">
        <v>87</v>
      </c>
      <c r="AV446" s="12" t="s">
        <v>85</v>
      </c>
      <c r="AW446" s="12" t="s">
        <v>39</v>
      </c>
      <c r="AX446" s="12" t="s">
        <v>78</v>
      </c>
      <c r="AY446" s="152" t="s">
        <v>128</v>
      </c>
    </row>
    <row r="447" spans="2:51" s="12" customFormat="1" ht="12">
      <c r="B447" s="150"/>
      <c r="D447" s="151" t="s">
        <v>139</v>
      </c>
      <c r="E447" s="152" t="s">
        <v>32</v>
      </c>
      <c r="F447" s="153" t="s">
        <v>370</v>
      </c>
      <c r="H447" s="152" t="s">
        <v>32</v>
      </c>
      <c r="I447" s="154"/>
      <c r="L447" s="150"/>
      <c r="M447" s="155"/>
      <c r="T447" s="156"/>
      <c r="AT447" s="152" t="s">
        <v>139</v>
      </c>
      <c r="AU447" s="152" t="s">
        <v>87</v>
      </c>
      <c r="AV447" s="12" t="s">
        <v>85</v>
      </c>
      <c r="AW447" s="12" t="s">
        <v>39</v>
      </c>
      <c r="AX447" s="12" t="s">
        <v>78</v>
      </c>
      <c r="AY447" s="152" t="s">
        <v>128</v>
      </c>
    </row>
    <row r="448" spans="2:51" s="12" customFormat="1" ht="12">
      <c r="B448" s="150"/>
      <c r="D448" s="151" t="s">
        <v>139</v>
      </c>
      <c r="E448" s="152" t="s">
        <v>32</v>
      </c>
      <c r="F448" s="153" t="s">
        <v>405</v>
      </c>
      <c r="H448" s="152" t="s">
        <v>32</v>
      </c>
      <c r="I448" s="154"/>
      <c r="L448" s="150"/>
      <c r="M448" s="155"/>
      <c r="T448" s="156"/>
      <c r="AT448" s="152" t="s">
        <v>139</v>
      </c>
      <c r="AU448" s="152" t="s">
        <v>87</v>
      </c>
      <c r="AV448" s="12" t="s">
        <v>85</v>
      </c>
      <c r="AW448" s="12" t="s">
        <v>39</v>
      </c>
      <c r="AX448" s="12" t="s">
        <v>78</v>
      </c>
      <c r="AY448" s="152" t="s">
        <v>128</v>
      </c>
    </row>
    <row r="449" spans="2:51" s="13" customFormat="1" ht="12">
      <c r="B449" s="157"/>
      <c r="D449" s="151" t="s">
        <v>139</v>
      </c>
      <c r="E449" s="158" t="s">
        <v>32</v>
      </c>
      <c r="F449" s="159" t="s">
        <v>406</v>
      </c>
      <c r="H449" s="160">
        <v>38.91</v>
      </c>
      <c r="I449" s="161"/>
      <c r="L449" s="157"/>
      <c r="M449" s="162"/>
      <c r="T449" s="163"/>
      <c r="AT449" s="158" t="s">
        <v>139</v>
      </c>
      <c r="AU449" s="158" t="s">
        <v>87</v>
      </c>
      <c r="AV449" s="13" t="s">
        <v>87</v>
      </c>
      <c r="AW449" s="13" t="s">
        <v>39</v>
      </c>
      <c r="AX449" s="13" t="s">
        <v>78</v>
      </c>
      <c r="AY449" s="158" t="s">
        <v>128</v>
      </c>
    </row>
    <row r="450" spans="2:51" s="15" customFormat="1" ht="12">
      <c r="B450" s="171"/>
      <c r="D450" s="151" t="s">
        <v>139</v>
      </c>
      <c r="E450" s="172" t="s">
        <v>32</v>
      </c>
      <c r="F450" s="173" t="s">
        <v>407</v>
      </c>
      <c r="H450" s="174">
        <v>38.91</v>
      </c>
      <c r="I450" s="175"/>
      <c r="L450" s="171"/>
      <c r="M450" s="176"/>
      <c r="T450" s="177"/>
      <c r="AT450" s="172" t="s">
        <v>139</v>
      </c>
      <c r="AU450" s="172" t="s">
        <v>87</v>
      </c>
      <c r="AV450" s="15" t="s">
        <v>150</v>
      </c>
      <c r="AW450" s="15" t="s">
        <v>39</v>
      </c>
      <c r="AX450" s="15" t="s">
        <v>78</v>
      </c>
      <c r="AY450" s="172" t="s">
        <v>128</v>
      </c>
    </row>
    <row r="451" spans="2:51" s="12" customFormat="1" ht="12">
      <c r="B451" s="150"/>
      <c r="D451" s="151" t="s">
        <v>139</v>
      </c>
      <c r="E451" s="152" t="s">
        <v>32</v>
      </c>
      <c r="F451" s="153" t="s">
        <v>208</v>
      </c>
      <c r="H451" s="152" t="s">
        <v>32</v>
      </c>
      <c r="I451" s="154"/>
      <c r="L451" s="150"/>
      <c r="M451" s="155"/>
      <c r="T451" s="156"/>
      <c r="AT451" s="152" t="s">
        <v>139</v>
      </c>
      <c r="AU451" s="152" t="s">
        <v>87</v>
      </c>
      <c r="AV451" s="12" t="s">
        <v>85</v>
      </c>
      <c r="AW451" s="12" t="s">
        <v>39</v>
      </c>
      <c r="AX451" s="12" t="s">
        <v>78</v>
      </c>
      <c r="AY451" s="152" t="s">
        <v>128</v>
      </c>
    </row>
    <row r="452" spans="2:51" s="13" customFormat="1" ht="12">
      <c r="B452" s="157"/>
      <c r="D452" s="151" t="s">
        <v>139</v>
      </c>
      <c r="E452" s="158" t="s">
        <v>32</v>
      </c>
      <c r="F452" s="159" t="s">
        <v>453</v>
      </c>
      <c r="H452" s="160">
        <v>42.91</v>
      </c>
      <c r="I452" s="161"/>
      <c r="L452" s="157"/>
      <c r="M452" s="162"/>
      <c r="T452" s="163"/>
      <c r="AT452" s="158" t="s">
        <v>139</v>
      </c>
      <c r="AU452" s="158" t="s">
        <v>87</v>
      </c>
      <c r="AV452" s="13" t="s">
        <v>87</v>
      </c>
      <c r="AW452" s="13" t="s">
        <v>39</v>
      </c>
      <c r="AX452" s="13" t="s">
        <v>78</v>
      </c>
      <c r="AY452" s="158" t="s">
        <v>128</v>
      </c>
    </row>
    <row r="453" spans="2:51" s="15" customFormat="1" ht="12">
      <c r="B453" s="171"/>
      <c r="D453" s="151" t="s">
        <v>139</v>
      </c>
      <c r="E453" s="172" t="s">
        <v>32</v>
      </c>
      <c r="F453" s="173" t="s">
        <v>210</v>
      </c>
      <c r="H453" s="174">
        <v>42.91</v>
      </c>
      <c r="I453" s="175"/>
      <c r="L453" s="171"/>
      <c r="M453" s="176"/>
      <c r="T453" s="177"/>
      <c r="AT453" s="172" t="s">
        <v>139</v>
      </c>
      <c r="AU453" s="172" t="s">
        <v>87</v>
      </c>
      <c r="AV453" s="15" t="s">
        <v>150</v>
      </c>
      <c r="AW453" s="15" t="s">
        <v>39</v>
      </c>
      <c r="AX453" s="15" t="s">
        <v>78</v>
      </c>
      <c r="AY453" s="172" t="s">
        <v>128</v>
      </c>
    </row>
    <row r="454" spans="2:51" s="14" customFormat="1" ht="12">
      <c r="B454" s="164"/>
      <c r="D454" s="151" t="s">
        <v>139</v>
      </c>
      <c r="E454" s="165" t="s">
        <v>32</v>
      </c>
      <c r="F454" s="166" t="s">
        <v>143</v>
      </c>
      <c r="H454" s="167">
        <v>81.82</v>
      </c>
      <c r="I454" s="168"/>
      <c r="L454" s="164"/>
      <c r="M454" s="169"/>
      <c r="T454" s="170"/>
      <c r="AT454" s="165" t="s">
        <v>139</v>
      </c>
      <c r="AU454" s="165" t="s">
        <v>87</v>
      </c>
      <c r="AV454" s="14" t="s">
        <v>135</v>
      </c>
      <c r="AW454" s="14" t="s">
        <v>39</v>
      </c>
      <c r="AX454" s="14" t="s">
        <v>85</v>
      </c>
      <c r="AY454" s="165" t="s">
        <v>128</v>
      </c>
    </row>
    <row r="455" spans="2:65" s="1" customFormat="1" ht="49.05" customHeight="1">
      <c r="B455" s="34"/>
      <c r="C455" s="133" t="s">
        <v>465</v>
      </c>
      <c r="D455" s="133" t="s">
        <v>130</v>
      </c>
      <c r="E455" s="134" t="s">
        <v>466</v>
      </c>
      <c r="F455" s="135" t="s">
        <v>467</v>
      </c>
      <c r="G455" s="136" t="s">
        <v>133</v>
      </c>
      <c r="H455" s="137">
        <v>212.95</v>
      </c>
      <c r="I455" s="138"/>
      <c r="J455" s="139">
        <f>ROUND(I455*H455,2)</f>
        <v>0</v>
      </c>
      <c r="K455" s="135" t="s">
        <v>134</v>
      </c>
      <c r="L455" s="34"/>
      <c r="M455" s="140" t="s">
        <v>32</v>
      </c>
      <c r="N455" s="141" t="s">
        <v>49</v>
      </c>
      <c r="P455" s="142">
        <f>O455*H455</f>
        <v>0</v>
      </c>
      <c r="Q455" s="142">
        <v>0.0044</v>
      </c>
      <c r="R455" s="142">
        <f>Q455*H455</f>
        <v>0.93698</v>
      </c>
      <c r="S455" s="142">
        <v>0</v>
      </c>
      <c r="T455" s="143">
        <f>S455*H455</f>
        <v>0</v>
      </c>
      <c r="AR455" s="144" t="s">
        <v>135</v>
      </c>
      <c r="AT455" s="144" t="s">
        <v>130</v>
      </c>
      <c r="AU455" s="144" t="s">
        <v>87</v>
      </c>
      <c r="AY455" s="18" t="s">
        <v>128</v>
      </c>
      <c r="BE455" s="145">
        <f>IF(N455="základní",J455,0)</f>
        <v>0</v>
      </c>
      <c r="BF455" s="145">
        <f>IF(N455="snížená",J455,0)</f>
        <v>0</v>
      </c>
      <c r="BG455" s="145">
        <f>IF(N455="zákl. přenesená",J455,0)</f>
        <v>0</v>
      </c>
      <c r="BH455" s="145">
        <f>IF(N455="sníž. přenesená",J455,0)</f>
        <v>0</v>
      </c>
      <c r="BI455" s="145">
        <f>IF(N455="nulová",J455,0)</f>
        <v>0</v>
      </c>
      <c r="BJ455" s="18" t="s">
        <v>85</v>
      </c>
      <c r="BK455" s="145">
        <f>ROUND(I455*H455,2)</f>
        <v>0</v>
      </c>
      <c r="BL455" s="18" t="s">
        <v>135</v>
      </c>
      <c r="BM455" s="144" t="s">
        <v>468</v>
      </c>
    </row>
    <row r="456" spans="2:47" s="1" customFormat="1" ht="12">
      <c r="B456" s="34"/>
      <c r="D456" s="146" t="s">
        <v>137</v>
      </c>
      <c r="F456" s="147" t="s">
        <v>469</v>
      </c>
      <c r="I456" s="148"/>
      <c r="L456" s="34"/>
      <c r="M456" s="149"/>
      <c r="T456" s="55"/>
      <c r="AT456" s="18" t="s">
        <v>137</v>
      </c>
      <c r="AU456" s="18" t="s">
        <v>87</v>
      </c>
    </row>
    <row r="457" spans="2:51" s="12" customFormat="1" ht="12">
      <c r="B457" s="150"/>
      <c r="D457" s="151" t="s">
        <v>139</v>
      </c>
      <c r="E457" s="152" t="s">
        <v>32</v>
      </c>
      <c r="F457" s="153" t="s">
        <v>140</v>
      </c>
      <c r="H457" s="152" t="s">
        <v>32</v>
      </c>
      <c r="I457" s="154"/>
      <c r="L457" s="150"/>
      <c r="M457" s="155"/>
      <c r="T457" s="156"/>
      <c r="AT457" s="152" t="s">
        <v>139</v>
      </c>
      <c r="AU457" s="152" t="s">
        <v>87</v>
      </c>
      <c r="AV457" s="12" t="s">
        <v>85</v>
      </c>
      <c r="AW457" s="12" t="s">
        <v>39</v>
      </c>
      <c r="AX457" s="12" t="s">
        <v>78</v>
      </c>
      <c r="AY457" s="152" t="s">
        <v>128</v>
      </c>
    </row>
    <row r="458" spans="2:51" s="12" customFormat="1" ht="12">
      <c r="B458" s="150"/>
      <c r="D458" s="151" t="s">
        <v>139</v>
      </c>
      <c r="E458" s="152" t="s">
        <v>32</v>
      </c>
      <c r="F458" s="153" t="s">
        <v>370</v>
      </c>
      <c r="H458" s="152" t="s">
        <v>32</v>
      </c>
      <c r="I458" s="154"/>
      <c r="L458" s="150"/>
      <c r="M458" s="155"/>
      <c r="T458" s="156"/>
      <c r="AT458" s="152" t="s">
        <v>139</v>
      </c>
      <c r="AU458" s="152" t="s">
        <v>87</v>
      </c>
      <c r="AV458" s="12" t="s">
        <v>85</v>
      </c>
      <c r="AW458" s="12" t="s">
        <v>39</v>
      </c>
      <c r="AX458" s="12" t="s">
        <v>78</v>
      </c>
      <c r="AY458" s="152" t="s">
        <v>128</v>
      </c>
    </row>
    <row r="459" spans="2:51" s="12" customFormat="1" ht="12">
      <c r="B459" s="150"/>
      <c r="D459" s="151" t="s">
        <v>139</v>
      </c>
      <c r="E459" s="152" t="s">
        <v>32</v>
      </c>
      <c r="F459" s="153" t="s">
        <v>405</v>
      </c>
      <c r="H459" s="152" t="s">
        <v>32</v>
      </c>
      <c r="I459" s="154"/>
      <c r="L459" s="150"/>
      <c r="M459" s="155"/>
      <c r="T459" s="156"/>
      <c r="AT459" s="152" t="s">
        <v>139</v>
      </c>
      <c r="AU459" s="152" t="s">
        <v>87</v>
      </c>
      <c r="AV459" s="12" t="s">
        <v>85</v>
      </c>
      <c r="AW459" s="12" t="s">
        <v>39</v>
      </c>
      <c r="AX459" s="12" t="s">
        <v>78</v>
      </c>
      <c r="AY459" s="152" t="s">
        <v>128</v>
      </c>
    </row>
    <row r="460" spans="2:51" s="13" customFormat="1" ht="12">
      <c r="B460" s="157"/>
      <c r="D460" s="151" t="s">
        <v>139</v>
      </c>
      <c r="E460" s="158" t="s">
        <v>32</v>
      </c>
      <c r="F460" s="159" t="s">
        <v>406</v>
      </c>
      <c r="H460" s="160">
        <v>38.91</v>
      </c>
      <c r="I460" s="161"/>
      <c r="L460" s="157"/>
      <c r="M460" s="162"/>
      <c r="T460" s="163"/>
      <c r="AT460" s="158" t="s">
        <v>139</v>
      </c>
      <c r="AU460" s="158" t="s">
        <v>87</v>
      </c>
      <c r="AV460" s="13" t="s">
        <v>87</v>
      </c>
      <c r="AW460" s="13" t="s">
        <v>39</v>
      </c>
      <c r="AX460" s="13" t="s">
        <v>78</v>
      </c>
      <c r="AY460" s="158" t="s">
        <v>128</v>
      </c>
    </row>
    <row r="461" spans="2:51" s="15" customFormat="1" ht="12">
      <c r="B461" s="171"/>
      <c r="D461" s="151" t="s">
        <v>139</v>
      </c>
      <c r="E461" s="172" t="s">
        <v>32</v>
      </c>
      <c r="F461" s="173" t="s">
        <v>407</v>
      </c>
      <c r="H461" s="174">
        <v>38.91</v>
      </c>
      <c r="I461" s="175"/>
      <c r="L461" s="171"/>
      <c r="M461" s="176"/>
      <c r="T461" s="177"/>
      <c r="AT461" s="172" t="s">
        <v>139</v>
      </c>
      <c r="AU461" s="172" t="s">
        <v>87</v>
      </c>
      <c r="AV461" s="15" t="s">
        <v>150</v>
      </c>
      <c r="AW461" s="15" t="s">
        <v>39</v>
      </c>
      <c r="AX461" s="15" t="s">
        <v>78</v>
      </c>
      <c r="AY461" s="172" t="s">
        <v>128</v>
      </c>
    </row>
    <row r="462" spans="2:51" s="12" customFormat="1" ht="12">
      <c r="B462" s="150"/>
      <c r="D462" s="151" t="s">
        <v>139</v>
      </c>
      <c r="E462" s="152" t="s">
        <v>32</v>
      </c>
      <c r="F462" s="153" t="s">
        <v>208</v>
      </c>
      <c r="H462" s="152" t="s">
        <v>32</v>
      </c>
      <c r="I462" s="154"/>
      <c r="L462" s="150"/>
      <c r="M462" s="155"/>
      <c r="T462" s="156"/>
      <c r="AT462" s="152" t="s">
        <v>139</v>
      </c>
      <c r="AU462" s="152" t="s">
        <v>87</v>
      </c>
      <c r="AV462" s="12" t="s">
        <v>85</v>
      </c>
      <c r="AW462" s="12" t="s">
        <v>39</v>
      </c>
      <c r="AX462" s="12" t="s">
        <v>78</v>
      </c>
      <c r="AY462" s="152" t="s">
        <v>128</v>
      </c>
    </row>
    <row r="463" spans="2:51" s="13" customFormat="1" ht="12">
      <c r="B463" s="157"/>
      <c r="D463" s="151" t="s">
        <v>139</v>
      </c>
      <c r="E463" s="158" t="s">
        <v>32</v>
      </c>
      <c r="F463" s="159" t="s">
        <v>453</v>
      </c>
      <c r="H463" s="160">
        <v>42.91</v>
      </c>
      <c r="I463" s="161"/>
      <c r="L463" s="157"/>
      <c r="M463" s="162"/>
      <c r="T463" s="163"/>
      <c r="AT463" s="158" t="s">
        <v>139</v>
      </c>
      <c r="AU463" s="158" t="s">
        <v>87</v>
      </c>
      <c r="AV463" s="13" t="s">
        <v>87</v>
      </c>
      <c r="AW463" s="13" t="s">
        <v>39</v>
      </c>
      <c r="AX463" s="13" t="s">
        <v>78</v>
      </c>
      <c r="AY463" s="158" t="s">
        <v>128</v>
      </c>
    </row>
    <row r="464" spans="2:51" s="15" customFormat="1" ht="12">
      <c r="B464" s="171"/>
      <c r="D464" s="151" t="s">
        <v>139</v>
      </c>
      <c r="E464" s="172" t="s">
        <v>32</v>
      </c>
      <c r="F464" s="173" t="s">
        <v>210</v>
      </c>
      <c r="H464" s="174">
        <v>42.91</v>
      </c>
      <c r="I464" s="175"/>
      <c r="L464" s="171"/>
      <c r="M464" s="176"/>
      <c r="T464" s="177"/>
      <c r="AT464" s="172" t="s">
        <v>139</v>
      </c>
      <c r="AU464" s="172" t="s">
        <v>87</v>
      </c>
      <c r="AV464" s="15" t="s">
        <v>150</v>
      </c>
      <c r="AW464" s="15" t="s">
        <v>39</v>
      </c>
      <c r="AX464" s="15" t="s">
        <v>78</v>
      </c>
      <c r="AY464" s="172" t="s">
        <v>128</v>
      </c>
    </row>
    <row r="465" spans="2:51" s="12" customFormat="1" ht="12">
      <c r="B465" s="150"/>
      <c r="D465" s="151" t="s">
        <v>139</v>
      </c>
      <c r="E465" s="152" t="s">
        <v>32</v>
      </c>
      <c r="F465" s="153" t="s">
        <v>211</v>
      </c>
      <c r="H465" s="152" t="s">
        <v>32</v>
      </c>
      <c r="I465" s="154"/>
      <c r="L465" s="150"/>
      <c r="M465" s="155"/>
      <c r="T465" s="156"/>
      <c r="AT465" s="152" t="s">
        <v>139</v>
      </c>
      <c r="AU465" s="152" t="s">
        <v>87</v>
      </c>
      <c r="AV465" s="12" t="s">
        <v>85</v>
      </c>
      <c r="AW465" s="12" t="s">
        <v>39</v>
      </c>
      <c r="AX465" s="12" t="s">
        <v>78</v>
      </c>
      <c r="AY465" s="152" t="s">
        <v>128</v>
      </c>
    </row>
    <row r="466" spans="2:51" s="13" customFormat="1" ht="12">
      <c r="B466" s="157"/>
      <c r="D466" s="151" t="s">
        <v>139</v>
      </c>
      <c r="E466" s="158" t="s">
        <v>32</v>
      </c>
      <c r="F466" s="159" t="s">
        <v>454</v>
      </c>
      <c r="H466" s="160">
        <v>131.13</v>
      </c>
      <c r="I466" s="161"/>
      <c r="L466" s="157"/>
      <c r="M466" s="162"/>
      <c r="T466" s="163"/>
      <c r="AT466" s="158" t="s">
        <v>139</v>
      </c>
      <c r="AU466" s="158" t="s">
        <v>87</v>
      </c>
      <c r="AV466" s="13" t="s">
        <v>87</v>
      </c>
      <c r="AW466" s="13" t="s">
        <v>39</v>
      </c>
      <c r="AX466" s="13" t="s">
        <v>78</v>
      </c>
      <c r="AY466" s="158" t="s">
        <v>128</v>
      </c>
    </row>
    <row r="467" spans="2:51" s="15" customFormat="1" ht="12">
      <c r="B467" s="171"/>
      <c r="D467" s="151" t="s">
        <v>139</v>
      </c>
      <c r="E467" s="172" t="s">
        <v>32</v>
      </c>
      <c r="F467" s="173" t="s">
        <v>213</v>
      </c>
      <c r="H467" s="174">
        <v>131.13</v>
      </c>
      <c r="I467" s="175"/>
      <c r="L467" s="171"/>
      <c r="M467" s="176"/>
      <c r="T467" s="177"/>
      <c r="AT467" s="172" t="s">
        <v>139</v>
      </c>
      <c r="AU467" s="172" t="s">
        <v>87</v>
      </c>
      <c r="AV467" s="15" t="s">
        <v>150</v>
      </c>
      <c r="AW467" s="15" t="s">
        <v>39</v>
      </c>
      <c r="AX467" s="15" t="s">
        <v>78</v>
      </c>
      <c r="AY467" s="172" t="s">
        <v>128</v>
      </c>
    </row>
    <row r="468" spans="2:51" s="14" customFormat="1" ht="12">
      <c r="B468" s="164"/>
      <c r="D468" s="151" t="s">
        <v>139</v>
      </c>
      <c r="E468" s="165" t="s">
        <v>32</v>
      </c>
      <c r="F468" s="166" t="s">
        <v>143</v>
      </c>
      <c r="H468" s="167">
        <v>212.95</v>
      </c>
      <c r="I468" s="168"/>
      <c r="L468" s="164"/>
      <c r="M468" s="169"/>
      <c r="T468" s="170"/>
      <c r="AT468" s="165" t="s">
        <v>139</v>
      </c>
      <c r="AU468" s="165" t="s">
        <v>87</v>
      </c>
      <c r="AV468" s="14" t="s">
        <v>135</v>
      </c>
      <c r="AW468" s="14" t="s">
        <v>39</v>
      </c>
      <c r="AX468" s="14" t="s">
        <v>85</v>
      </c>
      <c r="AY468" s="165" t="s">
        <v>128</v>
      </c>
    </row>
    <row r="469" spans="2:65" s="1" customFormat="1" ht="78" customHeight="1">
      <c r="B469" s="34"/>
      <c r="C469" s="133" t="s">
        <v>470</v>
      </c>
      <c r="D469" s="133" t="s">
        <v>130</v>
      </c>
      <c r="E469" s="134" t="s">
        <v>471</v>
      </c>
      <c r="F469" s="135" t="s">
        <v>472</v>
      </c>
      <c r="G469" s="136" t="s">
        <v>133</v>
      </c>
      <c r="H469" s="137">
        <v>356.42</v>
      </c>
      <c r="I469" s="138"/>
      <c r="J469" s="139">
        <f>ROUND(I469*H469,2)</f>
        <v>0</v>
      </c>
      <c r="K469" s="135" t="s">
        <v>134</v>
      </c>
      <c r="L469" s="34"/>
      <c r="M469" s="140" t="s">
        <v>32</v>
      </c>
      <c r="N469" s="141" t="s">
        <v>49</v>
      </c>
      <c r="P469" s="142">
        <f>O469*H469</f>
        <v>0</v>
      </c>
      <c r="Q469" s="142">
        <v>0.08922</v>
      </c>
      <c r="R469" s="142">
        <f>Q469*H469</f>
        <v>31.799792399999998</v>
      </c>
      <c r="S469" s="142">
        <v>0</v>
      </c>
      <c r="T469" s="143">
        <f>S469*H469</f>
        <v>0</v>
      </c>
      <c r="AR469" s="144" t="s">
        <v>135</v>
      </c>
      <c r="AT469" s="144" t="s">
        <v>130</v>
      </c>
      <c r="AU469" s="144" t="s">
        <v>87</v>
      </c>
      <c r="AY469" s="18" t="s">
        <v>128</v>
      </c>
      <c r="BE469" s="145">
        <f>IF(N469="základní",J469,0)</f>
        <v>0</v>
      </c>
      <c r="BF469" s="145">
        <f>IF(N469="snížená",J469,0)</f>
        <v>0</v>
      </c>
      <c r="BG469" s="145">
        <f>IF(N469="zákl. přenesená",J469,0)</f>
        <v>0</v>
      </c>
      <c r="BH469" s="145">
        <f>IF(N469="sníž. přenesená",J469,0)</f>
        <v>0</v>
      </c>
      <c r="BI469" s="145">
        <f>IF(N469="nulová",J469,0)</f>
        <v>0</v>
      </c>
      <c r="BJ469" s="18" t="s">
        <v>85</v>
      </c>
      <c r="BK469" s="145">
        <f>ROUND(I469*H469,2)</f>
        <v>0</v>
      </c>
      <c r="BL469" s="18" t="s">
        <v>135</v>
      </c>
      <c r="BM469" s="144" t="s">
        <v>473</v>
      </c>
    </row>
    <row r="470" spans="2:47" s="1" customFormat="1" ht="12">
      <c r="B470" s="34"/>
      <c r="D470" s="146" t="s">
        <v>137</v>
      </c>
      <c r="F470" s="147" t="s">
        <v>474</v>
      </c>
      <c r="I470" s="148"/>
      <c r="L470" s="34"/>
      <c r="M470" s="149"/>
      <c r="T470" s="55"/>
      <c r="AT470" s="18" t="s">
        <v>137</v>
      </c>
      <c r="AU470" s="18" t="s">
        <v>87</v>
      </c>
    </row>
    <row r="471" spans="2:51" s="12" customFormat="1" ht="12">
      <c r="B471" s="150"/>
      <c r="D471" s="151" t="s">
        <v>139</v>
      </c>
      <c r="E471" s="152" t="s">
        <v>32</v>
      </c>
      <c r="F471" s="153" t="s">
        <v>140</v>
      </c>
      <c r="H471" s="152" t="s">
        <v>32</v>
      </c>
      <c r="I471" s="154"/>
      <c r="L471" s="150"/>
      <c r="M471" s="155"/>
      <c r="T471" s="156"/>
      <c r="AT471" s="152" t="s">
        <v>139</v>
      </c>
      <c r="AU471" s="152" t="s">
        <v>87</v>
      </c>
      <c r="AV471" s="12" t="s">
        <v>85</v>
      </c>
      <c r="AW471" s="12" t="s">
        <v>39</v>
      </c>
      <c r="AX471" s="12" t="s">
        <v>78</v>
      </c>
      <c r="AY471" s="152" t="s">
        <v>128</v>
      </c>
    </row>
    <row r="472" spans="2:51" s="12" customFormat="1" ht="12">
      <c r="B472" s="150"/>
      <c r="D472" s="151" t="s">
        <v>139</v>
      </c>
      <c r="E472" s="152" t="s">
        <v>32</v>
      </c>
      <c r="F472" s="153" t="s">
        <v>370</v>
      </c>
      <c r="H472" s="152" t="s">
        <v>32</v>
      </c>
      <c r="I472" s="154"/>
      <c r="L472" s="150"/>
      <c r="M472" s="155"/>
      <c r="T472" s="156"/>
      <c r="AT472" s="152" t="s">
        <v>139</v>
      </c>
      <c r="AU472" s="152" t="s">
        <v>87</v>
      </c>
      <c r="AV472" s="12" t="s">
        <v>85</v>
      </c>
      <c r="AW472" s="12" t="s">
        <v>39</v>
      </c>
      <c r="AX472" s="12" t="s">
        <v>78</v>
      </c>
      <c r="AY472" s="152" t="s">
        <v>128</v>
      </c>
    </row>
    <row r="473" spans="2:51" s="12" customFormat="1" ht="12">
      <c r="B473" s="150"/>
      <c r="D473" s="151" t="s">
        <v>139</v>
      </c>
      <c r="E473" s="152" t="s">
        <v>32</v>
      </c>
      <c r="F473" s="153" t="s">
        <v>385</v>
      </c>
      <c r="H473" s="152" t="s">
        <v>32</v>
      </c>
      <c r="I473" s="154"/>
      <c r="L473" s="150"/>
      <c r="M473" s="155"/>
      <c r="T473" s="156"/>
      <c r="AT473" s="152" t="s">
        <v>139</v>
      </c>
      <c r="AU473" s="152" t="s">
        <v>87</v>
      </c>
      <c r="AV473" s="12" t="s">
        <v>85</v>
      </c>
      <c r="AW473" s="12" t="s">
        <v>39</v>
      </c>
      <c r="AX473" s="12" t="s">
        <v>78</v>
      </c>
      <c r="AY473" s="152" t="s">
        <v>128</v>
      </c>
    </row>
    <row r="474" spans="2:51" s="13" customFormat="1" ht="12">
      <c r="B474" s="157"/>
      <c r="D474" s="151" t="s">
        <v>139</v>
      </c>
      <c r="E474" s="158" t="s">
        <v>32</v>
      </c>
      <c r="F474" s="159" t="s">
        <v>399</v>
      </c>
      <c r="H474" s="160">
        <v>293.88</v>
      </c>
      <c r="I474" s="161"/>
      <c r="L474" s="157"/>
      <c r="M474" s="162"/>
      <c r="T474" s="163"/>
      <c r="AT474" s="158" t="s">
        <v>139</v>
      </c>
      <c r="AU474" s="158" t="s">
        <v>87</v>
      </c>
      <c r="AV474" s="13" t="s">
        <v>87</v>
      </c>
      <c r="AW474" s="13" t="s">
        <v>39</v>
      </c>
      <c r="AX474" s="13" t="s">
        <v>78</v>
      </c>
      <c r="AY474" s="158" t="s">
        <v>128</v>
      </c>
    </row>
    <row r="475" spans="2:51" s="13" customFormat="1" ht="12">
      <c r="B475" s="157"/>
      <c r="D475" s="151" t="s">
        <v>139</v>
      </c>
      <c r="E475" s="158" t="s">
        <v>32</v>
      </c>
      <c r="F475" s="159" t="s">
        <v>387</v>
      </c>
      <c r="H475" s="160">
        <v>51.37</v>
      </c>
      <c r="I475" s="161"/>
      <c r="L475" s="157"/>
      <c r="M475" s="162"/>
      <c r="T475" s="163"/>
      <c r="AT475" s="158" t="s">
        <v>139</v>
      </c>
      <c r="AU475" s="158" t="s">
        <v>87</v>
      </c>
      <c r="AV475" s="13" t="s">
        <v>87</v>
      </c>
      <c r="AW475" s="13" t="s">
        <v>39</v>
      </c>
      <c r="AX475" s="13" t="s">
        <v>78</v>
      </c>
      <c r="AY475" s="158" t="s">
        <v>128</v>
      </c>
    </row>
    <row r="476" spans="2:51" s="15" customFormat="1" ht="12">
      <c r="B476" s="171"/>
      <c r="D476" s="151" t="s">
        <v>139</v>
      </c>
      <c r="E476" s="172" t="s">
        <v>32</v>
      </c>
      <c r="F476" s="173" t="s">
        <v>388</v>
      </c>
      <c r="H476" s="174">
        <v>345.25</v>
      </c>
      <c r="I476" s="175"/>
      <c r="L476" s="171"/>
      <c r="M476" s="176"/>
      <c r="T476" s="177"/>
      <c r="AT476" s="172" t="s">
        <v>139</v>
      </c>
      <c r="AU476" s="172" t="s">
        <v>87</v>
      </c>
      <c r="AV476" s="15" t="s">
        <v>150</v>
      </c>
      <c r="AW476" s="15" t="s">
        <v>39</v>
      </c>
      <c r="AX476" s="15" t="s">
        <v>78</v>
      </c>
      <c r="AY476" s="172" t="s">
        <v>128</v>
      </c>
    </row>
    <row r="477" spans="2:51" s="12" customFormat="1" ht="12">
      <c r="B477" s="150"/>
      <c r="D477" s="151" t="s">
        <v>139</v>
      </c>
      <c r="E477" s="152" t="s">
        <v>32</v>
      </c>
      <c r="F477" s="153" t="s">
        <v>418</v>
      </c>
      <c r="H477" s="152" t="s">
        <v>32</v>
      </c>
      <c r="I477" s="154"/>
      <c r="L477" s="150"/>
      <c r="M477" s="155"/>
      <c r="T477" s="156"/>
      <c r="AT477" s="152" t="s">
        <v>139</v>
      </c>
      <c r="AU477" s="152" t="s">
        <v>87</v>
      </c>
      <c r="AV477" s="12" t="s">
        <v>85</v>
      </c>
      <c r="AW477" s="12" t="s">
        <v>39</v>
      </c>
      <c r="AX477" s="12" t="s">
        <v>78</v>
      </c>
      <c r="AY477" s="152" t="s">
        <v>128</v>
      </c>
    </row>
    <row r="478" spans="2:51" s="13" customFormat="1" ht="12">
      <c r="B478" s="157"/>
      <c r="D478" s="151" t="s">
        <v>139</v>
      </c>
      <c r="E478" s="158" t="s">
        <v>32</v>
      </c>
      <c r="F478" s="159" t="s">
        <v>419</v>
      </c>
      <c r="H478" s="160">
        <v>9.12</v>
      </c>
      <c r="I478" s="161"/>
      <c r="L478" s="157"/>
      <c r="M478" s="162"/>
      <c r="T478" s="163"/>
      <c r="AT478" s="158" t="s">
        <v>139</v>
      </c>
      <c r="AU478" s="158" t="s">
        <v>87</v>
      </c>
      <c r="AV478" s="13" t="s">
        <v>87</v>
      </c>
      <c r="AW478" s="13" t="s">
        <v>39</v>
      </c>
      <c r="AX478" s="13" t="s">
        <v>78</v>
      </c>
      <c r="AY478" s="158" t="s">
        <v>128</v>
      </c>
    </row>
    <row r="479" spans="2:51" s="13" customFormat="1" ht="12">
      <c r="B479" s="157"/>
      <c r="D479" s="151" t="s">
        <v>139</v>
      </c>
      <c r="E479" s="158" t="s">
        <v>32</v>
      </c>
      <c r="F479" s="159" t="s">
        <v>475</v>
      </c>
      <c r="H479" s="160">
        <v>2.05</v>
      </c>
      <c r="I479" s="161"/>
      <c r="L479" s="157"/>
      <c r="M479" s="162"/>
      <c r="T479" s="163"/>
      <c r="AT479" s="158" t="s">
        <v>139</v>
      </c>
      <c r="AU479" s="158" t="s">
        <v>87</v>
      </c>
      <c r="AV479" s="13" t="s">
        <v>87</v>
      </c>
      <c r="AW479" s="13" t="s">
        <v>39</v>
      </c>
      <c r="AX479" s="13" t="s">
        <v>78</v>
      </c>
      <c r="AY479" s="158" t="s">
        <v>128</v>
      </c>
    </row>
    <row r="480" spans="2:51" s="15" customFormat="1" ht="20.4">
      <c r="B480" s="171"/>
      <c r="D480" s="151" t="s">
        <v>139</v>
      </c>
      <c r="E480" s="172" t="s">
        <v>32</v>
      </c>
      <c r="F480" s="173" t="s">
        <v>420</v>
      </c>
      <c r="H480" s="174">
        <v>11.17</v>
      </c>
      <c r="I480" s="175"/>
      <c r="L480" s="171"/>
      <c r="M480" s="176"/>
      <c r="T480" s="177"/>
      <c r="AT480" s="172" t="s">
        <v>139</v>
      </c>
      <c r="AU480" s="172" t="s">
        <v>87</v>
      </c>
      <c r="AV480" s="15" t="s">
        <v>150</v>
      </c>
      <c r="AW480" s="15" t="s">
        <v>39</v>
      </c>
      <c r="AX480" s="15" t="s">
        <v>78</v>
      </c>
      <c r="AY480" s="172" t="s">
        <v>128</v>
      </c>
    </row>
    <row r="481" spans="2:51" s="14" customFormat="1" ht="12">
      <c r="B481" s="164"/>
      <c r="D481" s="151" t="s">
        <v>139</v>
      </c>
      <c r="E481" s="165" t="s">
        <v>32</v>
      </c>
      <c r="F481" s="166" t="s">
        <v>143</v>
      </c>
      <c r="H481" s="167">
        <v>356.42</v>
      </c>
      <c r="I481" s="168"/>
      <c r="L481" s="164"/>
      <c r="M481" s="169"/>
      <c r="T481" s="170"/>
      <c r="AT481" s="165" t="s">
        <v>139</v>
      </c>
      <c r="AU481" s="165" t="s">
        <v>87</v>
      </c>
      <c r="AV481" s="14" t="s">
        <v>135</v>
      </c>
      <c r="AW481" s="14" t="s">
        <v>39</v>
      </c>
      <c r="AX481" s="14" t="s">
        <v>85</v>
      </c>
      <c r="AY481" s="165" t="s">
        <v>128</v>
      </c>
    </row>
    <row r="482" spans="2:65" s="1" customFormat="1" ht="78" customHeight="1">
      <c r="B482" s="34"/>
      <c r="C482" s="133" t="s">
        <v>476</v>
      </c>
      <c r="D482" s="133" t="s">
        <v>130</v>
      </c>
      <c r="E482" s="134" t="s">
        <v>477</v>
      </c>
      <c r="F482" s="135" t="s">
        <v>478</v>
      </c>
      <c r="G482" s="136" t="s">
        <v>133</v>
      </c>
      <c r="H482" s="137">
        <v>568.48</v>
      </c>
      <c r="I482" s="138"/>
      <c r="J482" s="139">
        <f>ROUND(I482*H482,2)</f>
        <v>0</v>
      </c>
      <c r="K482" s="135" t="s">
        <v>134</v>
      </c>
      <c r="L482" s="34"/>
      <c r="M482" s="140" t="s">
        <v>32</v>
      </c>
      <c r="N482" s="141" t="s">
        <v>49</v>
      </c>
      <c r="P482" s="142">
        <f>O482*H482</f>
        <v>0</v>
      </c>
      <c r="Q482" s="142">
        <v>0.08922</v>
      </c>
      <c r="R482" s="142">
        <f>Q482*H482</f>
        <v>50.7197856</v>
      </c>
      <c r="S482" s="142">
        <v>0</v>
      </c>
      <c r="T482" s="143">
        <f>S482*H482</f>
        <v>0</v>
      </c>
      <c r="AR482" s="144" t="s">
        <v>135</v>
      </c>
      <c r="AT482" s="144" t="s">
        <v>130</v>
      </c>
      <c r="AU482" s="144" t="s">
        <v>87</v>
      </c>
      <c r="AY482" s="18" t="s">
        <v>128</v>
      </c>
      <c r="BE482" s="145">
        <f>IF(N482="základní",J482,0)</f>
        <v>0</v>
      </c>
      <c r="BF482" s="145">
        <f>IF(N482="snížená",J482,0)</f>
        <v>0</v>
      </c>
      <c r="BG482" s="145">
        <f>IF(N482="zákl. přenesená",J482,0)</f>
        <v>0</v>
      </c>
      <c r="BH482" s="145">
        <f>IF(N482="sníž. přenesená",J482,0)</f>
        <v>0</v>
      </c>
      <c r="BI482" s="145">
        <f>IF(N482="nulová",J482,0)</f>
        <v>0</v>
      </c>
      <c r="BJ482" s="18" t="s">
        <v>85</v>
      </c>
      <c r="BK482" s="145">
        <f>ROUND(I482*H482,2)</f>
        <v>0</v>
      </c>
      <c r="BL482" s="18" t="s">
        <v>135</v>
      </c>
      <c r="BM482" s="144" t="s">
        <v>479</v>
      </c>
    </row>
    <row r="483" spans="2:47" s="1" customFormat="1" ht="12">
      <c r="B483" s="34"/>
      <c r="D483" s="146" t="s">
        <v>137</v>
      </c>
      <c r="F483" s="147" t="s">
        <v>480</v>
      </c>
      <c r="I483" s="148"/>
      <c r="L483" s="34"/>
      <c r="M483" s="149"/>
      <c r="T483" s="55"/>
      <c r="AT483" s="18" t="s">
        <v>137</v>
      </c>
      <c r="AU483" s="18" t="s">
        <v>87</v>
      </c>
    </row>
    <row r="484" spans="2:51" s="12" customFormat="1" ht="12">
      <c r="B484" s="150"/>
      <c r="D484" s="151" t="s">
        <v>139</v>
      </c>
      <c r="E484" s="152" t="s">
        <v>32</v>
      </c>
      <c r="F484" s="153" t="s">
        <v>140</v>
      </c>
      <c r="H484" s="152" t="s">
        <v>32</v>
      </c>
      <c r="I484" s="154"/>
      <c r="L484" s="150"/>
      <c r="M484" s="155"/>
      <c r="T484" s="156"/>
      <c r="AT484" s="152" t="s">
        <v>139</v>
      </c>
      <c r="AU484" s="152" t="s">
        <v>87</v>
      </c>
      <c r="AV484" s="12" t="s">
        <v>85</v>
      </c>
      <c r="AW484" s="12" t="s">
        <v>39</v>
      </c>
      <c r="AX484" s="12" t="s">
        <v>78</v>
      </c>
      <c r="AY484" s="152" t="s">
        <v>128</v>
      </c>
    </row>
    <row r="485" spans="2:51" s="12" customFormat="1" ht="12">
      <c r="B485" s="150"/>
      <c r="D485" s="151" t="s">
        <v>139</v>
      </c>
      <c r="E485" s="152" t="s">
        <v>32</v>
      </c>
      <c r="F485" s="153" t="s">
        <v>370</v>
      </c>
      <c r="H485" s="152" t="s">
        <v>32</v>
      </c>
      <c r="I485" s="154"/>
      <c r="L485" s="150"/>
      <c r="M485" s="155"/>
      <c r="T485" s="156"/>
      <c r="AT485" s="152" t="s">
        <v>139</v>
      </c>
      <c r="AU485" s="152" t="s">
        <v>87</v>
      </c>
      <c r="AV485" s="12" t="s">
        <v>85</v>
      </c>
      <c r="AW485" s="12" t="s">
        <v>39</v>
      </c>
      <c r="AX485" s="12" t="s">
        <v>78</v>
      </c>
      <c r="AY485" s="152" t="s">
        <v>128</v>
      </c>
    </row>
    <row r="486" spans="2:51" s="12" customFormat="1" ht="12">
      <c r="B486" s="150"/>
      <c r="D486" s="151" t="s">
        <v>139</v>
      </c>
      <c r="E486" s="152" t="s">
        <v>32</v>
      </c>
      <c r="F486" s="153" t="s">
        <v>385</v>
      </c>
      <c r="H486" s="152" t="s">
        <v>32</v>
      </c>
      <c r="I486" s="154"/>
      <c r="L486" s="150"/>
      <c r="M486" s="155"/>
      <c r="T486" s="156"/>
      <c r="AT486" s="152" t="s">
        <v>139</v>
      </c>
      <c r="AU486" s="152" t="s">
        <v>87</v>
      </c>
      <c r="AV486" s="12" t="s">
        <v>85</v>
      </c>
      <c r="AW486" s="12" t="s">
        <v>39</v>
      </c>
      <c r="AX486" s="12" t="s">
        <v>78</v>
      </c>
      <c r="AY486" s="152" t="s">
        <v>128</v>
      </c>
    </row>
    <row r="487" spans="2:51" s="13" customFormat="1" ht="12">
      <c r="B487" s="157"/>
      <c r="D487" s="151" t="s">
        <v>139</v>
      </c>
      <c r="E487" s="158" t="s">
        <v>32</v>
      </c>
      <c r="F487" s="159" t="s">
        <v>481</v>
      </c>
      <c r="H487" s="160">
        <v>568.48</v>
      </c>
      <c r="I487" s="161"/>
      <c r="L487" s="157"/>
      <c r="M487" s="162"/>
      <c r="T487" s="163"/>
      <c r="AT487" s="158" t="s">
        <v>139</v>
      </c>
      <c r="AU487" s="158" t="s">
        <v>87</v>
      </c>
      <c r="AV487" s="13" t="s">
        <v>87</v>
      </c>
      <c r="AW487" s="13" t="s">
        <v>39</v>
      </c>
      <c r="AX487" s="13" t="s">
        <v>78</v>
      </c>
      <c r="AY487" s="158" t="s">
        <v>128</v>
      </c>
    </row>
    <row r="488" spans="2:51" s="15" customFormat="1" ht="12">
      <c r="B488" s="171"/>
      <c r="D488" s="151" t="s">
        <v>139</v>
      </c>
      <c r="E488" s="172" t="s">
        <v>32</v>
      </c>
      <c r="F488" s="173" t="s">
        <v>388</v>
      </c>
      <c r="H488" s="174">
        <v>568.48</v>
      </c>
      <c r="I488" s="175"/>
      <c r="L488" s="171"/>
      <c r="M488" s="176"/>
      <c r="T488" s="177"/>
      <c r="AT488" s="172" t="s">
        <v>139</v>
      </c>
      <c r="AU488" s="172" t="s">
        <v>87</v>
      </c>
      <c r="AV488" s="15" t="s">
        <v>150</v>
      </c>
      <c r="AW488" s="15" t="s">
        <v>39</v>
      </c>
      <c r="AX488" s="15" t="s">
        <v>78</v>
      </c>
      <c r="AY488" s="172" t="s">
        <v>128</v>
      </c>
    </row>
    <row r="489" spans="2:51" s="14" customFormat="1" ht="12">
      <c r="B489" s="164"/>
      <c r="D489" s="151" t="s">
        <v>139</v>
      </c>
      <c r="E489" s="165" t="s">
        <v>32</v>
      </c>
      <c r="F489" s="166" t="s">
        <v>143</v>
      </c>
      <c r="H489" s="167">
        <v>568.48</v>
      </c>
      <c r="I489" s="168"/>
      <c r="L489" s="164"/>
      <c r="M489" s="169"/>
      <c r="T489" s="170"/>
      <c r="AT489" s="165" t="s">
        <v>139</v>
      </c>
      <c r="AU489" s="165" t="s">
        <v>87</v>
      </c>
      <c r="AV489" s="14" t="s">
        <v>135</v>
      </c>
      <c r="AW489" s="14" t="s">
        <v>39</v>
      </c>
      <c r="AX489" s="14" t="s">
        <v>85</v>
      </c>
      <c r="AY489" s="165" t="s">
        <v>128</v>
      </c>
    </row>
    <row r="490" spans="2:65" s="1" customFormat="1" ht="21.75" customHeight="1">
      <c r="B490" s="34"/>
      <c r="C490" s="178" t="s">
        <v>482</v>
      </c>
      <c r="D490" s="178" t="s">
        <v>250</v>
      </c>
      <c r="E490" s="179" t="s">
        <v>483</v>
      </c>
      <c r="F490" s="180" t="s">
        <v>484</v>
      </c>
      <c r="G490" s="181" t="s">
        <v>133</v>
      </c>
      <c r="H490" s="182">
        <v>952.647</v>
      </c>
      <c r="I490" s="183"/>
      <c r="J490" s="184">
        <f>ROUND(I490*H490,2)</f>
        <v>0</v>
      </c>
      <c r="K490" s="180" t="s">
        <v>134</v>
      </c>
      <c r="L490" s="185"/>
      <c r="M490" s="186" t="s">
        <v>32</v>
      </c>
      <c r="N490" s="187" t="s">
        <v>49</v>
      </c>
      <c r="P490" s="142">
        <f>O490*H490</f>
        <v>0</v>
      </c>
      <c r="Q490" s="142">
        <v>0.131</v>
      </c>
      <c r="R490" s="142">
        <f>Q490*H490</f>
        <v>124.79675700000001</v>
      </c>
      <c r="S490" s="142">
        <v>0</v>
      </c>
      <c r="T490" s="143">
        <f>S490*H490</f>
        <v>0</v>
      </c>
      <c r="AR490" s="144" t="s">
        <v>185</v>
      </c>
      <c r="AT490" s="144" t="s">
        <v>250</v>
      </c>
      <c r="AU490" s="144" t="s">
        <v>87</v>
      </c>
      <c r="AY490" s="18" t="s">
        <v>128</v>
      </c>
      <c r="BE490" s="145">
        <f>IF(N490="základní",J490,0)</f>
        <v>0</v>
      </c>
      <c r="BF490" s="145">
        <f>IF(N490="snížená",J490,0)</f>
        <v>0</v>
      </c>
      <c r="BG490" s="145">
        <f>IF(N490="zákl. přenesená",J490,0)</f>
        <v>0</v>
      </c>
      <c r="BH490" s="145">
        <f>IF(N490="sníž. přenesená",J490,0)</f>
        <v>0</v>
      </c>
      <c r="BI490" s="145">
        <f>IF(N490="nulová",J490,0)</f>
        <v>0</v>
      </c>
      <c r="BJ490" s="18" t="s">
        <v>85</v>
      </c>
      <c r="BK490" s="145">
        <f>ROUND(I490*H490,2)</f>
        <v>0</v>
      </c>
      <c r="BL490" s="18" t="s">
        <v>135</v>
      </c>
      <c r="BM490" s="144" t="s">
        <v>485</v>
      </c>
    </row>
    <row r="491" spans="2:51" s="13" customFormat="1" ht="12">
      <c r="B491" s="157"/>
      <c r="D491" s="151" t="s">
        <v>139</v>
      </c>
      <c r="E491" s="158" t="s">
        <v>32</v>
      </c>
      <c r="F491" s="159" t="s">
        <v>486</v>
      </c>
      <c r="H491" s="160">
        <v>356.42</v>
      </c>
      <c r="I491" s="161"/>
      <c r="L491" s="157"/>
      <c r="M491" s="162"/>
      <c r="T491" s="163"/>
      <c r="AT491" s="158" t="s">
        <v>139</v>
      </c>
      <c r="AU491" s="158" t="s">
        <v>87</v>
      </c>
      <c r="AV491" s="13" t="s">
        <v>87</v>
      </c>
      <c r="AW491" s="13" t="s">
        <v>39</v>
      </c>
      <c r="AX491" s="13" t="s">
        <v>78</v>
      </c>
      <c r="AY491" s="158" t="s">
        <v>128</v>
      </c>
    </row>
    <row r="492" spans="2:51" s="13" customFormat="1" ht="12">
      <c r="B492" s="157"/>
      <c r="D492" s="151" t="s">
        <v>139</v>
      </c>
      <c r="E492" s="158" t="s">
        <v>32</v>
      </c>
      <c r="F492" s="159" t="s">
        <v>487</v>
      </c>
      <c r="H492" s="160">
        <v>568.48</v>
      </c>
      <c r="I492" s="161"/>
      <c r="L492" s="157"/>
      <c r="M492" s="162"/>
      <c r="T492" s="163"/>
      <c r="AT492" s="158" t="s">
        <v>139</v>
      </c>
      <c r="AU492" s="158" t="s">
        <v>87</v>
      </c>
      <c r="AV492" s="13" t="s">
        <v>87</v>
      </c>
      <c r="AW492" s="13" t="s">
        <v>39</v>
      </c>
      <c r="AX492" s="13" t="s">
        <v>78</v>
      </c>
      <c r="AY492" s="158" t="s">
        <v>128</v>
      </c>
    </row>
    <row r="493" spans="2:51" s="14" customFormat="1" ht="12">
      <c r="B493" s="164"/>
      <c r="D493" s="151" t="s">
        <v>139</v>
      </c>
      <c r="E493" s="165" t="s">
        <v>32</v>
      </c>
      <c r="F493" s="166" t="s">
        <v>143</v>
      </c>
      <c r="H493" s="167">
        <v>924.9</v>
      </c>
      <c r="I493" s="168"/>
      <c r="L493" s="164"/>
      <c r="M493" s="169"/>
      <c r="T493" s="170"/>
      <c r="AT493" s="165" t="s">
        <v>139</v>
      </c>
      <c r="AU493" s="165" t="s">
        <v>87</v>
      </c>
      <c r="AV493" s="14" t="s">
        <v>135</v>
      </c>
      <c r="AW493" s="14" t="s">
        <v>39</v>
      </c>
      <c r="AX493" s="14" t="s">
        <v>85</v>
      </c>
      <c r="AY493" s="165" t="s">
        <v>128</v>
      </c>
    </row>
    <row r="494" spans="2:51" s="13" customFormat="1" ht="12">
      <c r="B494" s="157"/>
      <c r="D494" s="151" t="s">
        <v>139</v>
      </c>
      <c r="F494" s="159" t="s">
        <v>488</v>
      </c>
      <c r="H494" s="160">
        <v>952.647</v>
      </c>
      <c r="I494" s="161"/>
      <c r="L494" s="157"/>
      <c r="M494" s="162"/>
      <c r="T494" s="163"/>
      <c r="AT494" s="158" t="s">
        <v>139</v>
      </c>
      <c r="AU494" s="158" t="s">
        <v>87</v>
      </c>
      <c r="AV494" s="13" t="s">
        <v>87</v>
      </c>
      <c r="AW494" s="13" t="s">
        <v>4</v>
      </c>
      <c r="AX494" s="13" t="s">
        <v>85</v>
      </c>
      <c r="AY494" s="158" t="s">
        <v>128</v>
      </c>
    </row>
    <row r="495" spans="2:65" s="1" customFormat="1" ht="24.15" customHeight="1">
      <c r="B495" s="34"/>
      <c r="C495" s="178" t="s">
        <v>489</v>
      </c>
      <c r="D495" s="178" t="s">
        <v>250</v>
      </c>
      <c r="E495" s="179" t="s">
        <v>490</v>
      </c>
      <c r="F495" s="180" t="s">
        <v>491</v>
      </c>
      <c r="G495" s="181" t="s">
        <v>133</v>
      </c>
      <c r="H495" s="182">
        <v>52.911</v>
      </c>
      <c r="I495" s="183"/>
      <c r="J495" s="184">
        <f>ROUND(I495*H495,2)</f>
        <v>0</v>
      </c>
      <c r="K495" s="180" t="s">
        <v>134</v>
      </c>
      <c r="L495" s="185"/>
      <c r="M495" s="186" t="s">
        <v>32</v>
      </c>
      <c r="N495" s="187" t="s">
        <v>49</v>
      </c>
      <c r="P495" s="142">
        <f>O495*H495</f>
        <v>0</v>
      </c>
      <c r="Q495" s="142">
        <v>0.131</v>
      </c>
      <c r="R495" s="142">
        <f>Q495*H495</f>
        <v>6.931341000000001</v>
      </c>
      <c r="S495" s="142">
        <v>0</v>
      </c>
      <c r="T495" s="143">
        <f>S495*H495</f>
        <v>0</v>
      </c>
      <c r="AR495" s="144" t="s">
        <v>185</v>
      </c>
      <c r="AT495" s="144" t="s">
        <v>250</v>
      </c>
      <c r="AU495" s="144" t="s">
        <v>87</v>
      </c>
      <c r="AY495" s="18" t="s">
        <v>128</v>
      </c>
      <c r="BE495" s="145">
        <f>IF(N495="základní",J495,0)</f>
        <v>0</v>
      </c>
      <c r="BF495" s="145">
        <f>IF(N495="snížená",J495,0)</f>
        <v>0</v>
      </c>
      <c r="BG495" s="145">
        <f>IF(N495="zákl. přenesená",J495,0)</f>
        <v>0</v>
      </c>
      <c r="BH495" s="145">
        <f>IF(N495="sníž. přenesená",J495,0)</f>
        <v>0</v>
      </c>
      <c r="BI495" s="145">
        <f>IF(N495="nulová",J495,0)</f>
        <v>0</v>
      </c>
      <c r="BJ495" s="18" t="s">
        <v>85</v>
      </c>
      <c r="BK495" s="145">
        <f>ROUND(I495*H495,2)</f>
        <v>0</v>
      </c>
      <c r="BL495" s="18" t="s">
        <v>135</v>
      </c>
      <c r="BM495" s="144" t="s">
        <v>492</v>
      </c>
    </row>
    <row r="496" spans="2:51" s="13" customFormat="1" ht="12">
      <c r="B496" s="157"/>
      <c r="D496" s="151" t="s">
        <v>139</v>
      </c>
      <c r="E496" s="158" t="s">
        <v>32</v>
      </c>
      <c r="F496" s="159" t="s">
        <v>387</v>
      </c>
      <c r="H496" s="160">
        <v>51.37</v>
      </c>
      <c r="I496" s="161"/>
      <c r="L496" s="157"/>
      <c r="M496" s="162"/>
      <c r="T496" s="163"/>
      <c r="AT496" s="158" t="s">
        <v>139</v>
      </c>
      <c r="AU496" s="158" t="s">
        <v>87</v>
      </c>
      <c r="AV496" s="13" t="s">
        <v>87</v>
      </c>
      <c r="AW496" s="13" t="s">
        <v>39</v>
      </c>
      <c r="AX496" s="13" t="s">
        <v>78</v>
      </c>
      <c r="AY496" s="158" t="s">
        <v>128</v>
      </c>
    </row>
    <row r="497" spans="2:51" s="14" customFormat="1" ht="12">
      <c r="B497" s="164"/>
      <c r="D497" s="151" t="s">
        <v>139</v>
      </c>
      <c r="E497" s="165" t="s">
        <v>32</v>
      </c>
      <c r="F497" s="166" t="s">
        <v>143</v>
      </c>
      <c r="H497" s="167">
        <v>51.37</v>
      </c>
      <c r="I497" s="168"/>
      <c r="L497" s="164"/>
      <c r="M497" s="169"/>
      <c r="T497" s="170"/>
      <c r="AT497" s="165" t="s">
        <v>139</v>
      </c>
      <c r="AU497" s="165" t="s">
        <v>87</v>
      </c>
      <c r="AV497" s="14" t="s">
        <v>135</v>
      </c>
      <c r="AW497" s="14" t="s">
        <v>39</v>
      </c>
      <c r="AX497" s="14" t="s">
        <v>85</v>
      </c>
      <c r="AY497" s="165" t="s">
        <v>128</v>
      </c>
    </row>
    <row r="498" spans="2:51" s="13" customFormat="1" ht="12">
      <c r="B498" s="157"/>
      <c r="D498" s="151" t="s">
        <v>139</v>
      </c>
      <c r="F498" s="159" t="s">
        <v>493</v>
      </c>
      <c r="H498" s="160">
        <v>52.911</v>
      </c>
      <c r="I498" s="161"/>
      <c r="L498" s="157"/>
      <c r="M498" s="162"/>
      <c r="T498" s="163"/>
      <c r="AT498" s="158" t="s">
        <v>139</v>
      </c>
      <c r="AU498" s="158" t="s">
        <v>87</v>
      </c>
      <c r="AV498" s="13" t="s">
        <v>87</v>
      </c>
      <c r="AW498" s="13" t="s">
        <v>4</v>
      </c>
      <c r="AX498" s="13" t="s">
        <v>85</v>
      </c>
      <c r="AY498" s="158" t="s">
        <v>128</v>
      </c>
    </row>
    <row r="499" spans="2:65" s="1" customFormat="1" ht="90" customHeight="1">
      <c r="B499" s="34"/>
      <c r="C499" s="133" t="s">
        <v>494</v>
      </c>
      <c r="D499" s="133" t="s">
        <v>130</v>
      </c>
      <c r="E499" s="134" t="s">
        <v>495</v>
      </c>
      <c r="F499" s="135" t="s">
        <v>496</v>
      </c>
      <c r="G499" s="136" t="s">
        <v>133</v>
      </c>
      <c r="H499" s="137">
        <v>924.9</v>
      </c>
      <c r="I499" s="138"/>
      <c r="J499" s="139">
        <f>ROUND(I499*H499,2)</f>
        <v>0</v>
      </c>
      <c r="K499" s="135" t="s">
        <v>134</v>
      </c>
      <c r="L499" s="34"/>
      <c r="M499" s="140" t="s">
        <v>32</v>
      </c>
      <c r="N499" s="141" t="s">
        <v>49</v>
      </c>
      <c r="P499" s="142">
        <f>O499*H499</f>
        <v>0</v>
      </c>
      <c r="Q499" s="142">
        <v>0</v>
      </c>
      <c r="R499" s="142">
        <f>Q499*H499</f>
        <v>0</v>
      </c>
      <c r="S499" s="142">
        <v>0</v>
      </c>
      <c r="T499" s="143">
        <f>S499*H499</f>
        <v>0</v>
      </c>
      <c r="AR499" s="144" t="s">
        <v>135</v>
      </c>
      <c r="AT499" s="144" t="s">
        <v>130</v>
      </c>
      <c r="AU499" s="144" t="s">
        <v>87</v>
      </c>
      <c r="AY499" s="18" t="s">
        <v>128</v>
      </c>
      <c r="BE499" s="145">
        <f>IF(N499="základní",J499,0)</f>
        <v>0</v>
      </c>
      <c r="BF499" s="145">
        <f>IF(N499="snížená",J499,0)</f>
        <v>0</v>
      </c>
      <c r="BG499" s="145">
        <f>IF(N499="zákl. přenesená",J499,0)</f>
        <v>0</v>
      </c>
      <c r="BH499" s="145">
        <f>IF(N499="sníž. přenesená",J499,0)</f>
        <v>0</v>
      </c>
      <c r="BI499" s="145">
        <f>IF(N499="nulová",J499,0)</f>
        <v>0</v>
      </c>
      <c r="BJ499" s="18" t="s">
        <v>85</v>
      </c>
      <c r="BK499" s="145">
        <f>ROUND(I499*H499,2)</f>
        <v>0</v>
      </c>
      <c r="BL499" s="18" t="s">
        <v>135</v>
      </c>
      <c r="BM499" s="144" t="s">
        <v>497</v>
      </c>
    </row>
    <row r="500" spans="2:47" s="1" customFormat="1" ht="12">
      <c r="B500" s="34"/>
      <c r="D500" s="146" t="s">
        <v>137</v>
      </c>
      <c r="F500" s="147" t="s">
        <v>498</v>
      </c>
      <c r="I500" s="148"/>
      <c r="L500" s="34"/>
      <c r="M500" s="149"/>
      <c r="T500" s="55"/>
      <c r="AT500" s="18" t="s">
        <v>137</v>
      </c>
      <c r="AU500" s="18" t="s">
        <v>87</v>
      </c>
    </row>
    <row r="501" spans="2:51" s="13" customFormat="1" ht="12">
      <c r="B501" s="157"/>
      <c r="D501" s="151" t="s">
        <v>139</v>
      </c>
      <c r="E501" s="158" t="s">
        <v>32</v>
      </c>
      <c r="F501" s="159" t="s">
        <v>499</v>
      </c>
      <c r="H501" s="160">
        <v>356.42</v>
      </c>
      <c r="I501" s="161"/>
      <c r="L501" s="157"/>
      <c r="M501" s="162"/>
      <c r="T501" s="163"/>
      <c r="AT501" s="158" t="s">
        <v>139</v>
      </c>
      <c r="AU501" s="158" t="s">
        <v>87</v>
      </c>
      <c r="AV501" s="13" t="s">
        <v>87</v>
      </c>
      <c r="AW501" s="13" t="s">
        <v>39</v>
      </c>
      <c r="AX501" s="13" t="s">
        <v>78</v>
      </c>
      <c r="AY501" s="158" t="s">
        <v>128</v>
      </c>
    </row>
    <row r="502" spans="2:51" s="13" customFormat="1" ht="12">
      <c r="B502" s="157"/>
      <c r="D502" s="151" t="s">
        <v>139</v>
      </c>
      <c r="E502" s="158" t="s">
        <v>32</v>
      </c>
      <c r="F502" s="159" t="s">
        <v>500</v>
      </c>
      <c r="H502" s="160">
        <v>568.48</v>
      </c>
      <c r="I502" s="161"/>
      <c r="L502" s="157"/>
      <c r="M502" s="162"/>
      <c r="T502" s="163"/>
      <c r="AT502" s="158" t="s">
        <v>139</v>
      </c>
      <c r="AU502" s="158" t="s">
        <v>87</v>
      </c>
      <c r="AV502" s="13" t="s">
        <v>87</v>
      </c>
      <c r="AW502" s="13" t="s">
        <v>39</v>
      </c>
      <c r="AX502" s="13" t="s">
        <v>78</v>
      </c>
      <c r="AY502" s="158" t="s">
        <v>128</v>
      </c>
    </row>
    <row r="503" spans="2:51" s="14" customFormat="1" ht="12">
      <c r="B503" s="164"/>
      <c r="D503" s="151" t="s">
        <v>139</v>
      </c>
      <c r="E503" s="165" t="s">
        <v>32</v>
      </c>
      <c r="F503" s="166" t="s">
        <v>143</v>
      </c>
      <c r="H503" s="167">
        <v>924.9</v>
      </c>
      <c r="I503" s="168"/>
      <c r="L503" s="164"/>
      <c r="M503" s="169"/>
      <c r="T503" s="170"/>
      <c r="AT503" s="165" t="s">
        <v>139</v>
      </c>
      <c r="AU503" s="165" t="s">
        <v>87</v>
      </c>
      <c r="AV503" s="14" t="s">
        <v>135</v>
      </c>
      <c r="AW503" s="14" t="s">
        <v>39</v>
      </c>
      <c r="AX503" s="14" t="s">
        <v>85</v>
      </c>
      <c r="AY503" s="165" t="s">
        <v>128</v>
      </c>
    </row>
    <row r="504" spans="2:65" s="1" customFormat="1" ht="78" customHeight="1">
      <c r="B504" s="34"/>
      <c r="C504" s="133" t="s">
        <v>501</v>
      </c>
      <c r="D504" s="133" t="s">
        <v>130</v>
      </c>
      <c r="E504" s="134" t="s">
        <v>502</v>
      </c>
      <c r="F504" s="135" t="s">
        <v>503</v>
      </c>
      <c r="G504" s="136" t="s">
        <v>133</v>
      </c>
      <c r="H504" s="137">
        <v>125.95</v>
      </c>
      <c r="I504" s="138"/>
      <c r="J504" s="139">
        <f>ROUND(I504*H504,2)</f>
        <v>0</v>
      </c>
      <c r="K504" s="135" t="s">
        <v>134</v>
      </c>
      <c r="L504" s="34"/>
      <c r="M504" s="140" t="s">
        <v>32</v>
      </c>
      <c r="N504" s="141" t="s">
        <v>49</v>
      </c>
      <c r="P504" s="142">
        <f>O504*H504</f>
        <v>0</v>
      </c>
      <c r="Q504" s="142">
        <v>0.11162</v>
      </c>
      <c r="R504" s="142">
        <f>Q504*H504</f>
        <v>14.058539</v>
      </c>
      <c r="S504" s="142">
        <v>0</v>
      </c>
      <c r="T504" s="143">
        <f>S504*H504</f>
        <v>0</v>
      </c>
      <c r="AR504" s="144" t="s">
        <v>135</v>
      </c>
      <c r="AT504" s="144" t="s">
        <v>130</v>
      </c>
      <c r="AU504" s="144" t="s">
        <v>87</v>
      </c>
      <c r="AY504" s="18" t="s">
        <v>128</v>
      </c>
      <c r="BE504" s="145">
        <f>IF(N504="základní",J504,0)</f>
        <v>0</v>
      </c>
      <c r="BF504" s="145">
        <f>IF(N504="snížená",J504,0)</f>
        <v>0</v>
      </c>
      <c r="BG504" s="145">
        <f>IF(N504="zákl. přenesená",J504,0)</f>
        <v>0</v>
      </c>
      <c r="BH504" s="145">
        <f>IF(N504="sníž. přenesená",J504,0)</f>
        <v>0</v>
      </c>
      <c r="BI504" s="145">
        <f>IF(N504="nulová",J504,0)</f>
        <v>0</v>
      </c>
      <c r="BJ504" s="18" t="s">
        <v>85</v>
      </c>
      <c r="BK504" s="145">
        <f>ROUND(I504*H504,2)</f>
        <v>0</v>
      </c>
      <c r="BL504" s="18" t="s">
        <v>135</v>
      </c>
      <c r="BM504" s="144" t="s">
        <v>504</v>
      </c>
    </row>
    <row r="505" spans="2:47" s="1" customFormat="1" ht="12">
      <c r="B505" s="34"/>
      <c r="D505" s="146" t="s">
        <v>137</v>
      </c>
      <c r="F505" s="147" t="s">
        <v>505</v>
      </c>
      <c r="I505" s="148"/>
      <c r="L505" s="34"/>
      <c r="M505" s="149"/>
      <c r="T505" s="55"/>
      <c r="AT505" s="18" t="s">
        <v>137</v>
      </c>
      <c r="AU505" s="18" t="s">
        <v>87</v>
      </c>
    </row>
    <row r="506" spans="2:51" s="12" customFormat="1" ht="12">
      <c r="B506" s="150"/>
      <c r="D506" s="151" t="s">
        <v>139</v>
      </c>
      <c r="E506" s="152" t="s">
        <v>32</v>
      </c>
      <c r="F506" s="153" t="s">
        <v>140</v>
      </c>
      <c r="H506" s="152" t="s">
        <v>32</v>
      </c>
      <c r="I506" s="154"/>
      <c r="L506" s="150"/>
      <c r="M506" s="155"/>
      <c r="T506" s="156"/>
      <c r="AT506" s="152" t="s">
        <v>139</v>
      </c>
      <c r="AU506" s="152" t="s">
        <v>87</v>
      </c>
      <c r="AV506" s="12" t="s">
        <v>85</v>
      </c>
      <c r="AW506" s="12" t="s">
        <v>39</v>
      </c>
      <c r="AX506" s="12" t="s">
        <v>78</v>
      </c>
      <c r="AY506" s="152" t="s">
        <v>128</v>
      </c>
    </row>
    <row r="507" spans="2:51" s="12" customFormat="1" ht="12">
      <c r="B507" s="150"/>
      <c r="D507" s="151" t="s">
        <v>139</v>
      </c>
      <c r="E507" s="152" t="s">
        <v>32</v>
      </c>
      <c r="F507" s="153" t="s">
        <v>370</v>
      </c>
      <c r="H507" s="152" t="s">
        <v>32</v>
      </c>
      <c r="I507" s="154"/>
      <c r="L507" s="150"/>
      <c r="M507" s="155"/>
      <c r="T507" s="156"/>
      <c r="AT507" s="152" t="s">
        <v>139</v>
      </c>
      <c r="AU507" s="152" t="s">
        <v>87</v>
      </c>
      <c r="AV507" s="12" t="s">
        <v>85</v>
      </c>
      <c r="AW507" s="12" t="s">
        <v>39</v>
      </c>
      <c r="AX507" s="12" t="s">
        <v>78</v>
      </c>
      <c r="AY507" s="152" t="s">
        <v>128</v>
      </c>
    </row>
    <row r="508" spans="2:51" s="12" customFormat="1" ht="12">
      <c r="B508" s="150"/>
      <c r="D508" s="151" t="s">
        <v>139</v>
      </c>
      <c r="E508" s="152" t="s">
        <v>32</v>
      </c>
      <c r="F508" s="153" t="s">
        <v>382</v>
      </c>
      <c r="H508" s="152" t="s">
        <v>32</v>
      </c>
      <c r="I508" s="154"/>
      <c r="L508" s="150"/>
      <c r="M508" s="155"/>
      <c r="T508" s="156"/>
      <c r="AT508" s="152" t="s">
        <v>139</v>
      </c>
      <c r="AU508" s="152" t="s">
        <v>87</v>
      </c>
      <c r="AV508" s="12" t="s">
        <v>85</v>
      </c>
      <c r="AW508" s="12" t="s">
        <v>39</v>
      </c>
      <c r="AX508" s="12" t="s">
        <v>78</v>
      </c>
      <c r="AY508" s="152" t="s">
        <v>128</v>
      </c>
    </row>
    <row r="509" spans="2:51" s="13" customFormat="1" ht="12">
      <c r="B509" s="157"/>
      <c r="D509" s="151" t="s">
        <v>139</v>
      </c>
      <c r="E509" s="158" t="s">
        <v>32</v>
      </c>
      <c r="F509" s="159" t="s">
        <v>383</v>
      </c>
      <c r="H509" s="160">
        <v>106.16</v>
      </c>
      <c r="I509" s="161"/>
      <c r="L509" s="157"/>
      <c r="M509" s="162"/>
      <c r="T509" s="163"/>
      <c r="AT509" s="158" t="s">
        <v>139</v>
      </c>
      <c r="AU509" s="158" t="s">
        <v>87</v>
      </c>
      <c r="AV509" s="13" t="s">
        <v>87</v>
      </c>
      <c r="AW509" s="13" t="s">
        <v>39</v>
      </c>
      <c r="AX509" s="13" t="s">
        <v>78</v>
      </c>
      <c r="AY509" s="158" t="s">
        <v>128</v>
      </c>
    </row>
    <row r="510" spans="2:51" s="13" customFormat="1" ht="12">
      <c r="B510" s="157"/>
      <c r="D510" s="151" t="s">
        <v>139</v>
      </c>
      <c r="E510" s="158" t="s">
        <v>32</v>
      </c>
      <c r="F510" s="159" t="s">
        <v>374</v>
      </c>
      <c r="H510" s="160">
        <v>19.79</v>
      </c>
      <c r="I510" s="161"/>
      <c r="L510" s="157"/>
      <c r="M510" s="162"/>
      <c r="T510" s="163"/>
      <c r="AT510" s="158" t="s">
        <v>139</v>
      </c>
      <c r="AU510" s="158" t="s">
        <v>87</v>
      </c>
      <c r="AV510" s="13" t="s">
        <v>87</v>
      </c>
      <c r="AW510" s="13" t="s">
        <v>39</v>
      </c>
      <c r="AX510" s="13" t="s">
        <v>78</v>
      </c>
      <c r="AY510" s="158" t="s">
        <v>128</v>
      </c>
    </row>
    <row r="511" spans="2:51" s="15" customFormat="1" ht="12">
      <c r="B511" s="171"/>
      <c r="D511" s="151" t="s">
        <v>139</v>
      </c>
      <c r="E511" s="172" t="s">
        <v>32</v>
      </c>
      <c r="F511" s="173" t="s">
        <v>384</v>
      </c>
      <c r="H511" s="174">
        <v>125.95</v>
      </c>
      <c r="I511" s="175"/>
      <c r="L511" s="171"/>
      <c r="M511" s="176"/>
      <c r="T511" s="177"/>
      <c r="AT511" s="172" t="s">
        <v>139</v>
      </c>
      <c r="AU511" s="172" t="s">
        <v>87</v>
      </c>
      <c r="AV511" s="15" t="s">
        <v>150</v>
      </c>
      <c r="AW511" s="15" t="s">
        <v>39</v>
      </c>
      <c r="AX511" s="15" t="s">
        <v>78</v>
      </c>
      <c r="AY511" s="172" t="s">
        <v>128</v>
      </c>
    </row>
    <row r="512" spans="2:51" s="14" customFormat="1" ht="12">
      <c r="B512" s="164"/>
      <c r="D512" s="151" t="s">
        <v>139</v>
      </c>
      <c r="E512" s="165" t="s">
        <v>32</v>
      </c>
      <c r="F512" s="166" t="s">
        <v>143</v>
      </c>
      <c r="H512" s="167">
        <v>125.95</v>
      </c>
      <c r="I512" s="168"/>
      <c r="L512" s="164"/>
      <c r="M512" s="169"/>
      <c r="T512" s="170"/>
      <c r="AT512" s="165" t="s">
        <v>139</v>
      </c>
      <c r="AU512" s="165" t="s">
        <v>87</v>
      </c>
      <c r="AV512" s="14" t="s">
        <v>135</v>
      </c>
      <c r="AW512" s="14" t="s">
        <v>39</v>
      </c>
      <c r="AX512" s="14" t="s">
        <v>85</v>
      </c>
      <c r="AY512" s="165" t="s">
        <v>128</v>
      </c>
    </row>
    <row r="513" spans="2:65" s="1" customFormat="1" ht="16.5" customHeight="1">
      <c r="B513" s="34"/>
      <c r="C513" s="178" t="s">
        <v>506</v>
      </c>
      <c r="D513" s="178" t="s">
        <v>250</v>
      </c>
      <c r="E513" s="179" t="s">
        <v>507</v>
      </c>
      <c r="F513" s="180" t="s">
        <v>508</v>
      </c>
      <c r="G513" s="181" t="s">
        <v>133</v>
      </c>
      <c r="H513" s="182">
        <v>104.349</v>
      </c>
      <c r="I513" s="183"/>
      <c r="J513" s="184">
        <f>ROUND(I513*H513,2)</f>
        <v>0</v>
      </c>
      <c r="K513" s="180" t="s">
        <v>134</v>
      </c>
      <c r="L513" s="185"/>
      <c r="M513" s="186" t="s">
        <v>32</v>
      </c>
      <c r="N513" s="187" t="s">
        <v>49</v>
      </c>
      <c r="P513" s="142">
        <f>O513*H513</f>
        <v>0</v>
      </c>
      <c r="Q513" s="142">
        <v>0.176</v>
      </c>
      <c r="R513" s="142">
        <f>Q513*H513</f>
        <v>18.365424</v>
      </c>
      <c r="S513" s="142">
        <v>0</v>
      </c>
      <c r="T513" s="143">
        <f>S513*H513</f>
        <v>0</v>
      </c>
      <c r="AR513" s="144" t="s">
        <v>185</v>
      </c>
      <c r="AT513" s="144" t="s">
        <v>250</v>
      </c>
      <c r="AU513" s="144" t="s">
        <v>87</v>
      </c>
      <c r="AY513" s="18" t="s">
        <v>128</v>
      </c>
      <c r="BE513" s="145">
        <f>IF(N513="základní",J513,0)</f>
        <v>0</v>
      </c>
      <c r="BF513" s="145">
        <f>IF(N513="snížená",J513,0)</f>
        <v>0</v>
      </c>
      <c r="BG513" s="145">
        <f>IF(N513="zákl. přenesená",J513,0)</f>
        <v>0</v>
      </c>
      <c r="BH513" s="145">
        <f>IF(N513="sníž. přenesená",J513,0)</f>
        <v>0</v>
      </c>
      <c r="BI513" s="145">
        <f>IF(N513="nulová",J513,0)</f>
        <v>0</v>
      </c>
      <c r="BJ513" s="18" t="s">
        <v>85</v>
      </c>
      <c r="BK513" s="145">
        <f>ROUND(I513*H513,2)</f>
        <v>0</v>
      </c>
      <c r="BL513" s="18" t="s">
        <v>135</v>
      </c>
      <c r="BM513" s="144" t="s">
        <v>509</v>
      </c>
    </row>
    <row r="514" spans="2:51" s="13" customFormat="1" ht="12">
      <c r="B514" s="157"/>
      <c r="D514" s="151" t="s">
        <v>139</v>
      </c>
      <c r="E514" s="158" t="s">
        <v>32</v>
      </c>
      <c r="F514" s="159" t="s">
        <v>510</v>
      </c>
      <c r="H514" s="160">
        <v>101.31</v>
      </c>
      <c r="I514" s="161"/>
      <c r="L514" s="157"/>
      <c r="M514" s="162"/>
      <c r="T514" s="163"/>
      <c r="AT514" s="158" t="s">
        <v>139</v>
      </c>
      <c r="AU514" s="158" t="s">
        <v>87</v>
      </c>
      <c r="AV514" s="13" t="s">
        <v>87</v>
      </c>
      <c r="AW514" s="13" t="s">
        <v>39</v>
      </c>
      <c r="AX514" s="13" t="s">
        <v>85</v>
      </c>
      <c r="AY514" s="158" t="s">
        <v>128</v>
      </c>
    </row>
    <row r="515" spans="2:51" s="13" customFormat="1" ht="12">
      <c r="B515" s="157"/>
      <c r="D515" s="151" t="s">
        <v>139</v>
      </c>
      <c r="F515" s="159" t="s">
        <v>511</v>
      </c>
      <c r="H515" s="160">
        <v>104.349</v>
      </c>
      <c r="I515" s="161"/>
      <c r="L515" s="157"/>
      <c r="M515" s="162"/>
      <c r="T515" s="163"/>
      <c r="AT515" s="158" t="s">
        <v>139</v>
      </c>
      <c r="AU515" s="158" t="s">
        <v>87</v>
      </c>
      <c r="AV515" s="13" t="s">
        <v>87</v>
      </c>
      <c r="AW515" s="13" t="s">
        <v>4</v>
      </c>
      <c r="AX515" s="13" t="s">
        <v>85</v>
      </c>
      <c r="AY515" s="158" t="s">
        <v>128</v>
      </c>
    </row>
    <row r="516" spans="2:65" s="1" customFormat="1" ht="16.5" customHeight="1">
      <c r="B516" s="34"/>
      <c r="C516" s="178" t="s">
        <v>512</v>
      </c>
      <c r="D516" s="178" t="s">
        <v>250</v>
      </c>
      <c r="E516" s="179" t="s">
        <v>513</v>
      </c>
      <c r="F516" s="180" t="s">
        <v>514</v>
      </c>
      <c r="G516" s="181" t="s">
        <v>133</v>
      </c>
      <c r="H516" s="182">
        <v>4.996</v>
      </c>
      <c r="I516" s="183"/>
      <c r="J516" s="184">
        <f>ROUND(I516*H516,2)</f>
        <v>0</v>
      </c>
      <c r="K516" s="180" t="s">
        <v>134</v>
      </c>
      <c r="L516" s="185"/>
      <c r="M516" s="186" t="s">
        <v>32</v>
      </c>
      <c r="N516" s="187" t="s">
        <v>49</v>
      </c>
      <c r="P516" s="142">
        <f>O516*H516</f>
        <v>0</v>
      </c>
      <c r="Q516" s="142">
        <v>0.176</v>
      </c>
      <c r="R516" s="142">
        <f>Q516*H516</f>
        <v>0.8792960000000001</v>
      </c>
      <c r="S516" s="142">
        <v>0</v>
      </c>
      <c r="T516" s="143">
        <f>S516*H516</f>
        <v>0</v>
      </c>
      <c r="AR516" s="144" t="s">
        <v>185</v>
      </c>
      <c r="AT516" s="144" t="s">
        <v>250</v>
      </c>
      <c r="AU516" s="144" t="s">
        <v>87</v>
      </c>
      <c r="AY516" s="18" t="s">
        <v>128</v>
      </c>
      <c r="BE516" s="145">
        <f>IF(N516="základní",J516,0)</f>
        <v>0</v>
      </c>
      <c r="BF516" s="145">
        <f>IF(N516="snížená",J516,0)</f>
        <v>0</v>
      </c>
      <c r="BG516" s="145">
        <f>IF(N516="zákl. přenesená",J516,0)</f>
        <v>0</v>
      </c>
      <c r="BH516" s="145">
        <f>IF(N516="sníž. přenesená",J516,0)</f>
        <v>0</v>
      </c>
      <c r="BI516" s="145">
        <f>IF(N516="nulová",J516,0)</f>
        <v>0</v>
      </c>
      <c r="BJ516" s="18" t="s">
        <v>85</v>
      </c>
      <c r="BK516" s="145">
        <f>ROUND(I516*H516,2)</f>
        <v>0</v>
      </c>
      <c r="BL516" s="18" t="s">
        <v>135</v>
      </c>
      <c r="BM516" s="144" t="s">
        <v>515</v>
      </c>
    </row>
    <row r="517" spans="2:51" s="13" customFormat="1" ht="12">
      <c r="B517" s="157"/>
      <c r="D517" s="151" t="s">
        <v>139</v>
      </c>
      <c r="E517" s="158" t="s">
        <v>32</v>
      </c>
      <c r="F517" s="159" t="s">
        <v>516</v>
      </c>
      <c r="H517" s="160">
        <v>4.85</v>
      </c>
      <c r="I517" s="161"/>
      <c r="L517" s="157"/>
      <c r="M517" s="162"/>
      <c r="T517" s="163"/>
      <c r="AT517" s="158" t="s">
        <v>139</v>
      </c>
      <c r="AU517" s="158" t="s">
        <v>87</v>
      </c>
      <c r="AV517" s="13" t="s">
        <v>87</v>
      </c>
      <c r="AW517" s="13" t="s">
        <v>39</v>
      </c>
      <c r="AX517" s="13" t="s">
        <v>85</v>
      </c>
      <c r="AY517" s="158" t="s">
        <v>128</v>
      </c>
    </row>
    <row r="518" spans="2:51" s="13" customFormat="1" ht="12">
      <c r="B518" s="157"/>
      <c r="D518" s="151" t="s">
        <v>139</v>
      </c>
      <c r="F518" s="159" t="s">
        <v>517</v>
      </c>
      <c r="H518" s="160">
        <v>4.996</v>
      </c>
      <c r="I518" s="161"/>
      <c r="L518" s="157"/>
      <c r="M518" s="162"/>
      <c r="T518" s="163"/>
      <c r="AT518" s="158" t="s">
        <v>139</v>
      </c>
      <c r="AU518" s="158" t="s">
        <v>87</v>
      </c>
      <c r="AV518" s="13" t="s">
        <v>87</v>
      </c>
      <c r="AW518" s="13" t="s">
        <v>4</v>
      </c>
      <c r="AX518" s="13" t="s">
        <v>85</v>
      </c>
      <c r="AY518" s="158" t="s">
        <v>128</v>
      </c>
    </row>
    <row r="519" spans="2:65" s="1" customFormat="1" ht="24.15" customHeight="1">
      <c r="B519" s="34"/>
      <c r="C519" s="178" t="s">
        <v>518</v>
      </c>
      <c r="D519" s="178" t="s">
        <v>250</v>
      </c>
      <c r="E519" s="179" t="s">
        <v>519</v>
      </c>
      <c r="F519" s="180" t="s">
        <v>520</v>
      </c>
      <c r="G519" s="181" t="s">
        <v>133</v>
      </c>
      <c r="H519" s="182">
        <v>20.384</v>
      </c>
      <c r="I519" s="183"/>
      <c r="J519" s="184">
        <f>ROUND(I519*H519,2)</f>
        <v>0</v>
      </c>
      <c r="K519" s="180" t="s">
        <v>134</v>
      </c>
      <c r="L519" s="185"/>
      <c r="M519" s="186" t="s">
        <v>32</v>
      </c>
      <c r="N519" s="187" t="s">
        <v>49</v>
      </c>
      <c r="P519" s="142">
        <f>O519*H519</f>
        <v>0</v>
      </c>
      <c r="Q519" s="142">
        <v>0.176</v>
      </c>
      <c r="R519" s="142">
        <f>Q519*H519</f>
        <v>3.5875839999999997</v>
      </c>
      <c r="S519" s="142">
        <v>0</v>
      </c>
      <c r="T519" s="143">
        <f>S519*H519</f>
        <v>0</v>
      </c>
      <c r="AR519" s="144" t="s">
        <v>185</v>
      </c>
      <c r="AT519" s="144" t="s">
        <v>250</v>
      </c>
      <c r="AU519" s="144" t="s">
        <v>87</v>
      </c>
      <c r="AY519" s="18" t="s">
        <v>128</v>
      </c>
      <c r="BE519" s="145">
        <f>IF(N519="základní",J519,0)</f>
        <v>0</v>
      </c>
      <c r="BF519" s="145">
        <f>IF(N519="snížená",J519,0)</f>
        <v>0</v>
      </c>
      <c r="BG519" s="145">
        <f>IF(N519="zákl. přenesená",J519,0)</f>
        <v>0</v>
      </c>
      <c r="BH519" s="145">
        <f>IF(N519="sníž. přenesená",J519,0)</f>
        <v>0</v>
      </c>
      <c r="BI519" s="145">
        <f>IF(N519="nulová",J519,0)</f>
        <v>0</v>
      </c>
      <c r="BJ519" s="18" t="s">
        <v>85</v>
      </c>
      <c r="BK519" s="145">
        <f>ROUND(I519*H519,2)</f>
        <v>0</v>
      </c>
      <c r="BL519" s="18" t="s">
        <v>135</v>
      </c>
      <c r="BM519" s="144" t="s">
        <v>521</v>
      </c>
    </row>
    <row r="520" spans="2:51" s="13" customFormat="1" ht="12">
      <c r="B520" s="157"/>
      <c r="D520" s="151" t="s">
        <v>139</v>
      </c>
      <c r="E520" s="158" t="s">
        <v>32</v>
      </c>
      <c r="F520" s="159" t="s">
        <v>374</v>
      </c>
      <c r="H520" s="160">
        <v>19.79</v>
      </c>
      <c r="I520" s="161"/>
      <c r="L520" s="157"/>
      <c r="M520" s="162"/>
      <c r="T520" s="163"/>
      <c r="AT520" s="158" t="s">
        <v>139</v>
      </c>
      <c r="AU520" s="158" t="s">
        <v>87</v>
      </c>
      <c r="AV520" s="13" t="s">
        <v>87</v>
      </c>
      <c r="AW520" s="13" t="s">
        <v>39</v>
      </c>
      <c r="AX520" s="13" t="s">
        <v>85</v>
      </c>
      <c r="AY520" s="158" t="s">
        <v>128</v>
      </c>
    </row>
    <row r="521" spans="2:51" s="13" customFormat="1" ht="12">
      <c r="B521" s="157"/>
      <c r="D521" s="151" t="s">
        <v>139</v>
      </c>
      <c r="F521" s="159" t="s">
        <v>522</v>
      </c>
      <c r="H521" s="160">
        <v>20.384</v>
      </c>
      <c r="I521" s="161"/>
      <c r="L521" s="157"/>
      <c r="M521" s="162"/>
      <c r="T521" s="163"/>
      <c r="AT521" s="158" t="s">
        <v>139</v>
      </c>
      <c r="AU521" s="158" t="s">
        <v>87</v>
      </c>
      <c r="AV521" s="13" t="s">
        <v>87</v>
      </c>
      <c r="AW521" s="13" t="s">
        <v>4</v>
      </c>
      <c r="AX521" s="13" t="s">
        <v>85</v>
      </c>
      <c r="AY521" s="158" t="s">
        <v>128</v>
      </c>
    </row>
    <row r="522" spans="2:65" s="1" customFormat="1" ht="78" customHeight="1">
      <c r="B522" s="34"/>
      <c r="C522" s="133" t="s">
        <v>523</v>
      </c>
      <c r="D522" s="133" t="s">
        <v>130</v>
      </c>
      <c r="E522" s="134" t="s">
        <v>524</v>
      </c>
      <c r="F522" s="135" t="s">
        <v>525</v>
      </c>
      <c r="G522" s="136" t="s">
        <v>133</v>
      </c>
      <c r="H522" s="137">
        <v>127.2</v>
      </c>
      <c r="I522" s="138"/>
      <c r="J522" s="139">
        <f>ROUND(I522*H522,2)</f>
        <v>0</v>
      </c>
      <c r="K522" s="135" t="s">
        <v>134</v>
      </c>
      <c r="L522" s="34"/>
      <c r="M522" s="140" t="s">
        <v>32</v>
      </c>
      <c r="N522" s="141" t="s">
        <v>49</v>
      </c>
      <c r="P522" s="142">
        <f>O522*H522</f>
        <v>0</v>
      </c>
      <c r="Q522" s="142">
        <v>0.11303</v>
      </c>
      <c r="R522" s="142">
        <f>Q522*H522</f>
        <v>14.377416</v>
      </c>
      <c r="S522" s="142">
        <v>0</v>
      </c>
      <c r="T522" s="143">
        <f>S522*H522</f>
        <v>0</v>
      </c>
      <c r="AR522" s="144" t="s">
        <v>135</v>
      </c>
      <c r="AT522" s="144" t="s">
        <v>130</v>
      </c>
      <c r="AU522" s="144" t="s">
        <v>87</v>
      </c>
      <c r="AY522" s="18" t="s">
        <v>128</v>
      </c>
      <c r="BE522" s="145">
        <f>IF(N522="základní",J522,0)</f>
        <v>0</v>
      </c>
      <c r="BF522" s="145">
        <f>IF(N522="snížená",J522,0)</f>
        <v>0</v>
      </c>
      <c r="BG522" s="145">
        <f>IF(N522="zákl. přenesená",J522,0)</f>
        <v>0</v>
      </c>
      <c r="BH522" s="145">
        <f>IF(N522="sníž. přenesená",J522,0)</f>
        <v>0</v>
      </c>
      <c r="BI522" s="145">
        <f>IF(N522="nulová",J522,0)</f>
        <v>0</v>
      </c>
      <c r="BJ522" s="18" t="s">
        <v>85</v>
      </c>
      <c r="BK522" s="145">
        <f>ROUND(I522*H522,2)</f>
        <v>0</v>
      </c>
      <c r="BL522" s="18" t="s">
        <v>135</v>
      </c>
      <c r="BM522" s="144" t="s">
        <v>526</v>
      </c>
    </row>
    <row r="523" spans="2:47" s="1" customFormat="1" ht="12">
      <c r="B523" s="34"/>
      <c r="D523" s="146" t="s">
        <v>137</v>
      </c>
      <c r="F523" s="147" t="s">
        <v>527</v>
      </c>
      <c r="I523" s="148"/>
      <c r="L523" s="34"/>
      <c r="M523" s="149"/>
      <c r="T523" s="55"/>
      <c r="AT523" s="18" t="s">
        <v>137</v>
      </c>
      <c r="AU523" s="18" t="s">
        <v>87</v>
      </c>
    </row>
    <row r="524" spans="2:51" s="12" customFormat="1" ht="12">
      <c r="B524" s="150"/>
      <c r="D524" s="151" t="s">
        <v>139</v>
      </c>
      <c r="E524" s="152" t="s">
        <v>32</v>
      </c>
      <c r="F524" s="153" t="s">
        <v>140</v>
      </c>
      <c r="H524" s="152" t="s">
        <v>32</v>
      </c>
      <c r="I524" s="154"/>
      <c r="L524" s="150"/>
      <c r="M524" s="155"/>
      <c r="T524" s="156"/>
      <c r="AT524" s="152" t="s">
        <v>139</v>
      </c>
      <c r="AU524" s="152" t="s">
        <v>87</v>
      </c>
      <c r="AV524" s="12" t="s">
        <v>85</v>
      </c>
      <c r="AW524" s="12" t="s">
        <v>39</v>
      </c>
      <c r="AX524" s="12" t="s">
        <v>78</v>
      </c>
      <c r="AY524" s="152" t="s">
        <v>128</v>
      </c>
    </row>
    <row r="525" spans="2:51" s="12" customFormat="1" ht="12">
      <c r="B525" s="150"/>
      <c r="D525" s="151" t="s">
        <v>139</v>
      </c>
      <c r="E525" s="152" t="s">
        <v>32</v>
      </c>
      <c r="F525" s="153" t="s">
        <v>370</v>
      </c>
      <c r="H525" s="152" t="s">
        <v>32</v>
      </c>
      <c r="I525" s="154"/>
      <c r="L525" s="150"/>
      <c r="M525" s="155"/>
      <c r="T525" s="156"/>
      <c r="AT525" s="152" t="s">
        <v>139</v>
      </c>
      <c r="AU525" s="152" t="s">
        <v>87</v>
      </c>
      <c r="AV525" s="12" t="s">
        <v>85</v>
      </c>
      <c r="AW525" s="12" t="s">
        <v>39</v>
      </c>
      <c r="AX525" s="12" t="s">
        <v>78</v>
      </c>
      <c r="AY525" s="152" t="s">
        <v>128</v>
      </c>
    </row>
    <row r="526" spans="2:51" s="12" customFormat="1" ht="12">
      <c r="B526" s="150"/>
      <c r="D526" s="151" t="s">
        <v>139</v>
      </c>
      <c r="E526" s="152" t="s">
        <v>32</v>
      </c>
      <c r="F526" s="153" t="s">
        <v>371</v>
      </c>
      <c r="H526" s="152" t="s">
        <v>32</v>
      </c>
      <c r="I526" s="154"/>
      <c r="L526" s="150"/>
      <c r="M526" s="155"/>
      <c r="T526" s="156"/>
      <c r="AT526" s="152" t="s">
        <v>139</v>
      </c>
      <c r="AU526" s="152" t="s">
        <v>87</v>
      </c>
      <c r="AV526" s="12" t="s">
        <v>85</v>
      </c>
      <c r="AW526" s="12" t="s">
        <v>39</v>
      </c>
      <c r="AX526" s="12" t="s">
        <v>78</v>
      </c>
      <c r="AY526" s="152" t="s">
        <v>128</v>
      </c>
    </row>
    <row r="527" spans="2:51" s="13" customFormat="1" ht="12">
      <c r="B527" s="157"/>
      <c r="D527" s="151" t="s">
        <v>139</v>
      </c>
      <c r="E527" s="158" t="s">
        <v>32</v>
      </c>
      <c r="F527" s="159" t="s">
        <v>373</v>
      </c>
      <c r="H527" s="160">
        <v>109.52</v>
      </c>
      <c r="I527" s="161"/>
      <c r="L527" s="157"/>
      <c r="M527" s="162"/>
      <c r="T527" s="163"/>
      <c r="AT527" s="158" t="s">
        <v>139</v>
      </c>
      <c r="AU527" s="158" t="s">
        <v>87</v>
      </c>
      <c r="AV527" s="13" t="s">
        <v>87</v>
      </c>
      <c r="AW527" s="13" t="s">
        <v>39</v>
      </c>
      <c r="AX527" s="13" t="s">
        <v>78</v>
      </c>
      <c r="AY527" s="158" t="s">
        <v>128</v>
      </c>
    </row>
    <row r="528" spans="2:51" s="13" customFormat="1" ht="12">
      <c r="B528" s="157"/>
      <c r="D528" s="151" t="s">
        <v>139</v>
      </c>
      <c r="E528" s="158" t="s">
        <v>32</v>
      </c>
      <c r="F528" s="159" t="s">
        <v>431</v>
      </c>
      <c r="H528" s="160">
        <v>17.68</v>
      </c>
      <c r="I528" s="161"/>
      <c r="L528" s="157"/>
      <c r="M528" s="162"/>
      <c r="T528" s="163"/>
      <c r="AT528" s="158" t="s">
        <v>139</v>
      </c>
      <c r="AU528" s="158" t="s">
        <v>87</v>
      </c>
      <c r="AV528" s="13" t="s">
        <v>87</v>
      </c>
      <c r="AW528" s="13" t="s">
        <v>39</v>
      </c>
      <c r="AX528" s="13" t="s">
        <v>78</v>
      </c>
      <c r="AY528" s="158" t="s">
        <v>128</v>
      </c>
    </row>
    <row r="529" spans="2:51" s="15" customFormat="1" ht="12">
      <c r="B529" s="171"/>
      <c r="D529" s="151" t="s">
        <v>139</v>
      </c>
      <c r="E529" s="172" t="s">
        <v>32</v>
      </c>
      <c r="F529" s="173" t="s">
        <v>375</v>
      </c>
      <c r="H529" s="174">
        <v>127.2</v>
      </c>
      <c r="I529" s="175"/>
      <c r="L529" s="171"/>
      <c r="M529" s="176"/>
      <c r="T529" s="177"/>
      <c r="AT529" s="172" t="s">
        <v>139</v>
      </c>
      <c r="AU529" s="172" t="s">
        <v>87</v>
      </c>
      <c r="AV529" s="15" t="s">
        <v>150</v>
      </c>
      <c r="AW529" s="15" t="s">
        <v>39</v>
      </c>
      <c r="AX529" s="15" t="s">
        <v>78</v>
      </c>
      <c r="AY529" s="172" t="s">
        <v>128</v>
      </c>
    </row>
    <row r="530" spans="2:51" s="14" customFormat="1" ht="12">
      <c r="B530" s="164"/>
      <c r="D530" s="151" t="s">
        <v>139</v>
      </c>
      <c r="E530" s="165" t="s">
        <v>32</v>
      </c>
      <c r="F530" s="166" t="s">
        <v>143</v>
      </c>
      <c r="H530" s="167">
        <v>127.2</v>
      </c>
      <c r="I530" s="168"/>
      <c r="L530" s="164"/>
      <c r="M530" s="169"/>
      <c r="T530" s="170"/>
      <c r="AT530" s="165" t="s">
        <v>139</v>
      </c>
      <c r="AU530" s="165" t="s">
        <v>87</v>
      </c>
      <c r="AV530" s="14" t="s">
        <v>135</v>
      </c>
      <c r="AW530" s="14" t="s">
        <v>39</v>
      </c>
      <c r="AX530" s="14" t="s">
        <v>85</v>
      </c>
      <c r="AY530" s="165" t="s">
        <v>128</v>
      </c>
    </row>
    <row r="531" spans="2:65" s="1" customFormat="1" ht="16.5" customHeight="1">
      <c r="B531" s="34"/>
      <c r="C531" s="178" t="s">
        <v>528</v>
      </c>
      <c r="D531" s="178" t="s">
        <v>250</v>
      </c>
      <c r="E531" s="179" t="s">
        <v>529</v>
      </c>
      <c r="F531" s="180" t="s">
        <v>530</v>
      </c>
      <c r="G531" s="181" t="s">
        <v>133</v>
      </c>
      <c r="H531" s="182">
        <v>111.71</v>
      </c>
      <c r="I531" s="183"/>
      <c r="J531" s="184">
        <f>ROUND(I531*H531,2)</f>
        <v>0</v>
      </c>
      <c r="K531" s="180" t="s">
        <v>134</v>
      </c>
      <c r="L531" s="185"/>
      <c r="M531" s="186" t="s">
        <v>32</v>
      </c>
      <c r="N531" s="187" t="s">
        <v>49</v>
      </c>
      <c r="P531" s="142">
        <f>O531*H531</f>
        <v>0</v>
      </c>
      <c r="Q531" s="142">
        <v>0.216</v>
      </c>
      <c r="R531" s="142">
        <f>Q531*H531</f>
        <v>24.12936</v>
      </c>
      <c r="S531" s="142">
        <v>0</v>
      </c>
      <c r="T531" s="143">
        <f>S531*H531</f>
        <v>0</v>
      </c>
      <c r="AR531" s="144" t="s">
        <v>185</v>
      </c>
      <c r="AT531" s="144" t="s">
        <v>250</v>
      </c>
      <c r="AU531" s="144" t="s">
        <v>87</v>
      </c>
      <c r="AY531" s="18" t="s">
        <v>128</v>
      </c>
      <c r="BE531" s="145">
        <f>IF(N531="základní",J531,0)</f>
        <v>0</v>
      </c>
      <c r="BF531" s="145">
        <f>IF(N531="snížená",J531,0)</f>
        <v>0</v>
      </c>
      <c r="BG531" s="145">
        <f>IF(N531="zákl. přenesená",J531,0)</f>
        <v>0</v>
      </c>
      <c r="BH531" s="145">
        <f>IF(N531="sníž. přenesená",J531,0)</f>
        <v>0</v>
      </c>
      <c r="BI531" s="145">
        <f>IF(N531="nulová",J531,0)</f>
        <v>0</v>
      </c>
      <c r="BJ531" s="18" t="s">
        <v>85</v>
      </c>
      <c r="BK531" s="145">
        <f>ROUND(I531*H531,2)</f>
        <v>0</v>
      </c>
      <c r="BL531" s="18" t="s">
        <v>135</v>
      </c>
      <c r="BM531" s="144" t="s">
        <v>531</v>
      </c>
    </row>
    <row r="532" spans="2:51" s="13" customFormat="1" ht="12">
      <c r="B532" s="157"/>
      <c r="D532" s="151" t="s">
        <v>139</v>
      </c>
      <c r="E532" s="158" t="s">
        <v>32</v>
      </c>
      <c r="F532" s="159" t="s">
        <v>373</v>
      </c>
      <c r="H532" s="160">
        <v>109.52</v>
      </c>
      <c r="I532" s="161"/>
      <c r="L532" s="157"/>
      <c r="M532" s="162"/>
      <c r="T532" s="163"/>
      <c r="AT532" s="158" t="s">
        <v>139</v>
      </c>
      <c r="AU532" s="158" t="s">
        <v>87</v>
      </c>
      <c r="AV532" s="13" t="s">
        <v>87</v>
      </c>
      <c r="AW532" s="13" t="s">
        <v>39</v>
      </c>
      <c r="AX532" s="13" t="s">
        <v>85</v>
      </c>
      <c r="AY532" s="158" t="s">
        <v>128</v>
      </c>
    </row>
    <row r="533" spans="2:51" s="13" customFormat="1" ht="12">
      <c r="B533" s="157"/>
      <c r="D533" s="151" t="s">
        <v>139</v>
      </c>
      <c r="F533" s="159" t="s">
        <v>532</v>
      </c>
      <c r="H533" s="160">
        <v>111.71</v>
      </c>
      <c r="I533" s="161"/>
      <c r="L533" s="157"/>
      <c r="M533" s="162"/>
      <c r="T533" s="163"/>
      <c r="AT533" s="158" t="s">
        <v>139</v>
      </c>
      <c r="AU533" s="158" t="s">
        <v>87</v>
      </c>
      <c r="AV533" s="13" t="s">
        <v>87</v>
      </c>
      <c r="AW533" s="13" t="s">
        <v>4</v>
      </c>
      <c r="AX533" s="13" t="s">
        <v>85</v>
      </c>
      <c r="AY533" s="158" t="s">
        <v>128</v>
      </c>
    </row>
    <row r="534" spans="2:65" s="1" customFormat="1" ht="24.15" customHeight="1">
      <c r="B534" s="34"/>
      <c r="C534" s="178" t="s">
        <v>533</v>
      </c>
      <c r="D534" s="178" t="s">
        <v>250</v>
      </c>
      <c r="E534" s="179" t="s">
        <v>519</v>
      </c>
      <c r="F534" s="180" t="s">
        <v>520</v>
      </c>
      <c r="G534" s="181" t="s">
        <v>133</v>
      </c>
      <c r="H534" s="182">
        <v>18.034</v>
      </c>
      <c r="I534" s="183"/>
      <c r="J534" s="184">
        <f>ROUND(I534*H534,2)</f>
        <v>0</v>
      </c>
      <c r="K534" s="180" t="s">
        <v>134</v>
      </c>
      <c r="L534" s="185"/>
      <c r="M534" s="186" t="s">
        <v>32</v>
      </c>
      <c r="N534" s="187" t="s">
        <v>49</v>
      </c>
      <c r="P534" s="142">
        <f>O534*H534</f>
        <v>0</v>
      </c>
      <c r="Q534" s="142">
        <v>0.176</v>
      </c>
      <c r="R534" s="142">
        <f>Q534*H534</f>
        <v>3.1739839999999995</v>
      </c>
      <c r="S534" s="142">
        <v>0</v>
      </c>
      <c r="T534" s="143">
        <f>S534*H534</f>
        <v>0</v>
      </c>
      <c r="AR534" s="144" t="s">
        <v>185</v>
      </c>
      <c r="AT534" s="144" t="s">
        <v>250</v>
      </c>
      <c r="AU534" s="144" t="s">
        <v>87</v>
      </c>
      <c r="AY534" s="18" t="s">
        <v>128</v>
      </c>
      <c r="BE534" s="145">
        <f>IF(N534="základní",J534,0)</f>
        <v>0</v>
      </c>
      <c r="BF534" s="145">
        <f>IF(N534="snížená",J534,0)</f>
        <v>0</v>
      </c>
      <c r="BG534" s="145">
        <f>IF(N534="zákl. přenesená",J534,0)</f>
        <v>0</v>
      </c>
      <c r="BH534" s="145">
        <f>IF(N534="sníž. přenesená",J534,0)</f>
        <v>0</v>
      </c>
      <c r="BI534" s="145">
        <f>IF(N534="nulová",J534,0)</f>
        <v>0</v>
      </c>
      <c r="BJ534" s="18" t="s">
        <v>85</v>
      </c>
      <c r="BK534" s="145">
        <f>ROUND(I534*H534,2)</f>
        <v>0</v>
      </c>
      <c r="BL534" s="18" t="s">
        <v>135</v>
      </c>
      <c r="BM534" s="144" t="s">
        <v>534</v>
      </c>
    </row>
    <row r="535" spans="2:51" s="13" customFormat="1" ht="12">
      <c r="B535" s="157"/>
      <c r="D535" s="151" t="s">
        <v>139</v>
      </c>
      <c r="E535" s="158" t="s">
        <v>32</v>
      </c>
      <c r="F535" s="159" t="s">
        <v>431</v>
      </c>
      <c r="H535" s="160">
        <v>17.68</v>
      </c>
      <c r="I535" s="161"/>
      <c r="L535" s="157"/>
      <c r="M535" s="162"/>
      <c r="T535" s="163"/>
      <c r="AT535" s="158" t="s">
        <v>139</v>
      </c>
      <c r="AU535" s="158" t="s">
        <v>87</v>
      </c>
      <c r="AV535" s="13" t="s">
        <v>87</v>
      </c>
      <c r="AW535" s="13" t="s">
        <v>39</v>
      </c>
      <c r="AX535" s="13" t="s">
        <v>85</v>
      </c>
      <c r="AY535" s="158" t="s">
        <v>128</v>
      </c>
    </row>
    <row r="536" spans="2:51" s="13" customFormat="1" ht="12">
      <c r="B536" s="157"/>
      <c r="D536" s="151" t="s">
        <v>139</v>
      </c>
      <c r="F536" s="159" t="s">
        <v>535</v>
      </c>
      <c r="H536" s="160">
        <v>18.034</v>
      </c>
      <c r="I536" s="161"/>
      <c r="L536" s="157"/>
      <c r="M536" s="162"/>
      <c r="T536" s="163"/>
      <c r="AT536" s="158" t="s">
        <v>139</v>
      </c>
      <c r="AU536" s="158" t="s">
        <v>87</v>
      </c>
      <c r="AV536" s="13" t="s">
        <v>87</v>
      </c>
      <c r="AW536" s="13" t="s">
        <v>4</v>
      </c>
      <c r="AX536" s="13" t="s">
        <v>85</v>
      </c>
      <c r="AY536" s="158" t="s">
        <v>128</v>
      </c>
    </row>
    <row r="537" spans="2:65" s="1" customFormat="1" ht="24.15" customHeight="1">
      <c r="B537" s="34"/>
      <c r="C537" s="133" t="s">
        <v>536</v>
      </c>
      <c r="D537" s="133" t="s">
        <v>130</v>
      </c>
      <c r="E537" s="134" t="s">
        <v>537</v>
      </c>
      <c r="F537" s="135" t="s">
        <v>538</v>
      </c>
      <c r="G537" s="136" t="s">
        <v>133</v>
      </c>
      <c r="H537" s="137">
        <v>6.02</v>
      </c>
      <c r="I537" s="138"/>
      <c r="J537" s="139">
        <f>ROUND(I537*H537,2)</f>
        <v>0</v>
      </c>
      <c r="K537" s="135" t="s">
        <v>368</v>
      </c>
      <c r="L537" s="34"/>
      <c r="M537" s="140" t="s">
        <v>32</v>
      </c>
      <c r="N537" s="141" t="s">
        <v>49</v>
      </c>
      <c r="P537" s="142">
        <f>O537*H537</f>
        <v>0</v>
      </c>
      <c r="Q537" s="142">
        <v>0.204</v>
      </c>
      <c r="R537" s="142">
        <f>Q537*H537</f>
        <v>1.2280799999999998</v>
      </c>
      <c r="S537" s="142">
        <v>0</v>
      </c>
      <c r="T537" s="143">
        <f>S537*H537</f>
        <v>0</v>
      </c>
      <c r="AR537" s="144" t="s">
        <v>135</v>
      </c>
      <c r="AT537" s="144" t="s">
        <v>130</v>
      </c>
      <c r="AU537" s="144" t="s">
        <v>87</v>
      </c>
      <c r="AY537" s="18" t="s">
        <v>128</v>
      </c>
      <c r="BE537" s="145">
        <f>IF(N537="základní",J537,0)</f>
        <v>0</v>
      </c>
      <c r="BF537" s="145">
        <f>IF(N537="snížená",J537,0)</f>
        <v>0</v>
      </c>
      <c r="BG537" s="145">
        <f>IF(N537="zákl. přenesená",J537,0)</f>
        <v>0</v>
      </c>
      <c r="BH537" s="145">
        <f>IF(N537="sníž. přenesená",J537,0)</f>
        <v>0</v>
      </c>
      <c r="BI537" s="145">
        <f>IF(N537="nulová",J537,0)</f>
        <v>0</v>
      </c>
      <c r="BJ537" s="18" t="s">
        <v>85</v>
      </c>
      <c r="BK537" s="145">
        <f>ROUND(I537*H537,2)</f>
        <v>0</v>
      </c>
      <c r="BL537" s="18" t="s">
        <v>135</v>
      </c>
      <c r="BM537" s="144" t="s">
        <v>539</v>
      </c>
    </row>
    <row r="538" spans="2:51" s="12" customFormat="1" ht="12">
      <c r="B538" s="150"/>
      <c r="D538" s="151" t="s">
        <v>139</v>
      </c>
      <c r="E538" s="152" t="s">
        <v>32</v>
      </c>
      <c r="F538" s="153" t="s">
        <v>140</v>
      </c>
      <c r="H538" s="152" t="s">
        <v>32</v>
      </c>
      <c r="I538" s="154"/>
      <c r="L538" s="150"/>
      <c r="M538" s="155"/>
      <c r="T538" s="156"/>
      <c r="AT538" s="152" t="s">
        <v>139</v>
      </c>
      <c r="AU538" s="152" t="s">
        <v>87</v>
      </c>
      <c r="AV538" s="12" t="s">
        <v>85</v>
      </c>
      <c r="AW538" s="12" t="s">
        <v>39</v>
      </c>
      <c r="AX538" s="12" t="s">
        <v>78</v>
      </c>
      <c r="AY538" s="152" t="s">
        <v>128</v>
      </c>
    </row>
    <row r="539" spans="2:51" s="12" customFormat="1" ht="12">
      <c r="B539" s="150"/>
      <c r="D539" s="151" t="s">
        <v>139</v>
      </c>
      <c r="E539" s="152" t="s">
        <v>32</v>
      </c>
      <c r="F539" s="153" t="s">
        <v>370</v>
      </c>
      <c r="H539" s="152" t="s">
        <v>32</v>
      </c>
      <c r="I539" s="154"/>
      <c r="L539" s="150"/>
      <c r="M539" s="155"/>
      <c r="T539" s="156"/>
      <c r="AT539" s="152" t="s">
        <v>139</v>
      </c>
      <c r="AU539" s="152" t="s">
        <v>87</v>
      </c>
      <c r="AV539" s="12" t="s">
        <v>85</v>
      </c>
      <c r="AW539" s="12" t="s">
        <v>39</v>
      </c>
      <c r="AX539" s="12" t="s">
        <v>78</v>
      </c>
      <c r="AY539" s="152" t="s">
        <v>128</v>
      </c>
    </row>
    <row r="540" spans="2:51" s="13" customFormat="1" ht="12">
      <c r="B540" s="157"/>
      <c r="D540" s="151" t="s">
        <v>139</v>
      </c>
      <c r="E540" s="158" t="s">
        <v>32</v>
      </c>
      <c r="F540" s="159" t="s">
        <v>540</v>
      </c>
      <c r="H540" s="160">
        <v>6.02</v>
      </c>
      <c r="I540" s="161"/>
      <c r="L540" s="157"/>
      <c r="M540" s="162"/>
      <c r="T540" s="163"/>
      <c r="AT540" s="158" t="s">
        <v>139</v>
      </c>
      <c r="AU540" s="158" t="s">
        <v>87</v>
      </c>
      <c r="AV540" s="13" t="s">
        <v>87</v>
      </c>
      <c r="AW540" s="13" t="s">
        <v>39</v>
      </c>
      <c r="AX540" s="13" t="s">
        <v>78</v>
      </c>
      <c r="AY540" s="158" t="s">
        <v>128</v>
      </c>
    </row>
    <row r="541" spans="2:51" s="14" customFormat="1" ht="12">
      <c r="B541" s="164"/>
      <c r="D541" s="151" t="s">
        <v>139</v>
      </c>
      <c r="E541" s="165" t="s">
        <v>32</v>
      </c>
      <c r="F541" s="166" t="s">
        <v>143</v>
      </c>
      <c r="H541" s="167">
        <v>6.02</v>
      </c>
      <c r="I541" s="168"/>
      <c r="L541" s="164"/>
      <c r="M541" s="169"/>
      <c r="T541" s="170"/>
      <c r="AT541" s="165" t="s">
        <v>139</v>
      </c>
      <c r="AU541" s="165" t="s">
        <v>87</v>
      </c>
      <c r="AV541" s="14" t="s">
        <v>135</v>
      </c>
      <c r="AW541" s="14" t="s">
        <v>39</v>
      </c>
      <c r="AX541" s="14" t="s">
        <v>85</v>
      </c>
      <c r="AY541" s="165" t="s">
        <v>128</v>
      </c>
    </row>
    <row r="542" spans="2:63" s="11" customFormat="1" ht="22.8" customHeight="1">
      <c r="B542" s="121"/>
      <c r="D542" s="122" t="s">
        <v>77</v>
      </c>
      <c r="E542" s="131" t="s">
        <v>185</v>
      </c>
      <c r="F542" s="131" t="s">
        <v>541</v>
      </c>
      <c r="I542" s="124"/>
      <c r="J542" s="132">
        <f>BK542</f>
        <v>0</v>
      </c>
      <c r="L542" s="121"/>
      <c r="M542" s="126"/>
      <c r="P542" s="127">
        <f>SUM(P543:P558)</f>
        <v>0</v>
      </c>
      <c r="R542" s="127">
        <f>SUM(R543:R558)</f>
        <v>3.14984</v>
      </c>
      <c r="T542" s="128">
        <f>SUM(T543:T558)</f>
        <v>0</v>
      </c>
      <c r="AR542" s="122" t="s">
        <v>85</v>
      </c>
      <c r="AT542" s="129" t="s">
        <v>77</v>
      </c>
      <c r="AU542" s="129" t="s">
        <v>85</v>
      </c>
      <c r="AY542" s="122" t="s">
        <v>128</v>
      </c>
      <c r="BK542" s="130">
        <f>SUM(BK543:BK558)</f>
        <v>0</v>
      </c>
    </row>
    <row r="543" spans="2:65" s="1" customFormat="1" ht="24.15" customHeight="1">
      <c r="B543" s="34"/>
      <c r="C543" s="133" t="s">
        <v>542</v>
      </c>
      <c r="D543" s="133" t="s">
        <v>130</v>
      </c>
      <c r="E543" s="134" t="s">
        <v>543</v>
      </c>
      <c r="F543" s="135" t="s">
        <v>544</v>
      </c>
      <c r="G543" s="136" t="s">
        <v>299</v>
      </c>
      <c r="H543" s="137">
        <v>1</v>
      </c>
      <c r="I543" s="138"/>
      <c r="J543" s="139">
        <f>ROUND(I543*H543,2)</f>
        <v>0</v>
      </c>
      <c r="K543" s="135" t="s">
        <v>134</v>
      </c>
      <c r="L543" s="34"/>
      <c r="M543" s="140" t="s">
        <v>32</v>
      </c>
      <c r="N543" s="141" t="s">
        <v>49</v>
      </c>
      <c r="P543" s="142">
        <f>O543*H543</f>
        <v>0</v>
      </c>
      <c r="Q543" s="142">
        <v>0.42368</v>
      </c>
      <c r="R543" s="142">
        <f>Q543*H543</f>
        <v>0.42368</v>
      </c>
      <c r="S543" s="142">
        <v>0</v>
      </c>
      <c r="T543" s="143">
        <f>S543*H543</f>
        <v>0</v>
      </c>
      <c r="AR543" s="144" t="s">
        <v>135</v>
      </c>
      <c r="AT543" s="144" t="s">
        <v>130</v>
      </c>
      <c r="AU543" s="144" t="s">
        <v>87</v>
      </c>
      <c r="AY543" s="18" t="s">
        <v>128</v>
      </c>
      <c r="BE543" s="145">
        <f>IF(N543="základní",J543,0)</f>
        <v>0</v>
      </c>
      <c r="BF543" s="145">
        <f>IF(N543="snížená",J543,0)</f>
        <v>0</v>
      </c>
      <c r="BG543" s="145">
        <f>IF(N543="zákl. přenesená",J543,0)</f>
        <v>0</v>
      </c>
      <c r="BH543" s="145">
        <f>IF(N543="sníž. přenesená",J543,0)</f>
        <v>0</v>
      </c>
      <c r="BI543" s="145">
        <f>IF(N543="nulová",J543,0)</f>
        <v>0</v>
      </c>
      <c r="BJ543" s="18" t="s">
        <v>85</v>
      </c>
      <c r="BK543" s="145">
        <f>ROUND(I543*H543,2)</f>
        <v>0</v>
      </c>
      <c r="BL543" s="18" t="s">
        <v>135</v>
      </c>
      <c r="BM543" s="144" t="s">
        <v>545</v>
      </c>
    </row>
    <row r="544" spans="2:47" s="1" customFormat="1" ht="12">
      <c r="B544" s="34"/>
      <c r="D544" s="146" t="s">
        <v>137</v>
      </c>
      <c r="F544" s="147" t="s">
        <v>546</v>
      </c>
      <c r="I544" s="148"/>
      <c r="L544" s="34"/>
      <c r="M544" s="149"/>
      <c r="T544" s="55"/>
      <c r="AT544" s="18" t="s">
        <v>137</v>
      </c>
      <c r="AU544" s="18" t="s">
        <v>87</v>
      </c>
    </row>
    <row r="545" spans="2:51" s="12" customFormat="1" ht="12">
      <c r="B545" s="150"/>
      <c r="D545" s="151" t="s">
        <v>139</v>
      </c>
      <c r="E545" s="152" t="s">
        <v>32</v>
      </c>
      <c r="F545" s="153" t="s">
        <v>140</v>
      </c>
      <c r="H545" s="152" t="s">
        <v>32</v>
      </c>
      <c r="I545" s="154"/>
      <c r="L545" s="150"/>
      <c r="M545" s="155"/>
      <c r="T545" s="156"/>
      <c r="AT545" s="152" t="s">
        <v>139</v>
      </c>
      <c r="AU545" s="152" t="s">
        <v>87</v>
      </c>
      <c r="AV545" s="12" t="s">
        <v>85</v>
      </c>
      <c r="AW545" s="12" t="s">
        <v>39</v>
      </c>
      <c r="AX545" s="12" t="s">
        <v>78</v>
      </c>
      <c r="AY545" s="152" t="s">
        <v>128</v>
      </c>
    </row>
    <row r="546" spans="2:51" s="13" customFormat="1" ht="12">
      <c r="B546" s="157"/>
      <c r="D546" s="151" t="s">
        <v>139</v>
      </c>
      <c r="E546" s="158" t="s">
        <v>32</v>
      </c>
      <c r="F546" s="159" t="s">
        <v>547</v>
      </c>
      <c r="H546" s="160">
        <v>1</v>
      </c>
      <c r="I546" s="161"/>
      <c r="L546" s="157"/>
      <c r="M546" s="162"/>
      <c r="T546" s="163"/>
      <c r="AT546" s="158" t="s">
        <v>139</v>
      </c>
      <c r="AU546" s="158" t="s">
        <v>87</v>
      </c>
      <c r="AV546" s="13" t="s">
        <v>87</v>
      </c>
      <c r="AW546" s="13" t="s">
        <v>39</v>
      </c>
      <c r="AX546" s="13" t="s">
        <v>78</v>
      </c>
      <c r="AY546" s="158" t="s">
        <v>128</v>
      </c>
    </row>
    <row r="547" spans="2:51" s="14" customFormat="1" ht="12">
      <c r="B547" s="164"/>
      <c r="D547" s="151" t="s">
        <v>139</v>
      </c>
      <c r="E547" s="165" t="s">
        <v>32</v>
      </c>
      <c r="F547" s="166" t="s">
        <v>143</v>
      </c>
      <c r="H547" s="167">
        <v>1</v>
      </c>
      <c r="I547" s="168"/>
      <c r="L547" s="164"/>
      <c r="M547" s="169"/>
      <c r="T547" s="170"/>
      <c r="AT547" s="165" t="s">
        <v>139</v>
      </c>
      <c r="AU547" s="165" t="s">
        <v>87</v>
      </c>
      <c r="AV547" s="14" t="s">
        <v>135</v>
      </c>
      <c r="AW547" s="14" t="s">
        <v>39</v>
      </c>
      <c r="AX547" s="14" t="s">
        <v>85</v>
      </c>
      <c r="AY547" s="165" t="s">
        <v>128</v>
      </c>
    </row>
    <row r="548" spans="2:65" s="1" customFormat="1" ht="24.15" customHeight="1">
      <c r="B548" s="34"/>
      <c r="C548" s="133" t="s">
        <v>548</v>
      </c>
      <c r="D548" s="133" t="s">
        <v>130</v>
      </c>
      <c r="E548" s="134" t="s">
        <v>549</v>
      </c>
      <c r="F548" s="135" t="s">
        <v>550</v>
      </c>
      <c r="G548" s="136" t="s">
        <v>299</v>
      </c>
      <c r="H548" s="137">
        <v>5</v>
      </c>
      <c r="I548" s="138"/>
      <c r="J548" s="139">
        <f>ROUND(I548*H548,2)</f>
        <v>0</v>
      </c>
      <c r="K548" s="135" t="s">
        <v>134</v>
      </c>
      <c r="L548" s="34"/>
      <c r="M548" s="140" t="s">
        <v>32</v>
      </c>
      <c r="N548" s="141" t="s">
        <v>49</v>
      </c>
      <c r="P548" s="142">
        <f>O548*H548</f>
        <v>0</v>
      </c>
      <c r="Q548" s="142">
        <v>0.4208</v>
      </c>
      <c r="R548" s="142">
        <f>Q548*H548</f>
        <v>2.104</v>
      </c>
      <c r="S548" s="142">
        <v>0</v>
      </c>
      <c r="T548" s="143">
        <f>S548*H548</f>
        <v>0</v>
      </c>
      <c r="AR548" s="144" t="s">
        <v>135</v>
      </c>
      <c r="AT548" s="144" t="s">
        <v>130</v>
      </c>
      <c r="AU548" s="144" t="s">
        <v>87</v>
      </c>
      <c r="AY548" s="18" t="s">
        <v>128</v>
      </c>
      <c r="BE548" s="145">
        <f>IF(N548="základní",J548,0)</f>
        <v>0</v>
      </c>
      <c r="BF548" s="145">
        <f>IF(N548="snížená",J548,0)</f>
        <v>0</v>
      </c>
      <c r="BG548" s="145">
        <f>IF(N548="zákl. přenesená",J548,0)</f>
        <v>0</v>
      </c>
      <c r="BH548" s="145">
        <f>IF(N548="sníž. přenesená",J548,0)</f>
        <v>0</v>
      </c>
      <c r="BI548" s="145">
        <f>IF(N548="nulová",J548,0)</f>
        <v>0</v>
      </c>
      <c r="BJ548" s="18" t="s">
        <v>85</v>
      </c>
      <c r="BK548" s="145">
        <f>ROUND(I548*H548,2)</f>
        <v>0</v>
      </c>
      <c r="BL548" s="18" t="s">
        <v>135</v>
      </c>
      <c r="BM548" s="144" t="s">
        <v>551</v>
      </c>
    </row>
    <row r="549" spans="2:47" s="1" customFormat="1" ht="12">
      <c r="B549" s="34"/>
      <c r="D549" s="146" t="s">
        <v>137</v>
      </c>
      <c r="F549" s="147" t="s">
        <v>552</v>
      </c>
      <c r="I549" s="148"/>
      <c r="L549" s="34"/>
      <c r="M549" s="149"/>
      <c r="T549" s="55"/>
      <c r="AT549" s="18" t="s">
        <v>137</v>
      </c>
      <c r="AU549" s="18" t="s">
        <v>87</v>
      </c>
    </row>
    <row r="550" spans="2:51" s="12" customFormat="1" ht="12">
      <c r="B550" s="150"/>
      <c r="D550" s="151" t="s">
        <v>139</v>
      </c>
      <c r="E550" s="152" t="s">
        <v>32</v>
      </c>
      <c r="F550" s="153" t="s">
        <v>140</v>
      </c>
      <c r="H550" s="152" t="s">
        <v>32</v>
      </c>
      <c r="I550" s="154"/>
      <c r="L550" s="150"/>
      <c r="M550" s="155"/>
      <c r="T550" s="156"/>
      <c r="AT550" s="152" t="s">
        <v>139</v>
      </c>
      <c r="AU550" s="152" t="s">
        <v>87</v>
      </c>
      <c r="AV550" s="12" t="s">
        <v>85</v>
      </c>
      <c r="AW550" s="12" t="s">
        <v>39</v>
      </c>
      <c r="AX550" s="12" t="s">
        <v>78</v>
      </c>
      <c r="AY550" s="152" t="s">
        <v>128</v>
      </c>
    </row>
    <row r="551" spans="2:51" s="13" customFormat="1" ht="12">
      <c r="B551" s="157"/>
      <c r="D551" s="151" t="s">
        <v>139</v>
      </c>
      <c r="E551" s="158" t="s">
        <v>32</v>
      </c>
      <c r="F551" s="159" t="s">
        <v>553</v>
      </c>
      <c r="H551" s="160">
        <v>5</v>
      </c>
      <c r="I551" s="161"/>
      <c r="L551" s="157"/>
      <c r="M551" s="162"/>
      <c r="T551" s="163"/>
      <c r="AT551" s="158" t="s">
        <v>139</v>
      </c>
      <c r="AU551" s="158" t="s">
        <v>87</v>
      </c>
      <c r="AV551" s="13" t="s">
        <v>87</v>
      </c>
      <c r="AW551" s="13" t="s">
        <v>39</v>
      </c>
      <c r="AX551" s="13" t="s">
        <v>78</v>
      </c>
      <c r="AY551" s="158" t="s">
        <v>128</v>
      </c>
    </row>
    <row r="552" spans="2:51" s="14" customFormat="1" ht="12">
      <c r="B552" s="164"/>
      <c r="D552" s="151" t="s">
        <v>139</v>
      </c>
      <c r="E552" s="165" t="s">
        <v>32</v>
      </c>
      <c r="F552" s="166" t="s">
        <v>143</v>
      </c>
      <c r="H552" s="167">
        <v>5</v>
      </c>
      <c r="I552" s="168"/>
      <c r="L552" s="164"/>
      <c r="M552" s="169"/>
      <c r="T552" s="170"/>
      <c r="AT552" s="165" t="s">
        <v>139</v>
      </c>
      <c r="AU552" s="165" t="s">
        <v>87</v>
      </c>
      <c r="AV552" s="14" t="s">
        <v>135</v>
      </c>
      <c r="AW552" s="14" t="s">
        <v>39</v>
      </c>
      <c r="AX552" s="14" t="s">
        <v>85</v>
      </c>
      <c r="AY552" s="165" t="s">
        <v>128</v>
      </c>
    </row>
    <row r="553" spans="2:65" s="1" customFormat="1" ht="37.8" customHeight="1">
      <c r="B553" s="34"/>
      <c r="C553" s="133" t="s">
        <v>554</v>
      </c>
      <c r="D553" s="133" t="s">
        <v>130</v>
      </c>
      <c r="E553" s="134" t="s">
        <v>555</v>
      </c>
      <c r="F553" s="135" t="s">
        <v>556</v>
      </c>
      <c r="G553" s="136" t="s">
        <v>299</v>
      </c>
      <c r="H553" s="137">
        <v>2</v>
      </c>
      <c r="I553" s="138"/>
      <c r="J553" s="139">
        <f>ROUND(I553*H553,2)</f>
        <v>0</v>
      </c>
      <c r="K553" s="135" t="s">
        <v>134</v>
      </c>
      <c r="L553" s="34"/>
      <c r="M553" s="140" t="s">
        <v>32</v>
      </c>
      <c r="N553" s="141" t="s">
        <v>49</v>
      </c>
      <c r="P553" s="142">
        <f>O553*H553</f>
        <v>0</v>
      </c>
      <c r="Q553" s="142">
        <v>0.31108</v>
      </c>
      <c r="R553" s="142">
        <f>Q553*H553</f>
        <v>0.62216</v>
      </c>
      <c r="S553" s="142">
        <v>0</v>
      </c>
      <c r="T553" s="143">
        <f>S553*H553</f>
        <v>0</v>
      </c>
      <c r="AR553" s="144" t="s">
        <v>135</v>
      </c>
      <c r="AT553" s="144" t="s">
        <v>130</v>
      </c>
      <c r="AU553" s="144" t="s">
        <v>87</v>
      </c>
      <c r="AY553" s="18" t="s">
        <v>128</v>
      </c>
      <c r="BE553" s="145">
        <f>IF(N553="základní",J553,0)</f>
        <v>0</v>
      </c>
      <c r="BF553" s="145">
        <f>IF(N553="snížená",J553,0)</f>
        <v>0</v>
      </c>
      <c r="BG553" s="145">
        <f>IF(N553="zákl. přenesená",J553,0)</f>
        <v>0</v>
      </c>
      <c r="BH553" s="145">
        <f>IF(N553="sníž. přenesená",J553,0)</f>
        <v>0</v>
      </c>
      <c r="BI553" s="145">
        <f>IF(N553="nulová",J553,0)</f>
        <v>0</v>
      </c>
      <c r="BJ553" s="18" t="s">
        <v>85</v>
      </c>
      <c r="BK553" s="145">
        <f>ROUND(I553*H553,2)</f>
        <v>0</v>
      </c>
      <c r="BL553" s="18" t="s">
        <v>135</v>
      </c>
      <c r="BM553" s="144" t="s">
        <v>557</v>
      </c>
    </row>
    <row r="554" spans="2:47" s="1" customFormat="1" ht="12">
      <c r="B554" s="34"/>
      <c r="D554" s="146" t="s">
        <v>137</v>
      </c>
      <c r="F554" s="147" t="s">
        <v>558</v>
      </c>
      <c r="I554" s="148"/>
      <c r="L554" s="34"/>
      <c r="M554" s="149"/>
      <c r="T554" s="55"/>
      <c r="AT554" s="18" t="s">
        <v>137</v>
      </c>
      <c r="AU554" s="18" t="s">
        <v>87</v>
      </c>
    </row>
    <row r="555" spans="2:51" s="12" customFormat="1" ht="12">
      <c r="B555" s="150"/>
      <c r="D555" s="151" t="s">
        <v>139</v>
      </c>
      <c r="E555" s="152" t="s">
        <v>32</v>
      </c>
      <c r="F555" s="153" t="s">
        <v>140</v>
      </c>
      <c r="H555" s="152" t="s">
        <v>32</v>
      </c>
      <c r="I555" s="154"/>
      <c r="L555" s="150"/>
      <c r="M555" s="155"/>
      <c r="T555" s="156"/>
      <c r="AT555" s="152" t="s">
        <v>139</v>
      </c>
      <c r="AU555" s="152" t="s">
        <v>87</v>
      </c>
      <c r="AV555" s="12" t="s">
        <v>85</v>
      </c>
      <c r="AW555" s="12" t="s">
        <v>39</v>
      </c>
      <c r="AX555" s="12" t="s">
        <v>78</v>
      </c>
      <c r="AY555" s="152" t="s">
        <v>128</v>
      </c>
    </row>
    <row r="556" spans="2:51" s="13" customFormat="1" ht="12">
      <c r="B556" s="157"/>
      <c r="D556" s="151" t="s">
        <v>139</v>
      </c>
      <c r="E556" s="158" t="s">
        <v>32</v>
      </c>
      <c r="F556" s="159" t="s">
        <v>559</v>
      </c>
      <c r="H556" s="160">
        <v>1</v>
      </c>
      <c r="I556" s="161"/>
      <c r="L556" s="157"/>
      <c r="M556" s="162"/>
      <c r="T556" s="163"/>
      <c r="AT556" s="158" t="s">
        <v>139</v>
      </c>
      <c r="AU556" s="158" t="s">
        <v>87</v>
      </c>
      <c r="AV556" s="13" t="s">
        <v>87</v>
      </c>
      <c r="AW556" s="13" t="s">
        <v>39</v>
      </c>
      <c r="AX556" s="13" t="s">
        <v>78</v>
      </c>
      <c r="AY556" s="158" t="s">
        <v>128</v>
      </c>
    </row>
    <row r="557" spans="2:51" s="13" customFormat="1" ht="12">
      <c r="B557" s="157"/>
      <c r="D557" s="151" t="s">
        <v>139</v>
      </c>
      <c r="E557" s="158" t="s">
        <v>32</v>
      </c>
      <c r="F557" s="159" t="s">
        <v>560</v>
      </c>
      <c r="H557" s="160">
        <v>1</v>
      </c>
      <c r="I557" s="161"/>
      <c r="L557" s="157"/>
      <c r="M557" s="162"/>
      <c r="T557" s="163"/>
      <c r="AT557" s="158" t="s">
        <v>139</v>
      </c>
      <c r="AU557" s="158" t="s">
        <v>87</v>
      </c>
      <c r="AV557" s="13" t="s">
        <v>87</v>
      </c>
      <c r="AW557" s="13" t="s">
        <v>39</v>
      </c>
      <c r="AX557" s="13" t="s">
        <v>78</v>
      </c>
      <c r="AY557" s="158" t="s">
        <v>128</v>
      </c>
    </row>
    <row r="558" spans="2:51" s="14" customFormat="1" ht="12">
      <c r="B558" s="164"/>
      <c r="D558" s="151" t="s">
        <v>139</v>
      </c>
      <c r="E558" s="165" t="s">
        <v>32</v>
      </c>
      <c r="F558" s="166" t="s">
        <v>143</v>
      </c>
      <c r="H558" s="167">
        <v>2</v>
      </c>
      <c r="I558" s="168"/>
      <c r="L558" s="164"/>
      <c r="M558" s="169"/>
      <c r="T558" s="170"/>
      <c r="AT558" s="165" t="s">
        <v>139</v>
      </c>
      <c r="AU558" s="165" t="s">
        <v>87</v>
      </c>
      <c r="AV558" s="14" t="s">
        <v>135</v>
      </c>
      <c r="AW558" s="14" t="s">
        <v>39</v>
      </c>
      <c r="AX558" s="14" t="s">
        <v>85</v>
      </c>
      <c r="AY558" s="165" t="s">
        <v>128</v>
      </c>
    </row>
    <row r="559" spans="2:63" s="11" customFormat="1" ht="22.8" customHeight="1">
      <c r="B559" s="121"/>
      <c r="D559" s="122" t="s">
        <v>77</v>
      </c>
      <c r="E559" s="131" t="s">
        <v>190</v>
      </c>
      <c r="F559" s="131" t="s">
        <v>561</v>
      </c>
      <c r="I559" s="124"/>
      <c r="J559" s="132">
        <f>BK559</f>
        <v>0</v>
      </c>
      <c r="L559" s="121"/>
      <c r="M559" s="126"/>
      <c r="P559" s="127">
        <f>SUM(P560:P826)</f>
        <v>0</v>
      </c>
      <c r="R559" s="127">
        <f>SUM(R560:R826)</f>
        <v>309.30562541</v>
      </c>
      <c r="T559" s="128">
        <f>SUM(T560:T826)</f>
        <v>41.730000000000004</v>
      </c>
      <c r="AR559" s="122" t="s">
        <v>85</v>
      </c>
      <c r="AT559" s="129" t="s">
        <v>77</v>
      </c>
      <c r="AU559" s="129" t="s">
        <v>85</v>
      </c>
      <c r="AY559" s="122" t="s">
        <v>128</v>
      </c>
      <c r="BK559" s="130">
        <f>SUM(BK560:BK826)</f>
        <v>0</v>
      </c>
    </row>
    <row r="560" spans="2:65" s="1" customFormat="1" ht="24.15" customHeight="1">
      <c r="B560" s="34"/>
      <c r="C560" s="133" t="s">
        <v>562</v>
      </c>
      <c r="D560" s="133" t="s">
        <v>130</v>
      </c>
      <c r="E560" s="134" t="s">
        <v>563</v>
      </c>
      <c r="F560" s="135" t="s">
        <v>564</v>
      </c>
      <c r="G560" s="136" t="s">
        <v>223</v>
      </c>
      <c r="H560" s="137">
        <v>226.95</v>
      </c>
      <c r="I560" s="138"/>
      <c r="J560" s="139">
        <f>ROUND(I560*H560,2)</f>
        <v>0</v>
      </c>
      <c r="K560" s="135" t="s">
        <v>134</v>
      </c>
      <c r="L560" s="34"/>
      <c r="M560" s="140" t="s">
        <v>32</v>
      </c>
      <c r="N560" s="141" t="s">
        <v>49</v>
      </c>
      <c r="P560" s="142">
        <f>O560*H560</f>
        <v>0</v>
      </c>
      <c r="Q560" s="142">
        <v>0.0001</v>
      </c>
      <c r="R560" s="142">
        <f>Q560*H560</f>
        <v>0.022695</v>
      </c>
      <c r="S560" s="142">
        <v>0</v>
      </c>
      <c r="T560" s="143">
        <f>S560*H560</f>
        <v>0</v>
      </c>
      <c r="AR560" s="144" t="s">
        <v>135</v>
      </c>
      <c r="AT560" s="144" t="s">
        <v>130</v>
      </c>
      <c r="AU560" s="144" t="s">
        <v>87</v>
      </c>
      <c r="AY560" s="18" t="s">
        <v>128</v>
      </c>
      <c r="BE560" s="145">
        <f>IF(N560="základní",J560,0)</f>
        <v>0</v>
      </c>
      <c r="BF560" s="145">
        <f>IF(N560="snížená",J560,0)</f>
        <v>0</v>
      </c>
      <c r="BG560" s="145">
        <f>IF(N560="zákl. přenesená",J560,0)</f>
        <v>0</v>
      </c>
      <c r="BH560" s="145">
        <f>IF(N560="sníž. přenesená",J560,0)</f>
        <v>0</v>
      </c>
      <c r="BI560" s="145">
        <f>IF(N560="nulová",J560,0)</f>
        <v>0</v>
      </c>
      <c r="BJ560" s="18" t="s">
        <v>85</v>
      </c>
      <c r="BK560" s="145">
        <f>ROUND(I560*H560,2)</f>
        <v>0</v>
      </c>
      <c r="BL560" s="18" t="s">
        <v>135</v>
      </c>
      <c r="BM560" s="144" t="s">
        <v>565</v>
      </c>
    </row>
    <row r="561" spans="2:47" s="1" customFormat="1" ht="12">
      <c r="B561" s="34"/>
      <c r="D561" s="146" t="s">
        <v>137</v>
      </c>
      <c r="F561" s="147" t="s">
        <v>566</v>
      </c>
      <c r="I561" s="148"/>
      <c r="L561" s="34"/>
      <c r="M561" s="149"/>
      <c r="T561" s="55"/>
      <c r="AT561" s="18" t="s">
        <v>137</v>
      </c>
      <c r="AU561" s="18" t="s">
        <v>87</v>
      </c>
    </row>
    <row r="562" spans="2:51" s="12" customFormat="1" ht="12">
      <c r="B562" s="150"/>
      <c r="D562" s="151" t="s">
        <v>139</v>
      </c>
      <c r="E562" s="152" t="s">
        <v>32</v>
      </c>
      <c r="F562" s="153" t="s">
        <v>567</v>
      </c>
      <c r="H562" s="152" t="s">
        <v>32</v>
      </c>
      <c r="I562" s="154"/>
      <c r="L562" s="150"/>
      <c r="M562" s="155"/>
      <c r="T562" s="156"/>
      <c r="AT562" s="152" t="s">
        <v>139</v>
      </c>
      <c r="AU562" s="152" t="s">
        <v>87</v>
      </c>
      <c r="AV562" s="12" t="s">
        <v>85</v>
      </c>
      <c r="AW562" s="12" t="s">
        <v>39</v>
      </c>
      <c r="AX562" s="12" t="s">
        <v>78</v>
      </c>
      <c r="AY562" s="152" t="s">
        <v>128</v>
      </c>
    </row>
    <row r="563" spans="2:51" s="12" customFormat="1" ht="12">
      <c r="B563" s="150"/>
      <c r="D563" s="151" t="s">
        <v>139</v>
      </c>
      <c r="E563" s="152" t="s">
        <v>32</v>
      </c>
      <c r="F563" s="153" t="s">
        <v>568</v>
      </c>
      <c r="H563" s="152" t="s">
        <v>32</v>
      </c>
      <c r="I563" s="154"/>
      <c r="L563" s="150"/>
      <c r="M563" s="155"/>
      <c r="T563" s="156"/>
      <c r="AT563" s="152" t="s">
        <v>139</v>
      </c>
      <c r="AU563" s="152" t="s">
        <v>87</v>
      </c>
      <c r="AV563" s="12" t="s">
        <v>85</v>
      </c>
      <c r="AW563" s="12" t="s">
        <v>39</v>
      </c>
      <c r="AX563" s="12" t="s">
        <v>78</v>
      </c>
      <c r="AY563" s="152" t="s">
        <v>128</v>
      </c>
    </row>
    <row r="564" spans="2:51" s="13" customFormat="1" ht="20.4">
      <c r="B564" s="157"/>
      <c r="D564" s="151" t="s">
        <v>139</v>
      </c>
      <c r="E564" s="158" t="s">
        <v>32</v>
      </c>
      <c r="F564" s="159" t="s">
        <v>569</v>
      </c>
      <c r="H564" s="160">
        <v>204.6</v>
      </c>
      <c r="I564" s="161"/>
      <c r="L564" s="157"/>
      <c r="M564" s="162"/>
      <c r="T564" s="163"/>
      <c r="AT564" s="158" t="s">
        <v>139</v>
      </c>
      <c r="AU564" s="158" t="s">
        <v>87</v>
      </c>
      <c r="AV564" s="13" t="s">
        <v>87</v>
      </c>
      <c r="AW564" s="13" t="s">
        <v>39</v>
      </c>
      <c r="AX564" s="13" t="s">
        <v>78</v>
      </c>
      <c r="AY564" s="158" t="s">
        <v>128</v>
      </c>
    </row>
    <row r="565" spans="2:51" s="13" customFormat="1" ht="12">
      <c r="B565" s="157"/>
      <c r="D565" s="151" t="s">
        <v>139</v>
      </c>
      <c r="E565" s="158" t="s">
        <v>32</v>
      </c>
      <c r="F565" s="159" t="s">
        <v>570</v>
      </c>
      <c r="H565" s="160">
        <v>22.35</v>
      </c>
      <c r="I565" s="161"/>
      <c r="L565" s="157"/>
      <c r="M565" s="162"/>
      <c r="T565" s="163"/>
      <c r="AT565" s="158" t="s">
        <v>139</v>
      </c>
      <c r="AU565" s="158" t="s">
        <v>87</v>
      </c>
      <c r="AV565" s="13" t="s">
        <v>87</v>
      </c>
      <c r="AW565" s="13" t="s">
        <v>39</v>
      </c>
      <c r="AX565" s="13" t="s">
        <v>78</v>
      </c>
      <c r="AY565" s="158" t="s">
        <v>128</v>
      </c>
    </row>
    <row r="566" spans="2:51" s="14" customFormat="1" ht="12">
      <c r="B566" s="164"/>
      <c r="D566" s="151" t="s">
        <v>139</v>
      </c>
      <c r="E566" s="165" t="s">
        <v>32</v>
      </c>
      <c r="F566" s="166" t="s">
        <v>143</v>
      </c>
      <c r="H566" s="167">
        <v>226.95</v>
      </c>
      <c r="I566" s="168"/>
      <c r="L566" s="164"/>
      <c r="M566" s="169"/>
      <c r="T566" s="170"/>
      <c r="AT566" s="165" t="s">
        <v>139</v>
      </c>
      <c r="AU566" s="165" t="s">
        <v>87</v>
      </c>
      <c r="AV566" s="14" t="s">
        <v>135</v>
      </c>
      <c r="AW566" s="14" t="s">
        <v>39</v>
      </c>
      <c r="AX566" s="14" t="s">
        <v>85</v>
      </c>
      <c r="AY566" s="165" t="s">
        <v>128</v>
      </c>
    </row>
    <row r="567" spans="2:65" s="1" customFormat="1" ht="33" customHeight="1">
      <c r="B567" s="34"/>
      <c r="C567" s="133" t="s">
        <v>571</v>
      </c>
      <c r="D567" s="133" t="s">
        <v>130</v>
      </c>
      <c r="E567" s="134" t="s">
        <v>572</v>
      </c>
      <c r="F567" s="135" t="s">
        <v>573</v>
      </c>
      <c r="G567" s="136" t="s">
        <v>223</v>
      </c>
      <c r="H567" s="137">
        <v>231.8</v>
      </c>
      <c r="I567" s="138"/>
      <c r="J567" s="139">
        <f>ROUND(I567*H567,2)</f>
        <v>0</v>
      </c>
      <c r="K567" s="135" t="s">
        <v>134</v>
      </c>
      <c r="L567" s="34"/>
      <c r="M567" s="140" t="s">
        <v>32</v>
      </c>
      <c r="N567" s="141" t="s">
        <v>49</v>
      </c>
      <c r="P567" s="142">
        <f>O567*H567</f>
        <v>0</v>
      </c>
      <c r="Q567" s="142">
        <v>5E-05</v>
      </c>
      <c r="R567" s="142">
        <f>Q567*H567</f>
        <v>0.011590000000000001</v>
      </c>
      <c r="S567" s="142">
        <v>0</v>
      </c>
      <c r="T567" s="143">
        <f>S567*H567</f>
        <v>0</v>
      </c>
      <c r="AR567" s="144" t="s">
        <v>135</v>
      </c>
      <c r="AT567" s="144" t="s">
        <v>130</v>
      </c>
      <c r="AU567" s="144" t="s">
        <v>87</v>
      </c>
      <c r="AY567" s="18" t="s">
        <v>128</v>
      </c>
      <c r="BE567" s="145">
        <f>IF(N567="základní",J567,0)</f>
        <v>0</v>
      </c>
      <c r="BF567" s="145">
        <f>IF(N567="snížená",J567,0)</f>
        <v>0</v>
      </c>
      <c r="BG567" s="145">
        <f>IF(N567="zákl. přenesená",J567,0)</f>
        <v>0</v>
      </c>
      <c r="BH567" s="145">
        <f>IF(N567="sníž. přenesená",J567,0)</f>
        <v>0</v>
      </c>
      <c r="BI567" s="145">
        <f>IF(N567="nulová",J567,0)</f>
        <v>0</v>
      </c>
      <c r="BJ567" s="18" t="s">
        <v>85</v>
      </c>
      <c r="BK567" s="145">
        <f>ROUND(I567*H567,2)</f>
        <v>0</v>
      </c>
      <c r="BL567" s="18" t="s">
        <v>135</v>
      </c>
      <c r="BM567" s="144" t="s">
        <v>574</v>
      </c>
    </row>
    <row r="568" spans="2:47" s="1" customFormat="1" ht="12">
      <c r="B568" s="34"/>
      <c r="D568" s="146" t="s">
        <v>137</v>
      </c>
      <c r="F568" s="147" t="s">
        <v>575</v>
      </c>
      <c r="I568" s="148"/>
      <c r="L568" s="34"/>
      <c r="M568" s="149"/>
      <c r="T568" s="55"/>
      <c r="AT568" s="18" t="s">
        <v>137</v>
      </c>
      <c r="AU568" s="18" t="s">
        <v>87</v>
      </c>
    </row>
    <row r="569" spans="2:51" s="12" customFormat="1" ht="12">
      <c r="B569" s="150"/>
      <c r="D569" s="151" t="s">
        <v>139</v>
      </c>
      <c r="E569" s="152" t="s">
        <v>32</v>
      </c>
      <c r="F569" s="153" t="s">
        <v>567</v>
      </c>
      <c r="H569" s="152" t="s">
        <v>32</v>
      </c>
      <c r="I569" s="154"/>
      <c r="L569" s="150"/>
      <c r="M569" s="155"/>
      <c r="T569" s="156"/>
      <c r="AT569" s="152" t="s">
        <v>139</v>
      </c>
      <c r="AU569" s="152" t="s">
        <v>87</v>
      </c>
      <c r="AV569" s="12" t="s">
        <v>85</v>
      </c>
      <c r="AW569" s="12" t="s">
        <v>39</v>
      </c>
      <c r="AX569" s="12" t="s">
        <v>78</v>
      </c>
      <c r="AY569" s="152" t="s">
        <v>128</v>
      </c>
    </row>
    <row r="570" spans="2:51" s="12" customFormat="1" ht="12">
      <c r="B570" s="150"/>
      <c r="D570" s="151" t="s">
        <v>139</v>
      </c>
      <c r="E570" s="152" t="s">
        <v>32</v>
      </c>
      <c r="F570" s="153" t="s">
        <v>568</v>
      </c>
      <c r="H570" s="152" t="s">
        <v>32</v>
      </c>
      <c r="I570" s="154"/>
      <c r="L570" s="150"/>
      <c r="M570" s="155"/>
      <c r="T570" s="156"/>
      <c r="AT570" s="152" t="s">
        <v>139</v>
      </c>
      <c r="AU570" s="152" t="s">
        <v>87</v>
      </c>
      <c r="AV570" s="12" t="s">
        <v>85</v>
      </c>
      <c r="AW570" s="12" t="s">
        <v>39</v>
      </c>
      <c r="AX570" s="12" t="s">
        <v>78</v>
      </c>
      <c r="AY570" s="152" t="s">
        <v>128</v>
      </c>
    </row>
    <row r="571" spans="2:51" s="13" customFormat="1" ht="30.6">
      <c r="B571" s="157"/>
      <c r="D571" s="151" t="s">
        <v>139</v>
      </c>
      <c r="E571" s="158" t="s">
        <v>32</v>
      </c>
      <c r="F571" s="159" t="s">
        <v>576</v>
      </c>
      <c r="H571" s="160">
        <v>231.8</v>
      </c>
      <c r="I571" s="161"/>
      <c r="L571" s="157"/>
      <c r="M571" s="162"/>
      <c r="T571" s="163"/>
      <c r="AT571" s="158" t="s">
        <v>139</v>
      </c>
      <c r="AU571" s="158" t="s">
        <v>87</v>
      </c>
      <c r="AV571" s="13" t="s">
        <v>87</v>
      </c>
      <c r="AW571" s="13" t="s">
        <v>39</v>
      </c>
      <c r="AX571" s="13" t="s">
        <v>78</v>
      </c>
      <c r="AY571" s="158" t="s">
        <v>128</v>
      </c>
    </row>
    <row r="572" spans="2:51" s="14" customFormat="1" ht="12">
      <c r="B572" s="164"/>
      <c r="D572" s="151" t="s">
        <v>139</v>
      </c>
      <c r="E572" s="165" t="s">
        <v>32</v>
      </c>
      <c r="F572" s="166" t="s">
        <v>143</v>
      </c>
      <c r="H572" s="167">
        <v>231.8</v>
      </c>
      <c r="I572" s="168"/>
      <c r="L572" s="164"/>
      <c r="M572" s="169"/>
      <c r="T572" s="170"/>
      <c r="AT572" s="165" t="s">
        <v>139</v>
      </c>
      <c r="AU572" s="165" t="s">
        <v>87</v>
      </c>
      <c r="AV572" s="14" t="s">
        <v>135</v>
      </c>
      <c r="AW572" s="14" t="s">
        <v>39</v>
      </c>
      <c r="AX572" s="14" t="s">
        <v>85</v>
      </c>
      <c r="AY572" s="165" t="s">
        <v>128</v>
      </c>
    </row>
    <row r="573" spans="2:65" s="1" customFormat="1" ht="24.15" customHeight="1">
      <c r="B573" s="34"/>
      <c r="C573" s="133" t="s">
        <v>577</v>
      </c>
      <c r="D573" s="133" t="s">
        <v>130</v>
      </c>
      <c r="E573" s="134" t="s">
        <v>578</v>
      </c>
      <c r="F573" s="135" t="s">
        <v>579</v>
      </c>
      <c r="G573" s="136" t="s">
        <v>223</v>
      </c>
      <c r="H573" s="137">
        <v>1.4</v>
      </c>
      <c r="I573" s="138"/>
      <c r="J573" s="139">
        <f>ROUND(I573*H573,2)</f>
        <v>0</v>
      </c>
      <c r="K573" s="135" t="s">
        <v>134</v>
      </c>
      <c r="L573" s="34"/>
      <c r="M573" s="140" t="s">
        <v>32</v>
      </c>
      <c r="N573" s="141" t="s">
        <v>49</v>
      </c>
      <c r="P573" s="142">
        <f>O573*H573</f>
        <v>0</v>
      </c>
      <c r="Q573" s="142">
        <v>0.0002</v>
      </c>
      <c r="R573" s="142">
        <f>Q573*H573</f>
        <v>0.00028</v>
      </c>
      <c r="S573" s="142">
        <v>0</v>
      </c>
      <c r="T573" s="143">
        <f>S573*H573</f>
        <v>0</v>
      </c>
      <c r="AR573" s="144" t="s">
        <v>135</v>
      </c>
      <c r="AT573" s="144" t="s">
        <v>130</v>
      </c>
      <c r="AU573" s="144" t="s">
        <v>87</v>
      </c>
      <c r="AY573" s="18" t="s">
        <v>128</v>
      </c>
      <c r="BE573" s="145">
        <f>IF(N573="základní",J573,0)</f>
        <v>0</v>
      </c>
      <c r="BF573" s="145">
        <f>IF(N573="snížená",J573,0)</f>
        <v>0</v>
      </c>
      <c r="BG573" s="145">
        <f>IF(N573="zákl. přenesená",J573,0)</f>
        <v>0</v>
      </c>
      <c r="BH573" s="145">
        <f>IF(N573="sníž. přenesená",J573,0)</f>
        <v>0</v>
      </c>
      <c r="BI573" s="145">
        <f>IF(N573="nulová",J573,0)</f>
        <v>0</v>
      </c>
      <c r="BJ573" s="18" t="s">
        <v>85</v>
      </c>
      <c r="BK573" s="145">
        <f>ROUND(I573*H573,2)</f>
        <v>0</v>
      </c>
      <c r="BL573" s="18" t="s">
        <v>135</v>
      </c>
      <c r="BM573" s="144" t="s">
        <v>580</v>
      </c>
    </row>
    <row r="574" spans="2:47" s="1" customFormat="1" ht="12">
      <c r="B574" s="34"/>
      <c r="D574" s="146" t="s">
        <v>137</v>
      </c>
      <c r="F574" s="147" t="s">
        <v>581</v>
      </c>
      <c r="I574" s="148"/>
      <c r="L574" s="34"/>
      <c r="M574" s="149"/>
      <c r="T574" s="55"/>
      <c r="AT574" s="18" t="s">
        <v>137</v>
      </c>
      <c r="AU574" s="18" t="s">
        <v>87</v>
      </c>
    </row>
    <row r="575" spans="2:51" s="12" customFormat="1" ht="12">
      <c r="B575" s="150"/>
      <c r="D575" s="151" t="s">
        <v>139</v>
      </c>
      <c r="E575" s="152" t="s">
        <v>32</v>
      </c>
      <c r="F575" s="153" t="s">
        <v>567</v>
      </c>
      <c r="H575" s="152" t="s">
        <v>32</v>
      </c>
      <c r="I575" s="154"/>
      <c r="L575" s="150"/>
      <c r="M575" s="155"/>
      <c r="T575" s="156"/>
      <c r="AT575" s="152" t="s">
        <v>139</v>
      </c>
      <c r="AU575" s="152" t="s">
        <v>87</v>
      </c>
      <c r="AV575" s="12" t="s">
        <v>85</v>
      </c>
      <c r="AW575" s="12" t="s">
        <v>39</v>
      </c>
      <c r="AX575" s="12" t="s">
        <v>78</v>
      </c>
      <c r="AY575" s="152" t="s">
        <v>128</v>
      </c>
    </row>
    <row r="576" spans="2:51" s="12" customFormat="1" ht="12">
      <c r="B576" s="150"/>
      <c r="D576" s="151" t="s">
        <v>139</v>
      </c>
      <c r="E576" s="152" t="s">
        <v>32</v>
      </c>
      <c r="F576" s="153" t="s">
        <v>568</v>
      </c>
      <c r="H576" s="152" t="s">
        <v>32</v>
      </c>
      <c r="I576" s="154"/>
      <c r="L576" s="150"/>
      <c r="M576" s="155"/>
      <c r="T576" s="156"/>
      <c r="AT576" s="152" t="s">
        <v>139</v>
      </c>
      <c r="AU576" s="152" t="s">
        <v>87</v>
      </c>
      <c r="AV576" s="12" t="s">
        <v>85</v>
      </c>
      <c r="AW576" s="12" t="s">
        <v>39</v>
      </c>
      <c r="AX576" s="12" t="s">
        <v>78</v>
      </c>
      <c r="AY576" s="152" t="s">
        <v>128</v>
      </c>
    </row>
    <row r="577" spans="2:51" s="13" customFormat="1" ht="12">
      <c r="B577" s="157"/>
      <c r="D577" s="151" t="s">
        <v>139</v>
      </c>
      <c r="E577" s="158" t="s">
        <v>32</v>
      </c>
      <c r="F577" s="159" t="s">
        <v>582</v>
      </c>
      <c r="H577" s="160">
        <v>1.4</v>
      </c>
      <c r="I577" s="161"/>
      <c r="L577" s="157"/>
      <c r="M577" s="162"/>
      <c r="T577" s="163"/>
      <c r="AT577" s="158" t="s">
        <v>139</v>
      </c>
      <c r="AU577" s="158" t="s">
        <v>87</v>
      </c>
      <c r="AV577" s="13" t="s">
        <v>87</v>
      </c>
      <c r="AW577" s="13" t="s">
        <v>39</v>
      </c>
      <c r="AX577" s="13" t="s">
        <v>78</v>
      </c>
      <c r="AY577" s="158" t="s">
        <v>128</v>
      </c>
    </row>
    <row r="578" spans="2:51" s="14" customFormat="1" ht="12">
      <c r="B578" s="164"/>
      <c r="D578" s="151" t="s">
        <v>139</v>
      </c>
      <c r="E578" s="165" t="s">
        <v>32</v>
      </c>
      <c r="F578" s="166" t="s">
        <v>143</v>
      </c>
      <c r="H578" s="167">
        <v>1.4</v>
      </c>
      <c r="I578" s="168"/>
      <c r="L578" s="164"/>
      <c r="M578" s="169"/>
      <c r="T578" s="170"/>
      <c r="AT578" s="165" t="s">
        <v>139</v>
      </c>
      <c r="AU578" s="165" t="s">
        <v>87</v>
      </c>
      <c r="AV578" s="14" t="s">
        <v>135</v>
      </c>
      <c r="AW578" s="14" t="s">
        <v>39</v>
      </c>
      <c r="AX578" s="14" t="s">
        <v>85</v>
      </c>
      <c r="AY578" s="165" t="s">
        <v>128</v>
      </c>
    </row>
    <row r="579" spans="2:65" s="1" customFormat="1" ht="33" customHeight="1">
      <c r="B579" s="34"/>
      <c r="C579" s="133" t="s">
        <v>583</v>
      </c>
      <c r="D579" s="133" t="s">
        <v>130</v>
      </c>
      <c r="E579" s="134" t="s">
        <v>584</v>
      </c>
      <c r="F579" s="135" t="s">
        <v>585</v>
      </c>
      <c r="G579" s="136" t="s">
        <v>133</v>
      </c>
      <c r="H579" s="137">
        <v>13.5</v>
      </c>
      <c r="I579" s="138"/>
      <c r="J579" s="139">
        <f>ROUND(I579*H579,2)</f>
        <v>0</v>
      </c>
      <c r="K579" s="135" t="s">
        <v>134</v>
      </c>
      <c r="L579" s="34"/>
      <c r="M579" s="140" t="s">
        <v>32</v>
      </c>
      <c r="N579" s="141" t="s">
        <v>49</v>
      </c>
      <c r="P579" s="142">
        <f>O579*H579</f>
        <v>0</v>
      </c>
      <c r="Q579" s="142">
        <v>0.0012</v>
      </c>
      <c r="R579" s="142">
        <f>Q579*H579</f>
        <v>0.0162</v>
      </c>
      <c r="S579" s="142">
        <v>0</v>
      </c>
      <c r="T579" s="143">
        <f>S579*H579</f>
        <v>0</v>
      </c>
      <c r="AR579" s="144" t="s">
        <v>135</v>
      </c>
      <c r="AT579" s="144" t="s">
        <v>130</v>
      </c>
      <c r="AU579" s="144" t="s">
        <v>87</v>
      </c>
      <c r="AY579" s="18" t="s">
        <v>128</v>
      </c>
      <c r="BE579" s="145">
        <f>IF(N579="základní",J579,0)</f>
        <v>0</v>
      </c>
      <c r="BF579" s="145">
        <f>IF(N579="snížená",J579,0)</f>
        <v>0</v>
      </c>
      <c r="BG579" s="145">
        <f>IF(N579="zákl. přenesená",J579,0)</f>
        <v>0</v>
      </c>
      <c r="BH579" s="145">
        <f>IF(N579="sníž. přenesená",J579,0)</f>
        <v>0</v>
      </c>
      <c r="BI579" s="145">
        <f>IF(N579="nulová",J579,0)</f>
        <v>0</v>
      </c>
      <c r="BJ579" s="18" t="s">
        <v>85</v>
      </c>
      <c r="BK579" s="145">
        <f>ROUND(I579*H579,2)</f>
        <v>0</v>
      </c>
      <c r="BL579" s="18" t="s">
        <v>135</v>
      </c>
      <c r="BM579" s="144" t="s">
        <v>586</v>
      </c>
    </row>
    <row r="580" spans="2:47" s="1" customFormat="1" ht="12">
      <c r="B580" s="34"/>
      <c r="D580" s="146" t="s">
        <v>137</v>
      </c>
      <c r="F580" s="147" t="s">
        <v>587</v>
      </c>
      <c r="I580" s="148"/>
      <c r="L580" s="34"/>
      <c r="M580" s="149"/>
      <c r="T580" s="55"/>
      <c r="AT580" s="18" t="s">
        <v>137</v>
      </c>
      <c r="AU580" s="18" t="s">
        <v>87</v>
      </c>
    </row>
    <row r="581" spans="2:51" s="12" customFormat="1" ht="12">
      <c r="B581" s="150"/>
      <c r="D581" s="151" t="s">
        <v>139</v>
      </c>
      <c r="E581" s="152" t="s">
        <v>32</v>
      </c>
      <c r="F581" s="153" t="s">
        <v>140</v>
      </c>
      <c r="H581" s="152" t="s">
        <v>32</v>
      </c>
      <c r="I581" s="154"/>
      <c r="L581" s="150"/>
      <c r="M581" s="155"/>
      <c r="T581" s="156"/>
      <c r="AT581" s="152" t="s">
        <v>139</v>
      </c>
      <c r="AU581" s="152" t="s">
        <v>87</v>
      </c>
      <c r="AV581" s="12" t="s">
        <v>85</v>
      </c>
      <c r="AW581" s="12" t="s">
        <v>39</v>
      </c>
      <c r="AX581" s="12" t="s">
        <v>78</v>
      </c>
      <c r="AY581" s="152" t="s">
        <v>128</v>
      </c>
    </row>
    <row r="582" spans="2:51" s="12" customFormat="1" ht="12">
      <c r="B582" s="150"/>
      <c r="D582" s="151" t="s">
        <v>139</v>
      </c>
      <c r="E582" s="152" t="s">
        <v>32</v>
      </c>
      <c r="F582" s="153" t="s">
        <v>588</v>
      </c>
      <c r="H582" s="152" t="s">
        <v>32</v>
      </c>
      <c r="I582" s="154"/>
      <c r="L582" s="150"/>
      <c r="M582" s="155"/>
      <c r="T582" s="156"/>
      <c r="AT582" s="152" t="s">
        <v>139</v>
      </c>
      <c r="AU582" s="152" t="s">
        <v>87</v>
      </c>
      <c r="AV582" s="12" t="s">
        <v>85</v>
      </c>
      <c r="AW582" s="12" t="s">
        <v>39</v>
      </c>
      <c r="AX582" s="12" t="s">
        <v>78</v>
      </c>
      <c r="AY582" s="152" t="s">
        <v>128</v>
      </c>
    </row>
    <row r="583" spans="2:51" s="13" customFormat="1" ht="12">
      <c r="B583" s="157"/>
      <c r="D583" s="151" t="s">
        <v>139</v>
      </c>
      <c r="E583" s="158" t="s">
        <v>32</v>
      </c>
      <c r="F583" s="159" t="s">
        <v>589</v>
      </c>
      <c r="H583" s="160">
        <v>13.5</v>
      </c>
      <c r="I583" s="161"/>
      <c r="L583" s="157"/>
      <c r="M583" s="162"/>
      <c r="T583" s="163"/>
      <c r="AT583" s="158" t="s">
        <v>139</v>
      </c>
      <c r="AU583" s="158" t="s">
        <v>87</v>
      </c>
      <c r="AV583" s="13" t="s">
        <v>87</v>
      </c>
      <c r="AW583" s="13" t="s">
        <v>39</v>
      </c>
      <c r="AX583" s="13" t="s">
        <v>78</v>
      </c>
      <c r="AY583" s="158" t="s">
        <v>128</v>
      </c>
    </row>
    <row r="584" spans="2:51" s="14" customFormat="1" ht="12">
      <c r="B584" s="164"/>
      <c r="D584" s="151" t="s">
        <v>139</v>
      </c>
      <c r="E584" s="165" t="s">
        <v>32</v>
      </c>
      <c r="F584" s="166" t="s">
        <v>143</v>
      </c>
      <c r="H584" s="167">
        <v>13.5</v>
      </c>
      <c r="I584" s="168"/>
      <c r="L584" s="164"/>
      <c r="M584" s="169"/>
      <c r="T584" s="170"/>
      <c r="AT584" s="165" t="s">
        <v>139</v>
      </c>
      <c r="AU584" s="165" t="s">
        <v>87</v>
      </c>
      <c r="AV584" s="14" t="s">
        <v>135</v>
      </c>
      <c r="AW584" s="14" t="s">
        <v>39</v>
      </c>
      <c r="AX584" s="14" t="s">
        <v>85</v>
      </c>
      <c r="AY584" s="165" t="s">
        <v>128</v>
      </c>
    </row>
    <row r="585" spans="2:65" s="1" customFormat="1" ht="33" customHeight="1">
      <c r="B585" s="34"/>
      <c r="C585" s="133" t="s">
        <v>590</v>
      </c>
      <c r="D585" s="133" t="s">
        <v>130</v>
      </c>
      <c r="E585" s="134" t="s">
        <v>584</v>
      </c>
      <c r="F585" s="135" t="s">
        <v>585</v>
      </c>
      <c r="G585" s="136" t="s">
        <v>133</v>
      </c>
      <c r="H585" s="137">
        <v>80.813</v>
      </c>
      <c r="I585" s="138"/>
      <c r="J585" s="139">
        <f>ROUND(I585*H585,2)</f>
        <v>0</v>
      </c>
      <c r="K585" s="135" t="s">
        <v>134</v>
      </c>
      <c r="L585" s="34"/>
      <c r="M585" s="140" t="s">
        <v>32</v>
      </c>
      <c r="N585" s="141" t="s">
        <v>49</v>
      </c>
      <c r="P585" s="142">
        <f>O585*H585</f>
        <v>0</v>
      </c>
      <c r="Q585" s="142">
        <v>0.0012</v>
      </c>
      <c r="R585" s="142">
        <f>Q585*H585</f>
        <v>0.0969756</v>
      </c>
      <c r="S585" s="142">
        <v>0</v>
      </c>
      <c r="T585" s="143">
        <f>S585*H585</f>
        <v>0</v>
      </c>
      <c r="AR585" s="144" t="s">
        <v>135</v>
      </c>
      <c r="AT585" s="144" t="s">
        <v>130</v>
      </c>
      <c r="AU585" s="144" t="s">
        <v>87</v>
      </c>
      <c r="AY585" s="18" t="s">
        <v>128</v>
      </c>
      <c r="BE585" s="145">
        <f>IF(N585="základní",J585,0)</f>
        <v>0</v>
      </c>
      <c r="BF585" s="145">
        <f>IF(N585="snížená",J585,0)</f>
        <v>0</v>
      </c>
      <c r="BG585" s="145">
        <f>IF(N585="zákl. přenesená",J585,0)</f>
        <v>0</v>
      </c>
      <c r="BH585" s="145">
        <f>IF(N585="sníž. přenesená",J585,0)</f>
        <v>0</v>
      </c>
      <c r="BI585" s="145">
        <f>IF(N585="nulová",J585,0)</f>
        <v>0</v>
      </c>
      <c r="BJ585" s="18" t="s">
        <v>85</v>
      </c>
      <c r="BK585" s="145">
        <f>ROUND(I585*H585,2)</f>
        <v>0</v>
      </c>
      <c r="BL585" s="18" t="s">
        <v>135</v>
      </c>
      <c r="BM585" s="144" t="s">
        <v>591</v>
      </c>
    </row>
    <row r="586" spans="2:47" s="1" customFormat="1" ht="12">
      <c r="B586" s="34"/>
      <c r="D586" s="146" t="s">
        <v>137</v>
      </c>
      <c r="F586" s="147" t="s">
        <v>587</v>
      </c>
      <c r="I586" s="148"/>
      <c r="L586" s="34"/>
      <c r="M586" s="149"/>
      <c r="T586" s="55"/>
      <c r="AT586" s="18" t="s">
        <v>137</v>
      </c>
      <c r="AU586" s="18" t="s">
        <v>87</v>
      </c>
    </row>
    <row r="587" spans="2:51" s="12" customFormat="1" ht="12">
      <c r="B587" s="150"/>
      <c r="D587" s="151" t="s">
        <v>139</v>
      </c>
      <c r="E587" s="152" t="s">
        <v>32</v>
      </c>
      <c r="F587" s="153" t="s">
        <v>567</v>
      </c>
      <c r="H587" s="152" t="s">
        <v>32</v>
      </c>
      <c r="I587" s="154"/>
      <c r="L587" s="150"/>
      <c r="M587" s="155"/>
      <c r="T587" s="156"/>
      <c r="AT587" s="152" t="s">
        <v>139</v>
      </c>
      <c r="AU587" s="152" t="s">
        <v>87</v>
      </c>
      <c r="AV587" s="12" t="s">
        <v>85</v>
      </c>
      <c r="AW587" s="12" t="s">
        <v>39</v>
      </c>
      <c r="AX587" s="12" t="s">
        <v>78</v>
      </c>
      <c r="AY587" s="152" t="s">
        <v>128</v>
      </c>
    </row>
    <row r="588" spans="2:51" s="12" customFormat="1" ht="12">
      <c r="B588" s="150"/>
      <c r="D588" s="151" t="s">
        <v>139</v>
      </c>
      <c r="E588" s="152" t="s">
        <v>32</v>
      </c>
      <c r="F588" s="153" t="s">
        <v>568</v>
      </c>
      <c r="H588" s="152" t="s">
        <v>32</v>
      </c>
      <c r="I588" s="154"/>
      <c r="L588" s="150"/>
      <c r="M588" s="155"/>
      <c r="T588" s="156"/>
      <c r="AT588" s="152" t="s">
        <v>139</v>
      </c>
      <c r="AU588" s="152" t="s">
        <v>87</v>
      </c>
      <c r="AV588" s="12" t="s">
        <v>85</v>
      </c>
      <c r="AW588" s="12" t="s">
        <v>39</v>
      </c>
      <c r="AX588" s="12" t="s">
        <v>78</v>
      </c>
      <c r="AY588" s="152" t="s">
        <v>128</v>
      </c>
    </row>
    <row r="589" spans="2:51" s="13" customFormat="1" ht="12">
      <c r="B589" s="157"/>
      <c r="D589" s="151" t="s">
        <v>139</v>
      </c>
      <c r="E589" s="158" t="s">
        <v>32</v>
      </c>
      <c r="F589" s="159" t="s">
        <v>592</v>
      </c>
      <c r="H589" s="160">
        <v>15</v>
      </c>
      <c r="I589" s="161"/>
      <c r="L589" s="157"/>
      <c r="M589" s="162"/>
      <c r="T589" s="163"/>
      <c r="AT589" s="158" t="s">
        <v>139</v>
      </c>
      <c r="AU589" s="158" t="s">
        <v>87</v>
      </c>
      <c r="AV589" s="13" t="s">
        <v>87</v>
      </c>
      <c r="AW589" s="13" t="s">
        <v>39</v>
      </c>
      <c r="AX589" s="13" t="s">
        <v>78</v>
      </c>
      <c r="AY589" s="158" t="s">
        <v>128</v>
      </c>
    </row>
    <row r="590" spans="2:51" s="13" customFormat="1" ht="12">
      <c r="B590" s="157"/>
      <c r="D590" s="151" t="s">
        <v>139</v>
      </c>
      <c r="E590" s="158" t="s">
        <v>32</v>
      </c>
      <c r="F590" s="159" t="s">
        <v>593</v>
      </c>
      <c r="H590" s="160">
        <v>22.5</v>
      </c>
      <c r="I590" s="161"/>
      <c r="L590" s="157"/>
      <c r="M590" s="162"/>
      <c r="T590" s="163"/>
      <c r="AT590" s="158" t="s">
        <v>139</v>
      </c>
      <c r="AU590" s="158" t="s">
        <v>87</v>
      </c>
      <c r="AV590" s="13" t="s">
        <v>87</v>
      </c>
      <c r="AW590" s="13" t="s">
        <v>39</v>
      </c>
      <c r="AX590" s="13" t="s">
        <v>78</v>
      </c>
      <c r="AY590" s="158" t="s">
        <v>128</v>
      </c>
    </row>
    <row r="591" spans="2:51" s="13" customFormat="1" ht="12">
      <c r="B591" s="157"/>
      <c r="D591" s="151" t="s">
        <v>139</v>
      </c>
      <c r="E591" s="158" t="s">
        <v>32</v>
      </c>
      <c r="F591" s="159" t="s">
        <v>594</v>
      </c>
      <c r="H591" s="160">
        <v>43.313</v>
      </c>
      <c r="I591" s="161"/>
      <c r="L591" s="157"/>
      <c r="M591" s="162"/>
      <c r="T591" s="163"/>
      <c r="AT591" s="158" t="s">
        <v>139</v>
      </c>
      <c r="AU591" s="158" t="s">
        <v>87</v>
      </c>
      <c r="AV591" s="13" t="s">
        <v>87</v>
      </c>
      <c r="AW591" s="13" t="s">
        <v>39</v>
      </c>
      <c r="AX591" s="13" t="s">
        <v>78</v>
      </c>
      <c r="AY591" s="158" t="s">
        <v>128</v>
      </c>
    </row>
    <row r="592" spans="2:51" s="14" customFormat="1" ht="12">
      <c r="B592" s="164"/>
      <c r="D592" s="151" t="s">
        <v>139</v>
      </c>
      <c r="E592" s="165" t="s">
        <v>32</v>
      </c>
      <c r="F592" s="166" t="s">
        <v>143</v>
      </c>
      <c r="H592" s="167">
        <v>80.813</v>
      </c>
      <c r="I592" s="168"/>
      <c r="L592" s="164"/>
      <c r="M592" s="169"/>
      <c r="T592" s="170"/>
      <c r="AT592" s="165" t="s">
        <v>139</v>
      </c>
      <c r="AU592" s="165" t="s">
        <v>87</v>
      </c>
      <c r="AV592" s="14" t="s">
        <v>135</v>
      </c>
      <c r="AW592" s="14" t="s">
        <v>39</v>
      </c>
      <c r="AX592" s="14" t="s">
        <v>85</v>
      </c>
      <c r="AY592" s="165" t="s">
        <v>128</v>
      </c>
    </row>
    <row r="593" spans="2:65" s="1" customFormat="1" ht="24.15" customHeight="1">
      <c r="B593" s="34"/>
      <c r="C593" s="133" t="s">
        <v>595</v>
      </c>
      <c r="D593" s="133" t="s">
        <v>130</v>
      </c>
      <c r="E593" s="134" t="s">
        <v>596</v>
      </c>
      <c r="F593" s="135" t="s">
        <v>597</v>
      </c>
      <c r="G593" s="136" t="s">
        <v>223</v>
      </c>
      <c r="H593" s="137">
        <v>226.95</v>
      </c>
      <c r="I593" s="138"/>
      <c r="J593" s="139">
        <f>ROUND(I593*H593,2)</f>
        <v>0</v>
      </c>
      <c r="K593" s="135" t="s">
        <v>134</v>
      </c>
      <c r="L593" s="34"/>
      <c r="M593" s="140" t="s">
        <v>32</v>
      </c>
      <c r="N593" s="141" t="s">
        <v>49</v>
      </c>
      <c r="P593" s="142">
        <f>O593*H593</f>
        <v>0</v>
      </c>
      <c r="Q593" s="142">
        <v>0.0002</v>
      </c>
      <c r="R593" s="142">
        <f>Q593*H593</f>
        <v>0.04539</v>
      </c>
      <c r="S593" s="142">
        <v>0</v>
      </c>
      <c r="T593" s="143">
        <f>S593*H593</f>
        <v>0</v>
      </c>
      <c r="AR593" s="144" t="s">
        <v>135</v>
      </c>
      <c r="AT593" s="144" t="s">
        <v>130</v>
      </c>
      <c r="AU593" s="144" t="s">
        <v>87</v>
      </c>
      <c r="AY593" s="18" t="s">
        <v>128</v>
      </c>
      <c r="BE593" s="145">
        <f>IF(N593="základní",J593,0)</f>
        <v>0</v>
      </c>
      <c r="BF593" s="145">
        <f>IF(N593="snížená",J593,0)</f>
        <v>0</v>
      </c>
      <c r="BG593" s="145">
        <f>IF(N593="zákl. přenesená",J593,0)</f>
        <v>0</v>
      </c>
      <c r="BH593" s="145">
        <f>IF(N593="sníž. přenesená",J593,0)</f>
        <v>0</v>
      </c>
      <c r="BI593" s="145">
        <f>IF(N593="nulová",J593,0)</f>
        <v>0</v>
      </c>
      <c r="BJ593" s="18" t="s">
        <v>85</v>
      </c>
      <c r="BK593" s="145">
        <f>ROUND(I593*H593,2)</f>
        <v>0</v>
      </c>
      <c r="BL593" s="18" t="s">
        <v>135</v>
      </c>
      <c r="BM593" s="144" t="s">
        <v>598</v>
      </c>
    </row>
    <row r="594" spans="2:47" s="1" customFormat="1" ht="12">
      <c r="B594" s="34"/>
      <c r="D594" s="146" t="s">
        <v>137</v>
      </c>
      <c r="F594" s="147" t="s">
        <v>599</v>
      </c>
      <c r="I594" s="148"/>
      <c r="L594" s="34"/>
      <c r="M594" s="149"/>
      <c r="T594" s="55"/>
      <c r="AT594" s="18" t="s">
        <v>137</v>
      </c>
      <c r="AU594" s="18" t="s">
        <v>87</v>
      </c>
    </row>
    <row r="595" spans="2:51" s="12" customFormat="1" ht="12">
      <c r="B595" s="150"/>
      <c r="D595" s="151" t="s">
        <v>139</v>
      </c>
      <c r="E595" s="152" t="s">
        <v>32</v>
      </c>
      <c r="F595" s="153" t="s">
        <v>567</v>
      </c>
      <c r="H595" s="152" t="s">
        <v>32</v>
      </c>
      <c r="I595" s="154"/>
      <c r="L595" s="150"/>
      <c r="M595" s="155"/>
      <c r="T595" s="156"/>
      <c r="AT595" s="152" t="s">
        <v>139</v>
      </c>
      <c r="AU595" s="152" t="s">
        <v>87</v>
      </c>
      <c r="AV595" s="12" t="s">
        <v>85</v>
      </c>
      <c r="AW595" s="12" t="s">
        <v>39</v>
      </c>
      <c r="AX595" s="12" t="s">
        <v>78</v>
      </c>
      <c r="AY595" s="152" t="s">
        <v>128</v>
      </c>
    </row>
    <row r="596" spans="2:51" s="12" customFormat="1" ht="12">
      <c r="B596" s="150"/>
      <c r="D596" s="151" t="s">
        <v>139</v>
      </c>
      <c r="E596" s="152" t="s">
        <v>32</v>
      </c>
      <c r="F596" s="153" t="s">
        <v>600</v>
      </c>
      <c r="H596" s="152" t="s">
        <v>32</v>
      </c>
      <c r="I596" s="154"/>
      <c r="L596" s="150"/>
      <c r="M596" s="155"/>
      <c r="T596" s="156"/>
      <c r="AT596" s="152" t="s">
        <v>139</v>
      </c>
      <c r="AU596" s="152" t="s">
        <v>87</v>
      </c>
      <c r="AV596" s="12" t="s">
        <v>85</v>
      </c>
      <c r="AW596" s="12" t="s">
        <v>39</v>
      </c>
      <c r="AX596" s="12" t="s">
        <v>78</v>
      </c>
      <c r="AY596" s="152" t="s">
        <v>128</v>
      </c>
    </row>
    <row r="597" spans="2:51" s="13" customFormat="1" ht="20.4">
      <c r="B597" s="157"/>
      <c r="D597" s="151" t="s">
        <v>139</v>
      </c>
      <c r="E597" s="158" t="s">
        <v>32</v>
      </c>
      <c r="F597" s="159" t="s">
        <v>569</v>
      </c>
      <c r="H597" s="160">
        <v>204.6</v>
      </c>
      <c r="I597" s="161"/>
      <c r="L597" s="157"/>
      <c r="M597" s="162"/>
      <c r="T597" s="163"/>
      <c r="AT597" s="158" t="s">
        <v>139</v>
      </c>
      <c r="AU597" s="158" t="s">
        <v>87</v>
      </c>
      <c r="AV597" s="13" t="s">
        <v>87</v>
      </c>
      <c r="AW597" s="13" t="s">
        <v>39</v>
      </c>
      <c r="AX597" s="13" t="s">
        <v>78</v>
      </c>
      <c r="AY597" s="158" t="s">
        <v>128</v>
      </c>
    </row>
    <row r="598" spans="2:51" s="13" customFormat="1" ht="12">
      <c r="B598" s="157"/>
      <c r="D598" s="151" t="s">
        <v>139</v>
      </c>
      <c r="E598" s="158" t="s">
        <v>32</v>
      </c>
      <c r="F598" s="159" t="s">
        <v>570</v>
      </c>
      <c r="H598" s="160">
        <v>22.35</v>
      </c>
      <c r="I598" s="161"/>
      <c r="L598" s="157"/>
      <c r="M598" s="162"/>
      <c r="T598" s="163"/>
      <c r="AT598" s="158" t="s">
        <v>139</v>
      </c>
      <c r="AU598" s="158" t="s">
        <v>87</v>
      </c>
      <c r="AV598" s="13" t="s">
        <v>87</v>
      </c>
      <c r="AW598" s="13" t="s">
        <v>39</v>
      </c>
      <c r="AX598" s="13" t="s">
        <v>78</v>
      </c>
      <c r="AY598" s="158" t="s">
        <v>128</v>
      </c>
    </row>
    <row r="599" spans="2:51" s="14" customFormat="1" ht="12">
      <c r="B599" s="164"/>
      <c r="D599" s="151" t="s">
        <v>139</v>
      </c>
      <c r="E599" s="165" t="s">
        <v>32</v>
      </c>
      <c r="F599" s="166" t="s">
        <v>143</v>
      </c>
      <c r="H599" s="167">
        <v>226.95</v>
      </c>
      <c r="I599" s="168"/>
      <c r="L599" s="164"/>
      <c r="M599" s="169"/>
      <c r="T599" s="170"/>
      <c r="AT599" s="165" t="s">
        <v>139</v>
      </c>
      <c r="AU599" s="165" t="s">
        <v>87</v>
      </c>
      <c r="AV599" s="14" t="s">
        <v>135</v>
      </c>
      <c r="AW599" s="14" t="s">
        <v>39</v>
      </c>
      <c r="AX599" s="14" t="s">
        <v>85</v>
      </c>
      <c r="AY599" s="165" t="s">
        <v>128</v>
      </c>
    </row>
    <row r="600" spans="2:65" s="1" customFormat="1" ht="33" customHeight="1">
      <c r="B600" s="34"/>
      <c r="C600" s="133" t="s">
        <v>601</v>
      </c>
      <c r="D600" s="133" t="s">
        <v>130</v>
      </c>
      <c r="E600" s="134" t="s">
        <v>602</v>
      </c>
      <c r="F600" s="135" t="s">
        <v>603</v>
      </c>
      <c r="G600" s="136" t="s">
        <v>223</v>
      </c>
      <c r="H600" s="137">
        <v>231.8</v>
      </c>
      <c r="I600" s="138"/>
      <c r="J600" s="139">
        <f>ROUND(I600*H600,2)</f>
        <v>0</v>
      </c>
      <c r="K600" s="135" t="s">
        <v>134</v>
      </c>
      <c r="L600" s="34"/>
      <c r="M600" s="140" t="s">
        <v>32</v>
      </c>
      <c r="N600" s="141" t="s">
        <v>49</v>
      </c>
      <c r="P600" s="142">
        <f>O600*H600</f>
        <v>0</v>
      </c>
      <c r="Q600" s="142">
        <v>7E-05</v>
      </c>
      <c r="R600" s="142">
        <f>Q600*H600</f>
        <v>0.016226</v>
      </c>
      <c r="S600" s="142">
        <v>0</v>
      </c>
      <c r="T600" s="143">
        <f>S600*H600</f>
        <v>0</v>
      </c>
      <c r="AR600" s="144" t="s">
        <v>135</v>
      </c>
      <c r="AT600" s="144" t="s">
        <v>130</v>
      </c>
      <c r="AU600" s="144" t="s">
        <v>87</v>
      </c>
      <c r="AY600" s="18" t="s">
        <v>128</v>
      </c>
      <c r="BE600" s="145">
        <f>IF(N600="základní",J600,0)</f>
        <v>0</v>
      </c>
      <c r="BF600" s="145">
        <f>IF(N600="snížená",J600,0)</f>
        <v>0</v>
      </c>
      <c r="BG600" s="145">
        <f>IF(N600="zákl. přenesená",J600,0)</f>
        <v>0</v>
      </c>
      <c r="BH600" s="145">
        <f>IF(N600="sníž. přenesená",J600,0)</f>
        <v>0</v>
      </c>
      <c r="BI600" s="145">
        <f>IF(N600="nulová",J600,0)</f>
        <v>0</v>
      </c>
      <c r="BJ600" s="18" t="s">
        <v>85</v>
      </c>
      <c r="BK600" s="145">
        <f>ROUND(I600*H600,2)</f>
        <v>0</v>
      </c>
      <c r="BL600" s="18" t="s">
        <v>135</v>
      </c>
      <c r="BM600" s="144" t="s">
        <v>604</v>
      </c>
    </row>
    <row r="601" spans="2:47" s="1" customFormat="1" ht="12">
      <c r="B601" s="34"/>
      <c r="D601" s="146" t="s">
        <v>137</v>
      </c>
      <c r="F601" s="147" t="s">
        <v>605</v>
      </c>
      <c r="I601" s="148"/>
      <c r="L601" s="34"/>
      <c r="M601" s="149"/>
      <c r="T601" s="55"/>
      <c r="AT601" s="18" t="s">
        <v>137</v>
      </c>
      <c r="AU601" s="18" t="s">
        <v>87</v>
      </c>
    </row>
    <row r="602" spans="2:51" s="12" customFormat="1" ht="12">
      <c r="B602" s="150"/>
      <c r="D602" s="151" t="s">
        <v>139</v>
      </c>
      <c r="E602" s="152" t="s">
        <v>32</v>
      </c>
      <c r="F602" s="153" t="s">
        <v>567</v>
      </c>
      <c r="H602" s="152" t="s">
        <v>32</v>
      </c>
      <c r="I602" s="154"/>
      <c r="L602" s="150"/>
      <c r="M602" s="155"/>
      <c r="T602" s="156"/>
      <c r="AT602" s="152" t="s">
        <v>139</v>
      </c>
      <c r="AU602" s="152" t="s">
        <v>87</v>
      </c>
      <c r="AV602" s="12" t="s">
        <v>85</v>
      </c>
      <c r="AW602" s="12" t="s">
        <v>39</v>
      </c>
      <c r="AX602" s="12" t="s">
        <v>78</v>
      </c>
      <c r="AY602" s="152" t="s">
        <v>128</v>
      </c>
    </row>
    <row r="603" spans="2:51" s="12" customFormat="1" ht="12">
      <c r="B603" s="150"/>
      <c r="D603" s="151" t="s">
        <v>139</v>
      </c>
      <c r="E603" s="152" t="s">
        <v>32</v>
      </c>
      <c r="F603" s="153" t="s">
        <v>600</v>
      </c>
      <c r="H603" s="152" t="s">
        <v>32</v>
      </c>
      <c r="I603" s="154"/>
      <c r="L603" s="150"/>
      <c r="M603" s="155"/>
      <c r="T603" s="156"/>
      <c r="AT603" s="152" t="s">
        <v>139</v>
      </c>
      <c r="AU603" s="152" t="s">
        <v>87</v>
      </c>
      <c r="AV603" s="12" t="s">
        <v>85</v>
      </c>
      <c r="AW603" s="12" t="s">
        <v>39</v>
      </c>
      <c r="AX603" s="12" t="s">
        <v>78</v>
      </c>
      <c r="AY603" s="152" t="s">
        <v>128</v>
      </c>
    </row>
    <row r="604" spans="2:51" s="13" customFormat="1" ht="30.6">
      <c r="B604" s="157"/>
      <c r="D604" s="151" t="s">
        <v>139</v>
      </c>
      <c r="E604" s="158" t="s">
        <v>32</v>
      </c>
      <c r="F604" s="159" t="s">
        <v>576</v>
      </c>
      <c r="H604" s="160">
        <v>231.8</v>
      </c>
      <c r="I604" s="161"/>
      <c r="L604" s="157"/>
      <c r="M604" s="162"/>
      <c r="T604" s="163"/>
      <c r="AT604" s="158" t="s">
        <v>139</v>
      </c>
      <c r="AU604" s="158" t="s">
        <v>87</v>
      </c>
      <c r="AV604" s="13" t="s">
        <v>87</v>
      </c>
      <c r="AW604" s="13" t="s">
        <v>39</v>
      </c>
      <c r="AX604" s="13" t="s">
        <v>78</v>
      </c>
      <c r="AY604" s="158" t="s">
        <v>128</v>
      </c>
    </row>
    <row r="605" spans="2:51" s="14" customFormat="1" ht="12">
      <c r="B605" s="164"/>
      <c r="D605" s="151" t="s">
        <v>139</v>
      </c>
      <c r="E605" s="165" t="s">
        <v>32</v>
      </c>
      <c r="F605" s="166" t="s">
        <v>143</v>
      </c>
      <c r="H605" s="167">
        <v>231.8</v>
      </c>
      <c r="I605" s="168"/>
      <c r="L605" s="164"/>
      <c r="M605" s="169"/>
      <c r="T605" s="170"/>
      <c r="AT605" s="165" t="s">
        <v>139</v>
      </c>
      <c r="AU605" s="165" t="s">
        <v>87</v>
      </c>
      <c r="AV605" s="14" t="s">
        <v>135</v>
      </c>
      <c r="AW605" s="14" t="s">
        <v>39</v>
      </c>
      <c r="AX605" s="14" t="s">
        <v>85</v>
      </c>
      <c r="AY605" s="165" t="s">
        <v>128</v>
      </c>
    </row>
    <row r="606" spans="2:65" s="1" customFormat="1" ht="24.15" customHeight="1">
      <c r="B606" s="34"/>
      <c r="C606" s="133" t="s">
        <v>606</v>
      </c>
      <c r="D606" s="133" t="s">
        <v>130</v>
      </c>
      <c r="E606" s="134" t="s">
        <v>607</v>
      </c>
      <c r="F606" s="135" t="s">
        <v>608</v>
      </c>
      <c r="G606" s="136" t="s">
        <v>223</v>
      </c>
      <c r="H606" s="137">
        <v>1.4</v>
      </c>
      <c r="I606" s="138"/>
      <c r="J606" s="139">
        <f>ROUND(I606*H606,2)</f>
        <v>0</v>
      </c>
      <c r="K606" s="135" t="s">
        <v>134</v>
      </c>
      <c r="L606" s="34"/>
      <c r="M606" s="140" t="s">
        <v>32</v>
      </c>
      <c r="N606" s="141" t="s">
        <v>49</v>
      </c>
      <c r="P606" s="142">
        <f>O606*H606</f>
        <v>0</v>
      </c>
      <c r="Q606" s="142">
        <v>0.0004</v>
      </c>
      <c r="R606" s="142">
        <f>Q606*H606</f>
        <v>0.00056</v>
      </c>
      <c r="S606" s="142">
        <v>0</v>
      </c>
      <c r="T606" s="143">
        <f>S606*H606</f>
        <v>0</v>
      </c>
      <c r="AR606" s="144" t="s">
        <v>135</v>
      </c>
      <c r="AT606" s="144" t="s">
        <v>130</v>
      </c>
      <c r="AU606" s="144" t="s">
        <v>87</v>
      </c>
      <c r="AY606" s="18" t="s">
        <v>128</v>
      </c>
      <c r="BE606" s="145">
        <f>IF(N606="základní",J606,0)</f>
        <v>0</v>
      </c>
      <c r="BF606" s="145">
        <f>IF(N606="snížená",J606,0)</f>
        <v>0</v>
      </c>
      <c r="BG606" s="145">
        <f>IF(N606="zákl. přenesená",J606,0)</f>
        <v>0</v>
      </c>
      <c r="BH606" s="145">
        <f>IF(N606="sníž. přenesená",J606,0)</f>
        <v>0</v>
      </c>
      <c r="BI606" s="145">
        <f>IF(N606="nulová",J606,0)</f>
        <v>0</v>
      </c>
      <c r="BJ606" s="18" t="s">
        <v>85</v>
      </c>
      <c r="BK606" s="145">
        <f>ROUND(I606*H606,2)</f>
        <v>0</v>
      </c>
      <c r="BL606" s="18" t="s">
        <v>135</v>
      </c>
      <c r="BM606" s="144" t="s">
        <v>609</v>
      </c>
    </row>
    <row r="607" spans="2:47" s="1" customFormat="1" ht="12">
      <c r="B607" s="34"/>
      <c r="D607" s="146" t="s">
        <v>137</v>
      </c>
      <c r="F607" s="147" t="s">
        <v>610</v>
      </c>
      <c r="I607" s="148"/>
      <c r="L607" s="34"/>
      <c r="M607" s="149"/>
      <c r="T607" s="55"/>
      <c r="AT607" s="18" t="s">
        <v>137</v>
      </c>
      <c r="AU607" s="18" t="s">
        <v>87</v>
      </c>
    </row>
    <row r="608" spans="2:51" s="12" customFormat="1" ht="12">
      <c r="B608" s="150"/>
      <c r="D608" s="151" t="s">
        <v>139</v>
      </c>
      <c r="E608" s="152" t="s">
        <v>32</v>
      </c>
      <c r="F608" s="153" t="s">
        <v>567</v>
      </c>
      <c r="H608" s="152" t="s">
        <v>32</v>
      </c>
      <c r="I608" s="154"/>
      <c r="L608" s="150"/>
      <c r="M608" s="155"/>
      <c r="T608" s="156"/>
      <c r="AT608" s="152" t="s">
        <v>139</v>
      </c>
      <c r="AU608" s="152" t="s">
        <v>87</v>
      </c>
      <c r="AV608" s="12" t="s">
        <v>85</v>
      </c>
      <c r="AW608" s="12" t="s">
        <v>39</v>
      </c>
      <c r="AX608" s="12" t="s">
        <v>78</v>
      </c>
      <c r="AY608" s="152" t="s">
        <v>128</v>
      </c>
    </row>
    <row r="609" spans="2:51" s="12" customFormat="1" ht="12">
      <c r="B609" s="150"/>
      <c r="D609" s="151" t="s">
        <v>139</v>
      </c>
      <c r="E609" s="152" t="s">
        <v>32</v>
      </c>
      <c r="F609" s="153" t="s">
        <v>600</v>
      </c>
      <c r="H609" s="152" t="s">
        <v>32</v>
      </c>
      <c r="I609" s="154"/>
      <c r="L609" s="150"/>
      <c r="M609" s="155"/>
      <c r="T609" s="156"/>
      <c r="AT609" s="152" t="s">
        <v>139</v>
      </c>
      <c r="AU609" s="152" t="s">
        <v>87</v>
      </c>
      <c r="AV609" s="12" t="s">
        <v>85</v>
      </c>
      <c r="AW609" s="12" t="s">
        <v>39</v>
      </c>
      <c r="AX609" s="12" t="s">
        <v>78</v>
      </c>
      <c r="AY609" s="152" t="s">
        <v>128</v>
      </c>
    </row>
    <row r="610" spans="2:51" s="13" customFormat="1" ht="12">
      <c r="B610" s="157"/>
      <c r="D610" s="151" t="s">
        <v>139</v>
      </c>
      <c r="E610" s="158" t="s">
        <v>32</v>
      </c>
      <c r="F610" s="159" t="s">
        <v>582</v>
      </c>
      <c r="H610" s="160">
        <v>1.4</v>
      </c>
      <c r="I610" s="161"/>
      <c r="L610" s="157"/>
      <c r="M610" s="162"/>
      <c r="T610" s="163"/>
      <c r="AT610" s="158" t="s">
        <v>139</v>
      </c>
      <c r="AU610" s="158" t="s">
        <v>87</v>
      </c>
      <c r="AV610" s="13" t="s">
        <v>87</v>
      </c>
      <c r="AW610" s="13" t="s">
        <v>39</v>
      </c>
      <c r="AX610" s="13" t="s">
        <v>78</v>
      </c>
      <c r="AY610" s="158" t="s">
        <v>128</v>
      </c>
    </row>
    <row r="611" spans="2:51" s="14" customFormat="1" ht="12">
      <c r="B611" s="164"/>
      <c r="D611" s="151" t="s">
        <v>139</v>
      </c>
      <c r="E611" s="165" t="s">
        <v>32</v>
      </c>
      <c r="F611" s="166" t="s">
        <v>143</v>
      </c>
      <c r="H611" s="167">
        <v>1.4</v>
      </c>
      <c r="I611" s="168"/>
      <c r="L611" s="164"/>
      <c r="M611" s="169"/>
      <c r="T611" s="170"/>
      <c r="AT611" s="165" t="s">
        <v>139</v>
      </c>
      <c r="AU611" s="165" t="s">
        <v>87</v>
      </c>
      <c r="AV611" s="14" t="s">
        <v>135</v>
      </c>
      <c r="AW611" s="14" t="s">
        <v>39</v>
      </c>
      <c r="AX611" s="14" t="s">
        <v>85</v>
      </c>
      <c r="AY611" s="165" t="s">
        <v>128</v>
      </c>
    </row>
    <row r="612" spans="2:65" s="1" customFormat="1" ht="37.8" customHeight="1">
      <c r="B612" s="34"/>
      <c r="C612" s="133" t="s">
        <v>611</v>
      </c>
      <c r="D612" s="133" t="s">
        <v>130</v>
      </c>
      <c r="E612" s="134" t="s">
        <v>612</v>
      </c>
      <c r="F612" s="135" t="s">
        <v>613</v>
      </c>
      <c r="G612" s="136" t="s">
        <v>223</v>
      </c>
      <c r="H612" s="137">
        <v>14</v>
      </c>
      <c r="I612" s="138"/>
      <c r="J612" s="139">
        <f>ROUND(I612*H612,2)</f>
        <v>0</v>
      </c>
      <c r="K612" s="135" t="s">
        <v>134</v>
      </c>
      <c r="L612" s="34"/>
      <c r="M612" s="140" t="s">
        <v>32</v>
      </c>
      <c r="N612" s="141" t="s">
        <v>49</v>
      </c>
      <c r="P612" s="142">
        <f>O612*H612</f>
        <v>0</v>
      </c>
      <c r="Q612" s="142">
        <v>0.00219</v>
      </c>
      <c r="R612" s="142">
        <f>Q612*H612</f>
        <v>0.03066</v>
      </c>
      <c r="S612" s="142">
        <v>0</v>
      </c>
      <c r="T612" s="143">
        <f>S612*H612</f>
        <v>0</v>
      </c>
      <c r="AR612" s="144" t="s">
        <v>135</v>
      </c>
      <c r="AT612" s="144" t="s">
        <v>130</v>
      </c>
      <c r="AU612" s="144" t="s">
        <v>87</v>
      </c>
      <c r="AY612" s="18" t="s">
        <v>128</v>
      </c>
      <c r="BE612" s="145">
        <f>IF(N612="základní",J612,0)</f>
        <v>0</v>
      </c>
      <c r="BF612" s="145">
        <f>IF(N612="snížená",J612,0)</f>
        <v>0</v>
      </c>
      <c r="BG612" s="145">
        <f>IF(N612="zákl. přenesená",J612,0)</f>
        <v>0</v>
      </c>
      <c r="BH612" s="145">
        <f>IF(N612="sníž. přenesená",J612,0)</f>
        <v>0</v>
      </c>
      <c r="BI612" s="145">
        <f>IF(N612="nulová",J612,0)</f>
        <v>0</v>
      </c>
      <c r="BJ612" s="18" t="s">
        <v>85</v>
      </c>
      <c r="BK612" s="145">
        <f>ROUND(I612*H612,2)</f>
        <v>0</v>
      </c>
      <c r="BL612" s="18" t="s">
        <v>135</v>
      </c>
      <c r="BM612" s="144" t="s">
        <v>614</v>
      </c>
    </row>
    <row r="613" spans="2:47" s="1" customFormat="1" ht="12">
      <c r="B613" s="34"/>
      <c r="D613" s="146" t="s">
        <v>137</v>
      </c>
      <c r="F613" s="147" t="s">
        <v>615</v>
      </c>
      <c r="I613" s="148"/>
      <c r="L613" s="34"/>
      <c r="M613" s="149"/>
      <c r="T613" s="55"/>
      <c r="AT613" s="18" t="s">
        <v>137</v>
      </c>
      <c r="AU613" s="18" t="s">
        <v>87</v>
      </c>
    </row>
    <row r="614" spans="2:51" s="12" customFormat="1" ht="12">
      <c r="B614" s="150"/>
      <c r="D614" s="151" t="s">
        <v>139</v>
      </c>
      <c r="E614" s="152" t="s">
        <v>32</v>
      </c>
      <c r="F614" s="153" t="s">
        <v>567</v>
      </c>
      <c r="H614" s="152" t="s">
        <v>32</v>
      </c>
      <c r="I614" s="154"/>
      <c r="L614" s="150"/>
      <c r="M614" s="155"/>
      <c r="T614" s="156"/>
      <c r="AT614" s="152" t="s">
        <v>139</v>
      </c>
      <c r="AU614" s="152" t="s">
        <v>87</v>
      </c>
      <c r="AV614" s="12" t="s">
        <v>85</v>
      </c>
      <c r="AW614" s="12" t="s">
        <v>39</v>
      </c>
      <c r="AX614" s="12" t="s">
        <v>78</v>
      </c>
      <c r="AY614" s="152" t="s">
        <v>128</v>
      </c>
    </row>
    <row r="615" spans="2:51" s="12" customFormat="1" ht="12">
      <c r="B615" s="150"/>
      <c r="D615" s="151" t="s">
        <v>139</v>
      </c>
      <c r="E615" s="152" t="s">
        <v>32</v>
      </c>
      <c r="F615" s="153" t="s">
        <v>600</v>
      </c>
      <c r="H615" s="152" t="s">
        <v>32</v>
      </c>
      <c r="I615" s="154"/>
      <c r="L615" s="150"/>
      <c r="M615" s="155"/>
      <c r="T615" s="156"/>
      <c r="AT615" s="152" t="s">
        <v>139</v>
      </c>
      <c r="AU615" s="152" t="s">
        <v>87</v>
      </c>
      <c r="AV615" s="12" t="s">
        <v>85</v>
      </c>
      <c r="AW615" s="12" t="s">
        <v>39</v>
      </c>
      <c r="AX615" s="12" t="s">
        <v>78</v>
      </c>
      <c r="AY615" s="152" t="s">
        <v>128</v>
      </c>
    </row>
    <row r="616" spans="2:51" s="13" customFormat="1" ht="12">
      <c r="B616" s="157"/>
      <c r="D616" s="151" t="s">
        <v>139</v>
      </c>
      <c r="E616" s="158" t="s">
        <v>32</v>
      </c>
      <c r="F616" s="159" t="s">
        <v>616</v>
      </c>
      <c r="H616" s="160">
        <v>14</v>
      </c>
      <c r="I616" s="161"/>
      <c r="L616" s="157"/>
      <c r="M616" s="162"/>
      <c r="T616" s="163"/>
      <c r="AT616" s="158" t="s">
        <v>139</v>
      </c>
      <c r="AU616" s="158" t="s">
        <v>87</v>
      </c>
      <c r="AV616" s="13" t="s">
        <v>87</v>
      </c>
      <c r="AW616" s="13" t="s">
        <v>39</v>
      </c>
      <c r="AX616" s="13" t="s">
        <v>78</v>
      </c>
      <c r="AY616" s="158" t="s">
        <v>128</v>
      </c>
    </row>
    <row r="617" spans="2:51" s="14" customFormat="1" ht="12">
      <c r="B617" s="164"/>
      <c r="D617" s="151" t="s">
        <v>139</v>
      </c>
      <c r="E617" s="165" t="s">
        <v>32</v>
      </c>
      <c r="F617" s="166" t="s">
        <v>143</v>
      </c>
      <c r="H617" s="167">
        <v>14</v>
      </c>
      <c r="I617" s="168"/>
      <c r="L617" s="164"/>
      <c r="M617" s="169"/>
      <c r="T617" s="170"/>
      <c r="AT617" s="165" t="s">
        <v>139</v>
      </c>
      <c r="AU617" s="165" t="s">
        <v>87</v>
      </c>
      <c r="AV617" s="14" t="s">
        <v>135</v>
      </c>
      <c r="AW617" s="14" t="s">
        <v>39</v>
      </c>
      <c r="AX617" s="14" t="s">
        <v>85</v>
      </c>
      <c r="AY617" s="165" t="s">
        <v>128</v>
      </c>
    </row>
    <row r="618" spans="2:65" s="1" customFormat="1" ht="37.8" customHeight="1">
      <c r="B618" s="34"/>
      <c r="C618" s="133" t="s">
        <v>617</v>
      </c>
      <c r="D618" s="133" t="s">
        <v>130</v>
      </c>
      <c r="E618" s="134" t="s">
        <v>618</v>
      </c>
      <c r="F618" s="135" t="s">
        <v>619</v>
      </c>
      <c r="G618" s="136" t="s">
        <v>133</v>
      </c>
      <c r="H618" s="137">
        <v>13.5</v>
      </c>
      <c r="I618" s="138"/>
      <c r="J618" s="139">
        <f>ROUND(I618*H618,2)</f>
        <v>0</v>
      </c>
      <c r="K618" s="135" t="s">
        <v>134</v>
      </c>
      <c r="L618" s="34"/>
      <c r="M618" s="140" t="s">
        <v>32</v>
      </c>
      <c r="N618" s="141" t="s">
        <v>49</v>
      </c>
      <c r="P618" s="142">
        <f>O618*H618</f>
        <v>0</v>
      </c>
      <c r="Q618" s="142">
        <v>0.0016</v>
      </c>
      <c r="R618" s="142">
        <f>Q618*H618</f>
        <v>0.0216</v>
      </c>
      <c r="S618" s="142">
        <v>0</v>
      </c>
      <c r="T618" s="143">
        <f>S618*H618</f>
        <v>0</v>
      </c>
      <c r="AR618" s="144" t="s">
        <v>135</v>
      </c>
      <c r="AT618" s="144" t="s">
        <v>130</v>
      </c>
      <c r="AU618" s="144" t="s">
        <v>87</v>
      </c>
      <c r="AY618" s="18" t="s">
        <v>128</v>
      </c>
      <c r="BE618" s="145">
        <f>IF(N618="základní",J618,0)</f>
        <v>0</v>
      </c>
      <c r="BF618" s="145">
        <f>IF(N618="snížená",J618,0)</f>
        <v>0</v>
      </c>
      <c r="BG618" s="145">
        <f>IF(N618="zákl. přenesená",J618,0)</f>
        <v>0</v>
      </c>
      <c r="BH618" s="145">
        <f>IF(N618="sníž. přenesená",J618,0)</f>
        <v>0</v>
      </c>
      <c r="BI618" s="145">
        <f>IF(N618="nulová",J618,0)</f>
        <v>0</v>
      </c>
      <c r="BJ618" s="18" t="s">
        <v>85</v>
      </c>
      <c r="BK618" s="145">
        <f>ROUND(I618*H618,2)</f>
        <v>0</v>
      </c>
      <c r="BL618" s="18" t="s">
        <v>135</v>
      </c>
      <c r="BM618" s="144" t="s">
        <v>620</v>
      </c>
    </row>
    <row r="619" spans="2:47" s="1" customFormat="1" ht="12">
      <c r="B619" s="34"/>
      <c r="D619" s="146" t="s">
        <v>137</v>
      </c>
      <c r="F619" s="147" t="s">
        <v>621</v>
      </c>
      <c r="I619" s="148"/>
      <c r="L619" s="34"/>
      <c r="M619" s="149"/>
      <c r="T619" s="55"/>
      <c r="AT619" s="18" t="s">
        <v>137</v>
      </c>
      <c r="AU619" s="18" t="s">
        <v>87</v>
      </c>
    </row>
    <row r="620" spans="2:51" s="12" customFormat="1" ht="12">
      <c r="B620" s="150"/>
      <c r="D620" s="151" t="s">
        <v>139</v>
      </c>
      <c r="E620" s="152" t="s">
        <v>32</v>
      </c>
      <c r="F620" s="153" t="s">
        <v>140</v>
      </c>
      <c r="H620" s="152" t="s">
        <v>32</v>
      </c>
      <c r="I620" s="154"/>
      <c r="L620" s="150"/>
      <c r="M620" s="155"/>
      <c r="T620" s="156"/>
      <c r="AT620" s="152" t="s">
        <v>139</v>
      </c>
      <c r="AU620" s="152" t="s">
        <v>87</v>
      </c>
      <c r="AV620" s="12" t="s">
        <v>85</v>
      </c>
      <c r="AW620" s="12" t="s">
        <v>39</v>
      </c>
      <c r="AX620" s="12" t="s">
        <v>78</v>
      </c>
      <c r="AY620" s="152" t="s">
        <v>128</v>
      </c>
    </row>
    <row r="621" spans="2:51" s="12" customFormat="1" ht="12">
      <c r="B621" s="150"/>
      <c r="D621" s="151" t="s">
        <v>139</v>
      </c>
      <c r="E621" s="152" t="s">
        <v>32</v>
      </c>
      <c r="F621" s="153" t="s">
        <v>622</v>
      </c>
      <c r="H621" s="152" t="s">
        <v>32</v>
      </c>
      <c r="I621" s="154"/>
      <c r="L621" s="150"/>
      <c r="M621" s="155"/>
      <c r="T621" s="156"/>
      <c r="AT621" s="152" t="s">
        <v>139</v>
      </c>
      <c r="AU621" s="152" t="s">
        <v>87</v>
      </c>
      <c r="AV621" s="12" t="s">
        <v>85</v>
      </c>
      <c r="AW621" s="12" t="s">
        <v>39</v>
      </c>
      <c r="AX621" s="12" t="s">
        <v>78</v>
      </c>
      <c r="AY621" s="152" t="s">
        <v>128</v>
      </c>
    </row>
    <row r="622" spans="2:51" s="13" customFormat="1" ht="12">
      <c r="B622" s="157"/>
      <c r="D622" s="151" t="s">
        <v>139</v>
      </c>
      <c r="E622" s="158" t="s">
        <v>32</v>
      </c>
      <c r="F622" s="159" t="s">
        <v>589</v>
      </c>
      <c r="H622" s="160">
        <v>13.5</v>
      </c>
      <c r="I622" s="161"/>
      <c r="L622" s="157"/>
      <c r="M622" s="162"/>
      <c r="T622" s="163"/>
      <c r="AT622" s="158" t="s">
        <v>139</v>
      </c>
      <c r="AU622" s="158" t="s">
        <v>87</v>
      </c>
      <c r="AV622" s="13" t="s">
        <v>87</v>
      </c>
      <c r="AW622" s="13" t="s">
        <v>39</v>
      </c>
      <c r="AX622" s="13" t="s">
        <v>78</v>
      </c>
      <c r="AY622" s="158" t="s">
        <v>128</v>
      </c>
    </row>
    <row r="623" spans="2:51" s="14" customFormat="1" ht="12">
      <c r="B623" s="164"/>
      <c r="D623" s="151" t="s">
        <v>139</v>
      </c>
      <c r="E623" s="165" t="s">
        <v>32</v>
      </c>
      <c r="F623" s="166" t="s">
        <v>143</v>
      </c>
      <c r="H623" s="167">
        <v>13.5</v>
      </c>
      <c r="I623" s="168"/>
      <c r="L623" s="164"/>
      <c r="M623" s="169"/>
      <c r="T623" s="170"/>
      <c r="AT623" s="165" t="s">
        <v>139</v>
      </c>
      <c r="AU623" s="165" t="s">
        <v>87</v>
      </c>
      <c r="AV623" s="14" t="s">
        <v>135</v>
      </c>
      <c r="AW623" s="14" t="s">
        <v>39</v>
      </c>
      <c r="AX623" s="14" t="s">
        <v>85</v>
      </c>
      <c r="AY623" s="165" t="s">
        <v>128</v>
      </c>
    </row>
    <row r="624" spans="2:65" s="1" customFormat="1" ht="37.8" customHeight="1">
      <c r="B624" s="34"/>
      <c r="C624" s="133" t="s">
        <v>623</v>
      </c>
      <c r="D624" s="133" t="s">
        <v>130</v>
      </c>
      <c r="E624" s="134" t="s">
        <v>618</v>
      </c>
      <c r="F624" s="135" t="s">
        <v>619</v>
      </c>
      <c r="G624" s="136" t="s">
        <v>133</v>
      </c>
      <c r="H624" s="137">
        <v>37.5</v>
      </c>
      <c r="I624" s="138"/>
      <c r="J624" s="139">
        <f>ROUND(I624*H624,2)</f>
        <v>0</v>
      </c>
      <c r="K624" s="135" t="s">
        <v>134</v>
      </c>
      <c r="L624" s="34"/>
      <c r="M624" s="140" t="s">
        <v>32</v>
      </c>
      <c r="N624" s="141" t="s">
        <v>49</v>
      </c>
      <c r="P624" s="142">
        <f>O624*H624</f>
        <v>0</v>
      </c>
      <c r="Q624" s="142">
        <v>0.0016</v>
      </c>
      <c r="R624" s="142">
        <f>Q624*H624</f>
        <v>0.060000000000000005</v>
      </c>
      <c r="S624" s="142">
        <v>0</v>
      </c>
      <c r="T624" s="143">
        <f>S624*H624</f>
        <v>0</v>
      </c>
      <c r="AR624" s="144" t="s">
        <v>135</v>
      </c>
      <c r="AT624" s="144" t="s">
        <v>130</v>
      </c>
      <c r="AU624" s="144" t="s">
        <v>87</v>
      </c>
      <c r="AY624" s="18" t="s">
        <v>128</v>
      </c>
      <c r="BE624" s="145">
        <f>IF(N624="základní",J624,0)</f>
        <v>0</v>
      </c>
      <c r="BF624" s="145">
        <f>IF(N624="snížená",J624,0)</f>
        <v>0</v>
      </c>
      <c r="BG624" s="145">
        <f>IF(N624="zákl. přenesená",J624,0)</f>
        <v>0</v>
      </c>
      <c r="BH624" s="145">
        <f>IF(N624="sníž. přenesená",J624,0)</f>
        <v>0</v>
      </c>
      <c r="BI624" s="145">
        <f>IF(N624="nulová",J624,0)</f>
        <v>0</v>
      </c>
      <c r="BJ624" s="18" t="s">
        <v>85</v>
      </c>
      <c r="BK624" s="145">
        <f>ROUND(I624*H624,2)</f>
        <v>0</v>
      </c>
      <c r="BL624" s="18" t="s">
        <v>135</v>
      </c>
      <c r="BM624" s="144" t="s">
        <v>624</v>
      </c>
    </row>
    <row r="625" spans="2:47" s="1" customFormat="1" ht="12">
      <c r="B625" s="34"/>
      <c r="D625" s="146" t="s">
        <v>137</v>
      </c>
      <c r="F625" s="147" t="s">
        <v>621</v>
      </c>
      <c r="I625" s="148"/>
      <c r="L625" s="34"/>
      <c r="M625" s="149"/>
      <c r="T625" s="55"/>
      <c r="AT625" s="18" t="s">
        <v>137</v>
      </c>
      <c r="AU625" s="18" t="s">
        <v>87</v>
      </c>
    </row>
    <row r="626" spans="2:51" s="12" customFormat="1" ht="12">
      <c r="B626" s="150"/>
      <c r="D626" s="151" t="s">
        <v>139</v>
      </c>
      <c r="E626" s="152" t="s">
        <v>32</v>
      </c>
      <c r="F626" s="153" t="s">
        <v>567</v>
      </c>
      <c r="H626" s="152" t="s">
        <v>32</v>
      </c>
      <c r="I626" s="154"/>
      <c r="L626" s="150"/>
      <c r="M626" s="155"/>
      <c r="T626" s="156"/>
      <c r="AT626" s="152" t="s">
        <v>139</v>
      </c>
      <c r="AU626" s="152" t="s">
        <v>87</v>
      </c>
      <c r="AV626" s="12" t="s">
        <v>85</v>
      </c>
      <c r="AW626" s="12" t="s">
        <v>39</v>
      </c>
      <c r="AX626" s="12" t="s">
        <v>78</v>
      </c>
      <c r="AY626" s="152" t="s">
        <v>128</v>
      </c>
    </row>
    <row r="627" spans="2:51" s="12" customFormat="1" ht="12">
      <c r="B627" s="150"/>
      <c r="D627" s="151" t="s">
        <v>139</v>
      </c>
      <c r="E627" s="152" t="s">
        <v>32</v>
      </c>
      <c r="F627" s="153" t="s">
        <v>600</v>
      </c>
      <c r="H627" s="152" t="s">
        <v>32</v>
      </c>
      <c r="I627" s="154"/>
      <c r="L627" s="150"/>
      <c r="M627" s="155"/>
      <c r="T627" s="156"/>
      <c r="AT627" s="152" t="s">
        <v>139</v>
      </c>
      <c r="AU627" s="152" t="s">
        <v>87</v>
      </c>
      <c r="AV627" s="12" t="s">
        <v>85</v>
      </c>
      <c r="AW627" s="12" t="s">
        <v>39</v>
      </c>
      <c r="AX627" s="12" t="s">
        <v>78</v>
      </c>
      <c r="AY627" s="152" t="s">
        <v>128</v>
      </c>
    </row>
    <row r="628" spans="2:51" s="13" customFormat="1" ht="12">
      <c r="B628" s="157"/>
      <c r="D628" s="151" t="s">
        <v>139</v>
      </c>
      <c r="E628" s="158" t="s">
        <v>32</v>
      </c>
      <c r="F628" s="159" t="s">
        <v>592</v>
      </c>
      <c r="H628" s="160">
        <v>15</v>
      </c>
      <c r="I628" s="161"/>
      <c r="L628" s="157"/>
      <c r="M628" s="162"/>
      <c r="T628" s="163"/>
      <c r="AT628" s="158" t="s">
        <v>139</v>
      </c>
      <c r="AU628" s="158" t="s">
        <v>87</v>
      </c>
      <c r="AV628" s="13" t="s">
        <v>87</v>
      </c>
      <c r="AW628" s="13" t="s">
        <v>39</v>
      </c>
      <c r="AX628" s="13" t="s">
        <v>78</v>
      </c>
      <c r="AY628" s="158" t="s">
        <v>128</v>
      </c>
    </row>
    <row r="629" spans="2:51" s="13" customFormat="1" ht="12">
      <c r="B629" s="157"/>
      <c r="D629" s="151" t="s">
        <v>139</v>
      </c>
      <c r="E629" s="158" t="s">
        <v>32</v>
      </c>
      <c r="F629" s="159" t="s">
        <v>593</v>
      </c>
      <c r="H629" s="160">
        <v>22.5</v>
      </c>
      <c r="I629" s="161"/>
      <c r="L629" s="157"/>
      <c r="M629" s="162"/>
      <c r="T629" s="163"/>
      <c r="AT629" s="158" t="s">
        <v>139</v>
      </c>
      <c r="AU629" s="158" t="s">
        <v>87</v>
      </c>
      <c r="AV629" s="13" t="s">
        <v>87</v>
      </c>
      <c r="AW629" s="13" t="s">
        <v>39</v>
      </c>
      <c r="AX629" s="13" t="s">
        <v>78</v>
      </c>
      <c r="AY629" s="158" t="s">
        <v>128</v>
      </c>
    </row>
    <row r="630" spans="2:51" s="14" customFormat="1" ht="12">
      <c r="B630" s="164"/>
      <c r="D630" s="151" t="s">
        <v>139</v>
      </c>
      <c r="E630" s="165" t="s">
        <v>32</v>
      </c>
      <c r="F630" s="166" t="s">
        <v>143</v>
      </c>
      <c r="H630" s="167">
        <v>37.5</v>
      </c>
      <c r="I630" s="168"/>
      <c r="L630" s="164"/>
      <c r="M630" s="169"/>
      <c r="T630" s="170"/>
      <c r="AT630" s="165" t="s">
        <v>139</v>
      </c>
      <c r="AU630" s="165" t="s">
        <v>87</v>
      </c>
      <c r="AV630" s="14" t="s">
        <v>135</v>
      </c>
      <c r="AW630" s="14" t="s">
        <v>39</v>
      </c>
      <c r="AX630" s="14" t="s">
        <v>85</v>
      </c>
      <c r="AY630" s="165" t="s">
        <v>128</v>
      </c>
    </row>
    <row r="631" spans="2:65" s="1" customFormat="1" ht="66.75" customHeight="1">
      <c r="B631" s="34"/>
      <c r="C631" s="133" t="s">
        <v>625</v>
      </c>
      <c r="D631" s="133" t="s">
        <v>130</v>
      </c>
      <c r="E631" s="134" t="s">
        <v>626</v>
      </c>
      <c r="F631" s="135" t="s">
        <v>627</v>
      </c>
      <c r="G631" s="136" t="s">
        <v>223</v>
      </c>
      <c r="H631" s="137">
        <v>17.3</v>
      </c>
      <c r="I631" s="138"/>
      <c r="J631" s="139">
        <f>ROUND(I631*H631,2)</f>
        <v>0</v>
      </c>
      <c r="K631" s="135" t="s">
        <v>134</v>
      </c>
      <c r="L631" s="34"/>
      <c r="M631" s="140" t="s">
        <v>32</v>
      </c>
      <c r="N631" s="141" t="s">
        <v>49</v>
      </c>
      <c r="P631" s="142">
        <f>O631*H631</f>
        <v>0</v>
      </c>
      <c r="Q631" s="142">
        <v>0.14215</v>
      </c>
      <c r="R631" s="142">
        <f>Q631*H631</f>
        <v>2.4591950000000002</v>
      </c>
      <c r="S631" s="142">
        <v>0</v>
      </c>
      <c r="T631" s="143">
        <f>S631*H631</f>
        <v>0</v>
      </c>
      <c r="AR631" s="144" t="s">
        <v>135</v>
      </c>
      <c r="AT631" s="144" t="s">
        <v>130</v>
      </c>
      <c r="AU631" s="144" t="s">
        <v>87</v>
      </c>
      <c r="AY631" s="18" t="s">
        <v>128</v>
      </c>
      <c r="BE631" s="145">
        <f>IF(N631="základní",J631,0)</f>
        <v>0</v>
      </c>
      <c r="BF631" s="145">
        <f>IF(N631="snížená",J631,0)</f>
        <v>0</v>
      </c>
      <c r="BG631" s="145">
        <f>IF(N631="zákl. přenesená",J631,0)</f>
        <v>0</v>
      </c>
      <c r="BH631" s="145">
        <f>IF(N631="sníž. přenesená",J631,0)</f>
        <v>0</v>
      </c>
      <c r="BI631" s="145">
        <f>IF(N631="nulová",J631,0)</f>
        <v>0</v>
      </c>
      <c r="BJ631" s="18" t="s">
        <v>85</v>
      </c>
      <c r="BK631" s="145">
        <f>ROUND(I631*H631,2)</f>
        <v>0</v>
      </c>
      <c r="BL631" s="18" t="s">
        <v>135</v>
      </c>
      <c r="BM631" s="144" t="s">
        <v>628</v>
      </c>
    </row>
    <row r="632" spans="2:47" s="1" customFormat="1" ht="12">
      <c r="B632" s="34"/>
      <c r="D632" s="146" t="s">
        <v>137</v>
      </c>
      <c r="F632" s="147" t="s">
        <v>629</v>
      </c>
      <c r="I632" s="148"/>
      <c r="L632" s="34"/>
      <c r="M632" s="149"/>
      <c r="T632" s="55"/>
      <c r="AT632" s="18" t="s">
        <v>137</v>
      </c>
      <c r="AU632" s="18" t="s">
        <v>87</v>
      </c>
    </row>
    <row r="633" spans="2:51" s="12" customFormat="1" ht="12">
      <c r="B633" s="150"/>
      <c r="D633" s="151" t="s">
        <v>139</v>
      </c>
      <c r="E633" s="152" t="s">
        <v>32</v>
      </c>
      <c r="F633" s="153" t="s">
        <v>140</v>
      </c>
      <c r="H633" s="152" t="s">
        <v>32</v>
      </c>
      <c r="I633" s="154"/>
      <c r="L633" s="150"/>
      <c r="M633" s="155"/>
      <c r="T633" s="156"/>
      <c r="AT633" s="152" t="s">
        <v>139</v>
      </c>
      <c r="AU633" s="152" t="s">
        <v>87</v>
      </c>
      <c r="AV633" s="12" t="s">
        <v>85</v>
      </c>
      <c r="AW633" s="12" t="s">
        <v>39</v>
      </c>
      <c r="AX633" s="12" t="s">
        <v>78</v>
      </c>
      <c r="AY633" s="152" t="s">
        <v>128</v>
      </c>
    </row>
    <row r="634" spans="2:51" s="12" customFormat="1" ht="12">
      <c r="B634" s="150"/>
      <c r="D634" s="151" t="s">
        <v>139</v>
      </c>
      <c r="E634" s="152" t="s">
        <v>32</v>
      </c>
      <c r="F634" s="153" t="s">
        <v>630</v>
      </c>
      <c r="H634" s="152" t="s">
        <v>32</v>
      </c>
      <c r="I634" s="154"/>
      <c r="L634" s="150"/>
      <c r="M634" s="155"/>
      <c r="T634" s="156"/>
      <c r="AT634" s="152" t="s">
        <v>139</v>
      </c>
      <c r="AU634" s="152" t="s">
        <v>87</v>
      </c>
      <c r="AV634" s="12" t="s">
        <v>85</v>
      </c>
      <c r="AW634" s="12" t="s">
        <v>39</v>
      </c>
      <c r="AX634" s="12" t="s">
        <v>78</v>
      </c>
      <c r="AY634" s="152" t="s">
        <v>128</v>
      </c>
    </row>
    <row r="635" spans="2:51" s="13" customFormat="1" ht="20.4">
      <c r="B635" s="157"/>
      <c r="D635" s="151" t="s">
        <v>139</v>
      </c>
      <c r="E635" s="158" t="s">
        <v>32</v>
      </c>
      <c r="F635" s="159" t="s">
        <v>631</v>
      </c>
      <c r="H635" s="160">
        <v>17.3</v>
      </c>
      <c r="I635" s="161"/>
      <c r="L635" s="157"/>
      <c r="M635" s="162"/>
      <c r="T635" s="163"/>
      <c r="AT635" s="158" t="s">
        <v>139</v>
      </c>
      <c r="AU635" s="158" t="s">
        <v>87</v>
      </c>
      <c r="AV635" s="13" t="s">
        <v>87</v>
      </c>
      <c r="AW635" s="13" t="s">
        <v>39</v>
      </c>
      <c r="AX635" s="13" t="s">
        <v>78</v>
      </c>
      <c r="AY635" s="158" t="s">
        <v>128</v>
      </c>
    </row>
    <row r="636" spans="2:51" s="14" customFormat="1" ht="12">
      <c r="B636" s="164"/>
      <c r="D636" s="151" t="s">
        <v>139</v>
      </c>
      <c r="E636" s="165" t="s">
        <v>32</v>
      </c>
      <c r="F636" s="166" t="s">
        <v>143</v>
      </c>
      <c r="H636" s="167">
        <v>17.3</v>
      </c>
      <c r="I636" s="168"/>
      <c r="L636" s="164"/>
      <c r="M636" s="169"/>
      <c r="T636" s="170"/>
      <c r="AT636" s="165" t="s">
        <v>139</v>
      </c>
      <c r="AU636" s="165" t="s">
        <v>87</v>
      </c>
      <c r="AV636" s="14" t="s">
        <v>135</v>
      </c>
      <c r="AW636" s="14" t="s">
        <v>39</v>
      </c>
      <c r="AX636" s="14" t="s">
        <v>85</v>
      </c>
      <c r="AY636" s="165" t="s">
        <v>128</v>
      </c>
    </row>
    <row r="637" spans="2:65" s="1" customFormat="1" ht="24.15" customHeight="1">
      <c r="B637" s="34"/>
      <c r="C637" s="178" t="s">
        <v>632</v>
      </c>
      <c r="D637" s="178" t="s">
        <v>250</v>
      </c>
      <c r="E637" s="179" t="s">
        <v>633</v>
      </c>
      <c r="F637" s="180" t="s">
        <v>634</v>
      </c>
      <c r="G637" s="181" t="s">
        <v>133</v>
      </c>
      <c r="H637" s="182">
        <v>7.128</v>
      </c>
      <c r="I637" s="183"/>
      <c r="J637" s="184">
        <f>ROUND(I637*H637,2)</f>
        <v>0</v>
      </c>
      <c r="K637" s="180" t="s">
        <v>32</v>
      </c>
      <c r="L637" s="185"/>
      <c r="M637" s="186" t="s">
        <v>32</v>
      </c>
      <c r="N637" s="187" t="s">
        <v>49</v>
      </c>
      <c r="P637" s="142">
        <f>O637*H637</f>
        <v>0</v>
      </c>
      <c r="Q637" s="142">
        <v>0.1595</v>
      </c>
      <c r="R637" s="142">
        <f>Q637*H637</f>
        <v>1.136916</v>
      </c>
      <c r="S637" s="142">
        <v>0</v>
      </c>
      <c r="T637" s="143">
        <f>S637*H637</f>
        <v>0</v>
      </c>
      <c r="AR637" s="144" t="s">
        <v>185</v>
      </c>
      <c r="AT637" s="144" t="s">
        <v>250</v>
      </c>
      <c r="AU637" s="144" t="s">
        <v>87</v>
      </c>
      <c r="AY637" s="18" t="s">
        <v>128</v>
      </c>
      <c r="BE637" s="145">
        <f>IF(N637="základní",J637,0)</f>
        <v>0</v>
      </c>
      <c r="BF637" s="145">
        <f>IF(N637="snížená",J637,0)</f>
        <v>0</v>
      </c>
      <c r="BG637" s="145">
        <f>IF(N637="zákl. přenesená",J637,0)</f>
        <v>0</v>
      </c>
      <c r="BH637" s="145">
        <f>IF(N637="sníž. přenesená",J637,0)</f>
        <v>0</v>
      </c>
      <c r="BI637" s="145">
        <f>IF(N637="nulová",J637,0)</f>
        <v>0</v>
      </c>
      <c r="BJ637" s="18" t="s">
        <v>85</v>
      </c>
      <c r="BK637" s="145">
        <f>ROUND(I637*H637,2)</f>
        <v>0</v>
      </c>
      <c r="BL637" s="18" t="s">
        <v>135</v>
      </c>
      <c r="BM637" s="144" t="s">
        <v>635</v>
      </c>
    </row>
    <row r="638" spans="2:51" s="13" customFormat="1" ht="12">
      <c r="B638" s="157"/>
      <c r="D638" s="151" t="s">
        <v>139</v>
      </c>
      <c r="F638" s="159" t="s">
        <v>636</v>
      </c>
      <c r="H638" s="160">
        <v>7.128</v>
      </c>
      <c r="I638" s="161"/>
      <c r="L638" s="157"/>
      <c r="M638" s="162"/>
      <c r="T638" s="163"/>
      <c r="AT638" s="158" t="s">
        <v>139</v>
      </c>
      <c r="AU638" s="158" t="s">
        <v>87</v>
      </c>
      <c r="AV638" s="13" t="s">
        <v>87</v>
      </c>
      <c r="AW638" s="13" t="s">
        <v>4</v>
      </c>
      <c r="AX638" s="13" t="s">
        <v>85</v>
      </c>
      <c r="AY638" s="158" t="s">
        <v>128</v>
      </c>
    </row>
    <row r="639" spans="2:65" s="1" customFormat="1" ht="37.8" customHeight="1">
      <c r="B639" s="34"/>
      <c r="C639" s="133" t="s">
        <v>637</v>
      </c>
      <c r="D639" s="133" t="s">
        <v>130</v>
      </c>
      <c r="E639" s="134" t="s">
        <v>638</v>
      </c>
      <c r="F639" s="135" t="s">
        <v>639</v>
      </c>
      <c r="G639" s="136" t="s">
        <v>223</v>
      </c>
      <c r="H639" s="137">
        <v>460.15</v>
      </c>
      <c r="I639" s="138"/>
      <c r="J639" s="139">
        <f>ROUND(I639*H639,2)</f>
        <v>0</v>
      </c>
      <c r="K639" s="135" t="s">
        <v>134</v>
      </c>
      <c r="L639" s="34"/>
      <c r="M639" s="140" t="s">
        <v>32</v>
      </c>
      <c r="N639" s="141" t="s">
        <v>49</v>
      </c>
      <c r="P639" s="142">
        <f>O639*H639</f>
        <v>0</v>
      </c>
      <c r="Q639" s="142">
        <v>0</v>
      </c>
      <c r="R639" s="142">
        <f>Q639*H639</f>
        <v>0</v>
      </c>
      <c r="S639" s="142">
        <v>0</v>
      </c>
      <c r="T639" s="143">
        <f>S639*H639</f>
        <v>0</v>
      </c>
      <c r="AR639" s="144" t="s">
        <v>135</v>
      </c>
      <c r="AT639" s="144" t="s">
        <v>130</v>
      </c>
      <c r="AU639" s="144" t="s">
        <v>87</v>
      </c>
      <c r="AY639" s="18" t="s">
        <v>128</v>
      </c>
      <c r="BE639" s="145">
        <f>IF(N639="základní",J639,0)</f>
        <v>0</v>
      </c>
      <c r="BF639" s="145">
        <f>IF(N639="snížená",J639,0)</f>
        <v>0</v>
      </c>
      <c r="BG639" s="145">
        <f>IF(N639="zákl. přenesená",J639,0)</f>
        <v>0</v>
      </c>
      <c r="BH639" s="145">
        <f>IF(N639="sníž. přenesená",J639,0)</f>
        <v>0</v>
      </c>
      <c r="BI639" s="145">
        <f>IF(N639="nulová",J639,0)</f>
        <v>0</v>
      </c>
      <c r="BJ639" s="18" t="s">
        <v>85</v>
      </c>
      <c r="BK639" s="145">
        <f>ROUND(I639*H639,2)</f>
        <v>0</v>
      </c>
      <c r="BL639" s="18" t="s">
        <v>135</v>
      </c>
      <c r="BM639" s="144" t="s">
        <v>640</v>
      </c>
    </row>
    <row r="640" spans="2:47" s="1" customFormat="1" ht="12">
      <c r="B640" s="34"/>
      <c r="D640" s="146" t="s">
        <v>137</v>
      </c>
      <c r="F640" s="147" t="s">
        <v>641</v>
      </c>
      <c r="I640" s="148"/>
      <c r="L640" s="34"/>
      <c r="M640" s="149"/>
      <c r="T640" s="55"/>
      <c r="AT640" s="18" t="s">
        <v>137</v>
      </c>
      <c r="AU640" s="18" t="s">
        <v>87</v>
      </c>
    </row>
    <row r="641" spans="2:51" s="12" customFormat="1" ht="12">
      <c r="B641" s="150"/>
      <c r="D641" s="151" t="s">
        <v>139</v>
      </c>
      <c r="E641" s="152" t="s">
        <v>32</v>
      </c>
      <c r="F641" s="153" t="s">
        <v>567</v>
      </c>
      <c r="H641" s="152" t="s">
        <v>32</v>
      </c>
      <c r="I641" s="154"/>
      <c r="L641" s="150"/>
      <c r="M641" s="155"/>
      <c r="T641" s="156"/>
      <c r="AT641" s="152" t="s">
        <v>139</v>
      </c>
      <c r="AU641" s="152" t="s">
        <v>87</v>
      </c>
      <c r="AV641" s="12" t="s">
        <v>85</v>
      </c>
      <c r="AW641" s="12" t="s">
        <v>39</v>
      </c>
      <c r="AX641" s="12" t="s">
        <v>78</v>
      </c>
      <c r="AY641" s="152" t="s">
        <v>128</v>
      </c>
    </row>
    <row r="642" spans="2:51" s="12" customFormat="1" ht="12">
      <c r="B642" s="150"/>
      <c r="D642" s="151" t="s">
        <v>139</v>
      </c>
      <c r="E642" s="152" t="s">
        <v>32</v>
      </c>
      <c r="F642" s="153" t="s">
        <v>568</v>
      </c>
      <c r="H642" s="152" t="s">
        <v>32</v>
      </c>
      <c r="I642" s="154"/>
      <c r="L642" s="150"/>
      <c r="M642" s="155"/>
      <c r="T642" s="156"/>
      <c r="AT642" s="152" t="s">
        <v>139</v>
      </c>
      <c r="AU642" s="152" t="s">
        <v>87</v>
      </c>
      <c r="AV642" s="12" t="s">
        <v>85</v>
      </c>
      <c r="AW642" s="12" t="s">
        <v>39</v>
      </c>
      <c r="AX642" s="12" t="s">
        <v>78</v>
      </c>
      <c r="AY642" s="152" t="s">
        <v>128</v>
      </c>
    </row>
    <row r="643" spans="2:51" s="13" customFormat="1" ht="20.4">
      <c r="B643" s="157"/>
      <c r="D643" s="151" t="s">
        <v>139</v>
      </c>
      <c r="E643" s="158" t="s">
        <v>32</v>
      </c>
      <c r="F643" s="159" t="s">
        <v>569</v>
      </c>
      <c r="H643" s="160">
        <v>204.6</v>
      </c>
      <c r="I643" s="161"/>
      <c r="L643" s="157"/>
      <c r="M643" s="162"/>
      <c r="T643" s="163"/>
      <c r="AT643" s="158" t="s">
        <v>139</v>
      </c>
      <c r="AU643" s="158" t="s">
        <v>87</v>
      </c>
      <c r="AV643" s="13" t="s">
        <v>87</v>
      </c>
      <c r="AW643" s="13" t="s">
        <v>39</v>
      </c>
      <c r="AX643" s="13" t="s">
        <v>78</v>
      </c>
      <c r="AY643" s="158" t="s">
        <v>128</v>
      </c>
    </row>
    <row r="644" spans="2:51" s="13" customFormat="1" ht="12">
      <c r="B644" s="157"/>
      <c r="D644" s="151" t="s">
        <v>139</v>
      </c>
      <c r="E644" s="158" t="s">
        <v>32</v>
      </c>
      <c r="F644" s="159" t="s">
        <v>570</v>
      </c>
      <c r="H644" s="160">
        <v>22.35</v>
      </c>
      <c r="I644" s="161"/>
      <c r="L644" s="157"/>
      <c r="M644" s="162"/>
      <c r="T644" s="163"/>
      <c r="AT644" s="158" t="s">
        <v>139</v>
      </c>
      <c r="AU644" s="158" t="s">
        <v>87</v>
      </c>
      <c r="AV644" s="13" t="s">
        <v>87</v>
      </c>
      <c r="AW644" s="13" t="s">
        <v>39</v>
      </c>
      <c r="AX644" s="13" t="s">
        <v>78</v>
      </c>
      <c r="AY644" s="158" t="s">
        <v>128</v>
      </c>
    </row>
    <row r="645" spans="2:51" s="13" customFormat="1" ht="30.6">
      <c r="B645" s="157"/>
      <c r="D645" s="151" t="s">
        <v>139</v>
      </c>
      <c r="E645" s="158" t="s">
        <v>32</v>
      </c>
      <c r="F645" s="159" t="s">
        <v>576</v>
      </c>
      <c r="H645" s="160">
        <v>231.8</v>
      </c>
      <c r="I645" s="161"/>
      <c r="L645" s="157"/>
      <c r="M645" s="162"/>
      <c r="T645" s="163"/>
      <c r="AT645" s="158" t="s">
        <v>139</v>
      </c>
      <c r="AU645" s="158" t="s">
        <v>87</v>
      </c>
      <c r="AV645" s="13" t="s">
        <v>87</v>
      </c>
      <c r="AW645" s="13" t="s">
        <v>39</v>
      </c>
      <c r="AX645" s="13" t="s">
        <v>78</v>
      </c>
      <c r="AY645" s="158" t="s">
        <v>128</v>
      </c>
    </row>
    <row r="646" spans="2:51" s="13" customFormat="1" ht="12">
      <c r="B646" s="157"/>
      <c r="D646" s="151" t="s">
        <v>139</v>
      </c>
      <c r="E646" s="158" t="s">
        <v>32</v>
      </c>
      <c r="F646" s="159" t="s">
        <v>582</v>
      </c>
      <c r="H646" s="160">
        <v>1.4</v>
      </c>
      <c r="I646" s="161"/>
      <c r="L646" s="157"/>
      <c r="M646" s="162"/>
      <c r="T646" s="163"/>
      <c r="AT646" s="158" t="s">
        <v>139</v>
      </c>
      <c r="AU646" s="158" t="s">
        <v>87</v>
      </c>
      <c r="AV646" s="13" t="s">
        <v>87</v>
      </c>
      <c r="AW646" s="13" t="s">
        <v>39</v>
      </c>
      <c r="AX646" s="13" t="s">
        <v>78</v>
      </c>
      <c r="AY646" s="158" t="s">
        <v>128</v>
      </c>
    </row>
    <row r="647" spans="2:51" s="14" customFormat="1" ht="12">
      <c r="B647" s="164"/>
      <c r="D647" s="151" t="s">
        <v>139</v>
      </c>
      <c r="E647" s="165" t="s">
        <v>32</v>
      </c>
      <c r="F647" s="166" t="s">
        <v>143</v>
      </c>
      <c r="H647" s="167">
        <v>460.15</v>
      </c>
      <c r="I647" s="168"/>
      <c r="L647" s="164"/>
      <c r="M647" s="169"/>
      <c r="T647" s="170"/>
      <c r="AT647" s="165" t="s">
        <v>139</v>
      </c>
      <c r="AU647" s="165" t="s">
        <v>87</v>
      </c>
      <c r="AV647" s="14" t="s">
        <v>135</v>
      </c>
      <c r="AW647" s="14" t="s">
        <v>39</v>
      </c>
      <c r="AX647" s="14" t="s">
        <v>85</v>
      </c>
      <c r="AY647" s="165" t="s">
        <v>128</v>
      </c>
    </row>
    <row r="648" spans="2:65" s="1" customFormat="1" ht="37.8" customHeight="1">
      <c r="B648" s="34"/>
      <c r="C648" s="133" t="s">
        <v>642</v>
      </c>
      <c r="D648" s="133" t="s">
        <v>130</v>
      </c>
      <c r="E648" s="134" t="s">
        <v>643</v>
      </c>
      <c r="F648" s="135" t="s">
        <v>644</v>
      </c>
      <c r="G648" s="136" t="s">
        <v>133</v>
      </c>
      <c r="H648" s="137">
        <v>13.5</v>
      </c>
      <c r="I648" s="138"/>
      <c r="J648" s="139">
        <f>ROUND(I648*H648,2)</f>
        <v>0</v>
      </c>
      <c r="K648" s="135" t="s">
        <v>134</v>
      </c>
      <c r="L648" s="34"/>
      <c r="M648" s="140" t="s">
        <v>32</v>
      </c>
      <c r="N648" s="141" t="s">
        <v>49</v>
      </c>
      <c r="P648" s="142">
        <f>O648*H648</f>
        <v>0</v>
      </c>
      <c r="Q648" s="142">
        <v>1E-05</v>
      </c>
      <c r="R648" s="142">
        <f>Q648*H648</f>
        <v>0.000135</v>
      </c>
      <c r="S648" s="142">
        <v>0</v>
      </c>
      <c r="T648" s="143">
        <f>S648*H648</f>
        <v>0</v>
      </c>
      <c r="AR648" s="144" t="s">
        <v>135</v>
      </c>
      <c r="AT648" s="144" t="s">
        <v>130</v>
      </c>
      <c r="AU648" s="144" t="s">
        <v>87</v>
      </c>
      <c r="AY648" s="18" t="s">
        <v>128</v>
      </c>
      <c r="BE648" s="145">
        <f>IF(N648="základní",J648,0)</f>
        <v>0</v>
      </c>
      <c r="BF648" s="145">
        <f>IF(N648="snížená",J648,0)</f>
        <v>0</v>
      </c>
      <c r="BG648" s="145">
        <f>IF(N648="zákl. přenesená",J648,0)</f>
        <v>0</v>
      </c>
      <c r="BH648" s="145">
        <f>IF(N648="sníž. přenesená",J648,0)</f>
        <v>0</v>
      </c>
      <c r="BI648" s="145">
        <f>IF(N648="nulová",J648,0)</f>
        <v>0</v>
      </c>
      <c r="BJ648" s="18" t="s">
        <v>85</v>
      </c>
      <c r="BK648" s="145">
        <f>ROUND(I648*H648,2)</f>
        <v>0</v>
      </c>
      <c r="BL648" s="18" t="s">
        <v>135</v>
      </c>
      <c r="BM648" s="144" t="s">
        <v>645</v>
      </c>
    </row>
    <row r="649" spans="2:47" s="1" customFormat="1" ht="12">
      <c r="B649" s="34"/>
      <c r="D649" s="146" t="s">
        <v>137</v>
      </c>
      <c r="F649" s="147" t="s">
        <v>646</v>
      </c>
      <c r="I649" s="148"/>
      <c r="L649" s="34"/>
      <c r="M649" s="149"/>
      <c r="T649" s="55"/>
      <c r="AT649" s="18" t="s">
        <v>137</v>
      </c>
      <c r="AU649" s="18" t="s">
        <v>87</v>
      </c>
    </row>
    <row r="650" spans="2:51" s="12" customFormat="1" ht="12">
      <c r="B650" s="150"/>
      <c r="D650" s="151" t="s">
        <v>139</v>
      </c>
      <c r="E650" s="152" t="s">
        <v>32</v>
      </c>
      <c r="F650" s="153" t="s">
        <v>140</v>
      </c>
      <c r="H650" s="152" t="s">
        <v>32</v>
      </c>
      <c r="I650" s="154"/>
      <c r="L650" s="150"/>
      <c r="M650" s="155"/>
      <c r="T650" s="156"/>
      <c r="AT650" s="152" t="s">
        <v>139</v>
      </c>
      <c r="AU650" s="152" t="s">
        <v>87</v>
      </c>
      <c r="AV650" s="12" t="s">
        <v>85</v>
      </c>
      <c r="AW650" s="12" t="s">
        <v>39</v>
      </c>
      <c r="AX650" s="12" t="s">
        <v>78</v>
      </c>
      <c r="AY650" s="152" t="s">
        <v>128</v>
      </c>
    </row>
    <row r="651" spans="2:51" s="12" customFormat="1" ht="12">
      <c r="B651" s="150"/>
      <c r="D651" s="151" t="s">
        <v>139</v>
      </c>
      <c r="E651" s="152" t="s">
        <v>32</v>
      </c>
      <c r="F651" s="153" t="s">
        <v>588</v>
      </c>
      <c r="H651" s="152" t="s">
        <v>32</v>
      </c>
      <c r="I651" s="154"/>
      <c r="L651" s="150"/>
      <c r="M651" s="155"/>
      <c r="T651" s="156"/>
      <c r="AT651" s="152" t="s">
        <v>139</v>
      </c>
      <c r="AU651" s="152" t="s">
        <v>87</v>
      </c>
      <c r="AV651" s="12" t="s">
        <v>85</v>
      </c>
      <c r="AW651" s="12" t="s">
        <v>39</v>
      </c>
      <c r="AX651" s="12" t="s">
        <v>78</v>
      </c>
      <c r="AY651" s="152" t="s">
        <v>128</v>
      </c>
    </row>
    <row r="652" spans="2:51" s="13" customFormat="1" ht="12">
      <c r="B652" s="157"/>
      <c r="D652" s="151" t="s">
        <v>139</v>
      </c>
      <c r="E652" s="158" t="s">
        <v>32</v>
      </c>
      <c r="F652" s="159" t="s">
        <v>589</v>
      </c>
      <c r="H652" s="160">
        <v>13.5</v>
      </c>
      <c r="I652" s="161"/>
      <c r="L652" s="157"/>
      <c r="M652" s="162"/>
      <c r="T652" s="163"/>
      <c r="AT652" s="158" t="s">
        <v>139</v>
      </c>
      <c r="AU652" s="158" t="s">
        <v>87</v>
      </c>
      <c r="AV652" s="13" t="s">
        <v>87</v>
      </c>
      <c r="AW652" s="13" t="s">
        <v>39</v>
      </c>
      <c r="AX652" s="13" t="s">
        <v>78</v>
      </c>
      <c r="AY652" s="158" t="s">
        <v>128</v>
      </c>
    </row>
    <row r="653" spans="2:51" s="14" customFormat="1" ht="12">
      <c r="B653" s="164"/>
      <c r="D653" s="151" t="s">
        <v>139</v>
      </c>
      <c r="E653" s="165" t="s">
        <v>32</v>
      </c>
      <c r="F653" s="166" t="s">
        <v>143</v>
      </c>
      <c r="H653" s="167">
        <v>13.5</v>
      </c>
      <c r="I653" s="168"/>
      <c r="L653" s="164"/>
      <c r="M653" s="169"/>
      <c r="T653" s="170"/>
      <c r="AT653" s="165" t="s">
        <v>139</v>
      </c>
      <c r="AU653" s="165" t="s">
        <v>87</v>
      </c>
      <c r="AV653" s="14" t="s">
        <v>135</v>
      </c>
      <c r="AW653" s="14" t="s">
        <v>39</v>
      </c>
      <c r="AX653" s="14" t="s">
        <v>85</v>
      </c>
      <c r="AY653" s="165" t="s">
        <v>128</v>
      </c>
    </row>
    <row r="654" spans="2:65" s="1" customFormat="1" ht="37.8" customHeight="1">
      <c r="B654" s="34"/>
      <c r="C654" s="133" t="s">
        <v>647</v>
      </c>
      <c r="D654" s="133" t="s">
        <v>130</v>
      </c>
      <c r="E654" s="134" t="s">
        <v>643</v>
      </c>
      <c r="F654" s="135" t="s">
        <v>644</v>
      </c>
      <c r="G654" s="136" t="s">
        <v>133</v>
      </c>
      <c r="H654" s="137">
        <v>80.813</v>
      </c>
      <c r="I654" s="138"/>
      <c r="J654" s="139">
        <f>ROUND(I654*H654,2)</f>
        <v>0</v>
      </c>
      <c r="K654" s="135" t="s">
        <v>134</v>
      </c>
      <c r="L654" s="34"/>
      <c r="M654" s="140" t="s">
        <v>32</v>
      </c>
      <c r="N654" s="141" t="s">
        <v>49</v>
      </c>
      <c r="P654" s="142">
        <f>O654*H654</f>
        <v>0</v>
      </c>
      <c r="Q654" s="142">
        <v>1E-05</v>
      </c>
      <c r="R654" s="142">
        <f>Q654*H654</f>
        <v>0.0008081300000000001</v>
      </c>
      <c r="S654" s="142">
        <v>0</v>
      </c>
      <c r="T654" s="143">
        <f>S654*H654</f>
        <v>0</v>
      </c>
      <c r="AR654" s="144" t="s">
        <v>135</v>
      </c>
      <c r="AT654" s="144" t="s">
        <v>130</v>
      </c>
      <c r="AU654" s="144" t="s">
        <v>87</v>
      </c>
      <c r="AY654" s="18" t="s">
        <v>128</v>
      </c>
      <c r="BE654" s="145">
        <f>IF(N654="základní",J654,0)</f>
        <v>0</v>
      </c>
      <c r="BF654" s="145">
        <f>IF(N654="snížená",J654,0)</f>
        <v>0</v>
      </c>
      <c r="BG654" s="145">
        <f>IF(N654="zákl. přenesená",J654,0)</f>
        <v>0</v>
      </c>
      <c r="BH654" s="145">
        <f>IF(N654="sníž. přenesená",J654,0)</f>
        <v>0</v>
      </c>
      <c r="BI654" s="145">
        <f>IF(N654="nulová",J654,0)</f>
        <v>0</v>
      </c>
      <c r="BJ654" s="18" t="s">
        <v>85</v>
      </c>
      <c r="BK654" s="145">
        <f>ROUND(I654*H654,2)</f>
        <v>0</v>
      </c>
      <c r="BL654" s="18" t="s">
        <v>135</v>
      </c>
      <c r="BM654" s="144" t="s">
        <v>648</v>
      </c>
    </row>
    <row r="655" spans="2:47" s="1" customFormat="1" ht="12">
      <c r="B655" s="34"/>
      <c r="D655" s="146" t="s">
        <v>137</v>
      </c>
      <c r="F655" s="147" t="s">
        <v>646</v>
      </c>
      <c r="I655" s="148"/>
      <c r="L655" s="34"/>
      <c r="M655" s="149"/>
      <c r="T655" s="55"/>
      <c r="AT655" s="18" t="s">
        <v>137</v>
      </c>
      <c r="AU655" s="18" t="s">
        <v>87</v>
      </c>
    </row>
    <row r="656" spans="2:51" s="12" customFormat="1" ht="12">
      <c r="B656" s="150"/>
      <c r="D656" s="151" t="s">
        <v>139</v>
      </c>
      <c r="E656" s="152" t="s">
        <v>32</v>
      </c>
      <c r="F656" s="153" t="s">
        <v>567</v>
      </c>
      <c r="H656" s="152" t="s">
        <v>32</v>
      </c>
      <c r="I656" s="154"/>
      <c r="L656" s="150"/>
      <c r="M656" s="155"/>
      <c r="T656" s="156"/>
      <c r="AT656" s="152" t="s">
        <v>139</v>
      </c>
      <c r="AU656" s="152" t="s">
        <v>87</v>
      </c>
      <c r="AV656" s="12" t="s">
        <v>85</v>
      </c>
      <c r="AW656" s="12" t="s">
        <v>39</v>
      </c>
      <c r="AX656" s="12" t="s">
        <v>78</v>
      </c>
      <c r="AY656" s="152" t="s">
        <v>128</v>
      </c>
    </row>
    <row r="657" spans="2:51" s="12" customFormat="1" ht="12">
      <c r="B657" s="150"/>
      <c r="D657" s="151" t="s">
        <v>139</v>
      </c>
      <c r="E657" s="152" t="s">
        <v>32</v>
      </c>
      <c r="F657" s="153" t="s">
        <v>568</v>
      </c>
      <c r="H657" s="152" t="s">
        <v>32</v>
      </c>
      <c r="I657" s="154"/>
      <c r="L657" s="150"/>
      <c r="M657" s="155"/>
      <c r="T657" s="156"/>
      <c r="AT657" s="152" t="s">
        <v>139</v>
      </c>
      <c r="AU657" s="152" t="s">
        <v>87</v>
      </c>
      <c r="AV657" s="12" t="s">
        <v>85</v>
      </c>
      <c r="AW657" s="12" t="s">
        <v>39</v>
      </c>
      <c r="AX657" s="12" t="s">
        <v>78</v>
      </c>
      <c r="AY657" s="152" t="s">
        <v>128</v>
      </c>
    </row>
    <row r="658" spans="2:51" s="13" customFormat="1" ht="12">
      <c r="B658" s="157"/>
      <c r="D658" s="151" t="s">
        <v>139</v>
      </c>
      <c r="E658" s="158" t="s">
        <v>32</v>
      </c>
      <c r="F658" s="159" t="s">
        <v>592</v>
      </c>
      <c r="H658" s="160">
        <v>15</v>
      </c>
      <c r="I658" s="161"/>
      <c r="L658" s="157"/>
      <c r="M658" s="162"/>
      <c r="T658" s="163"/>
      <c r="AT658" s="158" t="s">
        <v>139</v>
      </c>
      <c r="AU658" s="158" t="s">
        <v>87</v>
      </c>
      <c r="AV658" s="13" t="s">
        <v>87</v>
      </c>
      <c r="AW658" s="13" t="s">
        <v>39</v>
      </c>
      <c r="AX658" s="13" t="s">
        <v>78</v>
      </c>
      <c r="AY658" s="158" t="s">
        <v>128</v>
      </c>
    </row>
    <row r="659" spans="2:51" s="13" customFormat="1" ht="12">
      <c r="B659" s="157"/>
      <c r="D659" s="151" t="s">
        <v>139</v>
      </c>
      <c r="E659" s="158" t="s">
        <v>32</v>
      </c>
      <c r="F659" s="159" t="s">
        <v>593</v>
      </c>
      <c r="H659" s="160">
        <v>22.5</v>
      </c>
      <c r="I659" s="161"/>
      <c r="L659" s="157"/>
      <c r="M659" s="162"/>
      <c r="T659" s="163"/>
      <c r="AT659" s="158" t="s">
        <v>139</v>
      </c>
      <c r="AU659" s="158" t="s">
        <v>87</v>
      </c>
      <c r="AV659" s="13" t="s">
        <v>87</v>
      </c>
      <c r="AW659" s="13" t="s">
        <v>39</v>
      </c>
      <c r="AX659" s="13" t="s">
        <v>78</v>
      </c>
      <c r="AY659" s="158" t="s">
        <v>128</v>
      </c>
    </row>
    <row r="660" spans="2:51" s="13" customFormat="1" ht="12">
      <c r="B660" s="157"/>
      <c r="D660" s="151" t="s">
        <v>139</v>
      </c>
      <c r="E660" s="158" t="s">
        <v>32</v>
      </c>
      <c r="F660" s="159" t="s">
        <v>594</v>
      </c>
      <c r="H660" s="160">
        <v>43.313</v>
      </c>
      <c r="I660" s="161"/>
      <c r="L660" s="157"/>
      <c r="M660" s="162"/>
      <c r="T660" s="163"/>
      <c r="AT660" s="158" t="s">
        <v>139</v>
      </c>
      <c r="AU660" s="158" t="s">
        <v>87</v>
      </c>
      <c r="AV660" s="13" t="s">
        <v>87</v>
      </c>
      <c r="AW660" s="13" t="s">
        <v>39</v>
      </c>
      <c r="AX660" s="13" t="s">
        <v>78</v>
      </c>
      <c r="AY660" s="158" t="s">
        <v>128</v>
      </c>
    </row>
    <row r="661" spans="2:51" s="14" customFormat="1" ht="12">
      <c r="B661" s="164"/>
      <c r="D661" s="151" t="s">
        <v>139</v>
      </c>
      <c r="E661" s="165" t="s">
        <v>32</v>
      </c>
      <c r="F661" s="166" t="s">
        <v>143</v>
      </c>
      <c r="H661" s="167">
        <v>80.813</v>
      </c>
      <c r="I661" s="168"/>
      <c r="L661" s="164"/>
      <c r="M661" s="169"/>
      <c r="T661" s="170"/>
      <c r="AT661" s="165" t="s">
        <v>139</v>
      </c>
      <c r="AU661" s="165" t="s">
        <v>87</v>
      </c>
      <c r="AV661" s="14" t="s">
        <v>135</v>
      </c>
      <c r="AW661" s="14" t="s">
        <v>39</v>
      </c>
      <c r="AX661" s="14" t="s">
        <v>85</v>
      </c>
      <c r="AY661" s="165" t="s">
        <v>128</v>
      </c>
    </row>
    <row r="662" spans="2:65" s="1" customFormat="1" ht="49.05" customHeight="1">
      <c r="B662" s="34"/>
      <c r="C662" s="133" t="s">
        <v>649</v>
      </c>
      <c r="D662" s="133" t="s">
        <v>130</v>
      </c>
      <c r="E662" s="134" t="s">
        <v>650</v>
      </c>
      <c r="F662" s="135" t="s">
        <v>651</v>
      </c>
      <c r="G662" s="136" t="s">
        <v>223</v>
      </c>
      <c r="H662" s="137">
        <v>672.83</v>
      </c>
      <c r="I662" s="138"/>
      <c r="J662" s="139">
        <f>ROUND(I662*H662,2)</f>
        <v>0</v>
      </c>
      <c r="K662" s="135" t="s">
        <v>134</v>
      </c>
      <c r="L662" s="34"/>
      <c r="M662" s="140" t="s">
        <v>32</v>
      </c>
      <c r="N662" s="141" t="s">
        <v>49</v>
      </c>
      <c r="P662" s="142">
        <f>O662*H662</f>
        <v>0</v>
      </c>
      <c r="Q662" s="142">
        <v>0.1554</v>
      </c>
      <c r="R662" s="142">
        <f>Q662*H662</f>
        <v>104.55778200000002</v>
      </c>
      <c r="S662" s="142">
        <v>0</v>
      </c>
      <c r="T662" s="143">
        <f>S662*H662</f>
        <v>0</v>
      </c>
      <c r="AR662" s="144" t="s">
        <v>135</v>
      </c>
      <c r="AT662" s="144" t="s">
        <v>130</v>
      </c>
      <c r="AU662" s="144" t="s">
        <v>87</v>
      </c>
      <c r="AY662" s="18" t="s">
        <v>128</v>
      </c>
      <c r="BE662" s="145">
        <f>IF(N662="základní",J662,0)</f>
        <v>0</v>
      </c>
      <c r="BF662" s="145">
        <f>IF(N662="snížená",J662,0)</f>
        <v>0</v>
      </c>
      <c r="BG662" s="145">
        <f>IF(N662="zákl. přenesená",J662,0)</f>
        <v>0</v>
      </c>
      <c r="BH662" s="145">
        <f>IF(N662="sníž. přenesená",J662,0)</f>
        <v>0</v>
      </c>
      <c r="BI662" s="145">
        <f>IF(N662="nulová",J662,0)</f>
        <v>0</v>
      </c>
      <c r="BJ662" s="18" t="s">
        <v>85</v>
      </c>
      <c r="BK662" s="145">
        <f>ROUND(I662*H662,2)</f>
        <v>0</v>
      </c>
      <c r="BL662" s="18" t="s">
        <v>135</v>
      </c>
      <c r="BM662" s="144" t="s">
        <v>652</v>
      </c>
    </row>
    <row r="663" spans="2:47" s="1" customFormat="1" ht="12">
      <c r="B663" s="34"/>
      <c r="D663" s="146" t="s">
        <v>137</v>
      </c>
      <c r="F663" s="147" t="s">
        <v>653</v>
      </c>
      <c r="I663" s="148"/>
      <c r="L663" s="34"/>
      <c r="M663" s="149"/>
      <c r="T663" s="55"/>
      <c r="AT663" s="18" t="s">
        <v>137</v>
      </c>
      <c r="AU663" s="18" t="s">
        <v>87</v>
      </c>
    </row>
    <row r="664" spans="2:51" s="12" customFormat="1" ht="12">
      <c r="B664" s="150"/>
      <c r="D664" s="151" t="s">
        <v>139</v>
      </c>
      <c r="E664" s="152" t="s">
        <v>32</v>
      </c>
      <c r="F664" s="153" t="s">
        <v>654</v>
      </c>
      <c r="H664" s="152" t="s">
        <v>32</v>
      </c>
      <c r="I664" s="154"/>
      <c r="L664" s="150"/>
      <c r="M664" s="155"/>
      <c r="T664" s="156"/>
      <c r="AT664" s="152" t="s">
        <v>139</v>
      </c>
      <c r="AU664" s="152" t="s">
        <v>87</v>
      </c>
      <c r="AV664" s="12" t="s">
        <v>85</v>
      </c>
      <c r="AW664" s="12" t="s">
        <v>39</v>
      </c>
      <c r="AX664" s="12" t="s">
        <v>78</v>
      </c>
      <c r="AY664" s="152" t="s">
        <v>128</v>
      </c>
    </row>
    <row r="665" spans="2:51" s="12" customFormat="1" ht="12">
      <c r="B665" s="150"/>
      <c r="D665" s="151" t="s">
        <v>139</v>
      </c>
      <c r="E665" s="152" t="s">
        <v>32</v>
      </c>
      <c r="F665" s="153" t="s">
        <v>370</v>
      </c>
      <c r="H665" s="152" t="s">
        <v>32</v>
      </c>
      <c r="I665" s="154"/>
      <c r="L665" s="150"/>
      <c r="M665" s="155"/>
      <c r="T665" s="156"/>
      <c r="AT665" s="152" t="s">
        <v>139</v>
      </c>
      <c r="AU665" s="152" t="s">
        <v>87</v>
      </c>
      <c r="AV665" s="12" t="s">
        <v>85</v>
      </c>
      <c r="AW665" s="12" t="s">
        <v>39</v>
      </c>
      <c r="AX665" s="12" t="s">
        <v>78</v>
      </c>
      <c r="AY665" s="152" t="s">
        <v>128</v>
      </c>
    </row>
    <row r="666" spans="2:51" s="12" customFormat="1" ht="12">
      <c r="B666" s="150"/>
      <c r="D666" s="151" t="s">
        <v>139</v>
      </c>
      <c r="E666" s="152" t="s">
        <v>32</v>
      </c>
      <c r="F666" s="153" t="s">
        <v>655</v>
      </c>
      <c r="H666" s="152" t="s">
        <v>32</v>
      </c>
      <c r="I666" s="154"/>
      <c r="L666" s="150"/>
      <c r="M666" s="155"/>
      <c r="T666" s="156"/>
      <c r="AT666" s="152" t="s">
        <v>139</v>
      </c>
      <c r="AU666" s="152" t="s">
        <v>87</v>
      </c>
      <c r="AV666" s="12" t="s">
        <v>85</v>
      </c>
      <c r="AW666" s="12" t="s">
        <v>39</v>
      </c>
      <c r="AX666" s="12" t="s">
        <v>78</v>
      </c>
      <c r="AY666" s="152" t="s">
        <v>128</v>
      </c>
    </row>
    <row r="667" spans="2:51" s="13" customFormat="1" ht="30.6">
      <c r="B667" s="157"/>
      <c r="D667" s="151" t="s">
        <v>139</v>
      </c>
      <c r="E667" s="158" t="s">
        <v>32</v>
      </c>
      <c r="F667" s="159" t="s">
        <v>656</v>
      </c>
      <c r="H667" s="160">
        <v>212.81</v>
      </c>
      <c r="I667" s="161"/>
      <c r="L667" s="157"/>
      <c r="M667" s="162"/>
      <c r="T667" s="163"/>
      <c r="AT667" s="158" t="s">
        <v>139</v>
      </c>
      <c r="AU667" s="158" t="s">
        <v>87</v>
      </c>
      <c r="AV667" s="13" t="s">
        <v>87</v>
      </c>
      <c r="AW667" s="13" t="s">
        <v>39</v>
      </c>
      <c r="AX667" s="13" t="s">
        <v>78</v>
      </c>
      <c r="AY667" s="158" t="s">
        <v>128</v>
      </c>
    </row>
    <row r="668" spans="2:51" s="13" customFormat="1" ht="30.6">
      <c r="B668" s="157"/>
      <c r="D668" s="151" t="s">
        <v>139</v>
      </c>
      <c r="E668" s="158" t="s">
        <v>32</v>
      </c>
      <c r="F668" s="159" t="s">
        <v>657</v>
      </c>
      <c r="H668" s="160">
        <v>318.38</v>
      </c>
      <c r="I668" s="161"/>
      <c r="L668" s="157"/>
      <c r="M668" s="162"/>
      <c r="T668" s="163"/>
      <c r="AT668" s="158" t="s">
        <v>139</v>
      </c>
      <c r="AU668" s="158" t="s">
        <v>87</v>
      </c>
      <c r="AV668" s="13" t="s">
        <v>87</v>
      </c>
      <c r="AW668" s="13" t="s">
        <v>39</v>
      </c>
      <c r="AX668" s="13" t="s">
        <v>78</v>
      </c>
      <c r="AY668" s="158" t="s">
        <v>128</v>
      </c>
    </row>
    <row r="669" spans="2:51" s="15" customFormat="1" ht="12">
      <c r="B669" s="171"/>
      <c r="D669" s="151" t="s">
        <v>139</v>
      </c>
      <c r="E669" s="172" t="s">
        <v>32</v>
      </c>
      <c r="F669" s="173" t="s">
        <v>658</v>
      </c>
      <c r="H669" s="174">
        <v>531.19</v>
      </c>
      <c r="I669" s="175"/>
      <c r="L669" s="171"/>
      <c r="M669" s="176"/>
      <c r="T669" s="177"/>
      <c r="AT669" s="172" t="s">
        <v>139</v>
      </c>
      <c r="AU669" s="172" t="s">
        <v>87</v>
      </c>
      <c r="AV669" s="15" t="s">
        <v>150</v>
      </c>
      <c r="AW669" s="15" t="s">
        <v>39</v>
      </c>
      <c r="AX669" s="15" t="s">
        <v>78</v>
      </c>
      <c r="AY669" s="172" t="s">
        <v>128</v>
      </c>
    </row>
    <row r="670" spans="2:51" s="12" customFormat="1" ht="12">
      <c r="B670" s="150"/>
      <c r="D670" s="151" t="s">
        <v>139</v>
      </c>
      <c r="E670" s="152" t="s">
        <v>32</v>
      </c>
      <c r="F670" s="153" t="s">
        <v>659</v>
      </c>
      <c r="H670" s="152" t="s">
        <v>32</v>
      </c>
      <c r="I670" s="154"/>
      <c r="L670" s="150"/>
      <c r="M670" s="155"/>
      <c r="T670" s="156"/>
      <c r="AT670" s="152" t="s">
        <v>139</v>
      </c>
      <c r="AU670" s="152" t="s">
        <v>87</v>
      </c>
      <c r="AV670" s="12" t="s">
        <v>85</v>
      </c>
      <c r="AW670" s="12" t="s">
        <v>39</v>
      </c>
      <c r="AX670" s="12" t="s">
        <v>78</v>
      </c>
      <c r="AY670" s="152" t="s">
        <v>128</v>
      </c>
    </row>
    <row r="671" spans="2:51" s="13" customFormat="1" ht="30.6">
      <c r="B671" s="157"/>
      <c r="D671" s="151" t="s">
        <v>139</v>
      </c>
      <c r="E671" s="158" t="s">
        <v>32</v>
      </c>
      <c r="F671" s="159" t="s">
        <v>660</v>
      </c>
      <c r="H671" s="160">
        <v>141.64</v>
      </c>
      <c r="I671" s="161"/>
      <c r="L671" s="157"/>
      <c r="M671" s="162"/>
      <c r="T671" s="163"/>
      <c r="AT671" s="158" t="s">
        <v>139</v>
      </c>
      <c r="AU671" s="158" t="s">
        <v>87</v>
      </c>
      <c r="AV671" s="13" t="s">
        <v>87</v>
      </c>
      <c r="AW671" s="13" t="s">
        <v>39</v>
      </c>
      <c r="AX671" s="13" t="s">
        <v>78</v>
      </c>
      <c r="AY671" s="158" t="s">
        <v>128</v>
      </c>
    </row>
    <row r="672" spans="2:51" s="15" customFormat="1" ht="12">
      <c r="B672" s="171"/>
      <c r="D672" s="151" t="s">
        <v>139</v>
      </c>
      <c r="E672" s="172" t="s">
        <v>32</v>
      </c>
      <c r="F672" s="173" t="s">
        <v>661</v>
      </c>
      <c r="H672" s="174">
        <v>141.64</v>
      </c>
      <c r="I672" s="175"/>
      <c r="L672" s="171"/>
      <c r="M672" s="176"/>
      <c r="T672" s="177"/>
      <c r="AT672" s="172" t="s">
        <v>139</v>
      </c>
      <c r="AU672" s="172" t="s">
        <v>87</v>
      </c>
      <c r="AV672" s="15" t="s">
        <v>150</v>
      </c>
      <c r="AW672" s="15" t="s">
        <v>39</v>
      </c>
      <c r="AX672" s="15" t="s">
        <v>78</v>
      </c>
      <c r="AY672" s="172" t="s">
        <v>128</v>
      </c>
    </row>
    <row r="673" spans="2:51" s="14" customFormat="1" ht="12">
      <c r="B673" s="164"/>
      <c r="D673" s="151" t="s">
        <v>139</v>
      </c>
      <c r="E673" s="165" t="s">
        <v>32</v>
      </c>
      <c r="F673" s="166" t="s">
        <v>143</v>
      </c>
      <c r="H673" s="167">
        <v>672.83</v>
      </c>
      <c r="I673" s="168"/>
      <c r="L673" s="164"/>
      <c r="M673" s="169"/>
      <c r="T673" s="170"/>
      <c r="AT673" s="165" t="s">
        <v>139</v>
      </c>
      <c r="AU673" s="165" t="s">
        <v>87</v>
      </c>
      <c r="AV673" s="14" t="s">
        <v>135</v>
      </c>
      <c r="AW673" s="14" t="s">
        <v>39</v>
      </c>
      <c r="AX673" s="14" t="s">
        <v>85</v>
      </c>
      <c r="AY673" s="165" t="s">
        <v>128</v>
      </c>
    </row>
    <row r="674" spans="2:65" s="1" customFormat="1" ht="16.5" customHeight="1">
      <c r="B674" s="34"/>
      <c r="C674" s="178" t="s">
        <v>662</v>
      </c>
      <c r="D674" s="178" t="s">
        <v>250</v>
      </c>
      <c r="E674" s="179" t="s">
        <v>663</v>
      </c>
      <c r="F674" s="180" t="s">
        <v>664</v>
      </c>
      <c r="G674" s="181" t="s">
        <v>223</v>
      </c>
      <c r="H674" s="182">
        <v>144.473</v>
      </c>
      <c r="I674" s="183"/>
      <c r="J674" s="184">
        <f>ROUND(I674*H674,2)</f>
        <v>0</v>
      </c>
      <c r="K674" s="180" t="s">
        <v>134</v>
      </c>
      <c r="L674" s="185"/>
      <c r="M674" s="186" t="s">
        <v>32</v>
      </c>
      <c r="N674" s="187" t="s">
        <v>49</v>
      </c>
      <c r="P674" s="142">
        <f>O674*H674</f>
        <v>0</v>
      </c>
      <c r="Q674" s="142">
        <v>0.055</v>
      </c>
      <c r="R674" s="142">
        <f>Q674*H674</f>
        <v>7.946015000000001</v>
      </c>
      <c r="S674" s="142">
        <v>0</v>
      </c>
      <c r="T674" s="143">
        <f>S674*H674</f>
        <v>0</v>
      </c>
      <c r="AR674" s="144" t="s">
        <v>185</v>
      </c>
      <c r="AT674" s="144" t="s">
        <v>250</v>
      </c>
      <c r="AU674" s="144" t="s">
        <v>87</v>
      </c>
      <c r="AY674" s="18" t="s">
        <v>128</v>
      </c>
      <c r="BE674" s="145">
        <f>IF(N674="základní",J674,0)</f>
        <v>0</v>
      </c>
      <c r="BF674" s="145">
        <f>IF(N674="snížená",J674,0)</f>
        <v>0</v>
      </c>
      <c r="BG674" s="145">
        <f>IF(N674="zákl. přenesená",J674,0)</f>
        <v>0</v>
      </c>
      <c r="BH674" s="145">
        <f>IF(N674="sníž. přenesená",J674,0)</f>
        <v>0</v>
      </c>
      <c r="BI674" s="145">
        <f>IF(N674="nulová",J674,0)</f>
        <v>0</v>
      </c>
      <c r="BJ674" s="18" t="s">
        <v>85</v>
      </c>
      <c r="BK674" s="145">
        <f>ROUND(I674*H674,2)</f>
        <v>0</v>
      </c>
      <c r="BL674" s="18" t="s">
        <v>135</v>
      </c>
      <c r="BM674" s="144" t="s">
        <v>665</v>
      </c>
    </row>
    <row r="675" spans="2:51" s="13" customFormat="1" ht="12">
      <c r="B675" s="157"/>
      <c r="D675" s="151" t="s">
        <v>139</v>
      </c>
      <c r="F675" s="159" t="s">
        <v>666</v>
      </c>
      <c r="H675" s="160">
        <v>144.473</v>
      </c>
      <c r="I675" s="161"/>
      <c r="L675" s="157"/>
      <c r="M675" s="162"/>
      <c r="T675" s="163"/>
      <c r="AT675" s="158" t="s">
        <v>139</v>
      </c>
      <c r="AU675" s="158" t="s">
        <v>87</v>
      </c>
      <c r="AV675" s="13" t="s">
        <v>87</v>
      </c>
      <c r="AW675" s="13" t="s">
        <v>4</v>
      </c>
      <c r="AX675" s="13" t="s">
        <v>85</v>
      </c>
      <c r="AY675" s="158" t="s">
        <v>128</v>
      </c>
    </row>
    <row r="676" spans="2:65" s="1" customFormat="1" ht="16.5" customHeight="1">
      <c r="B676" s="34"/>
      <c r="C676" s="178" t="s">
        <v>667</v>
      </c>
      <c r="D676" s="178" t="s">
        <v>250</v>
      </c>
      <c r="E676" s="179" t="s">
        <v>668</v>
      </c>
      <c r="F676" s="180" t="s">
        <v>669</v>
      </c>
      <c r="G676" s="181" t="s">
        <v>223</v>
      </c>
      <c r="H676" s="182">
        <v>541.814</v>
      </c>
      <c r="I676" s="183"/>
      <c r="J676" s="184">
        <f>ROUND(I676*H676,2)</f>
        <v>0</v>
      </c>
      <c r="K676" s="180" t="s">
        <v>134</v>
      </c>
      <c r="L676" s="185"/>
      <c r="M676" s="186" t="s">
        <v>32</v>
      </c>
      <c r="N676" s="187" t="s">
        <v>49</v>
      </c>
      <c r="P676" s="142">
        <f>O676*H676</f>
        <v>0</v>
      </c>
      <c r="Q676" s="142">
        <v>0.08</v>
      </c>
      <c r="R676" s="142">
        <f>Q676*H676</f>
        <v>43.34512</v>
      </c>
      <c r="S676" s="142">
        <v>0</v>
      </c>
      <c r="T676" s="143">
        <f>S676*H676</f>
        <v>0</v>
      </c>
      <c r="AR676" s="144" t="s">
        <v>185</v>
      </c>
      <c r="AT676" s="144" t="s">
        <v>250</v>
      </c>
      <c r="AU676" s="144" t="s">
        <v>87</v>
      </c>
      <c r="AY676" s="18" t="s">
        <v>128</v>
      </c>
      <c r="BE676" s="145">
        <f>IF(N676="základní",J676,0)</f>
        <v>0</v>
      </c>
      <c r="BF676" s="145">
        <f>IF(N676="snížená",J676,0)</f>
        <v>0</v>
      </c>
      <c r="BG676" s="145">
        <f>IF(N676="zákl. přenesená",J676,0)</f>
        <v>0</v>
      </c>
      <c r="BH676" s="145">
        <f>IF(N676="sníž. přenesená",J676,0)</f>
        <v>0</v>
      </c>
      <c r="BI676" s="145">
        <f>IF(N676="nulová",J676,0)</f>
        <v>0</v>
      </c>
      <c r="BJ676" s="18" t="s">
        <v>85</v>
      </c>
      <c r="BK676" s="145">
        <f>ROUND(I676*H676,2)</f>
        <v>0</v>
      </c>
      <c r="BL676" s="18" t="s">
        <v>135</v>
      </c>
      <c r="BM676" s="144" t="s">
        <v>670</v>
      </c>
    </row>
    <row r="677" spans="2:51" s="13" customFormat="1" ht="12">
      <c r="B677" s="157"/>
      <c r="D677" s="151" t="s">
        <v>139</v>
      </c>
      <c r="F677" s="159" t="s">
        <v>671</v>
      </c>
      <c r="H677" s="160">
        <v>541.814</v>
      </c>
      <c r="I677" s="161"/>
      <c r="L677" s="157"/>
      <c r="M677" s="162"/>
      <c r="T677" s="163"/>
      <c r="AT677" s="158" t="s">
        <v>139</v>
      </c>
      <c r="AU677" s="158" t="s">
        <v>87</v>
      </c>
      <c r="AV677" s="13" t="s">
        <v>87</v>
      </c>
      <c r="AW677" s="13" t="s">
        <v>4</v>
      </c>
      <c r="AX677" s="13" t="s">
        <v>85</v>
      </c>
      <c r="AY677" s="158" t="s">
        <v>128</v>
      </c>
    </row>
    <row r="678" spans="2:65" s="1" customFormat="1" ht="49.05" customHeight="1">
      <c r="B678" s="34"/>
      <c r="C678" s="133" t="s">
        <v>672</v>
      </c>
      <c r="D678" s="133" t="s">
        <v>130</v>
      </c>
      <c r="E678" s="134" t="s">
        <v>673</v>
      </c>
      <c r="F678" s="135" t="s">
        <v>674</v>
      </c>
      <c r="G678" s="136" t="s">
        <v>223</v>
      </c>
      <c r="H678" s="137">
        <v>608.79</v>
      </c>
      <c r="I678" s="138"/>
      <c r="J678" s="139">
        <f>ROUND(I678*H678,2)</f>
        <v>0</v>
      </c>
      <c r="K678" s="135" t="s">
        <v>134</v>
      </c>
      <c r="L678" s="34"/>
      <c r="M678" s="140" t="s">
        <v>32</v>
      </c>
      <c r="N678" s="141" t="s">
        <v>49</v>
      </c>
      <c r="P678" s="142">
        <f>O678*H678</f>
        <v>0</v>
      </c>
      <c r="Q678" s="142">
        <v>0.1295</v>
      </c>
      <c r="R678" s="142">
        <f>Q678*H678</f>
        <v>78.83830499999999</v>
      </c>
      <c r="S678" s="142">
        <v>0</v>
      </c>
      <c r="T678" s="143">
        <f>S678*H678</f>
        <v>0</v>
      </c>
      <c r="AR678" s="144" t="s">
        <v>135</v>
      </c>
      <c r="AT678" s="144" t="s">
        <v>130</v>
      </c>
      <c r="AU678" s="144" t="s">
        <v>87</v>
      </c>
      <c r="AY678" s="18" t="s">
        <v>128</v>
      </c>
      <c r="BE678" s="145">
        <f>IF(N678="základní",J678,0)</f>
        <v>0</v>
      </c>
      <c r="BF678" s="145">
        <f>IF(N678="snížená",J678,0)</f>
        <v>0</v>
      </c>
      <c r="BG678" s="145">
        <f>IF(N678="zákl. přenesená",J678,0)</f>
        <v>0</v>
      </c>
      <c r="BH678" s="145">
        <f>IF(N678="sníž. přenesená",J678,0)</f>
        <v>0</v>
      </c>
      <c r="BI678" s="145">
        <f>IF(N678="nulová",J678,0)</f>
        <v>0</v>
      </c>
      <c r="BJ678" s="18" t="s">
        <v>85</v>
      </c>
      <c r="BK678" s="145">
        <f>ROUND(I678*H678,2)</f>
        <v>0</v>
      </c>
      <c r="BL678" s="18" t="s">
        <v>135</v>
      </c>
      <c r="BM678" s="144" t="s">
        <v>675</v>
      </c>
    </row>
    <row r="679" spans="2:47" s="1" customFormat="1" ht="12">
      <c r="B679" s="34"/>
      <c r="D679" s="146" t="s">
        <v>137</v>
      </c>
      <c r="F679" s="147" t="s">
        <v>676</v>
      </c>
      <c r="I679" s="148"/>
      <c r="L679" s="34"/>
      <c r="M679" s="149"/>
      <c r="T679" s="55"/>
      <c r="AT679" s="18" t="s">
        <v>137</v>
      </c>
      <c r="AU679" s="18" t="s">
        <v>87</v>
      </c>
    </row>
    <row r="680" spans="2:51" s="12" customFormat="1" ht="12">
      <c r="B680" s="150"/>
      <c r="D680" s="151" t="s">
        <v>139</v>
      </c>
      <c r="E680" s="152" t="s">
        <v>32</v>
      </c>
      <c r="F680" s="153" t="s">
        <v>654</v>
      </c>
      <c r="H680" s="152" t="s">
        <v>32</v>
      </c>
      <c r="I680" s="154"/>
      <c r="L680" s="150"/>
      <c r="M680" s="155"/>
      <c r="T680" s="156"/>
      <c r="AT680" s="152" t="s">
        <v>139</v>
      </c>
      <c r="AU680" s="152" t="s">
        <v>87</v>
      </c>
      <c r="AV680" s="12" t="s">
        <v>85</v>
      </c>
      <c r="AW680" s="12" t="s">
        <v>39</v>
      </c>
      <c r="AX680" s="12" t="s">
        <v>78</v>
      </c>
      <c r="AY680" s="152" t="s">
        <v>128</v>
      </c>
    </row>
    <row r="681" spans="2:51" s="12" customFormat="1" ht="12">
      <c r="B681" s="150"/>
      <c r="D681" s="151" t="s">
        <v>139</v>
      </c>
      <c r="E681" s="152" t="s">
        <v>32</v>
      </c>
      <c r="F681" s="153" t="s">
        <v>677</v>
      </c>
      <c r="H681" s="152" t="s">
        <v>32</v>
      </c>
      <c r="I681" s="154"/>
      <c r="L681" s="150"/>
      <c r="M681" s="155"/>
      <c r="T681" s="156"/>
      <c r="AT681" s="152" t="s">
        <v>139</v>
      </c>
      <c r="AU681" s="152" t="s">
        <v>87</v>
      </c>
      <c r="AV681" s="12" t="s">
        <v>85</v>
      </c>
      <c r="AW681" s="12" t="s">
        <v>39</v>
      </c>
      <c r="AX681" s="12" t="s">
        <v>78</v>
      </c>
      <c r="AY681" s="152" t="s">
        <v>128</v>
      </c>
    </row>
    <row r="682" spans="2:51" s="13" customFormat="1" ht="30.6">
      <c r="B682" s="157"/>
      <c r="D682" s="151" t="s">
        <v>139</v>
      </c>
      <c r="E682" s="158" t="s">
        <v>32</v>
      </c>
      <c r="F682" s="159" t="s">
        <v>678</v>
      </c>
      <c r="H682" s="160">
        <v>531.45</v>
      </c>
      <c r="I682" s="161"/>
      <c r="L682" s="157"/>
      <c r="M682" s="162"/>
      <c r="T682" s="163"/>
      <c r="AT682" s="158" t="s">
        <v>139</v>
      </c>
      <c r="AU682" s="158" t="s">
        <v>87</v>
      </c>
      <c r="AV682" s="13" t="s">
        <v>87</v>
      </c>
      <c r="AW682" s="13" t="s">
        <v>39</v>
      </c>
      <c r="AX682" s="13" t="s">
        <v>78</v>
      </c>
      <c r="AY682" s="158" t="s">
        <v>128</v>
      </c>
    </row>
    <row r="683" spans="2:51" s="13" customFormat="1" ht="12">
      <c r="B683" s="157"/>
      <c r="D683" s="151" t="s">
        <v>139</v>
      </c>
      <c r="E683" s="158" t="s">
        <v>32</v>
      </c>
      <c r="F683" s="159" t="s">
        <v>679</v>
      </c>
      <c r="H683" s="160">
        <v>18.35</v>
      </c>
      <c r="I683" s="161"/>
      <c r="L683" s="157"/>
      <c r="M683" s="162"/>
      <c r="T683" s="163"/>
      <c r="AT683" s="158" t="s">
        <v>139</v>
      </c>
      <c r="AU683" s="158" t="s">
        <v>87</v>
      </c>
      <c r="AV683" s="13" t="s">
        <v>87</v>
      </c>
      <c r="AW683" s="13" t="s">
        <v>39</v>
      </c>
      <c r="AX683" s="13" t="s">
        <v>78</v>
      </c>
      <c r="AY683" s="158" t="s">
        <v>128</v>
      </c>
    </row>
    <row r="684" spans="2:51" s="15" customFormat="1" ht="12">
      <c r="B684" s="171"/>
      <c r="D684" s="151" t="s">
        <v>139</v>
      </c>
      <c r="E684" s="172" t="s">
        <v>32</v>
      </c>
      <c r="F684" s="173" t="s">
        <v>680</v>
      </c>
      <c r="H684" s="174">
        <v>549.8</v>
      </c>
      <c r="I684" s="175"/>
      <c r="L684" s="171"/>
      <c r="M684" s="176"/>
      <c r="T684" s="177"/>
      <c r="AT684" s="172" t="s">
        <v>139</v>
      </c>
      <c r="AU684" s="172" t="s">
        <v>87</v>
      </c>
      <c r="AV684" s="15" t="s">
        <v>150</v>
      </c>
      <c r="AW684" s="15" t="s">
        <v>39</v>
      </c>
      <c r="AX684" s="15" t="s">
        <v>78</v>
      </c>
      <c r="AY684" s="172" t="s">
        <v>128</v>
      </c>
    </row>
    <row r="685" spans="2:51" s="12" customFormat="1" ht="12">
      <c r="B685" s="150"/>
      <c r="D685" s="151" t="s">
        <v>139</v>
      </c>
      <c r="E685" s="152" t="s">
        <v>32</v>
      </c>
      <c r="F685" s="153" t="s">
        <v>681</v>
      </c>
      <c r="H685" s="152" t="s">
        <v>32</v>
      </c>
      <c r="I685" s="154"/>
      <c r="L685" s="150"/>
      <c r="M685" s="155"/>
      <c r="T685" s="156"/>
      <c r="AT685" s="152" t="s">
        <v>139</v>
      </c>
      <c r="AU685" s="152" t="s">
        <v>87</v>
      </c>
      <c r="AV685" s="12" t="s">
        <v>85</v>
      </c>
      <c r="AW685" s="12" t="s">
        <v>39</v>
      </c>
      <c r="AX685" s="12" t="s">
        <v>78</v>
      </c>
      <c r="AY685" s="152" t="s">
        <v>128</v>
      </c>
    </row>
    <row r="686" spans="2:51" s="13" customFormat="1" ht="12">
      <c r="B686" s="157"/>
      <c r="D686" s="151" t="s">
        <v>139</v>
      </c>
      <c r="E686" s="158" t="s">
        <v>32</v>
      </c>
      <c r="F686" s="159" t="s">
        <v>682</v>
      </c>
      <c r="H686" s="160">
        <v>58.99</v>
      </c>
      <c r="I686" s="161"/>
      <c r="L686" s="157"/>
      <c r="M686" s="162"/>
      <c r="T686" s="163"/>
      <c r="AT686" s="158" t="s">
        <v>139</v>
      </c>
      <c r="AU686" s="158" t="s">
        <v>87</v>
      </c>
      <c r="AV686" s="13" t="s">
        <v>87</v>
      </c>
      <c r="AW686" s="13" t="s">
        <v>39</v>
      </c>
      <c r="AX686" s="13" t="s">
        <v>78</v>
      </c>
      <c r="AY686" s="158" t="s">
        <v>128</v>
      </c>
    </row>
    <row r="687" spans="2:51" s="15" customFormat="1" ht="12">
      <c r="B687" s="171"/>
      <c r="D687" s="151" t="s">
        <v>139</v>
      </c>
      <c r="E687" s="172" t="s">
        <v>32</v>
      </c>
      <c r="F687" s="173" t="s">
        <v>683</v>
      </c>
      <c r="H687" s="174">
        <v>58.99</v>
      </c>
      <c r="I687" s="175"/>
      <c r="L687" s="171"/>
      <c r="M687" s="176"/>
      <c r="T687" s="177"/>
      <c r="AT687" s="172" t="s">
        <v>139</v>
      </c>
      <c r="AU687" s="172" t="s">
        <v>87</v>
      </c>
      <c r="AV687" s="15" t="s">
        <v>150</v>
      </c>
      <c r="AW687" s="15" t="s">
        <v>39</v>
      </c>
      <c r="AX687" s="15" t="s">
        <v>78</v>
      </c>
      <c r="AY687" s="172" t="s">
        <v>128</v>
      </c>
    </row>
    <row r="688" spans="2:51" s="14" customFormat="1" ht="12">
      <c r="B688" s="164"/>
      <c r="D688" s="151" t="s">
        <v>139</v>
      </c>
      <c r="E688" s="165" t="s">
        <v>32</v>
      </c>
      <c r="F688" s="166" t="s">
        <v>143</v>
      </c>
      <c r="H688" s="167">
        <v>608.79</v>
      </c>
      <c r="I688" s="168"/>
      <c r="L688" s="164"/>
      <c r="M688" s="169"/>
      <c r="T688" s="170"/>
      <c r="AT688" s="165" t="s">
        <v>139</v>
      </c>
      <c r="AU688" s="165" t="s">
        <v>87</v>
      </c>
      <c r="AV688" s="14" t="s">
        <v>135</v>
      </c>
      <c r="AW688" s="14" t="s">
        <v>39</v>
      </c>
      <c r="AX688" s="14" t="s">
        <v>85</v>
      </c>
      <c r="AY688" s="165" t="s">
        <v>128</v>
      </c>
    </row>
    <row r="689" spans="2:65" s="1" customFormat="1" ht="16.5" customHeight="1">
      <c r="B689" s="34"/>
      <c r="C689" s="178" t="s">
        <v>684</v>
      </c>
      <c r="D689" s="178" t="s">
        <v>250</v>
      </c>
      <c r="E689" s="179" t="s">
        <v>685</v>
      </c>
      <c r="F689" s="180" t="s">
        <v>686</v>
      </c>
      <c r="G689" s="181" t="s">
        <v>223</v>
      </c>
      <c r="H689" s="182">
        <v>560.796</v>
      </c>
      <c r="I689" s="183"/>
      <c r="J689" s="184">
        <f>ROUND(I689*H689,2)</f>
        <v>0</v>
      </c>
      <c r="K689" s="180" t="s">
        <v>134</v>
      </c>
      <c r="L689" s="185"/>
      <c r="M689" s="186" t="s">
        <v>32</v>
      </c>
      <c r="N689" s="187" t="s">
        <v>49</v>
      </c>
      <c r="P689" s="142">
        <f>O689*H689</f>
        <v>0</v>
      </c>
      <c r="Q689" s="142">
        <v>0.022</v>
      </c>
      <c r="R689" s="142">
        <f>Q689*H689</f>
        <v>12.337512</v>
      </c>
      <c r="S689" s="142">
        <v>0</v>
      </c>
      <c r="T689" s="143">
        <f>S689*H689</f>
        <v>0</v>
      </c>
      <c r="AR689" s="144" t="s">
        <v>185</v>
      </c>
      <c r="AT689" s="144" t="s">
        <v>250</v>
      </c>
      <c r="AU689" s="144" t="s">
        <v>87</v>
      </c>
      <c r="AY689" s="18" t="s">
        <v>128</v>
      </c>
      <c r="BE689" s="145">
        <f>IF(N689="základní",J689,0)</f>
        <v>0</v>
      </c>
      <c r="BF689" s="145">
        <f>IF(N689="snížená",J689,0)</f>
        <v>0</v>
      </c>
      <c r="BG689" s="145">
        <f>IF(N689="zákl. přenesená",J689,0)</f>
        <v>0</v>
      </c>
      <c r="BH689" s="145">
        <f>IF(N689="sníž. přenesená",J689,0)</f>
        <v>0</v>
      </c>
      <c r="BI689" s="145">
        <f>IF(N689="nulová",J689,0)</f>
        <v>0</v>
      </c>
      <c r="BJ689" s="18" t="s">
        <v>85</v>
      </c>
      <c r="BK689" s="145">
        <f>ROUND(I689*H689,2)</f>
        <v>0</v>
      </c>
      <c r="BL689" s="18" t="s">
        <v>135</v>
      </c>
      <c r="BM689" s="144" t="s">
        <v>687</v>
      </c>
    </row>
    <row r="690" spans="2:51" s="13" customFormat="1" ht="12">
      <c r="B690" s="157"/>
      <c r="D690" s="151" t="s">
        <v>139</v>
      </c>
      <c r="F690" s="159" t="s">
        <v>688</v>
      </c>
      <c r="H690" s="160">
        <v>560.796</v>
      </c>
      <c r="I690" s="161"/>
      <c r="L690" s="157"/>
      <c r="M690" s="162"/>
      <c r="T690" s="163"/>
      <c r="AT690" s="158" t="s">
        <v>139</v>
      </c>
      <c r="AU690" s="158" t="s">
        <v>87</v>
      </c>
      <c r="AV690" s="13" t="s">
        <v>87</v>
      </c>
      <c r="AW690" s="13" t="s">
        <v>4</v>
      </c>
      <c r="AX690" s="13" t="s">
        <v>85</v>
      </c>
      <c r="AY690" s="158" t="s">
        <v>128</v>
      </c>
    </row>
    <row r="691" spans="2:65" s="1" customFormat="1" ht="16.5" customHeight="1">
      <c r="B691" s="34"/>
      <c r="C691" s="178" t="s">
        <v>689</v>
      </c>
      <c r="D691" s="178" t="s">
        <v>250</v>
      </c>
      <c r="E691" s="179" t="s">
        <v>690</v>
      </c>
      <c r="F691" s="180" t="s">
        <v>691</v>
      </c>
      <c r="G691" s="181" t="s">
        <v>223</v>
      </c>
      <c r="H691" s="182">
        <v>60.17</v>
      </c>
      <c r="I691" s="183"/>
      <c r="J691" s="184">
        <f>ROUND(I691*H691,2)</f>
        <v>0</v>
      </c>
      <c r="K691" s="180" t="s">
        <v>134</v>
      </c>
      <c r="L691" s="185"/>
      <c r="M691" s="186" t="s">
        <v>32</v>
      </c>
      <c r="N691" s="187" t="s">
        <v>49</v>
      </c>
      <c r="P691" s="142">
        <f>O691*H691</f>
        <v>0</v>
      </c>
      <c r="Q691" s="142">
        <v>0.046</v>
      </c>
      <c r="R691" s="142">
        <f>Q691*H691</f>
        <v>2.76782</v>
      </c>
      <c r="S691" s="142">
        <v>0</v>
      </c>
      <c r="T691" s="143">
        <f>S691*H691</f>
        <v>0</v>
      </c>
      <c r="AR691" s="144" t="s">
        <v>185</v>
      </c>
      <c r="AT691" s="144" t="s">
        <v>250</v>
      </c>
      <c r="AU691" s="144" t="s">
        <v>87</v>
      </c>
      <c r="AY691" s="18" t="s">
        <v>128</v>
      </c>
      <c r="BE691" s="145">
        <f>IF(N691="základní",J691,0)</f>
        <v>0</v>
      </c>
      <c r="BF691" s="145">
        <f>IF(N691="snížená",J691,0)</f>
        <v>0</v>
      </c>
      <c r="BG691" s="145">
        <f>IF(N691="zákl. přenesená",J691,0)</f>
        <v>0</v>
      </c>
      <c r="BH691" s="145">
        <f>IF(N691="sníž. přenesená",J691,0)</f>
        <v>0</v>
      </c>
      <c r="BI691" s="145">
        <f>IF(N691="nulová",J691,0)</f>
        <v>0</v>
      </c>
      <c r="BJ691" s="18" t="s">
        <v>85</v>
      </c>
      <c r="BK691" s="145">
        <f>ROUND(I691*H691,2)</f>
        <v>0</v>
      </c>
      <c r="BL691" s="18" t="s">
        <v>135</v>
      </c>
      <c r="BM691" s="144" t="s">
        <v>692</v>
      </c>
    </row>
    <row r="692" spans="2:51" s="13" customFormat="1" ht="12">
      <c r="B692" s="157"/>
      <c r="D692" s="151" t="s">
        <v>139</v>
      </c>
      <c r="F692" s="159" t="s">
        <v>693</v>
      </c>
      <c r="H692" s="160">
        <v>60.17</v>
      </c>
      <c r="I692" s="161"/>
      <c r="L692" s="157"/>
      <c r="M692" s="162"/>
      <c r="T692" s="163"/>
      <c r="AT692" s="158" t="s">
        <v>139</v>
      </c>
      <c r="AU692" s="158" t="s">
        <v>87</v>
      </c>
      <c r="AV692" s="13" t="s">
        <v>87</v>
      </c>
      <c r="AW692" s="13" t="s">
        <v>4</v>
      </c>
      <c r="AX692" s="13" t="s">
        <v>85</v>
      </c>
      <c r="AY692" s="158" t="s">
        <v>128</v>
      </c>
    </row>
    <row r="693" spans="2:65" s="1" customFormat="1" ht="49.05" customHeight="1">
      <c r="B693" s="34"/>
      <c r="C693" s="133" t="s">
        <v>694</v>
      </c>
      <c r="D693" s="133" t="s">
        <v>130</v>
      </c>
      <c r="E693" s="134" t="s">
        <v>695</v>
      </c>
      <c r="F693" s="135" t="s">
        <v>696</v>
      </c>
      <c r="G693" s="136" t="s">
        <v>223</v>
      </c>
      <c r="H693" s="137">
        <v>172.1</v>
      </c>
      <c r="I693" s="138"/>
      <c r="J693" s="139">
        <f>ROUND(I693*H693,2)</f>
        <v>0</v>
      </c>
      <c r="K693" s="135" t="s">
        <v>134</v>
      </c>
      <c r="L693" s="34"/>
      <c r="M693" s="140" t="s">
        <v>32</v>
      </c>
      <c r="N693" s="141" t="s">
        <v>49</v>
      </c>
      <c r="P693" s="142">
        <f>O693*H693</f>
        <v>0</v>
      </c>
      <c r="Q693" s="142">
        <v>0</v>
      </c>
      <c r="R693" s="142">
        <f>Q693*H693</f>
        <v>0</v>
      </c>
      <c r="S693" s="142">
        <v>0</v>
      </c>
      <c r="T693" s="143">
        <f>S693*H693</f>
        <v>0</v>
      </c>
      <c r="AR693" s="144" t="s">
        <v>135</v>
      </c>
      <c r="AT693" s="144" t="s">
        <v>130</v>
      </c>
      <c r="AU693" s="144" t="s">
        <v>87</v>
      </c>
      <c r="AY693" s="18" t="s">
        <v>128</v>
      </c>
      <c r="BE693" s="145">
        <f>IF(N693="základní",J693,0)</f>
        <v>0</v>
      </c>
      <c r="BF693" s="145">
        <f>IF(N693="snížená",J693,0)</f>
        <v>0</v>
      </c>
      <c r="BG693" s="145">
        <f>IF(N693="zákl. přenesená",J693,0)</f>
        <v>0</v>
      </c>
      <c r="BH693" s="145">
        <f>IF(N693="sníž. přenesená",J693,0)</f>
        <v>0</v>
      </c>
      <c r="BI693" s="145">
        <f>IF(N693="nulová",J693,0)</f>
        <v>0</v>
      </c>
      <c r="BJ693" s="18" t="s">
        <v>85</v>
      </c>
      <c r="BK693" s="145">
        <f>ROUND(I693*H693,2)</f>
        <v>0</v>
      </c>
      <c r="BL693" s="18" t="s">
        <v>135</v>
      </c>
      <c r="BM693" s="144" t="s">
        <v>697</v>
      </c>
    </row>
    <row r="694" spans="2:47" s="1" customFormat="1" ht="12">
      <c r="B694" s="34"/>
      <c r="D694" s="146" t="s">
        <v>137</v>
      </c>
      <c r="F694" s="147" t="s">
        <v>698</v>
      </c>
      <c r="I694" s="148"/>
      <c r="L694" s="34"/>
      <c r="M694" s="149"/>
      <c r="T694" s="55"/>
      <c r="AT694" s="18" t="s">
        <v>137</v>
      </c>
      <c r="AU694" s="18" t="s">
        <v>87</v>
      </c>
    </row>
    <row r="695" spans="2:51" s="12" customFormat="1" ht="12">
      <c r="B695" s="150"/>
      <c r="D695" s="151" t="s">
        <v>139</v>
      </c>
      <c r="E695" s="152" t="s">
        <v>32</v>
      </c>
      <c r="F695" s="153" t="s">
        <v>654</v>
      </c>
      <c r="H695" s="152" t="s">
        <v>32</v>
      </c>
      <c r="I695" s="154"/>
      <c r="L695" s="150"/>
      <c r="M695" s="155"/>
      <c r="T695" s="156"/>
      <c r="AT695" s="152" t="s">
        <v>139</v>
      </c>
      <c r="AU695" s="152" t="s">
        <v>87</v>
      </c>
      <c r="AV695" s="12" t="s">
        <v>85</v>
      </c>
      <c r="AW695" s="12" t="s">
        <v>39</v>
      </c>
      <c r="AX695" s="12" t="s">
        <v>78</v>
      </c>
      <c r="AY695" s="152" t="s">
        <v>128</v>
      </c>
    </row>
    <row r="696" spans="2:51" s="13" customFormat="1" ht="30.6">
      <c r="B696" s="157"/>
      <c r="D696" s="151" t="s">
        <v>139</v>
      </c>
      <c r="E696" s="158" t="s">
        <v>32</v>
      </c>
      <c r="F696" s="159" t="s">
        <v>699</v>
      </c>
      <c r="H696" s="160">
        <v>172.1</v>
      </c>
      <c r="I696" s="161"/>
      <c r="L696" s="157"/>
      <c r="M696" s="162"/>
      <c r="T696" s="163"/>
      <c r="AT696" s="158" t="s">
        <v>139</v>
      </c>
      <c r="AU696" s="158" t="s">
        <v>87</v>
      </c>
      <c r="AV696" s="13" t="s">
        <v>87</v>
      </c>
      <c r="AW696" s="13" t="s">
        <v>39</v>
      </c>
      <c r="AX696" s="13" t="s">
        <v>78</v>
      </c>
      <c r="AY696" s="158" t="s">
        <v>128</v>
      </c>
    </row>
    <row r="697" spans="2:51" s="14" customFormat="1" ht="12">
      <c r="B697" s="164"/>
      <c r="D697" s="151" t="s">
        <v>139</v>
      </c>
      <c r="E697" s="165" t="s">
        <v>32</v>
      </c>
      <c r="F697" s="166" t="s">
        <v>143</v>
      </c>
      <c r="H697" s="167">
        <v>172.1</v>
      </c>
      <c r="I697" s="168"/>
      <c r="L697" s="164"/>
      <c r="M697" s="169"/>
      <c r="T697" s="170"/>
      <c r="AT697" s="165" t="s">
        <v>139</v>
      </c>
      <c r="AU697" s="165" t="s">
        <v>87</v>
      </c>
      <c r="AV697" s="14" t="s">
        <v>135</v>
      </c>
      <c r="AW697" s="14" t="s">
        <v>39</v>
      </c>
      <c r="AX697" s="14" t="s">
        <v>85</v>
      </c>
      <c r="AY697" s="165" t="s">
        <v>128</v>
      </c>
    </row>
    <row r="698" spans="2:65" s="1" customFormat="1" ht="24.15" customHeight="1">
      <c r="B698" s="34"/>
      <c r="C698" s="133" t="s">
        <v>700</v>
      </c>
      <c r="D698" s="133" t="s">
        <v>130</v>
      </c>
      <c r="E698" s="134" t="s">
        <v>701</v>
      </c>
      <c r="F698" s="135" t="s">
        <v>702</v>
      </c>
      <c r="G698" s="136" t="s">
        <v>253</v>
      </c>
      <c r="H698" s="137">
        <v>23.549</v>
      </c>
      <c r="I698" s="138"/>
      <c r="J698" s="139">
        <f>ROUND(I698*H698,2)</f>
        <v>0</v>
      </c>
      <c r="K698" s="135" t="s">
        <v>134</v>
      </c>
      <c r="L698" s="34"/>
      <c r="M698" s="140" t="s">
        <v>32</v>
      </c>
      <c r="N698" s="141" t="s">
        <v>49</v>
      </c>
      <c r="P698" s="142">
        <f>O698*H698</f>
        <v>0</v>
      </c>
      <c r="Q698" s="142">
        <v>2.25634</v>
      </c>
      <c r="R698" s="142">
        <f>Q698*H698</f>
        <v>53.134550659999995</v>
      </c>
      <c r="S698" s="142">
        <v>0</v>
      </c>
      <c r="T698" s="143">
        <f>S698*H698</f>
        <v>0</v>
      </c>
      <c r="AR698" s="144" t="s">
        <v>135</v>
      </c>
      <c r="AT698" s="144" t="s">
        <v>130</v>
      </c>
      <c r="AU698" s="144" t="s">
        <v>87</v>
      </c>
      <c r="AY698" s="18" t="s">
        <v>128</v>
      </c>
      <c r="BE698" s="145">
        <f>IF(N698="základní",J698,0)</f>
        <v>0</v>
      </c>
      <c r="BF698" s="145">
        <f>IF(N698="snížená",J698,0)</f>
        <v>0</v>
      </c>
      <c r="BG698" s="145">
        <f>IF(N698="zákl. přenesená",J698,0)</f>
        <v>0</v>
      </c>
      <c r="BH698" s="145">
        <f>IF(N698="sníž. přenesená",J698,0)</f>
        <v>0</v>
      </c>
      <c r="BI698" s="145">
        <f>IF(N698="nulová",J698,0)</f>
        <v>0</v>
      </c>
      <c r="BJ698" s="18" t="s">
        <v>85</v>
      </c>
      <c r="BK698" s="145">
        <f>ROUND(I698*H698,2)</f>
        <v>0</v>
      </c>
      <c r="BL698" s="18" t="s">
        <v>135</v>
      </c>
      <c r="BM698" s="144" t="s">
        <v>703</v>
      </c>
    </row>
    <row r="699" spans="2:47" s="1" customFormat="1" ht="12">
      <c r="B699" s="34"/>
      <c r="D699" s="146" t="s">
        <v>137</v>
      </c>
      <c r="F699" s="147" t="s">
        <v>704</v>
      </c>
      <c r="I699" s="148"/>
      <c r="L699" s="34"/>
      <c r="M699" s="149"/>
      <c r="T699" s="55"/>
      <c r="AT699" s="18" t="s">
        <v>137</v>
      </c>
      <c r="AU699" s="18" t="s">
        <v>87</v>
      </c>
    </row>
    <row r="700" spans="2:51" s="12" customFormat="1" ht="12">
      <c r="B700" s="150"/>
      <c r="D700" s="151" t="s">
        <v>139</v>
      </c>
      <c r="E700" s="152" t="s">
        <v>32</v>
      </c>
      <c r="F700" s="153" t="s">
        <v>705</v>
      </c>
      <c r="H700" s="152" t="s">
        <v>32</v>
      </c>
      <c r="I700" s="154"/>
      <c r="L700" s="150"/>
      <c r="M700" s="155"/>
      <c r="T700" s="156"/>
      <c r="AT700" s="152" t="s">
        <v>139</v>
      </c>
      <c r="AU700" s="152" t="s">
        <v>87</v>
      </c>
      <c r="AV700" s="12" t="s">
        <v>85</v>
      </c>
      <c r="AW700" s="12" t="s">
        <v>39</v>
      </c>
      <c r="AX700" s="12" t="s">
        <v>78</v>
      </c>
      <c r="AY700" s="152" t="s">
        <v>128</v>
      </c>
    </row>
    <row r="701" spans="2:51" s="13" customFormat="1" ht="12">
      <c r="B701" s="157"/>
      <c r="D701" s="151" t="s">
        <v>139</v>
      </c>
      <c r="E701" s="158" t="s">
        <v>32</v>
      </c>
      <c r="F701" s="159" t="s">
        <v>706</v>
      </c>
      <c r="H701" s="160">
        <v>23.549</v>
      </c>
      <c r="I701" s="161"/>
      <c r="L701" s="157"/>
      <c r="M701" s="162"/>
      <c r="T701" s="163"/>
      <c r="AT701" s="158" t="s">
        <v>139</v>
      </c>
      <c r="AU701" s="158" t="s">
        <v>87</v>
      </c>
      <c r="AV701" s="13" t="s">
        <v>87</v>
      </c>
      <c r="AW701" s="13" t="s">
        <v>39</v>
      </c>
      <c r="AX701" s="13" t="s">
        <v>78</v>
      </c>
      <c r="AY701" s="158" t="s">
        <v>128</v>
      </c>
    </row>
    <row r="702" spans="2:51" s="14" customFormat="1" ht="12">
      <c r="B702" s="164"/>
      <c r="D702" s="151" t="s">
        <v>139</v>
      </c>
      <c r="E702" s="165" t="s">
        <v>32</v>
      </c>
      <c r="F702" s="166" t="s">
        <v>143</v>
      </c>
      <c r="H702" s="167">
        <v>23.549</v>
      </c>
      <c r="I702" s="168"/>
      <c r="L702" s="164"/>
      <c r="M702" s="169"/>
      <c r="T702" s="170"/>
      <c r="AT702" s="165" t="s">
        <v>139</v>
      </c>
      <c r="AU702" s="165" t="s">
        <v>87</v>
      </c>
      <c r="AV702" s="14" t="s">
        <v>135</v>
      </c>
      <c r="AW702" s="14" t="s">
        <v>39</v>
      </c>
      <c r="AX702" s="14" t="s">
        <v>85</v>
      </c>
      <c r="AY702" s="165" t="s">
        <v>128</v>
      </c>
    </row>
    <row r="703" spans="2:65" s="1" customFormat="1" ht="33" customHeight="1">
      <c r="B703" s="34"/>
      <c r="C703" s="133" t="s">
        <v>707</v>
      </c>
      <c r="D703" s="133" t="s">
        <v>130</v>
      </c>
      <c r="E703" s="134" t="s">
        <v>708</v>
      </c>
      <c r="F703" s="135" t="s">
        <v>709</v>
      </c>
      <c r="G703" s="136" t="s">
        <v>223</v>
      </c>
      <c r="H703" s="137">
        <v>173.2</v>
      </c>
      <c r="I703" s="138"/>
      <c r="J703" s="139">
        <f>ROUND(I703*H703,2)</f>
        <v>0</v>
      </c>
      <c r="K703" s="135" t="s">
        <v>134</v>
      </c>
      <c r="L703" s="34"/>
      <c r="M703" s="140" t="s">
        <v>32</v>
      </c>
      <c r="N703" s="141" t="s">
        <v>49</v>
      </c>
      <c r="P703" s="142">
        <f>O703*H703</f>
        <v>0</v>
      </c>
      <c r="Q703" s="142">
        <v>0</v>
      </c>
      <c r="R703" s="142">
        <f>Q703*H703</f>
        <v>0</v>
      </c>
      <c r="S703" s="142">
        <v>0</v>
      </c>
      <c r="T703" s="143">
        <f>S703*H703</f>
        <v>0</v>
      </c>
      <c r="AR703" s="144" t="s">
        <v>135</v>
      </c>
      <c r="AT703" s="144" t="s">
        <v>130</v>
      </c>
      <c r="AU703" s="144" t="s">
        <v>87</v>
      </c>
      <c r="AY703" s="18" t="s">
        <v>128</v>
      </c>
      <c r="BE703" s="145">
        <f>IF(N703="základní",J703,0)</f>
        <v>0</v>
      </c>
      <c r="BF703" s="145">
        <f>IF(N703="snížená",J703,0)</f>
        <v>0</v>
      </c>
      <c r="BG703" s="145">
        <f>IF(N703="zákl. přenesená",J703,0)</f>
        <v>0</v>
      </c>
      <c r="BH703" s="145">
        <f>IF(N703="sníž. přenesená",J703,0)</f>
        <v>0</v>
      </c>
      <c r="BI703" s="145">
        <f>IF(N703="nulová",J703,0)</f>
        <v>0</v>
      </c>
      <c r="BJ703" s="18" t="s">
        <v>85</v>
      </c>
      <c r="BK703" s="145">
        <f>ROUND(I703*H703,2)</f>
        <v>0</v>
      </c>
      <c r="BL703" s="18" t="s">
        <v>135</v>
      </c>
      <c r="BM703" s="144" t="s">
        <v>710</v>
      </c>
    </row>
    <row r="704" spans="2:47" s="1" customFormat="1" ht="12">
      <c r="B704" s="34"/>
      <c r="D704" s="146" t="s">
        <v>137</v>
      </c>
      <c r="F704" s="147" t="s">
        <v>711</v>
      </c>
      <c r="I704" s="148"/>
      <c r="L704" s="34"/>
      <c r="M704" s="149"/>
      <c r="T704" s="55"/>
      <c r="AT704" s="18" t="s">
        <v>137</v>
      </c>
      <c r="AU704" s="18" t="s">
        <v>87</v>
      </c>
    </row>
    <row r="705" spans="2:51" s="12" customFormat="1" ht="12">
      <c r="B705" s="150"/>
      <c r="D705" s="151" t="s">
        <v>139</v>
      </c>
      <c r="E705" s="152" t="s">
        <v>32</v>
      </c>
      <c r="F705" s="153" t="s">
        <v>140</v>
      </c>
      <c r="H705" s="152" t="s">
        <v>32</v>
      </c>
      <c r="I705" s="154"/>
      <c r="L705" s="150"/>
      <c r="M705" s="155"/>
      <c r="T705" s="156"/>
      <c r="AT705" s="152" t="s">
        <v>139</v>
      </c>
      <c r="AU705" s="152" t="s">
        <v>87</v>
      </c>
      <c r="AV705" s="12" t="s">
        <v>85</v>
      </c>
      <c r="AW705" s="12" t="s">
        <v>39</v>
      </c>
      <c r="AX705" s="12" t="s">
        <v>78</v>
      </c>
      <c r="AY705" s="152" t="s">
        <v>128</v>
      </c>
    </row>
    <row r="706" spans="2:51" s="12" customFormat="1" ht="12">
      <c r="B706" s="150"/>
      <c r="D706" s="151" t="s">
        <v>139</v>
      </c>
      <c r="E706" s="152" t="s">
        <v>32</v>
      </c>
      <c r="F706" s="153" t="s">
        <v>370</v>
      </c>
      <c r="H706" s="152" t="s">
        <v>32</v>
      </c>
      <c r="I706" s="154"/>
      <c r="L706" s="150"/>
      <c r="M706" s="155"/>
      <c r="T706" s="156"/>
      <c r="AT706" s="152" t="s">
        <v>139</v>
      </c>
      <c r="AU706" s="152" t="s">
        <v>87</v>
      </c>
      <c r="AV706" s="12" t="s">
        <v>85</v>
      </c>
      <c r="AW706" s="12" t="s">
        <v>39</v>
      </c>
      <c r="AX706" s="12" t="s">
        <v>78</v>
      </c>
      <c r="AY706" s="152" t="s">
        <v>128</v>
      </c>
    </row>
    <row r="707" spans="2:51" s="12" customFormat="1" ht="12">
      <c r="B707" s="150"/>
      <c r="D707" s="151" t="s">
        <v>139</v>
      </c>
      <c r="E707" s="152" t="s">
        <v>32</v>
      </c>
      <c r="F707" s="153" t="s">
        <v>208</v>
      </c>
      <c r="H707" s="152" t="s">
        <v>32</v>
      </c>
      <c r="I707" s="154"/>
      <c r="L707" s="150"/>
      <c r="M707" s="155"/>
      <c r="T707" s="156"/>
      <c r="AT707" s="152" t="s">
        <v>139</v>
      </c>
      <c r="AU707" s="152" t="s">
        <v>87</v>
      </c>
      <c r="AV707" s="12" t="s">
        <v>85</v>
      </c>
      <c r="AW707" s="12" t="s">
        <v>39</v>
      </c>
      <c r="AX707" s="12" t="s">
        <v>78</v>
      </c>
      <c r="AY707" s="152" t="s">
        <v>128</v>
      </c>
    </row>
    <row r="708" spans="2:51" s="13" customFormat="1" ht="20.4">
      <c r="B708" s="157"/>
      <c r="D708" s="151" t="s">
        <v>139</v>
      </c>
      <c r="E708" s="158" t="s">
        <v>32</v>
      </c>
      <c r="F708" s="159" t="s">
        <v>712</v>
      </c>
      <c r="H708" s="160">
        <v>101.4</v>
      </c>
      <c r="I708" s="161"/>
      <c r="L708" s="157"/>
      <c r="M708" s="162"/>
      <c r="T708" s="163"/>
      <c r="AT708" s="158" t="s">
        <v>139</v>
      </c>
      <c r="AU708" s="158" t="s">
        <v>87</v>
      </c>
      <c r="AV708" s="13" t="s">
        <v>87</v>
      </c>
      <c r="AW708" s="13" t="s">
        <v>39</v>
      </c>
      <c r="AX708" s="13" t="s">
        <v>78</v>
      </c>
      <c r="AY708" s="158" t="s">
        <v>128</v>
      </c>
    </row>
    <row r="709" spans="2:51" s="15" customFormat="1" ht="12">
      <c r="B709" s="171"/>
      <c r="D709" s="151" t="s">
        <v>139</v>
      </c>
      <c r="E709" s="172" t="s">
        <v>32</v>
      </c>
      <c r="F709" s="173" t="s">
        <v>713</v>
      </c>
      <c r="H709" s="174">
        <v>101.4</v>
      </c>
      <c r="I709" s="175"/>
      <c r="L709" s="171"/>
      <c r="M709" s="176"/>
      <c r="T709" s="177"/>
      <c r="AT709" s="172" t="s">
        <v>139</v>
      </c>
      <c r="AU709" s="172" t="s">
        <v>87</v>
      </c>
      <c r="AV709" s="15" t="s">
        <v>150</v>
      </c>
      <c r="AW709" s="15" t="s">
        <v>39</v>
      </c>
      <c r="AX709" s="15" t="s">
        <v>78</v>
      </c>
      <c r="AY709" s="172" t="s">
        <v>128</v>
      </c>
    </row>
    <row r="710" spans="2:51" s="12" customFormat="1" ht="12">
      <c r="B710" s="150"/>
      <c r="D710" s="151" t="s">
        <v>139</v>
      </c>
      <c r="E710" s="152" t="s">
        <v>32</v>
      </c>
      <c r="F710" s="153" t="s">
        <v>211</v>
      </c>
      <c r="H710" s="152" t="s">
        <v>32</v>
      </c>
      <c r="I710" s="154"/>
      <c r="L710" s="150"/>
      <c r="M710" s="155"/>
      <c r="T710" s="156"/>
      <c r="AT710" s="152" t="s">
        <v>139</v>
      </c>
      <c r="AU710" s="152" t="s">
        <v>87</v>
      </c>
      <c r="AV710" s="12" t="s">
        <v>85</v>
      </c>
      <c r="AW710" s="12" t="s">
        <v>39</v>
      </c>
      <c r="AX710" s="12" t="s">
        <v>78</v>
      </c>
      <c r="AY710" s="152" t="s">
        <v>128</v>
      </c>
    </row>
    <row r="711" spans="2:51" s="13" customFormat="1" ht="12">
      <c r="B711" s="157"/>
      <c r="D711" s="151" t="s">
        <v>139</v>
      </c>
      <c r="E711" s="158" t="s">
        <v>32</v>
      </c>
      <c r="F711" s="159" t="s">
        <v>714</v>
      </c>
      <c r="H711" s="160">
        <v>71.8</v>
      </c>
      <c r="I711" s="161"/>
      <c r="L711" s="157"/>
      <c r="M711" s="162"/>
      <c r="T711" s="163"/>
      <c r="AT711" s="158" t="s">
        <v>139</v>
      </c>
      <c r="AU711" s="158" t="s">
        <v>87</v>
      </c>
      <c r="AV711" s="13" t="s">
        <v>87</v>
      </c>
      <c r="AW711" s="13" t="s">
        <v>39</v>
      </c>
      <c r="AX711" s="13" t="s">
        <v>78</v>
      </c>
      <c r="AY711" s="158" t="s">
        <v>128</v>
      </c>
    </row>
    <row r="712" spans="2:51" s="15" customFormat="1" ht="12">
      <c r="B712" s="171"/>
      <c r="D712" s="151" t="s">
        <v>139</v>
      </c>
      <c r="E712" s="172" t="s">
        <v>32</v>
      </c>
      <c r="F712" s="173" t="s">
        <v>715</v>
      </c>
      <c r="H712" s="174">
        <v>71.8</v>
      </c>
      <c r="I712" s="175"/>
      <c r="L712" s="171"/>
      <c r="M712" s="176"/>
      <c r="T712" s="177"/>
      <c r="AT712" s="172" t="s">
        <v>139</v>
      </c>
      <c r="AU712" s="172" t="s">
        <v>87</v>
      </c>
      <c r="AV712" s="15" t="s">
        <v>150</v>
      </c>
      <c r="AW712" s="15" t="s">
        <v>39</v>
      </c>
      <c r="AX712" s="15" t="s">
        <v>78</v>
      </c>
      <c r="AY712" s="172" t="s">
        <v>128</v>
      </c>
    </row>
    <row r="713" spans="2:51" s="14" customFormat="1" ht="12">
      <c r="B713" s="164"/>
      <c r="D713" s="151" t="s">
        <v>139</v>
      </c>
      <c r="E713" s="165" t="s">
        <v>32</v>
      </c>
      <c r="F713" s="166" t="s">
        <v>143</v>
      </c>
      <c r="H713" s="167">
        <v>173.2</v>
      </c>
      <c r="I713" s="168"/>
      <c r="L713" s="164"/>
      <c r="M713" s="169"/>
      <c r="T713" s="170"/>
      <c r="AT713" s="165" t="s">
        <v>139</v>
      </c>
      <c r="AU713" s="165" t="s">
        <v>87</v>
      </c>
      <c r="AV713" s="14" t="s">
        <v>135</v>
      </c>
      <c r="AW713" s="14" t="s">
        <v>39</v>
      </c>
      <c r="AX713" s="14" t="s">
        <v>85</v>
      </c>
      <c r="AY713" s="165" t="s">
        <v>128</v>
      </c>
    </row>
    <row r="714" spans="2:65" s="1" customFormat="1" ht="37.8" customHeight="1">
      <c r="B714" s="34"/>
      <c r="C714" s="133" t="s">
        <v>716</v>
      </c>
      <c r="D714" s="133" t="s">
        <v>130</v>
      </c>
      <c r="E714" s="134" t="s">
        <v>717</v>
      </c>
      <c r="F714" s="135" t="s">
        <v>718</v>
      </c>
      <c r="G714" s="136" t="s">
        <v>223</v>
      </c>
      <c r="H714" s="137">
        <v>173.2</v>
      </c>
      <c r="I714" s="138"/>
      <c r="J714" s="139">
        <f>ROUND(I714*H714,2)</f>
        <v>0</v>
      </c>
      <c r="K714" s="135" t="s">
        <v>134</v>
      </c>
      <c r="L714" s="34"/>
      <c r="M714" s="140" t="s">
        <v>32</v>
      </c>
      <c r="N714" s="141" t="s">
        <v>49</v>
      </c>
      <c r="P714" s="142">
        <f>O714*H714</f>
        <v>0</v>
      </c>
      <c r="Q714" s="142">
        <v>0</v>
      </c>
      <c r="R714" s="142">
        <f>Q714*H714</f>
        <v>0</v>
      </c>
      <c r="S714" s="142">
        <v>0</v>
      </c>
      <c r="T714" s="143">
        <f>S714*H714</f>
        <v>0</v>
      </c>
      <c r="AR714" s="144" t="s">
        <v>135</v>
      </c>
      <c r="AT714" s="144" t="s">
        <v>130</v>
      </c>
      <c r="AU714" s="144" t="s">
        <v>87</v>
      </c>
      <c r="AY714" s="18" t="s">
        <v>128</v>
      </c>
      <c r="BE714" s="145">
        <f>IF(N714="základní",J714,0)</f>
        <v>0</v>
      </c>
      <c r="BF714" s="145">
        <f>IF(N714="snížená",J714,0)</f>
        <v>0</v>
      </c>
      <c r="BG714" s="145">
        <f>IF(N714="zákl. přenesená",J714,0)</f>
        <v>0</v>
      </c>
      <c r="BH714" s="145">
        <f>IF(N714="sníž. přenesená",J714,0)</f>
        <v>0</v>
      </c>
      <c r="BI714" s="145">
        <f>IF(N714="nulová",J714,0)</f>
        <v>0</v>
      </c>
      <c r="BJ714" s="18" t="s">
        <v>85</v>
      </c>
      <c r="BK714" s="145">
        <f>ROUND(I714*H714,2)</f>
        <v>0</v>
      </c>
      <c r="BL714" s="18" t="s">
        <v>135</v>
      </c>
      <c r="BM714" s="144" t="s">
        <v>719</v>
      </c>
    </row>
    <row r="715" spans="2:47" s="1" customFormat="1" ht="12">
      <c r="B715" s="34"/>
      <c r="D715" s="146" t="s">
        <v>137</v>
      </c>
      <c r="F715" s="147" t="s">
        <v>720</v>
      </c>
      <c r="I715" s="148"/>
      <c r="L715" s="34"/>
      <c r="M715" s="149"/>
      <c r="T715" s="55"/>
      <c r="AT715" s="18" t="s">
        <v>137</v>
      </c>
      <c r="AU715" s="18" t="s">
        <v>87</v>
      </c>
    </row>
    <row r="716" spans="2:51" s="13" customFormat="1" ht="12">
      <c r="B716" s="157"/>
      <c r="D716" s="151" t="s">
        <v>139</v>
      </c>
      <c r="E716" s="158" t="s">
        <v>32</v>
      </c>
      <c r="F716" s="159" t="s">
        <v>721</v>
      </c>
      <c r="H716" s="160">
        <v>173.2</v>
      </c>
      <c r="I716" s="161"/>
      <c r="L716" s="157"/>
      <c r="M716" s="162"/>
      <c r="T716" s="163"/>
      <c r="AT716" s="158" t="s">
        <v>139</v>
      </c>
      <c r="AU716" s="158" t="s">
        <v>87</v>
      </c>
      <c r="AV716" s="13" t="s">
        <v>87</v>
      </c>
      <c r="AW716" s="13" t="s">
        <v>39</v>
      </c>
      <c r="AX716" s="13" t="s">
        <v>85</v>
      </c>
      <c r="AY716" s="158" t="s">
        <v>128</v>
      </c>
    </row>
    <row r="717" spans="2:65" s="1" customFormat="1" ht="55.5" customHeight="1">
      <c r="B717" s="34"/>
      <c r="C717" s="133" t="s">
        <v>722</v>
      </c>
      <c r="D717" s="133" t="s">
        <v>130</v>
      </c>
      <c r="E717" s="134" t="s">
        <v>723</v>
      </c>
      <c r="F717" s="135" t="s">
        <v>724</v>
      </c>
      <c r="G717" s="136" t="s">
        <v>223</v>
      </c>
      <c r="H717" s="137">
        <v>173.2</v>
      </c>
      <c r="I717" s="138"/>
      <c r="J717" s="139">
        <f>ROUND(I717*H717,2)</f>
        <v>0</v>
      </c>
      <c r="K717" s="135" t="s">
        <v>134</v>
      </c>
      <c r="L717" s="34"/>
      <c r="M717" s="140" t="s">
        <v>32</v>
      </c>
      <c r="N717" s="141" t="s">
        <v>49</v>
      </c>
      <c r="P717" s="142">
        <f>O717*H717</f>
        <v>0</v>
      </c>
      <c r="Q717" s="142">
        <v>5E-05</v>
      </c>
      <c r="R717" s="142">
        <f>Q717*H717</f>
        <v>0.00866</v>
      </c>
      <c r="S717" s="142">
        <v>0</v>
      </c>
      <c r="T717" s="143">
        <f>S717*H717</f>
        <v>0</v>
      </c>
      <c r="AR717" s="144" t="s">
        <v>135</v>
      </c>
      <c r="AT717" s="144" t="s">
        <v>130</v>
      </c>
      <c r="AU717" s="144" t="s">
        <v>87</v>
      </c>
      <c r="AY717" s="18" t="s">
        <v>128</v>
      </c>
      <c r="BE717" s="145">
        <f>IF(N717="základní",J717,0)</f>
        <v>0</v>
      </c>
      <c r="BF717" s="145">
        <f>IF(N717="snížená",J717,0)</f>
        <v>0</v>
      </c>
      <c r="BG717" s="145">
        <f>IF(N717="zákl. přenesená",J717,0)</f>
        <v>0</v>
      </c>
      <c r="BH717" s="145">
        <f>IF(N717="sníž. přenesená",J717,0)</f>
        <v>0</v>
      </c>
      <c r="BI717" s="145">
        <f>IF(N717="nulová",J717,0)</f>
        <v>0</v>
      </c>
      <c r="BJ717" s="18" t="s">
        <v>85</v>
      </c>
      <c r="BK717" s="145">
        <f>ROUND(I717*H717,2)</f>
        <v>0</v>
      </c>
      <c r="BL717" s="18" t="s">
        <v>135</v>
      </c>
      <c r="BM717" s="144" t="s">
        <v>725</v>
      </c>
    </row>
    <row r="718" spans="2:47" s="1" customFormat="1" ht="12">
      <c r="B718" s="34"/>
      <c r="D718" s="146" t="s">
        <v>137</v>
      </c>
      <c r="F718" s="147" t="s">
        <v>726</v>
      </c>
      <c r="I718" s="148"/>
      <c r="L718" s="34"/>
      <c r="M718" s="149"/>
      <c r="T718" s="55"/>
      <c r="AT718" s="18" t="s">
        <v>137</v>
      </c>
      <c r="AU718" s="18" t="s">
        <v>87</v>
      </c>
    </row>
    <row r="719" spans="2:51" s="13" customFormat="1" ht="12">
      <c r="B719" s="157"/>
      <c r="D719" s="151" t="s">
        <v>139</v>
      </c>
      <c r="E719" s="158" t="s">
        <v>32</v>
      </c>
      <c r="F719" s="159" t="s">
        <v>721</v>
      </c>
      <c r="H719" s="160">
        <v>173.2</v>
      </c>
      <c r="I719" s="161"/>
      <c r="L719" s="157"/>
      <c r="M719" s="162"/>
      <c r="T719" s="163"/>
      <c r="AT719" s="158" t="s">
        <v>139</v>
      </c>
      <c r="AU719" s="158" t="s">
        <v>87</v>
      </c>
      <c r="AV719" s="13" t="s">
        <v>87</v>
      </c>
      <c r="AW719" s="13" t="s">
        <v>39</v>
      </c>
      <c r="AX719" s="13" t="s">
        <v>85</v>
      </c>
      <c r="AY719" s="158" t="s">
        <v>128</v>
      </c>
    </row>
    <row r="720" spans="2:65" s="1" customFormat="1" ht="37.8" customHeight="1">
      <c r="B720" s="34"/>
      <c r="C720" s="133" t="s">
        <v>727</v>
      </c>
      <c r="D720" s="133" t="s">
        <v>130</v>
      </c>
      <c r="E720" s="134" t="s">
        <v>728</v>
      </c>
      <c r="F720" s="135" t="s">
        <v>729</v>
      </c>
      <c r="G720" s="136" t="s">
        <v>223</v>
      </c>
      <c r="H720" s="137">
        <v>173.2</v>
      </c>
      <c r="I720" s="138"/>
      <c r="J720" s="139">
        <f>ROUND(I720*H720,2)</f>
        <v>0</v>
      </c>
      <c r="K720" s="135" t="s">
        <v>134</v>
      </c>
      <c r="L720" s="34"/>
      <c r="M720" s="140" t="s">
        <v>32</v>
      </c>
      <c r="N720" s="141" t="s">
        <v>49</v>
      </c>
      <c r="P720" s="142">
        <f>O720*H720</f>
        <v>0</v>
      </c>
      <c r="Q720" s="142">
        <v>0.00045</v>
      </c>
      <c r="R720" s="142">
        <f>Q720*H720</f>
        <v>0.07794</v>
      </c>
      <c r="S720" s="142">
        <v>0</v>
      </c>
      <c r="T720" s="143">
        <f>S720*H720</f>
        <v>0</v>
      </c>
      <c r="AR720" s="144" t="s">
        <v>135</v>
      </c>
      <c r="AT720" s="144" t="s">
        <v>130</v>
      </c>
      <c r="AU720" s="144" t="s">
        <v>87</v>
      </c>
      <c r="AY720" s="18" t="s">
        <v>128</v>
      </c>
      <c r="BE720" s="145">
        <f>IF(N720="základní",J720,0)</f>
        <v>0</v>
      </c>
      <c r="BF720" s="145">
        <f>IF(N720="snížená",J720,0)</f>
        <v>0</v>
      </c>
      <c r="BG720" s="145">
        <f>IF(N720="zákl. přenesená",J720,0)</f>
        <v>0</v>
      </c>
      <c r="BH720" s="145">
        <f>IF(N720="sníž. přenesená",J720,0)</f>
        <v>0</v>
      </c>
      <c r="BI720" s="145">
        <f>IF(N720="nulová",J720,0)</f>
        <v>0</v>
      </c>
      <c r="BJ720" s="18" t="s">
        <v>85</v>
      </c>
      <c r="BK720" s="145">
        <f>ROUND(I720*H720,2)</f>
        <v>0</v>
      </c>
      <c r="BL720" s="18" t="s">
        <v>135</v>
      </c>
      <c r="BM720" s="144" t="s">
        <v>730</v>
      </c>
    </row>
    <row r="721" spans="2:47" s="1" customFormat="1" ht="12">
      <c r="B721" s="34"/>
      <c r="D721" s="146" t="s">
        <v>137</v>
      </c>
      <c r="F721" s="147" t="s">
        <v>731</v>
      </c>
      <c r="I721" s="148"/>
      <c r="L721" s="34"/>
      <c r="M721" s="149"/>
      <c r="T721" s="55"/>
      <c r="AT721" s="18" t="s">
        <v>137</v>
      </c>
      <c r="AU721" s="18" t="s">
        <v>87</v>
      </c>
    </row>
    <row r="722" spans="2:51" s="13" customFormat="1" ht="12">
      <c r="B722" s="157"/>
      <c r="D722" s="151" t="s">
        <v>139</v>
      </c>
      <c r="E722" s="158" t="s">
        <v>32</v>
      </c>
      <c r="F722" s="159" t="s">
        <v>721</v>
      </c>
      <c r="H722" s="160">
        <v>173.2</v>
      </c>
      <c r="I722" s="161"/>
      <c r="L722" s="157"/>
      <c r="M722" s="162"/>
      <c r="T722" s="163"/>
      <c r="AT722" s="158" t="s">
        <v>139</v>
      </c>
      <c r="AU722" s="158" t="s">
        <v>87</v>
      </c>
      <c r="AV722" s="13" t="s">
        <v>87</v>
      </c>
      <c r="AW722" s="13" t="s">
        <v>39</v>
      </c>
      <c r="AX722" s="13" t="s">
        <v>85</v>
      </c>
      <c r="AY722" s="158" t="s">
        <v>128</v>
      </c>
    </row>
    <row r="723" spans="2:65" s="1" customFormat="1" ht="24.15" customHeight="1">
      <c r="B723" s="34"/>
      <c r="C723" s="133" t="s">
        <v>732</v>
      </c>
      <c r="D723" s="133" t="s">
        <v>130</v>
      </c>
      <c r="E723" s="134" t="s">
        <v>733</v>
      </c>
      <c r="F723" s="135" t="s">
        <v>734</v>
      </c>
      <c r="G723" s="136" t="s">
        <v>133</v>
      </c>
      <c r="H723" s="137">
        <v>1116.95</v>
      </c>
      <c r="I723" s="138"/>
      <c r="J723" s="139">
        <f>ROUND(I723*H723,2)</f>
        <v>0</v>
      </c>
      <c r="K723" s="135" t="s">
        <v>134</v>
      </c>
      <c r="L723" s="34"/>
      <c r="M723" s="140" t="s">
        <v>32</v>
      </c>
      <c r="N723" s="141" t="s">
        <v>49</v>
      </c>
      <c r="P723" s="142">
        <f>O723*H723</f>
        <v>0</v>
      </c>
      <c r="Q723" s="142">
        <v>0.00069</v>
      </c>
      <c r="R723" s="142">
        <f>Q723*H723</f>
        <v>0.7706955</v>
      </c>
      <c r="S723" s="142">
        <v>0</v>
      </c>
      <c r="T723" s="143">
        <f>S723*H723</f>
        <v>0</v>
      </c>
      <c r="AR723" s="144" t="s">
        <v>135</v>
      </c>
      <c r="AT723" s="144" t="s">
        <v>130</v>
      </c>
      <c r="AU723" s="144" t="s">
        <v>87</v>
      </c>
      <c r="AY723" s="18" t="s">
        <v>128</v>
      </c>
      <c r="BE723" s="145">
        <f>IF(N723="základní",J723,0)</f>
        <v>0</v>
      </c>
      <c r="BF723" s="145">
        <f>IF(N723="snížená",J723,0)</f>
        <v>0</v>
      </c>
      <c r="BG723" s="145">
        <f>IF(N723="zákl. přenesená",J723,0)</f>
        <v>0</v>
      </c>
      <c r="BH723" s="145">
        <f>IF(N723="sníž. přenesená",J723,0)</f>
        <v>0</v>
      </c>
      <c r="BI723" s="145">
        <f>IF(N723="nulová",J723,0)</f>
        <v>0</v>
      </c>
      <c r="BJ723" s="18" t="s">
        <v>85</v>
      </c>
      <c r="BK723" s="145">
        <f>ROUND(I723*H723,2)</f>
        <v>0</v>
      </c>
      <c r="BL723" s="18" t="s">
        <v>135</v>
      </c>
      <c r="BM723" s="144" t="s">
        <v>735</v>
      </c>
    </row>
    <row r="724" spans="2:47" s="1" customFormat="1" ht="12">
      <c r="B724" s="34"/>
      <c r="D724" s="146" t="s">
        <v>137</v>
      </c>
      <c r="F724" s="147" t="s">
        <v>736</v>
      </c>
      <c r="I724" s="148"/>
      <c r="L724" s="34"/>
      <c r="M724" s="149"/>
      <c r="T724" s="55"/>
      <c r="AT724" s="18" t="s">
        <v>137</v>
      </c>
      <c r="AU724" s="18" t="s">
        <v>87</v>
      </c>
    </row>
    <row r="725" spans="2:51" s="12" customFormat="1" ht="12">
      <c r="B725" s="150"/>
      <c r="D725" s="151" t="s">
        <v>139</v>
      </c>
      <c r="E725" s="152" t="s">
        <v>32</v>
      </c>
      <c r="F725" s="153" t="s">
        <v>140</v>
      </c>
      <c r="H725" s="152" t="s">
        <v>32</v>
      </c>
      <c r="I725" s="154"/>
      <c r="L725" s="150"/>
      <c r="M725" s="155"/>
      <c r="T725" s="156"/>
      <c r="AT725" s="152" t="s">
        <v>139</v>
      </c>
      <c r="AU725" s="152" t="s">
        <v>87</v>
      </c>
      <c r="AV725" s="12" t="s">
        <v>85</v>
      </c>
      <c r="AW725" s="12" t="s">
        <v>39</v>
      </c>
      <c r="AX725" s="12" t="s">
        <v>78</v>
      </c>
      <c r="AY725" s="152" t="s">
        <v>128</v>
      </c>
    </row>
    <row r="726" spans="2:51" s="13" customFormat="1" ht="12">
      <c r="B726" s="157"/>
      <c r="D726" s="151" t="s">
        <v>139</v>
      </c>
      <c r="E726" s="158" t="s">
        <v>32</v>
      </c>
      <c r="F726" s="159" t="s">
        <v>272</v>
      </c>
      <c r="H726" s="160">
        <v>38.91</v>
      </c>
      <c r="I726" s="161"/>
      <c r="L726" s="157"/>
      <c r="M726" s="162"/>
      <c r="T726" s="163"/>
      <c r="AT726" s="158" t="s">
        <v>139</v>
      </c>
      <c r="AU726" s="158" t="s">
        <v>87</v>
      </c>
      <c r="AV726" s="13" t="s">
        <v>87</v>
      </c>
      <c r="AW726" s="13" t="s">
        <v>39</v>
      </c>
      <c r="AX726" s="13" t="s">
        <v>78</v>
      </c>
      <c r="AY726" s="158" t="s">
        <v>128</v>
      </c>
    </row>
    <row r="727" spans="2:51" s="13" customFormat="1" ht="12">
      <c r="B727" s="157"/>
      <c r="D727" s="151" t="s">
        <v>139</v>
      </c>
      <c r="E727" s="158" t="s">
        <v>32</v>
      </c>
      <c r="F727" s="159" t="s">
        <v>737</v>
      </c>
      <c r="H727" s="160">
        <v>106.16</v>
      </c>
      <c r="I727" s="161"/>
      <c r="L727" s="157"/>
      <c r="M727" s="162"/>
      <c r="T727" s="163"/>
      <c r="AT727" s="158" t="s">
        <v>139</v>
      </c>
      <c r="AU727" s="158" t="s">
        <v>87</v>
      </c>
      <c r="AV727" s="13" t="s">
        <v>87</v>
      </c>
      <c r="AW727" s="13" t="s">
        <v>39</v>
      </c>
      <c r="AX727" s="13" t="s">
        <v>78</v>
      </c>
      <c r="AY727" s="158" t="s">
        <v>128</v>
      </c>
    </row>
    <row r="728" spans="2:51" s="13" customFormat="1" ht="12">
      <c r="B728" s="157"/>
      <c r="D728" s="151" t="s">
        <v>139</v>
      </c>
      <c r="E728" s="158" t="s">
        <v>32</v>
      </c>
      <c r="F728" s="159" t="s">
        <v>738</v>
      </c>
      <c r="H728" s="160">
        <v>109.52</v>
      </c>
      <c r="I728" s="161"/>
      <c r="L728" s="157"/>
      <c r="M728" s="162"/>
      <c r="T728" s="163"/>
      <c r="AT728" s="158" t="s">
        <v>139</v>
      </c>
      <c r="AU728" s="158" t="s">
        <v>87</v>
      </c>
      <c r="AV728" s="13" t="s">
        <v>87</v>
      </c>
      <c r="AW728" s="13" t="s">
        <v>39</v>
      </c>
      <c r="AX728" s="13" t="s">
        <v>78</v>
      </c>
      <c r="AY728" s="158" t="s">
        <v>128</v>
      </c>
    </row>
    <row r="729" spans="2:51" s="13" customFormat="1" ht="12">
      <c r="B729" s="157"/>
      <c r="D729" s="151" t="s">
        <v>139</v>
      </c>
      <c r="E729" s="158" t="s">
        <v>32</v>
      </c>
      <c r="F729" s="159" t="s">
        <v>739</v>
      </c>
      <c r="H729" s="160">
        <v>862.36</v>
      </c>
      <c r="I729" s="161"/>
      <c r="L729" s="157"/>
      <c r="M729" s="162"/>
      <c r="T729" s="163"/>
      <c r="AT729" s="158" t="s">
        <v>139</v>
      </c>
      <c r="AU729" s="158" t="s">
        <v>87</v>
      </c>
      <c r="AV729" s="13" t="s">
        <v>87</v>
      </c>
      <c r="AW729" s="13" t="s">
        <v>39</v>
      </c>
      <c r="AX729" s="13" t="s">
        <v>78</v>
      </c>
      <c r="AY729" s="158" t="s">
        <v>128</v>
      </c>
    </row>
    <row r="730" spans="2:51" s="14" customFormat="1" ht="12">
      <c r="B730" s="164"/>
      <c r="D730" s="151" t="s">
        <v>139</v>
      </c>
      <c r="E730" s="165" t="s">
        <v>32</v>
      </c>
      <c r="F730" s="166" t="s">
        <v>143</v>
      </c>
      <c r="H730" s="167">
        <v>1116.95</v>
      </c>
      <c r="I730" s="168"/>
      <c r="L730" s="164"/>
      <c r="M730" s="169"/>
      <c r="T730" s="170"/>
      <c r="AT730" s="165" t="s">
        <v>139</v>
      </c>
      <c r="AU730" s="165" t="s">
        <v>87</v>
      </c>
      <c r="AV730" s="14" t="s">
        <v>135</v>
      </c>
      <c r="AW730" s="14" t="s">
        <v>39</v>
      </c>
      <c r="AX730" s="14" t="s">
        <v>85</v>
      </c>
      <c r="AY730" s="165" t="s">
        <v>128</v>
      </c>
    </row>
    <row r="731" spans="2:65" s="1" customFormat="1" ht="37.8" customHeight="1">
      <c r="B731" s="34"/>
      <c r="C731" s="133" t="s">
        <v>740</v>
      </c>
      <c r="D731" s="133" t="s">
        <v>130</v>
      </c>
      <c r="E731" s="134" t="s">
        <v>741</v>
      </c>
      <c r="F731" s="135" t="s">
        <v>742</v>
      </c>
      <c r="G731" s="136" t="s">
        <v>223</v>
      </c>
      <c r="H731" s="137">
        <v>173.2</v>
      </c>
      <c r="I731" s="138"/>
      <c r="J731" s="139">
        <f>ROUND(I731*H731,2)</f>
        <v>0</v>
      </c>
      <c r="K731" s="135" t="s">
        <v>134</v>
      </c>
      <c r="L731" s="34"/>
      <c r="M731" s="140" t="s">
        <v>32</v>
      </c>
      <c r="N731" s="141" t="s">
        <v>49</v>
      </c>
      <c r="P731" s="142">
        <f>O731*H731</f>
        <v>0</v>
      </c>
      <c r="Q731" s="142">
        <v>0</v>
      </c>
      <c r="R731" s="142">
        <f>Q731*H731</f>
        <v>0</v>
      </c>
      <c r="S731" s="142">
        <v>0</v>
      </c>
      <c r="T731" s="143">
        <f>S731*H731</f>
        <v>0</v>
      </c>
      <c r="AR731" s="144" t="s">
        <v>135</v>
      </c>
      <c r="AT731" s="144" t="s">
        <v>130</v>
      </c>
      <c r="AU731" s="144" t="s">
        <v>87</v>
      </c>
      <c r="AY731" s="18" t="s">
        <v>128</v>
      </c>
      <c r="BE731" s="145">
        <f>IF(N731="základní",J731,0)</f>
        <v>0</v>
      </c>
      <c r="BF731" s="145">
        <f>IF(N731="snížená",J731,0)</f>
        <v>0</v>
      </c>
      <c r="BG731" s="145">
        <f>IF(N731="zákl. přenesená",J731,0)</f>
        <v>0</v>
      </c>
      <c r="BH731" s="145">
        <f>IF(N731="sníž. přenesená",J731,0)</f>
        <v>0</v>
      </c>
      <c r="BI731" s="145">
        <f>IF(N731="nulová",J731,0)</f>
        <v>0</v>
      </c>
      <c r="BJ731" s="18" t="s">
        <v>85</v>
      </c>
      <c r="BK731" s="145">
        <f>ROUND(I731*H731,2)</f>
        <v>0</v>
      </c>
      <c r="BL731" s="18" t="s">
        <v>135</v>
      </c>
      <c r="BM731" s="144" t="s">
        <v>743</v>
      </c>
    </row>
    <row r="732" spans="2:47" s="1" customFormat="1" ht="12">
      <c r="B732" s="34"/>
      <c r="D732" s="146" t="s">
        <v>137</v>
      </c>
      <c r="F732" s="147" t="s">
        <v>744</v>
      </c>
      <c r="I732" s="148"/>
      <c r="L732" s="34"/>
      <c r="M732" s="149"/>
      <c r="T732" s="55"/>
      <c r="AT732" s="18" t="s">
        <v>137</v>
      </c>
      <c r="AU732" s="18" t="s">
        <v>87</v>
      </c>
    </row>
    <row r="733" spans="2:51" s="12" customFormat="1" ht="12">
      <c r="B733" s="150"/>
      <c r="D733" s="151" t="s">
        <v>139</v>
      </c>
      <c r="E733" s="152" t="s">
        <v>32</v>
      </c>
      <c r="F733" s="153" t="s">
        <v>140</v>
      </c>
      <c r="H733" s="152" t="s">
        <v>32</v>
      </c>
      <c r="I733" s="154"/>
      <c r="L733" s="150"/>
      <c r="M733" s="155"/>
      <c r="T733" s="156"/>
      <c r="AT733" s="152" t="s">
        <v>139</v>
      </c>
      <c r="AU733" s="152" t="s">
        <v>87</v>
      </c>
      <c r="AV733" s="12" t="s">
        <v>85</v>
      </c>
      <c r="AW733" s="12" t="s">
        <v>39</v>
      </c>
      <c r="AX733" s="12" t="s">
        <v>78</v>
      </c>
      <c r="AY733" s="152" t="s">
        <v>128</v>
      </c>
    </row>
    <row r="734" spans="2:51" s="12" customFormat="1" ht="12">
      <c r="B734" s="150"/>
      <c r="D734" s="151" t="s">
        <v>139</v>
      </c>
      <c r="E734" s="152" t="s">
        <v>32</v>
      </c>
      <c r="F734" s="153" t="s">
        <v>370</v>
      </c>
      <c r="H734" s="152" t="s">
        <v>32</v>
      </c>
      <c r="I734" s="154"/>
      <c r="L734" s="150"/>
      <c r="M734" s="155"/>
      <c r="T734" s="156"/>
      <c r="AT734" s="152" t="s">
        <v>139</v>
      </c>
      <c r="AU734" s="152" t="s">
        <v>87</v>
      </c>
      <c r="AV734" s="12" t="s">
        <v>85</v>
      </c>
      <c r="AW734" s="12" t="s">
        <v>39</v>
      </c>
      <c r="AX734" s="12" t="s">
        <v>78</v>
      </c>
      <c r="AY734" s="152" t="s">
        <v>128</v>
      </c>
    </row>
    <row r="735" spans="2:51" s="12" customFormat="1" ht="12">
      <c r="B735" s="150"/>
      <c r="D735" s="151" t="s">
        <v>139</v>
      </c>
      <c r="E735" s="152" t="s">
        <v>32</v>
      </c>
      <c r="F735" s="153" t="s">
        <v>745</v>
      </c>
      <c r="H735" s="152" t="s">
        <v>32</v>
      </c>
      <c r="I735" s="154"/>
      <c r="L735" s="150"/>
      <c r="M735" s="155"/>
      <c r="T735" s="156"/>
      <c r="AT735" s="152" t="s">
        <v>139</v>
      </c>
      <c r="AU735" s="152" t="s">
        <v>87</v>
      </c>
      <c r="AV735" s="12" t="s">
        <v>85</v>
      </c>
      <c r="AW735" s="12" t="s">
        <v>39</v>
      </c>
      <c r="AX735" s="12" t="s">
        <v>78</v>
      </c>
      <c r="AY735" s="152" t="s">
        <v>128</v>
      </c>
    </row>
    <row r="736" spans="2:51" s="12" customFormat="1" ht="12">
      <c r="B736" s="150"/>
      <c r="D736" s="151" t="s">
        <v>139</v>
      </c>
      <c r="E736" s="152" t="s">
        <v>32</v>
      </c>
      <c r="F736" s="153" t="s">
        <v>208</v>
      </c>
      <c r="H736" s="152" t="s">
        <v>32</v>
      </c>
      <c r="I736" s="154"/>
      <c r="L736" s="150"/>
      <c r="M736" s="155"/>
      <c r="T736" s="156"/>
      <c r="AT736" s="152" t="s">
        <v>139</v>
      </c>
      <c r="AU736" s="152" t="s">
        <v>87</v>
      </c>
      <c r="AV736" s="12" t="s">
        <v>85</v>
      </c>
      <c r="AW736" s="12" t="s">
        <v>39</v>
      </c>
      <c r="AX736" s="12" t="s">
        <v>78</v>
      </c>
      <c r="AY736" s="152" t="s">
        <v>128</v>
      </c>
    </row>
    <row r="737" spans="2:51" s="13" customFormat="1" ht="20.4">
      <c r="B737" s="157"/>
      <c r="D737" s="151" t="s">
        <v>139</v>
      </c>
      <c r="E737" s="158" t="s">
        <v>32</v>
      </c>
      <c r="F737" s="159" t="s">
        <v>712</v>
      </c>
      <c r="H737" s="160">
        <v>101.4</v>
      </c>
      <c r="I737" s="161"/>
      <c r="L737" s="157"/>
      <c r="M737" s="162"/>
      <c r="T737" s="163"/>
      <c r="AT737" s="158" t="s">
        <v>139</v>
      </c>
      <c r="AU737" s="158" t="s">
        <v>87</v>
      </c>
      <c r="AV737" s="13" t="s">
        <v>87</v>
      </c>
      <c r="AW737" s="13" t="s">
        <v>39</v>
      </c>
      <c r="AX737" s="13" t="s">
        <v>78</v>
      </c>
      <c r="AY737" s="158" t="s">
        <v>128</v>
      </c>
    </row>
    <row r="738" spans="2:51" s="15" customFormat="1" ht="12">
      <c r="B738" s="171"/>
      <c r="D738" s="151" t="s">
        <v>139</v>
      </c>
      <c r="E738" s="172" t="s">
        <v>32</v>
      </c>
      <c r="F738" s="173" t="s">
        <v>713</v>
      </c>
      <c r="H738" s="174">
        <v>101.4</v>
      </c>
      <c r="I738" s="175"/>
      <c r="L738" s="171"/>
      <c r="M738" s="176"/>
      <c r="T738" s="177"/>
      <c r="AT738" s="172" t="s">
        <v>139</v>
      </c>
      <c r="AU738" s="172" t="s">
        <v>87</v>
      </c>
      <c r="AV738" s="15" t="s">
        <v>150</v>
      </c>
      <c r="AW738" s="15" t="s">
        <v>39</v>
      </c>
      <c r="AX738" s="15" t="s">
        <v>78</v>
      </c>
      <c r="AY738" s="172" t="s">
        <v>128</v>
      </c>
    </row>
    <row r="739" spans="2:51" s="12" customFormat="1" ht="12">
      <c r="B739" s="150"/>
      <c r="D739" s="151" t="s">
        <v>139</v>
      </c>
      <c r="E739" s="152" t="s">
        <v>32</v>
      </c>
      <c r="F739" s="153" t="s">
        <v>211</v>
      </c>
      <c r="H739" s="152" t="s">
        <v>32</v>
      </c>
      <c r="I739" s="154"/>
      <c r="L739" s="150"/>
      <c r="M739" s="155"/>
      <c r="T739" s="156"/>
      <c r="AT739" s="152" t="s">
        <v>139</v>
      </c>
      <c r="AU739" s="152" t="s">
        <v>87</v>
      </c>
      <c r="AV739" s="12" t="s">
        <v>85</v>
      </c>
      <c r="AW739" s="12" t="s">
        <v>39</v>
      </c>
      <c r="AX739" s="12" t="s">
        <v>78</v>
      </c>
      <c r="AY739" s="152" t="s">
        <v>128</v>
      </c>
    </row>
    <row r="740" spans="2:51" s="13" customFormat="1" ht="12">
      <c r="B740" s="157"/>
      <c r="D740" s="151" t="s">
        <v>139</v>
      </c>
      <c r="E740" s="158" t="s">
        <v>32</v>
      </c>
      <c r="F740" s="159" t="s">
        <v>714</v>
      </c>
      <c r="H740" s="160">
        <v>71.8</v>
      </c>
      <c r="I740" s="161"/>
      <c r="L740" s="157"/>
      <c r="M740" s="162"/>
      <c r="T740" s="163"/>
      <c r="AT740" s="158" t="s">
        <v>139</v>
      </c>
      <c r="AU740" s="158" t="s">
        <v>87</v>
      </c>
      <c r="AV740" s="13" t="s">
        <v>87</v>
      </c>
      <c r="AW740" s="13" t="s">
        <v>39</v>
      </c>
      <c r="AX740" s="13" t="s">
        <v>78</v>
      </c>
      <c r="AY740" s="158" t="s">
        <v>128</v>
      </c>
    </row>
    <row r="741" spans="2:51" s="15" customFormat="1" ht="12">
      <c r="B741" s="171"/>
      <c r="D741" s="151" t="s">
        <v>139</v>
      </c>
      <c r="E741" s="172" t="s">
        <v>32</v>
      </c>
      <c r="F741" s="173" t="s">
        <v>715</v>
      </c>
      <c r="H741" s="174">
        <v>71.8</v>
      </c>
      <c r="I741" s="175"/>
      <c r="L741" s="171"/>
      <c r="M741" s="176"/>
      <c r="T741" s="177"/>
      <c r="AT741" s="172" t="s">
        <v>139</v>
      </c>
      <c r="AU741" s="172" t="s">
        <v>87</v>
      </c>
      <c r="AV741" s="15" t="s">
        <v>150</v>
      </c>
      <c r="AW741" s="15" t="s">
        <v>39</v>
      </c>
      <c r="AX741" s="15" t="s">
        <v>78</v>
      </c>
      <c r="AY741" s="172" t="s">
        <v>128</v>
      </c>
    </row>
    <row r="742" spans="2:51" s="14" customFormat="1" ht="12">
      <c r="B742" s="164"/>
      <c r="D742" s="151" t="s">
        <v>139</v>
      </c>
      <c r="E742" s="165" t="s">
        <v>32</v>
      </c>
      <c r="F742" s="166" t="s">
        <v>143</v>
      </c>
      <c r="H742" s="167">
        <v>173.2</v>
      </c>
      <c r="I742" s="168"/>
      <c r="L742" s="164"/>
      <c r="M742" s="169"/>
      <c r="T742" s="170"/>
      <c r="AT742" s="165" t="s">
        <v>139</v>
      </c>
      <c r="AU742" s="165" t="s">
        <v>87</v>
      </c>
      <c r="AV742" s="14" t="s">
        <v>135</v>
      </c>
      <c r="AW742" s="14" t="s">
        <v>39</v>
      </c>
      <c r="AX742" s="14" t="s">
        <v>85</v>
      </c>
      <c r="AY742" s="165" t="s">
        <v>128</v>
      </c>
    </row>
    <row r="743" spans="2:65" s="1" customFormat="1" ht="37.8" customHeight="1">
      <c r="B743" s="34"/>
      <c r="C743" s="133" t="s">
        <v>746</v>
      </c>
      <c r="D743" s="133" t="s">
        <v>130</v>
      </c>
      <c r="E743" s="134" t="s">
        <v>747</v>
      </c>
      <c r="F743" s="135" t="s">
        <v>748</v>
      </c>
      <c r="G743" s="136" t="s">
        <v>223</v>
      </c>
      <c r="H743" s="137">
        <v>173.2</v>
      </c>
      <c r="I743" s="138"/>
      <c r="J743" s="139">
        <f>ROUND(I743*H743,2)</f>
        <v>0</v>
      </c>
      <c r="K743" s="135" t="s">
        <v>134</v>
      </c>
      <c r="L743" s="34"/>
      <c r="M743" s="140" t="s">
        <v>32</v>
      </c>
      <c r="N743" s="141" t="s">
        <v>49</v>
      </c>
      <c r="P743" s="142">
        <f>O743*H743</f>
        <v>0</v>
      </c>
      <c r="Q743" s="142">
        <v>0</v>
      </c>
      <c r="R743" s="142">
        <f>Q743*H743</f>
        <v>0</v>
      </c>
      <c r="S743" s="142">
        <v>0</v>
      </c>
      <c r="T743" s="143">
        <f>S743*H743</f>
        <v>0</v>
      </c>
      <c r="AR743" s="144" t="s">
        <v>135</v>
      </c>
      <c r="AT743" s="144" t="s">
        <v>130</v>
      </c>
      <c r="AU743" s="144" t="s">
        <v>87</v>
      </c>
      <c r="AY743" s="18" t="s">
        <v>128</v>
      </c>
      <c r="BE743" s="145">
        <f>IF(N743="základní",J743,0)</f>
        <v>0</v>
      </c>
      <c r="BF743" s="145">
        <f>IF(N743="snížená",J743,0)</f>
        <v>0</v>
      </c>
      <c r="BG743" s="145">
        <f>IF(N743="zákl. přenesená",J743,0)</f>
        <v>0</v>
      </c>
      <c r="BH743" s="145">
        <f>IF(N743="sníž. přenesená",J743,0)</f>
        <v>0</v>
      </c>
      <c r="BI743" s="145">
        <f>IF(N743="nulová",J743,0)</f>
        <v>0</v>
      </c>
      <c r="BJ743" s="18" t="s">
        <v>85</v>
      </c>
      <c r="BK743" s="145">
        <f>ROUND(I743*H743,2)</f>
        <v>0</v>
      </c>
      <c r="BL743" s="18" t="s">
        <v>135</v>
      </c>
      <c r="BM743" s="144" t="s">
        <v>749</v>
      </c>
    </row>
    <row r="744" spans="2:47" s="1" customFormat="1" ht="12">
      <c r="B744" s="34"/>
      <c r="D744" s="146" t="s">
        <v>137</v>
      </c>
      <c r="F744" s="147" t="s">
        <v>750</v>
      </c>
      <c r="I744" s="148"/>
      <c r="L744" s="34"/>
      <c r="M744" s="149"/>
      <c r="T744" s="55"/>
      <c r="AT744" s="18" t="s">
        <v>137</v>
      </c>
      <c r="AU744" s="18" t="s">
        <v>87</v>
      </c>
    </row>
    <row r="745" spans="2:51" s="12" customFormat="1" ht="12">
      <c r="B745" s="150"/>
      <c r="D745" s="151" t="s">
        <v>139</v>
      </c>
      <c r="E745" s="152" t="s">
        <v>32</v>
      </c>
      <c r="F745" s="153" t="s">
        <v>140</v>
      </c>
      <c r="H745" s="152" t="s">
        <v>32</v>
      </c>
      <c r="I745" s="154"/>
      <c r="L745" s="150"/>
      <c r="M745" s="155"/>
      <c r="T745" s="156"/>
      <c r="AT745" s="152" t="s">
        <v>139</v>
      </c>
      <c r="AU745" s="152" t="s">
        <v>87</v>
      </c>
      <c r="AV745" s="12" t="s">
        <v>85</v>
      </c>
      <c r="AW745" s="12" t="s">
        <v>39</v>
      </c>
      <c r="AX745" s="12" t="s">
        <v>78</v>
      </c>
      <c r="AY745" s="152" t="s">
        <v>128</v>
      </c>
    </row>
    <row r="746" spans="2:51" s="12" customFormat="1" ht="12">
      <c r="B746" s="150"/>
      <c r="D746" s="151" t="s">
        <v>139</v>
      </c>
      <c r="E746" s="152" t="s">
        <v>32</v>
      </c>
      <c r="F746" s="153" t="s">
        <v>370</v>
      </c>
      <c r="H746" s="152" t="s">
        <v>32</v>
      </c>
      <c r="I746" s="154"/>
      <c r="L746" s="150"/>
      <c r="M746" s="155"/>
      <c r="T746" s="156"/>
      <c r="AT746" s="152" t="s">
        <v>139</v>
      </c>
      <c r="AU746" s="152" t="s">
        <v>87</v>
      </c>
      <c r="AV746" s="12" t="s">
        <v>85</v>
      </c>
      <c r="AW746" s="12" t="s">
        <v>39</v>
      </c>
      <c r="AX746" s="12" t="s">
        <v>78</v>
      </c>
      <c r="AY746" s="152" t="s">
        <v>128</v>
      </c>
    </row>
    <row r="747" spans="2:51" s="12" customFormat="1" ht="12">
      <c r="B747" s="150"/>
      <c r="D747" s="151" t="s">
        <v>139</v>
      </c>
      <c r="E747" s="152" t="s">
        <v>32</v>
      </c>
      <c r="F747" s="153" t="s">
        <v>751</v>
      </c>
      <c r="H747" s="152" t="s">
        <v>32</v>
      </c>
      <c r="I747" s="154"/>
      <c r="L747" s="150"/>
      <c r="M747" s="155"/>
      <c r="T747" s="156"/>
      <c r="AT747" s="152" t="s">
        <v>139</v>
      </c>
      <c r="AU747" s="152" t="s">
        <v>87</v>
      </c>
      <c r="AV747" s="12" t="s">
        <v>85</v>
      </c>
      <c r="AW747" s="12" t="s">
        <v>39</v>
      </c>
      <c r="AX747" s="12" t="s">
        <v>78</v>
      </c>
      <c r="AY747" s="152" t="s">
        <v>128</v>
      </c>
    </row>
    <row r="748" spans="2:51" s="12" customFormat="1" ht="12">
      <c r="B748" s="150"/>
      <c r="D748" s="151" t="s">
        <v>139</v>
      </c>
      <c r="E748" s="152" t="s">
        <v>32</v>
      </c>
      <c r="F748" s="153" t="s">
        <v>208</v>
      </c>
      <c r="H748" s="152" t="s">
        <v>32</v>
      </c>
      <c r="I748" s="154"/>
      <c r="L748" s="150"/>
      <c r="M748" s="155"/>
      <c r="T748" s="156"/>
      <c r="AT748" s="152" t="s">
        <v>139</v>
      </c>
      <c r="AU748" s="152" t="s">
        <v>87</v>
      </c>
      <c r="AV748" s="12" t="s">
        <v>85</v>
      </c>
      <c r="AW748" s="12" t="s">
        <v>39</v>
      </c>
      <c r="AX748" s="12" t="s">
        <v>78</v>
      </c>
      <c r="AY748" s="152" t="s">
        <v>128</v>
      </c>
    </row>
    <row r="749" spans="2:51" s="13" customFormat="1" ht="20.4">
      <c r="B749" s="157"/>
      <c r="D749" s="151" t="s">
        <v>139</v>
      </c>
      <c r="E749" s="158" t="s">
        <v>32</v>
      </c>
      <c r="F749" s="159" t="s">
        <v>712</v>
      </c>
      <c r="H749" s="160">
        <v>101.4</v>
      </c>
      <c r="I749" s="161"/>
      <c r="L749" s="157"/>
      <c r="M749" s="162"/>
      <c r="T749" s="163"/>
      <c r="AT749" s="158" t="s">
        <v>139</v>
      </c>
      <c r="AU749" s="158" t="s">
        <v>87</v>
      </c>
      <c r="AV749" s="13" t="s">
        <v>87</v>
      </c>
      <c r="AW749" s="13" t="s">
        <v>39</v>
      </c>
      <c r="AX749" s="13" t="s">
        <v>78</v>
      </c>
      <c r="AY749" s="158" t="s">
        <v>128</v>
      </c>
    </row>
    <row r="750" spans="2:51" s="15" customFormat="1" ht="12">
      <c r="B750" s="171"/>
      <c r="D750" s="151" t="s">
        <v>139</v>
      </c>
      <c r="E750" s="172" t="s">
        <v>32</v>
      </c>
      <c r="F750" s="173" t="s">
        <v>713</v>
      </c>
      <c r="H750" s="174">
        <v>101.4</v>
      </c>
      <c r="I750" s="175"/>
      <c r="L750" s="171"/>
      <c r="M750" s="176"/>
      <c r="T750" s="177"/>
      <c r="AT750" s="172" t="s">
        <v>139</v>
      </c>
      <c r="AU750" s="172" t="s">
        <v>87</v>
      </c>
      <c r="AV750" s="15" t="s">
        <v>150</v>
      </c>
      <c r="AW750" s="15" t="s">
        <v>39</v>
      </c>
      <c r="AX750" s="15" t="s">
        <v>78</v>
      </c>
      <c r="AY750" s="172" t="s">
        <v>128</v>
      </c>
    </row>
    <row r="751" spans="2:51" s="12" customFormat="1" ht="12">
      <c r="B751" s="150"/>
      <c r="D751" s="151" t="s">
        <v>139</v>
      </c>
      <c r="E751" s="152" t="s">
        <v>32</v>
      </c>
      <c r="F751" s="153" t="s">
        <v>211</v>
      </c>
      <c r="H751" s="152" t="s">
        <v>32</v>
      </c>
      <c r="I751" s="154"/>
      <c r="L751" s="150"/>
      <c r="M751" s="155"/>
      <c r="T751" s="156"/>
      <c r="AT751" s="152" t="s">
        <v>139</v>
      </c>
      <c r="AU751" s="152" t="s">
        <v>87</v>
      </c>
      <c r="AV751" s="12" t="s">
        <v>85</v>
      </c>
      <c r="AW751" s="12" t="s">
        <v>39</v>
      </c>
      <c r="AX751" s="12" t="s">
        <v>78</v>
      </c>
      <c r="AY751" s="152" t="s">
        <v>128</v>
      </c>
    </row>
    <row r="752" spans="2:51" s="13" customFormat="1" ht="12">
      <c r="B752" s="157"/>
      <c r="D752" s="151" t="s">
        <v>139</v>
      </c>
      <c r="E752" s="158" t="s">
        <v>32</v>
      </c>
      <c r="F752" s="159" t="s">
        <v>714</v>
      </c>
      <c r="H752" s="160">
        <v>71.8</v>
      </c>
      <c r="I752" s="161"/>
      <c r="L752" s="157"/>
      <c r="M752" s="162"/>
      <c r="T752" s="163"/>
      <c r="AT752" s="158" t="s">
        <v>139</v>
      </c>
      <c r="AU752" s="158" t="s">
        <v>87</v>
      </c>
      <c r="AV752" s="13" t="s">
        <v>87</v>
      </c>
      <c r="AW752" s="13" t="s">
        <v>39</v>
      </c>
      <c r="AX752" s="13" t="s">
        <v>78</v>
      </c>
      <c r="AY752" s="158" t="s">
        <v>128</v>
      </c>
    </row>
    <row r="753" spans="2:51" s="15" customFormat="1" ht="12">
      <c r="B753" s="171"/>
      <c r="D753" s="151" t="s">
        <v>139</v>
      </c>
      <c r="E753" s="172" t="s">
        <v>32</v>
      </c>
      <c r="F753" s="173" t="s">
        <v>715</v>
      </c>
      <c r="H753" s="174">
        <v>71.8</v>
      </c>
      <c r="I753" s="175"/>
      <c r="L753" s="171"/>
      <c r="M753" s="176"/>
      <c r="T753" s="177"/>
      <c r="AT753" s="172" t="s">
        <v>139</v>
      </c>
      <c r="AU753" s="172" t="s">
        <v>87</v>
      </c>
      <c r="AV753" s="15" t="s">
        <v>150</v>
      </c>
      <c r="AW753" s="15" t="s">
        <v>39</v>
      </c>
      <c r="AX753" s="15" t="s">
        <v>78</v>
      </c>
      <c r="AY753" s="172" t="s">
        <v>128</v>
      </c>
    </row>
    <row r="754" spans="2:51" s="14" customFormat="1" ht="12">
      <c r="B754" s="164"/>
      <c r="D754" s="151" t="s">
        <v>139</v>
      </c>
      <c r="E754" s="165" t="s">
        <v>32</v>
      </c>
      <c r="F754" s="166" t="s">
        <v>143</v>
      </c>
      <c r="H754" s="167">
        <v>173.2</v>
      </c>
      <c r="I754" s="168"/>
      <c r="L754" s="164"/>
      <c r="M754" s="169"/>
      <c r="T754" s="170"/>
      <c r="AT754" s="165" t="s">
        <v>139</v>
      </c>
      <c r="AU754" s="165" t="s">
        <v>87</v>
      </c>
      <c r="AV754" s="14" t="s">
        <v>135</v>
      </c>
      <c r="AW754" s="14" t="s">
        <v>39</v>
      </c>
      <c r="AX754" s="14" t="s">
        <v>85</v>
      </c>
      <c r="AY754" s="165" t="s">
        <v>128</v>
      </c>
    </row>
    <row r="755" spans="2:65" s="1" customFormat="1" ht="62.7" customHeight="1">
      <c r="B755" s="34"/>
      <c r="C755" s="133" t="s">
        <v>752</v>
      </c>
      <c r="D755" s="133" t="s">
        <v>130</v>
      </c>
      <c r="E755" s="134" t="s">
        <v>753</v>
      </c>
      <c r="F755" s="135" t="s">
        <v>754</v>
      </c>
      <c r="G755" s="136" t="s">
        <v>223</v>
      </c>
      <c r="H755" s="137">
        <v>173.2</v>
      </c>
      <c r="I755" s="138"/>
      <c r="J755" s="139">
        <f>ROUND(I755*H755,2)</f>
        <v>0</v>
      </c>
      <c r="K755" s="135" t="s">
        <v>134</v>
      </c>
      <c r="L755" s="34"/>
      <c r="M755" s="140" t="s">
        <v>32</v>
      </c>
      <c r="N755" s="141" t="s">
        <v>49</v>
      </c>
      <c r="P755" s="142">
        <f>O755*H755</f>
        <v>0</v>
      </c>
      <c r="Q755" s="142">
        <v>0.00061</v>
      </c>
      <c r="R755" s="142">
        <f>Q755*H755</f>
        <v>0.10565199999999998</v>
      </c>
      <c r="S755" s="142">
        <v>0</v>
      </c>
      <c r="T755" s="143">
        <f>S755*H755</f>
        <v>0</v>
      </c>
      <c r="AR755" s="144" t="s">
        <v>135</v>
      </c>
      <c r="AT755" s="144" t="s">
        <v>130</v>
      </c>
      <c r="AU755" s="144" t="s">
        <v>87</v>
      </c>
      <c r="AY755" s="18" t="s">
        <v>128</v>
      </c>
      <c r="BE755" s="145">
        <f>IF(N755="základní",J755,0)</f>
        <v>0</v>
      </c>
      <c r="BF755" s="145">
        <f>IF(N755="snížená",J755,0)</f>
        <v>0</v>
      </c>
      <c r="BG755" s="145">
        <f>IF(N755="zákl. přenesená",J755,0)</f>
        <v>0</v>
      </c>
      <c r="BH755" s="145">
        <f>IF(N755="sníž. přenesená",J755,0)</f>
        <v>0</v>
      </c>
      <c r="BI755" s="145">
        <f>IF(N755="nulová",J755,0)</f>
        <v>0</v>
      </c>
      <c r="BJ755" s="18" t="s">
        <v>85</v>
      </c>
      <c r="BK755" s="145">
        <f>ROUND(I755*H755,2)</f>
        <v>0</v>
      </c>
      <c r="BL755" s="18" t="s">
        <v>135</v>
      </c>
      <c r="BM755" s="144" t="s">
        <v>755</v>
      </c>
    </row>
    <row r="756" spans="2:47" s="1" customFormat="1" ht="12">
      <c r="B756" s="34"/>
      <c r="D756" s="146" t="s">
        <v>137</v>
      </c>
      <c r="F756" s="147" t="s">
        <v>756</v>
      </c>
      <c r="I756" s="148"/>
      <c r="L756" s="34"/>
      <c r="M756" s="149"/>
      <c r="T756" s="55"/>
      <c r="AT756" s="18" t="s">
        <v>137</v>
      </c>
      <c r="AU756" s="18" t="s">
        <v>87</v>
      </c>
    </row>
    <row r="757" spans="2:51" s="12" customFormat="1" ht="12">
      <c r="B757" s="150"/>
      <c r="D757" s="151" t="s">
        <v>139</v>
      </c>
      <c r="E757" s="152" t="s">
        <v>32</v>
      </c>
      <c r="F757" s="153" t="s">
        <v>140</v>
      </c>
      <c r="H757" s="152" t="s">
        <v>32</v>
      </c>
      <c r="I757" s="154"/>
      <c r="L757" s="150"/>
      <c r="M757" s="155"/>
      <c r="T757" s="156"/>
      <c r="AT757" s="152" t="s">
        <v>139</v>
      </c>
      <c r="AU757" s="152" t="s">
        <v>87</v>
      </c>
      <c r="AV757" s="12" t="s">
        <v>85</v>
      </c>
      <c r="AW757" s="12" t="s">
        <v>39</v>
      </c>
      <c r="AX757" s="12" t="s">
        <v>78</v>
      </c>
      <c r="AY757" s="152" t="s">
        <v>128</v>
      </c>
    </row>
    <row r="758" spans="2:51" s="12" customFormat="1" ht="12">
      <c r="B758" s="150"/>
      <c r="D758" s="151" t="s">
        <v>139</v>
      </c>
      <c r="E758" s="152" t="s">
        <v>32</v>
      </c>
      <c r="F758" s="153" t="s">
        <v>370</v>
      </c>
      <c r="H758" s="152" t="s">
        <v>32</v>
      </c>
      <c r="I758" s="154"/>
      <c r="L758" s="150"/>
      <c r="M758" s="155"/>
      <c r="T758" s="156"/>
      <c r="AT758" s="152" t="s">
        <v>139</v>
      </c>
      <c r="AU758" s="152" t="s">
        <v>87</v>
      </c>
      <c r="AV758" s="12" t="s">
        <v>85</v>
      </c>
      <c r="AW758" s="12" t="s">
        <v>39</v>
      </c>
      <c r="AX758" s="12" t="s">
        <v>78</v>
      </c>
      <c r="AY758" s="152" t="s">
        <v>128</v>
      </c>
    </row>
    <row r="759" spans="2:51" s="12" customFormat="1" ht="12">
      <c r="B759" s="150"/>
      <c r="D759" s="151" t="s">
        <v>139</v>
      </c>
      <c r="E759" s="152" t="s">
        <v>32</v>
      </c>
      <c r="F759" s="153" t="s">
        <v>745</v>
      </c>
      <c r="H759" s="152" t="s">
        <v>32</v>
      </c>
      <c r="I759" s="154"/>
      <c r="L759" s="150"/>
      <c r="M759" s="155"/>
      <c r="T759" s="156"/>
      <c r="AT759" s="152" t="s">
        <v>139</v>
      </c>
      <c r="AU759" s="152" t="s">
        <v>87</v>
      </c>
      <c r="AV759" s="12" t="s">
        <v>85</v>
      </c>
      <c r="AW759" s="12" t="s">
        <v>39</v>
      </c>
      <c r="AX759" s="12" t="s">
        <v>78</v>
      </c>
      <c r="AY759" s="152" t="s">
        <v>128</v>
      </c>
    </row>
    <row r="760" spans="2:51" s="12" customFormat="1" ht="12">
      <c r="B760" s="150"/>
      <c r="D760" s="151" t="s">
        <v>139</v>
      </c>
      <c r="E760" s="152" t="s">
        <v>32</v>
      </c>
      <c r="F760" s="153" t="s">
        <v>208</v>
      </c>
      <c r="H760" s="152" t="s">
        <v>32</v>
      </c>
      <c r="I760" s="154"/>
      <c r="L760" s="150"/>
      <c r="M760" s="155"/>
      <c r="T760" s="156"/>
      <c r="AT760" s="152" t="s">
        <v>139</v>
      </c>
      <c r="AU760" s="152" t="s">
        <v>87</v>
      </c>
      <c r="AV760" s="12" t="s">
        <v>85</v>
      </c>
      <c r="AW760" s="12" t="s">
        <v>39</v>
      </c>
      <c r="AX760" s="12" t="s">
        <v>78</v>
      </c>
      <c r="AY760" s="152" t="s">
        <v>128</v>
      </c>
    </row>
    <row r="761" spans="2:51" s="13" customFormat="1" ht="20.4">
      <c r="B761" s="157"/>
      <c r="D761" s="151" t="s">
        <v>139</v>
      </c>
      <c r="E761" s="158" t="s">
        <v>32</v>
      </c>
      <c r="F761" s="159" t="s">
        <v>712</v>
      </c>
      <c r="H761" s="160">
        <v>101.4</v>
      </c>
      <c r="I761" s="161"/>
      <c r="L761" s="157"/>
      <c r="M761" s="162"/>
      <c r="T761" s="163"/>
      <c r="AT761" s="158" t="s">
        <v>139</v>
      </c>
      <c r="AU761" s="158" t="s">
        <v>87</v>
      </c>
      <c r="AV761" s="13" t="s">
        <v>87</v>
      </c>
      <c r="AW761" s="13" t="s">
        <v>39</v>
      </c>
      <c r="AX761" s="13" t="s">
        <v>78</v>
      </c>
      <c r="AY761" s="158" t="s">
        <v>128</v>
      </c>
    </row>
    <row r="762" spans="2:51" s="15" customFormat="1" ht="12">
      <c r="B762" s="171"/>
      <c r="D762" s="151" t="s">
        <v>139</v>
      </c>
      <c r="E762" s="172" t="s">
        <v>32</v>
      </c>
      <c r="F762" s="173" t="s">
        <v>713</v>
      </c>
      <c r="H762" s="174">
        <v>101.4</v>
      </c>
      <c r="I762" s="175"/>
      <c r="L762" s="171"/>
      <c r="M762" s="176"/>
      <c r="T762" s="177"/>
      <c r="AT762" s="172" t="s">
        <v>139</v>
      </c>
      <c r="AU762" s="172" t="s">
        <v>87</v>
      </c>
      <c r="AV762" s="15" t="s">
        <v>150</v>
      </c>
      <c r="AW762" s="15" t="s">
        <v>39</v>
      </c>
      <c r="AX762" s="15" t="s">
        <v>78</v>
      </c>
      <c r="AY762" s="172" t="s">
        <v>128</v>
      </c>
    </row>
    <row r="763" spans="2:51" s="12" customFormat="1" ht="12">
      <c r="B763" s="150"/>
      <c r="D763" s="151" t="s">
        <v>139</v>
      </c>
      <c r="E763" s="152" t="s">
        <v>32</v>
      </c>
      <c r="F763" s="153" t="s">
        <v>211</v>
      </c>
      <c r="H763" s="152" t="s">
        <v>32</v>
      </c>
      <c r="I763" s="154"/>
      <c r="L763" s="150"/>
      <c r="M763" s="155"/>
      <c r="T763" s="156"/>
      <c r="AT763" s="152" t="s">
        <v>139</v>
      </c>
      <c r="AU763" s="152" t="s">
        <v>87</v>
      </c>
      <c r="AV763" s="12" t="s">
        <v>85</v>
      </c>
      <c r="AW763" s="12" t="s">
        <v>39</v>
      </c>
      <c r="AX763" s="12" t="s">
        <v>78</v>
      </c>
      <c r="AY763" s="152" t="s">
        <v>128</v>
      </c>
    </row>
    <row r="764" spans="2:51" s="13" customFormat="1" ht="12">
      <c r="B764" s="157"/>
      <c r="D764" s="151" t="s">
        <v>139</v>
      </c>
      <c r="E764" s="158" t="s">
        <v>32</v>
      </c>
      <c r="F764" s="159" t="s">
        <v>714</v>
      </c>
      <c r="H764" s="160">
        <v>71.8</v>
      </c>
      <c r="I764" s="161"/>
      <c r="L764" s="157"/>
      <c r="M764" s="162"/>
      <c r="T764" s="163"/>
      <c r="AT764" s="158" t="s">
        <v>139</v>
      </c>
      <c r="AU764" s="158" t="s">
        <v>87</v>
      </c>
      <c r="AV764" s="13" t="s">
        <v>87</v>
      </c>
      <c r="AW764" s="13" t="s">
        <v>39</v>
      </c>
      <c r="AX764" s="13" t="s">
        <v>78</v>
      </c>
      <c r="AY764" s="158" t="s">
        <v>128</v>
      </c>
    </row>
    <row r="765" spans="2:51" s="15" customFormat="1" ht="12">
      <c r="B765" s="171"/>
      <c r="D765" s="151" t="s">
        <v>139</v>
      </c>
      <c r="E765" s="172" t="s">
        <v>32</v>
      </c>
      <c r="F765" s="173" t="s">
        <v>715</v>
      </c>
      <c r="H765" s="174">
        <v>71.8</v>
      </c>
      <c r="I765" s="175"/>
      <c r="L765" s="171"/>
      <c r="M765" s="176"/>
      <c r="T765" s="177"/>
      <c r="AT765" s="172" t="s">
        <v>139</v>
      </c>
      <c r="AU765" s="172" t="s">
        <v>87</v>
      </c>
      <c r="AV765" s="15" t="s">
        <v>150</v>
      </c>
      <c r="AW765" s="15" t="s">
        <v>39</v>
      </c>
      <c r="AX765" s="15" t="s">
        <v>78</v>
      </c>
      <c r="AY765" s="172" t="s">
        <v>128</v>
      </c>
    </row>
    <row r="766" spans="2:51" s="14" customFormat="1" ht="12">
      <c r="B766" s="164"/>
      <c r="D766" s="151" t="s">
        <v>139</v>
      </c>
      <c r="E766" s="165" t="s">
        <v>32</v>
      </c>
      <c r="F766" s="166" t="s">
        <v>143</v>
      </c>
      <c r="H766" s="167">
        <v>173.2</v>
      </c>
      <c r="I766" s="168"/>
      <c r="L766" s="164"/>
      <c r="M766" s="169"/>
      <c r="T766" s="170"/>
      <c r="AT766" s="165" t="s">
        <v>139</v>
      </c>
      <c r="AU766" s="165" t="s">
        <v>87</v>
      </c>
      <c r="AV766" s="14" t="s">
        <v>135</v>
      </c>
      <c r="AW766" s="14" t="s">
        <v>39</v>
      </c>
      <c r="AX766" s="14" t="s">
        <v>85</v>
      </c>
      <c r="AY766" s="165" t="s">
        <v>128</v>
      </c>
    </row>
    <row r="767" spans="2:65" s="1" customFormat="1" ht="24.15" customHeight="1">
      <c r="B767" s="34"/>
      <c r="C767" s="133" t="s">
        <v>757</v>
      </c>
      <c r="D767" s="133" t="s">
        <v>130</v>
      </c>
      <c r="E767" s="134" t="s">
        <v>758</v>
      </c>
      <c r="F767" s="135" t="s">
        <v>759</v>
      </c>
      <c r="G767" s="136" t="s">
        <v>223</v>
      </c>
      <c r="H767" s="137">
        <v>173.2</v>
      </c>
      <c r="I767" s="138"/>
      <c r="J767" s="139">
        <f>ROUND(I767*H767,2)</f>
        <v>0</v>
      </c>
      <c r="K767" s="135" t="s">
        <v>134</v>
      </c>
      <c r="L767" s="34"/>
      <c r="M767" s="140" t="s">
        <v>32</v>
      </c>
      <c r="N767" s="141" t="s">
        <v>49</v>
      </c>
      <c r="P767" s="142">
        <f>O767*H767</f>
        <v>0</v>
      </c>
      <c r="Q767" s="142">
        <v>0</v>
      </c>
      <c r="R767" s="142">
        <f>Q767*H767</f>
        <v>0</v>
      </c>
      <c r="S767" s="142">
        <v>0</v>
      </c>
      <c r="T767" s="143">
        <f>S767*H767</f>
        <v>0</v>
      </c>
      <c r="AR767" s="144" t="s">
        <v>135</v>
      </c>
      <c r="AT767" s="144" t="s">
        <v>130</v>
      </c>
      <c r="AU767" s="144" t="s">
        <v>87</v>
      </c>
      <c r="AY767" s="18" t="s">
        <v>128</v>
      </c>
      <c r="BE767" s="145">
        <f>IF(N767="základní",J767,0)</f>
        <v>0</v>
      </c>
      <c r="BF767" s="145">
        <f>IF(N767="snížená",J767,0)</f>
        <v>0</v>
      </c>
      <c r="BG767" s="145">
        <f>IF(N767="zákl. přenesená",J767,0)</f>
        <v>0</v>
      </c>
      <c r="BH767" s="145">
        <f>IF(N767="sníž. přenesená",J767,0)</f>
        <v>0</v>
      </c>
      <c r="BI767" s="145">
        <f>IF(N767="nulová",J767,0)</f>
        <v>0</v>
      </c>
      <c r="BJ767" s="18" t="s">
        <v>85</v>
      </c>
      <c r="BK767" s="145">
        <f>ROUND(I767*H767,2)</f>
        <v>0</v>
      </c>
      <c r="BL767" s="18" t="s">
        <v>135</v>
      </c>
      <c r="BM767" s="144" t="s">
        <v>760</v>
      </c>
    </row>
    <row r="768" spans="2:47" s="1" customFormat="1" ht="12">
      <c r="B768" s="34"/>
      <c r="D768" s="146" t="s">
        <v>137</v>
      </c>
      <c r="F768" s="147" t="s">
        <v>761</v>
      </c>
      <c r="I768" s="148"/>
      <c r="L768" s="34"/>
      <c r="M768" s="149"/>
      <c r="T768" s="55"/>
      <c r="AT768" s="18" t="s">
        <v>137</v>
      </c>
      <c r="AU768" s="18" t="s">
        <v>87</v>
      </c>
    </row>
    <row r="769" spans="2:51" s="12" customFormat="1" ht="12">
      <c r="B769" s="150"/>
      <c r="D769" s="151" t="s">
        <v>139</v>
      </c>
      <c r="E769" s="152" t="s">
        <v>32</v>
      </c>
      <c r="F769" s="153" t="s">
        <v>140</v>
      </c>
      <c r="H769" s="152" t="s">
        <v>32</v>
      </c>
      <c r="I769" s="154"/>
      <c r="L769" s="150"/>
      <c r="M769" s="155"/>
      <c r="T769" s="156"/>
      <c r="AT769" s="152" t="s">
        <v>139</v>
      </c>
      <c r="AU769" s="152" t="s">
        <v>87</v>
      </c>
      <c r="AV769" s="12" t="s">
        <v>85</v>
      </c>
      <c r="AW769" s="12" t="s">
        <v>39</v>
      </c>
      <c r="AX769" s="12" t="s">
        <v>78</v>
      </c>
      <c r="AY769" s="152" t="s">
        <v>128</v>
      </c>
    </row>
    <row r="770" spans="2:51" s="12" customFormat="1" ht="12">
      <c r="B770" s="150"/>
      <c r="D770" s="151" t="s">
        <v>139</v>
      </c>
      <c r="E770" s="152" t="s">
        <v>32</v>
      </c>
      <c r="F770" s="153" t="s">
        <v>370</v>
      </c>
      <c r="H770" s="152" t="s">
        <v>32</v>
      </c>
      <c r="I770" s="154"/>
      <c r="L770" s="150"/>
      <c r="M770" s="155"/>
      <c r="T770" s="156"/>
      <c r="AT770" s="152" t="s">
        <v>139</v>
      </c>
      <c r="AU770" s="152" t="s">
        <v>87</v>
      </c>
      <c r="AV770" s="12" t="s">
        <v>85</v>
      </c>
      <c r="AW770" s="12" t="s">
        <v>39</v>
      </c>
      <c r="AX770" s="12" t="s">
        <v>78</v>
      </c>
      <c r="AY770" s="152" t="s">
        <v>128</v>
      </c>
    </row>
    <row r="771" spans="2:51" s="12" customFormat="1" ht="12">
      <c r="B771" s="150"/>
      <c r="D771" s="151" t="s">
        <v>139</v>
      </c>
      <c r="E771" s="152" t="s">
        <v>32</v>
      </c>
      <c r="F771" s="153" t="s">
        <v>745</v>
      </c>
      <c r="H771" s="152" t="s">
        <v>32</v>
      </c>
      <c r="I771" s="154"/>
      <c r="L771" s="150"/>
      <c r="M771" s="155"/>
      <c r="T771" s="156"/>
      <c r="AT771" s="152" t="s">
        <v>139</v>
      </c>
      <c r="AU771" s="152" t="s">
        <v>87</v>
      </c>
      <c r="AV771" s="12" t="s">
        <v>85</v>
      </c>
      <c r="AW771" s="12" t="s">
        <v>39</v>
      </c>
      <c r="AX771" s="12" t="s">
        <v>78</v>
      </c>
      <c r="AY771" s="152" t="s">
        <v>128</v>
      </c>
    </row>
    <row r="772" spans="2:51" s="12" customFormat="1" ht="12">
      <c r="B772" s="150"/>
      <c r="D772" s="151" t="s">
        <v>139</v>
      </c>
      <c r="E772" s="152" t="s">
        <v>32</v>
      </c>
      <c r="F772" s="153" t="s">
        <v>208</v>
      </c>
      <c r="H772" s="152" t="s">
        <v>32</v>
      </c>
      <c r="I772" s="154"/>
      <c r="L772" s="150"/>
      <c r="M772" s="155"/>
      <c r="T772" s="156"/>
      <c r="AT772" s="152" t="s">
        <v>139</v>
      </c>
      <c r="AU772" s="152" t="s">
        <v>87</v>
      </c>
      <c r="AV772" s="12" t="s">
        <v>85</v>
      </c>
      <c r="AW772" s="12" t="s">
        <v>39</v>
      </c>
      <c r="AX772" s="12" t="s">
        <v>78</v>
      </c>
      <c r="AY772" s="152" t="s">
        <v>128</v>
      </c>
    </row>
    <row r="773" spans="2:51" s="13" customFormat="1" ht="20.4">
      <c r="B773" s="157"/>
      <c r="D773" s="151" t="s">
        <v>139</v>
      </c>
      <c r="E773" s="158" t="s">
        <v>32</v>
      </c>
      <c r="F773" s="159" t="s">
        <v>712</v>
      </c>
      <c r="H773" s="160">
        <v>101.4</v>
      </c>
      <c r="I773" s="161"/>
      <c r="L773" s="157"/>
      <c r="M773" s="162"/>
      <c r="T773" s="163"/>
      <c r="AT773" s="158" t="s">
        <v>139</v>
      </c>
      <c r="AU773" s="158" t="s">
        <v>87</v>
      </c>
      <c r="AV773" s="13" t="s">
        <v>87</v>
      </c>
      <c r="AW773" s="13" t="s">
        <v>39</v>
      </c>
      <c r="AX773" s="13" t="s">
        <v>78</v>
      </c>
      <c r="AY773" s="158" t="s">
        <v>128</v>
      </c>
    </row>
    <row r="774" spans="2:51" s="15" customFormat="1" ht="12">
      <c r="B774" s="171"/>
      <c r="D774" s="151" t="s">
        <v>139</v>
      </c>
      <c r="E774" s="172" t="s">
        <v>32</v>
      </c>
      <c r="F774" s="173" t="s">
        <v>713</v>
      </c>
      <c r="H774" s="174">
        <v>101.4</v>
      </c>
      <c r="I774" s="175"/>
      <c r="L774" s="171"/>
      <c r="M774" s="176"/>
      <c r="T774" s="177"/>
      <c r="AT774" s="172" t="s">
        <v>139</v>
      </c>
      <c r="AU774" s="172" t="s">
        <v>87</v>
      </c>
      <c r="AV774" s="15" t="s">
        <v>150</v>
      </c>
      <c r="AW774" s="15" t="s">
        <v>39</v>
      </c>
      <c r="AX774" s="15" t="s">
        <v>78</v>
      </c>
      <c r="AY774" s="172" t="s">
        <v>128</v>
      </c>
    </row>
    <row r="775" spans="2:51" s="12" customFormat="1" ht="12">
      <c r="B775" s="150"/>
      <c r="D775" s="151" t="s">
        <v>139</v>
      </c>
      <c r="E775" s="152" t="s">
        <v>32</v>
      </c>
      <c r="F775" s="153" t="s">
        <v>211</v>
      </c>
      <c r="H775" s="152" t="s">
        <v>32</v>
      </c>
      <c r="I775" s="154"/>
      <c r="L775" s="150"/>
      <c r="M775" s="155"/>
      <c r="T775" s="156"/>
      <c r="AT775" s="152" t="s">
        <v>139</v>
      </c>
      <c r="AU775" s="152" t="s">
        <v>87</v>
      </c>
      <c r="AV775" s="12" t="s">
        <v>85</v>
      </c>
      <c r="AW775" s="12" t="s">
        <v>39</v>
      </c>
      <c r="AX775" s="12" t="s">
        <v>78</v>
      </c>
      <c r="AY775" s="152" t="s">
        <v>128</v>
      </c>
    </row>
    <row r="776" spans="2:51" s="13" customFormat="1" ht="12">
      <c r="B776" s="157"/>
      <c r="D776" s="151" t="s">
        <v>139</v>
      </c>
      <c r="E776" s="158" t="s">
        <v>32</v>
      </c>
      <c r="F776" s="159" t="s">
        <v>714</v>
      </c>
      <c r="H776" s="160">
        <v>71.8</v>
      </c>
      <c r="I776" s="161"/>
      <c r="L776" s="157"/>
      <c r="M776" s="162"/>
      <c r="T776" s="163"/>
      <c r="AT776" s="158" t="s">
        <v>139</v>
      </c>
      <c r="AU776" s="158" t="s">
        <v>87</v>
      </c>
      <c r="AV776" s="13" t="s">
        <v>87</v>
      </c>
      <c r="AW776" s="13" t="s">
        <v>39</v>
      </c>
      <c r="AX776" s="13" t="s">
        <v>78</v>
      </c>
      <c r="AY776" s="158" t="s">
        <v>128</v>
      </c>
    </row>
    <row r="777" spans="2:51" s="15" customFormat="1" ht="12">
      <c r="B777" s="171"/>
      <c r="D777" s="151" t="s">
        <v>139</v>
      </c>
      <c r="E777" s="172" t="s">
        <v>32</v>
      </c>
      <c r="F777" s="173" t="s">
        <v>715</v>
      </c>
      <c r="H777" s="174">
        <v>71.8</v>
      </c>
      <c r="I777" s="175"/>
      <c r="L777" s="171"/>
      <c r="M777" s="176"/>
      <c r="T777" s="177"/>
      <c r="AT777" s="172" t="s">
        <v>139</v>
      </c>
      <c r="AU777" s="172" t="s">
        <v>87</v>
      </c>
      <c r="AV777" s="15" t="s">
        <v>150</v>
      </c>
      <c r="AW777" s="15" t="s">
        <v>39</v>
      </c>
      <c r="AX777" s="15" t="s">
        <v>78</v>
      </c>
      <c r="AY777" s="172" t="s">
        <v>128</v>
      </c>
    </row>
    <row r="778" spans="2:51" s="14" customFormat="1" ht="12">
      <c r="B778" s="164"/>
      <c r="D778" s="151" t="s">
        <v>139</v>
      </c>
      <c r="E778" s="165" t="s">
        <v>32</v>
      </c>
      <c r="F778" s="166" t="s">
        <v>143</v>
      </c>
      <c r="H778" s="167">
        <v>173.2</v>
      </c>
      <c r="I778" s="168"/>
      <c r="L778" s="164"/>
      <c r="M778" s="169"/>
      <c r="T778" s="170"/>
      <c r="AT778" s="165" t="s">
        <v>139</v>
      </c>
      <c r="AU778" s="165" t="s">
        <v>87</v>
      </c>
      <c r="AV778" s="14" t="s">
        <v>135</v>
      </c>
      <c r="AW778" s="14" t="s">
        <v>39</v>
      </c>
      <c r="AX778" s="14" t="s">
        <v>85</v>
      </c>
      <c r="AY778" s="165" t="s">
        <v>128</v>
      </c>
    </row>
    <row r="779" spans="2:65" s="1" customFormat="1" ht="24.15" customHeight="1">
      <c r="B779" s="34"/>
      <c r="C779" s="133" t="s">
        <v>762</v>
      </c>
      <c r="D779" s="133" t="s">
        <v>130</v>
      </c>
      <c r="E779" s="134" t="s">
        <v>763</v>
      </c>
      <c r="F779" s="135" t="s">
        <v>764</v>
      </c>
      <c r="G779" s="136" t="s">
        <v>223</v>
      </c>
      <c r="H779" s="137">
        <v>173.2</v>
      </c>
      <c r="I779" s="138"/>
      <c r="J779" s="139">
        <f>ROUND(I779*H779,2)</f>
        <v>0</v>
      </c>
      <c r="K779" s="135" t="s">
        <v>134</v>
      </c>
      <c r="L779" s="34"/>
      <c r="M779" s="140" t="s">
        <v>32</v>
      </c>
      <c r="N779" s="141" t="s">
        <v>49</v>
      </c>
      <c r="P779" s="142">
        <f>O779*H779</f>
        <v>0</v>
      </c>
      <c r="Q779" s="142">
        <v>0</v>
      </c>
      <c r="R779" s="142">
        <f>Q779*H779</f>
        <v>0</v>
      </c>
      <c r="S779" s="142">
        <v>0</v>
      </c>
      <c r="T779" s="143">
        <f>S779*H779</f>
        <v>0</v>
      </c>
      <c r="AR779" s="144" t="s">
        <v>135</v>
      </c>
      <c r="AT779" s="144" t="s">
        <v>130</v>
      </c>
      <c r="AU779" s="144" t="s">
        <v>87</v>
      </c>
      <c r="AY779" s="18" t="s">
        <v>128</v>
      </c>
      <c r="BE779" s="145">
        <f>IF(N779="základní",J779,0)</f>
        <v>0</v>
      </c>
      <c r="BF779" s="145">
        <f>IF(N779="snížená",J779,0)</f>
        <v>0</v>
      </c>
      <c r="BG779" s="145">
        <f>IF(N779="zákl. přenesená",J779,0)</f>
        <v>0</v>
      </c>
      <c r="BH779" s="145">
        <f>IF(N779="sníž. přenesená",J779,0)</f>
        <v>0</v>
      </c>
      <c r="BI779" s="145">
        <f>IF(N779="nulová",J779,0)</f>
        <v>0</v>
      </c>
      <c r="BJ779" s="18" t="s">
        <v>85</v>
      </c>
      <c r="BK779" s="145">
        <f>ROUND(I779*H779,2)</f>
        <v>0</v>
      </c>
      <c r="BL779" s="18" t="s">
        <v>135</v>
      </c>
      <c r="BM779" s="144" t="s">
        <v>765</v>
      </c>
    </row>
    <row r="780" spans="2:47" s="1" customFormat="1" ht="12">
      <c r="B780" s="34"/>
      <c r="D780" s="146" t="s">
        <v>137</v>
      </c>
      <c r="F780" s="147" t="s">
        <v>766</v>
      </c>
      <c r="I780" s="148"/>
      <c r="L780" s="34"/>
      <c r="M780" s="149"/>
      <c r="T780" s="55"/>
      <c r="AT780" s="18" t="s">
        <v>137</v>
      </c>
      <c r="AU780" s="18" t="s">
        <v>87</v>
      </c>
    </row>
    <row r="781" spans="2:51" s="12" customFormat="1" ht="12">
      <c r="B781" s="150"/>
      <c r="D781" s="151" t="s">
        <v>139</v>
      </c>
      <c r="E781" s="152" t="s">
        <v>32</v>
      </c>
      <c r="F781" s="153" t="s">
        <v>140</v>
      </c>
      <c r="H781" s="152" t="s">
        <v>32</v>
      </c>
      <c r="I781" s="154"/>
      <c r="L781" s="150"/>
      <c r="M781" s="155"/>
      <c r="T781" s="156"/>
      <c r="AT781" s="152" t="s">
        <v>139</v>
      </c>
      <c r="AU781" s="152" t="s">
        <v>87</v>
      </c>
      <c r="AV781" s="12" t="s">
        <v>85</v>
      </c>
      <c r="AW781" s="12" t="s">
        <v>39</v>
      </c>
      <c r="AX781" s="12" t="s">
        <v>78</v>
      </c>
      <c r="AY781" s="152" t="s">
        <v>128</v>
      </c>
    </row>
    <row r="782" spans="2:51" s="12" customFormat="1" ht="12">
      <c r="B782" s="150"/>
      <c r="D782" s="151" t="s">
        <v>139</v>
      </c>
      <c r="E782" s="152" t="s">
        <v>32</v>
      </c>
      <c r="F782" s="153" t="s">
        <v>370</v>
      </c>
      <c r="H782" s="152" t="s">
        <v>32</v>
      </c>
      <c r="I782" s="154"/>
      <c r="L782" s="150"/>
      <c r="M782" s="155"/>
      <c r="T782" s="156"/>
      <c r="AT782" s="152" t="s">
        <v>139</v>
      </c>
      <c r="AU782" s="152" t="s">
        <v>87</v>
      </c>
      <c r="AV782" s="12" t="s">
        <v>85</v>
      </c>
      <c r="AW782" s="12" t="s">
        <v>39</v>
      </c>
      <c r="AX782" s="12" t="s">
        <v>78</v>
      </c>
      <c r="AY782" s="152" t="s">
        <v>128</v>
      </c>
    </row>
    <row r="783" spans="2:51" s="12" customFormat="1" ht="12">
      <c r="B783" s="150"/>
      <c r="D783" s="151" t="s">
        <v>139</v>
      </c>
      <c r="E783" s="152" t="s">
        <v>32</v>
      </c>
      <c r="F783" s="153" t="s">
        <v>751</v>
      </c>
      <c r="H783" s="152" t="s">
        <v>32</v>
      </c>
      <c r="I783" s="154"/>
      <c r="L783" s="150"/>
      <c r="M783" s="155"/>
      <c r="T783" s="156"/>
      <c r="AT783" s="152" t="s">
        <v>139</v>
      </c>
      <c r="AU783" s="152" t="s">
        <v>87</v>
      </c>
      <c r="AV783" s="12" t="s">
        <v>85</v>
      </c>
      <c r="AW783" s="12" t="s">
        <v>39</v>
      </c>
      <c r="AX783" s="12" t="s">
        <v>78</v>
      </c>
      <c r="AY783" s="152" t="s">
        <v>128</v>
      </c>
    </row>
    <row r="784" spans="2:51" s="12" customFormat="1" ht="12">
      <c r="B784" s="150"/>
      <c r="D784" s="151" t="s">
        <v>139</v>
      </c>
      <c r="E784" s="152" t="s">
        <v>32</v>
      </c>
      <c r="F784" s="153" t="s">
        <v>208</v>
      </c>
      <c r="H784" s="152" t="s">
        <v>32</v>
      </c>
      <c r="I784" s="154"/>
      <c r="L784" s="150"/>
      <c r="M784" s="155"/>
      <c r="T784" s="156"/>
      <c r="AT784" s="152" t="s">
        <v>139</v>
      </c>
      <c r="AU784" s="152" t="s">
        <v>87</v>
      </c>
      <c r="AV784" s="12" t="s">
        <v>85</v>
      </c>
      <c r="AW784" s="12" t="s">
        <v>39</v>
      </c>
      <c r="AX784" s="12" t="s">
        <v>78</v>
      </c>
      <c r="AY784" s="152" t="s">
        <v>128</v>
      </c>
    </row>
    <row r="785" spans="2:51" s="13" customFormat="1" ht="20.4">
      <c r="B785" s="157"/>
      <c r="D785" s="151" t="s">
        <v>139</v>
      </c>
      <c r="E785" s="158" t="s">
        <v>32</v>
      </c>
      <c r="F785" s="159" t="s">
        <v>712</v>
      </c>
      <c r="H785" s="160">
        <v>101.4</v>
      </c>
      <c r="I785" s="161"/>
      <c r="L785" s="157"/>
      <c r="M785" s="162"/>
      <c r="T785" s="163"/>
      <c r="AT785" s="158" t="s">
        <v>139</v>
      </c>
      <c r="AU785" s="158" t="s">
        <v>87</v>
      </c>
      <c r="AV785" s="13" t="s">
        <v>87</v>
      </c>
      <c r="AW785" s="13" t="s">
        <v>39</v>
      </c>
      <c r="AX785" s="13" t="s">
        <v>78</v>
      </c>
      <c r="AY785" s="158" t="s">
        <v>128</v>
      </c>
    </row>
    <row r="786" spans="2:51" s="15" customFormat="1" ht="12">
      <c r="B786" s="171"/>
      <c r="D786" s="151" t="s">
        <v>139</v>
      </c>
      <c r="E786" s="172" t="s">
        <v>32</v>
      </c>
      <c r="F786" s="173" t="s">
        <v>713</v>
      </c>
      <c r="H786" s="174">
        <v>101.4</v>
      </c>
      <c r="I786" s="175"/>
      <c r="L786" s="171"/>
      <c r="M786" s="176"/>
      <c r="T786" s="177"/>
      <c r="AT786" s="172" t="s">
        <v>139</v>
      </c>
      <c r="AU786" s="172" t="s">
        <v>87</v>
      </c>
      <c r="AV786" s="15" t="s">
        <v>150</v>
      </c>
      <c r="AW786" s="15" t="s">
        <v>39</v>
      </c>
      <c r="AX786" s="15" t="s">
        <v>78</v>
      </c>
      <c r="AY786" s="172" t="s">
        <v>128</v>
      </c>
    </row>
    <row r="787" spans="2:51" s="12" customFormat="1" ht="12">
      <c r="B787" s="150"/>
      <c r="D787" s="151" t="s">
        <v>139</v>
      </c>
      <c r="E787" s="152" t="s">
        <v>32</v>
      </c>
      <c r="F787" s="153" t="s">
        <v>211</v>
      </c>
      <c r="H787" s="152" t="s">
        <v>32</v>
      </c>
      <c r="I787" s="154"/>
      <c r="L787" s="150"/>
      <c r="M787" s="155"/>
      <c r="T787" s="156"/>
      <c r="AT787" s="152" t="s">
        <v>139</v>
      </c>
      <c r="AU787" s="152" t="s">
        <v>87</v>
      </c>
      <c r="AV787" s="12" t="s">
        <v>85</v>
      </c>
      <c r="AW787" s="12" t="s">
        <v>39</v>
      </c>
      <c r="AX787" s="12" t="s">
        <v>78</v>
      </c>
      <c r="AY787" s="152" t="s">
        <v>128</v>
      </c>
    </row>
    <row r="788" spans="2:51" s="13" customFormat="1" ht="12">
      <c r="B788" s="157"/>
      <c r="D788" s="151" t="s">
        <v>139</v>
      </c>
      <c r="E788" s="158" t="s">
        <v>32</v>
      </c>
      <c r="F788" s="159" t="s">
        <v>714</v>
      </c>
      <c r="H788" s="160">
        <v>71.8</v>
      </c>
      <c r="I788" s="161"/>
      <c r="L788" s="157"/>
      <c r="M788" s="162"/>
      <c r="T788" s="163"/>
      <c r="AT788" s="158" t="s">
        <v>139</v>
      </c>
      <c r="AU788" s="158" t="s">
        <v>87</v>
      </c>
      <c r="AV788" s="13" t="s">
        <v>87</v>
      </c>
      <c r="AW788" s="13" t="s">
        <v>39</v>
      </c>
      <c r="AX788" s="13" t="s">
        <v>78</v>
      </c>
      <c r="AY788" s="158" t="s">
        <v>128</v>
      </c>
    </row>
    <row r="789" spans="2:51" s="15" customFormat="1" ht="12">
      <c r="B789" s="171"/>
      <c r="D789" s="151" t="s">
        <v>139</v>
      </c>
      <c r="E789" s="172" t="s">
        <v>32</v>
      </c>
      <c r="F789" s="173" t="s">
        <v>715</v>
      </c>
      <c r="H789" s="174">
        <v>71.8</v>
      </c>
      <c r="I789" s="175"/>
      <c r="L789" s="171"/>
      <c r="M789" s="176"/>
      <c r="T789" s="177"/>
      <c r="AT789" s="172" t="s">
        <v>139</v>
      </c>
      <c r="AU789" s="172" t="s">
        <v>87</v>
      </c>
      <c r="AV789" s="15" t="s">
        <v>150</v>
      </c>
      <c r="AW789" s="15" t="s">
        <v>39</v>
      </c>
      <c r="AX789" s="15" t="s">
        <v>78</v>
      </c>
      <c r="AY789" s="172" t="s">
        <v>128</v>
      </c>
    </row>
    <row r="790" spans="2:51" s="14" customFormat="1" ht="12">
      <c r="B790" s="164"/>
      <c r="D790" s="151" t="s">
        <v>139</v>
      </c>
      <c r="E790" s="165" t="s">
        <v>32</v>
      </c>
      <c r="F790" s="166" t="s">
        <v>143</v>
      </c>
      <c r="H790" s="167">
        <v>173.2</v>
      </c>
      <c r="I790" s="168"/>
      <c r="L790" s="164"/>
      <c r="M790" s="169"/>
      <c r="T790" s="170"/>
      <c r="AT790" s="165" t="s">
        <v>139</v>
      </c>
      <c r="AU790" s="165" t="s">
        <v>87</v>
      </c>
      <c r="AV790" s="14" t="s">
        <v>135</v>
      </c>
      <c r="AW790" s="14" t="s">
        <v>39</v>
      </c>
      <c r="AX790" s="14" t="s">
        <v>85</v>
      </c>
      <c r="AY790" s="165" t="s">
        <v>128</v>
      </c>
    </row>
    <row r="791" spans="2:65" s="1" customFormat="1" ht="33" customHeight="1">
      <c r="B791" s="34"/>
      <c r="C791" s="133" t="s">
        <v>767</v>
      </c>
      <c r="D791" s="133" t="s">
        <v>130</v>
      </c>
      <c r="E791" s="134" t="s">
        <v>768</v>
      </c>
      <c r="F791" s="135" t="s">
        <v>769</v>
      </c>
      <c r="G791" s="136" t="s">
        <v>133</v>
      </c>
      <c r="H791" s="137">
        <v>1391</v>
      </c>
      <c r="I791" s="138"/>
      <c r="J791" s="139">
        <f>ROUND(I791*H791,2)</f>
        <v>0</v>
      </c>
      <c r="K791" s="135" t="s">
        <v>134</v>
      </c>
      <c r="L791" s="34"/>
      <c r="M791" s="140" t="s">
        <v>32</v>
      </c>
      <c r="N791" s="141" t="s">
        <v>49</v>
      </c>
      <c r="P791" s="142">
        <f>O791*H791</f>
        <v>0</v>
      </c>
      <c r="Q791" s="142">
        <v>0</v>
      </c>
      <c r="R791" s="142">
        <f>Q791*H791</f>
        <v>0</v>
      </c>
      <c r="S791" s="142">
        <v>0.01</v>
      </c>
      <c r="T791" s="143">
        <f>S791*H791</f>
        <v>13.91</v>
      </c>
      <c r="AR791" s="144" t="s">
        <v>135</v>
      </c>
      <c r="AT791" s="144" t="s">
        <v>130</v>
      </c>
      <c r="AU791" s="144" t="s">
        <v>87</v>
      </c>
      <c r="AY791" s="18" t="s">
        <v>128</v>
      </c>
      <c r="BE791" s="145">
        <f>IF(N791="základní",J791,0)</f>
        <v>0</v>
      </c>
      <c r="BF791" s="145">
        <f>IF(N791="snížená",J791,0)</f>
        <v>0</v>
      </c>
      <c r="BG791" s="145">
        <f>IF(N791="zákl. přenesená",J791,0)</f>
        <v>0</v>
      </c>
      <c r="BH791" s="145">
        <f>IF(N791="sníž. přenesená",J791,0)</f>
        <v>0</v>
      </c>
      <c r="BI791" s="145">
        <f>IF(N791="nulová",J791,0)</f>
        <v>0</v>
      </c>
      <c r="BJ791" s="18" t="s">
        <v>85</v>
      </c>
      <c r="BK791" s="145">
        <f>ROUND(I791*H791,2)</f>
        <v>0</v>
      </c>
      <c r="BL791" s="18" t="s">
        <v>135</v>
      </c>
      <c r="BM791" s="144" t="s">
        <v>770</v>
      </c>
    </row>
    <row r="792" spans="2:47" s="1" customFormat="1" ht="12">
      <c r="B792" s="34"/>
      <c r="D792" s="146" t="s">
        <v>137</v>
      </c>
      <c r="F792" s="147" t="s">
        <v>771</v>
      </c>
      <c r="I792" s="148"/>
      <c r="L792" s="34"/>
      <c r="M792" s="149"/>
      <c r="T792" s="55"/>
      <c r="AT792" s="18" t="s">
        <v>137</v>
      </c>
      <c r="AU792" s="18" t="s">
        <v>87</v>
      </c>
    </row>
    <row r="793" spans="2:51" s="12" customFormat="1" ht="12">
      <c r="B793" s="150"/>
      <c r="D793" s="151" t="s">
        <v>139</v>
      </c>
      <c r="E793" s="152" t="s">
        <v>32</v>
      </c>
      <c r="F793" s="153" t="s">
        <v>140</v>
      </c>
      <c r="H793" s="152" t="s">
        <v>32</v>
      </c>
      <c r="I793" s="154"/>
      <c r="L793" s="150"/>
      <c r="M793" s="155"/>
      <c r="T793" s="156"/>
      <c r="AT793" s="152" t="s">
        <v>139</v>
      </c>
      <c r="AU793" s="152" t="s">
        <v>87</v>
      </c>
      <c r="AV793" s="12" t="s">
        <v>85</v>
      </c>
      <c r="AW793" s="12" t="s">
        <v>39</v>
      </c>
      <c r="AX793" s="12" t="s">
        <v>78</v>
      </c>
      <c r="AY793" s="152" t="s">
        <v>128</v>
      </c>
    </row>
    <row r="794" spans="2:51" s="13" customFormat="1" ht="12">
      <c r="B794" s="157"/>
      <c r="D794" s="151" t="s">
        <v>139</v>
      </c>
      <c r="E794" s="158" t="s">
        <v>32</v>
      </c>
      <c r="F794" s="159" t="s">
        <v>272</v>
      </c>
      <c r="H794" s="160">
        <v>38.91</v>
      </c>
      <c r="I794" s="161"/>
      <c r="L794" s="157"/>
      <c r="M794" s="162"/>
      <c r="T794" s="163"/>
      <c r="AT794" s="158" t="s">
        <v>139</v>
      </c>
      <c r="AU794" s="158" t="s">
        <v>87</v>
      </c>
      <c r="AV794" s="13" t="s">
        <v>87</v>
      </c>
      <c r="AW794" s="13" t="s">
        <v>39</v>
      </c>
      <c r="AX794" s="13" t="s">
        <v>78</v>
      </c>
      <c r="AY794" s="158" t="s">
        <v>128</v>
      </c>
    </row>
    <row r="795" spans="2:51" s="13" customFormat="1" ht="20.4">
      <c r="B795" s="157"/>
      <c r="D795" s="151" t="s">
        <v>139</v>
      </c>
      <c r="E795" s="158" t="s">
        <v>32</v>
      </c>
      <c r="F795" s="159" t="s">
        <v>772</v>
      </c>
      <c r="H795" s="160">
        <v>42.91</v>
      </c>
      <c r="I795" s="161"/>
      <c r="L795" s="157"/>
      <c r="M795" s="162"/>
      <c r="T795" s="163"/>
      <c r="AT795" s="158" t="s">
        <v>139</v>
      </c>
      <c r="AU795" s="158" t="s">
        <v>87</v>
      </c>
      <c r="AV795" s="13" t="s">
        <v>87</v>
      </c>
      <c r="AW795" s="13" t="s">
        <v>39</v>
      </c>
      <c r="AX795" s="13" t="s">
        <v>78</v>
      </c>
      <c r="AY795" s="158" t="s">
        <v>128</v>
      </c>
    </row>
    <row r="796" spans="2:51" s="13" customFormat="1" ht="20.4">
      <c r="B796" s="157"/>
      <c r="D796" s="151" t="s">
        <v>139</v>
      </c>
      <c r="E796" s="158" t="s">
        <v>32</v>
      </c>
      <c r="F796" s="159" t="s">
        <v>773</v>
      </c>
      <c r="H796" s="160">
        <v>131.13</v>
      </c>
      <c r="I796" s="161"/>
      <c r="L796" s="157"/>
      <c r="M796" s="162"/>
      <c r="T796" s="163"/>
      <c r="AT796" s="158" t="s">
        <v>139</v>
      </c>
      <c r="AU796" s="158" t="s">
        <v>87</v>
      </c>
      <c r="AV796" s="13" t="s">
        <v>87</v>
      </c>
      <c r="AW796" s="13" t="s">
        <v>39</v>
      </c>
      <c r="AX796" s="13" t="s">
        <v>78</v>
      </c>
      <c r="AY796" s="158" t="s">
        <v>128</v>
      </c>
    </row>
    <row r="797" spans="2:51" s="13" customFormat="1" ht="12">
      <c r="B797" s="157"/>
      <c r="D797" s="151" t="s">
        <v>139</v>
      </c>
      <c r="E797" s="158" t="s">
        <v>32</v>
      </c>
      <c r="F797" s="159" t="s">
        <v>273</v>
      </c>
      <c r="H797" s="160">
        <v>125.95</v>
      </c>
      <c r="I797" s="161"/>
      <c r="L797" s="157"/>
      <c r="M797" s="162"/>
      <c r="T797" s="163"/>
      <c r="AT797" s="158" t="s">
        <v>139</v>
      </c>
      <c r="AU797" s="158" t="s">
        <v>87</v>
      </c>
      <c r="AV797" s="13" t="s">
        <v>87</v>
      </c>
      <c r="AW797" s="13" t="s">
        <v>39</v>
      </c>
      <c r="AX797" s="13" t="s">
        <v>78</v>
      </c>
      <c r="AY797" s="158" t="s">
        <v>128</v>
      </c>
    </row>
    <row r="798" spans="2:51" s="13" customFormat="1" ht="20.4">
      <c r="B798" s="157"/>
      <c r="D798" s="151" t="s">
        <v>139</v>
      </c>
      <c r="E798" s="158" t="s">
        <v>32</v>
      </c>
      <c r="F798" s="159" t="s">
        <v>774</v>
      </c>
      <c r="H798" s="160">
        <v>127.2</v>
      </c>
      <c r="I798" s="161"/>
      <c r="L798" s="157"/>
      <c r="M798" s="162"/>
      <c r="T798" s="163"/>
      <c r="AT798" s="158" t="s">
        <v>139</v>
      </c>
      <c r="AU798" s="158" t="s">
        <v>87</v>
      </c>
      <c r="AV798" s="13" t="s">
        <v>87</v>
      </c>
      <c r="AW798" s="13" t="s">
        <v>39</v>
      </c>
      <c r="AX798" s="13" t="s">
        <v>78</v>
      </c>
      <c r="AY798" s="158" t="s">
        <v>128</v>
      </c>
    </row>
    <row r="799" spans="2:51" s="13" customFormat="1" ht="12">
      <c r="B799" s="157"/>
      <c r="D799" s="151" t="s">
        <v>139</v>
      </c>
      <c r="E799" s="158" t="s">
        <v>32</v>
      </c>
      <c r="F799" s="159" t="s">
        <v>275</v>
      </c>
      <c r="H799" s="160">
        <v>913.73</v>
      </c>
      <c r="I799" s="161"/>
      <c r="L799" s="157"/>
      <c r="M799" s="162"/>
      <c r="T799" s="163"/>
      <c r="AT799" s="158" t="s">
        <v>139</v>
      </c>
      <c r="AU799" s="158" t="s">
        <v>87</v>
      </c>
      <c r="AV799" s="13" t="s">
        <v>87</v>
      </c>
      <c r="AW799" s="13" t="s">
        <v>39</v>
      </c>
      <c r="AX799" s="13" t="s">
        <v>78</v>
      </c>
      <c r="AY799" s="158" t="s">
        <v>128</v>
      </c>
    </row>
    <row r="800" spans="2:51" s="13" customFormat="1" ht="20.4">
      <c r="B800" s="157"/>
      <c r="D800" s="151" t="s">
        <v>139</v>
      </c>
      <c r="E800" s="158" t="s">
        <v>32</v>
      </c>
      <c r="F800" s="159" t="s">
        <v>775</v>
      </c>
      <c r="H800" s="160">
        <v>11.17</v>
      </c>
      <c r="I800" s="161"/>
      <c r="L800" s="157"/>
      <c r="M800" s="162"/>
      <c r="T800" s="163"/>
      <c r="AT800" s="158" t="s">
        <v>139</v>
      </c>
      <c r="AU800" s="158" t="s">
        <v>87</v>
      </c>
      <c r="AV800" s="13" t="s">
        <v>87</v>
      </c>
      <c r="AW800" s="13" t="s">
        <v>39</v>
      </c>
      <c r="AX800" s="13" t="s">
        <v>78</v>
      </c>
      <c r="AY800" s="158" t="s">
        <v>128</v>
      </c>
    </row>
    <row r="801" spans="2:51" s="14" customFormat="1" ht="12">
      <c r="B801" s="164"/>
      <c r="D801" s="151" t="s">
        <v>139</v>
      </c>
      <c r="E801" s="165" t="s">
        <v>32</v>
      </c>
      <c r="F801" s="166" t="s">
        <v>143</v>
      </c>
      <c r="H801" s="167">
        <v>1391</v>
      </c>
      <c r="I801" s="168"/>
      <c r="L801" s="164"/>
      <c r="M801" s="169"/>
      <c r="T801" s="170"/>
      <c r="AT801" s="165" t="s">
        <v>139</v>
      </c>
      <c r="AU801" s="165" t="s">
        <v>87</v>
      </c>
      <c r="AV801" s="14" t="s">
        <v>135</v>
      </c>
      <c r="AW801" s="14" t="s">
        <v>39</v>
      </c>
      <c r="AX801" s="14" t="s">
        <v>85</v>
      </c>
      <c r="AY801" s="165" t="s">
        <v>128</v>
      </c>
    </row>
    <row r="802" spans="2:65" s="1" customFormat="1" ht="62.7" customHeight="1">
      <c r="B802" s="34"/>
      <c r="C802" s="133" t="s">
        <v>776</v>
      </c>
      <c r="D802" s="133" t="s">
        <v>130</v>
      </c>
      <c r="E802" s="134" t="s">
        <v>777</v>
      </c>
      <c r="F802" s="135" t="s">
        <v>778</v>
      </c>
      <c r="G802" s="136" t="s">
        <v>133</v>
      </c>
      <c r="H802" s="137">
        <v>1391</v>
      </c>
      <c r="I802" s="138"/>
      <c r="J802" s="139">
        <f>ROUND(I802*H802,2)</f>
        <v>0</v>
      </c>
      <c r="K802" s="135" t="s">
        <v>134</v>
      </c>
      <c r="L802" s="34"/>
      <c r="M802" s="140" t="s">
        <v>32</v>
      </c>
      <c r="N802" s="141" t="s">
        <v>49</v>
      </c>
      <c r="P802" s="142">
        <f>O802*H802</f>
        <v>0</v>
      </c>
      <c r="Q802" s="142">
        <v>0</v>
      </c>
      <c r="R802" s="142">
        <f>Q802*H802</f>
        <v>0</v>
      </c>
      <c r="S802" s="142">
        <v>0.02</v>
      </c>
      <c r="T802" s="143">
        <f>S802*H802</f>
        <v>27.82</v>
      </c>
      <c r="AR802" s="144" t="s">
        <v>135</v>
      </c>
      <c r="AT802" s="144" t="s">
        <v>130</v>
      </c>
      <c r="AU802" s="144" t="s">
        <v>87</v>
      </c>
      <c r="AY802" s="18" t="s">
        <v>128</v>
      </c>
      <c r="BE802" s="145">
        <f>IF(N802="základní",J802,0)</f>
        <v>0</v>
      </c>
      <c r="BF802" s="145">
        <f>IF(N802="snížená",J802,0)</f>
        <v>0</v>
      </c>
      <c r="BG802" s="145">
        <f>IF(N802="zákl. přenesená",J802,0)</f>
        <v>0</v>
      </c>
      <c r="BH802" s="145">
        <f>IF(N802="sníž. přenesená",J802,0)</f>
        <v>0</v>
      </c>
      <c r="BI802" s="145">
        <f>IF(N802="nulová",J802,0)</f>
        <v>0</v>
      </c>
      <c r="BJ802" s="18" t="s">
        <v>85</v>
      </c>
      <c r="BK802" s="145">
        <f>ROUND(I802*H802,2)</f>
        <v>0</v>
      </c>
      <c r="BL802" s="18" t="s">
        <v>135</v>
      </c>
      <c r="BM802" s="144" t="s">
        <v>779</v>
      </c>
    </row>
    <row r="803" spans="2:47" s="1" customFormat="1" ht="12">
      <c r="B803" s="34"/>
      <c r="D803" s="146" t="s">
        <v>137</v>
      </c>
      <c r="F803" s="147" t="s">
        <v>780</v>
      </c>
      <c r="I803" s="148"/>
      <c r="L803" s="34"/>
      <c r="M803" s="149"/>
      <c r="T803" s="55"/>
      <c r="AT803" s="18" t="s">
        <v>137</v>
      </c>
      <c r="AU803" s="18" t="s">
        <v>87</v>
      </c>
    </row>
    <row r="804" spans="2:51" s="13" customFormat="1" ht="12">
      <c r="B804" s="157"/>
      <c r="D804" s="151" t="s">
        <v>139</v>
      </c>
      <c r="E804" s="158" t="s">
        <v>32</v>
      </c>
      <c r="F804" s="159" t="s">
        <v>781</v>
      </c>
      <c r="H804" s="160">
        <v>1391</v>
      </c>
      <c r="I804" s="161"/>
      <c r="L804" s="157"/>
      <c r="M804" s="162"/>
      <c r="T804" s="163"/>
      <c r="AT804" s="158" t="s">
        <v>139</v>
      </c>
      <c r="AU804" s="158" t="s">
        <v>87</v>
      </c>
      <c r="AV804" s="13" t="s">
        <v>87</v>
      </c>
      <c r="AW804" s="13" t="s">
        <v>39</v>
      </c>
      <c r="AX804" s="13" t="s">
        <v>85</v>
      </c>
      <c r="AY804" s="158" t="s">
        <v>128</v>
      </c>
    </row>
    <row r="805" spans="2:65" s="1" customFormat="1" ht="24.15" customHeight="1">
      <c r="B805" s="34"/>
      <c r="C805" s="133" t="s">
        <v>782</v>
      </c>
      <c r="D805" s="133" t="s">
        <v>130</v>
      </c>
      <c r="E805" s="134" t="s">
        <v>783</v>
      </c>
      <c r="F805" s="135" t="s">
        <v>784</v>
      </c>
      <c r="G805" s="136" t="s">
        <v>785</v>
      </c>
      <c r="H805" s="137">
        <v>1.307</v>
      </c>
      <c r="I805" s="138"/>
      <c r="J805" s="139">
        <f>ROUND(I805*H805,2)</f>
        <v>0</v>
      </c>
      <c r="K805" s="135" t="s">
        <v>134</v>
      </c>
      <c r="L805" s="34"/>
      <c r="M805" s="140" t="s">
        <v>32</v>
      </c>
      <c r="N805" s="141" t="s">
        <v>49</v>
      </c>
      <c r="P805" s="142">
        <f>O805*H805</f>
        <v>0</v>
      </c>
      <c r="Q805" s="142">
        <v>1.07636</v>
      </c>
      <c r="R805" s="142">
        <f>Q805*H805</f>
        <v>1.4068025199999998</v>
      </c>
      <c r="S805" s="142">
        <v>0</v>
      </c>
      <c r="T805" s="143">
        <f>S805*H805</f>
        <v>0</v>
      </c>
      <c r="AR805" s="144" t="s">
        <v>135</v>
      </c>
      <c r="AT805" s="144" t="s">
        <v>130</v>
      </c>
      <c r="AU805" s="144" t="s">
        <v>87</v>
      </c>
      <c r="AY805" s="18" t="s">
        <v>128</v>
      </c>
      <c r="BE805" s="145">
        <f>IF(N805="základní",J805,0)</f>
        <v>0</v>
      </c>
      <c r="BF805" s="145">
        <f>IF(N805="snížená",J805,0)</f>
        <v>0</v>
      </c>
      <c r="BG805" s="145">
        <f>IF(N805="zákl. přenesená",J805,0)</f>
        <v>0</v>
      </c>
      <c r="BH805" s="145">
        <f>IF(N805="sníž. přenesená",J805,0)</f>
        <v>0</v>
      </c>
      <c r="BI805" s="145">
        <f>IF(N805="nulová",J805,0)</f>
        <v>0</v>
      </c>
      <c r="BJ805" s="18" t="s">
        <v>85</v>
      </c>
      <c r="BK805" s="145">
        <f>ROUND(I805*H805,2)</f>
        <v>0</v>
      </c>
      <c r="BL805" s="18" t="s">
        <v>135</v>
      </c>
      <c r="BM805" s="144" t="s">
        <v>786</v>
      </c>
    </row>
    <row r="806" spans="2:47" s="1" customFormat="1" ht="12">
      <c r="B806" s="34"/>
      <c r="D806" s="146" t="s">
        <v>137</v>
      </c>
      <c r="F806" s="147" t="s">
        <v>787</v>
      </c>
      <c r="I806" s="148"/>
      <c r="L806" s="34"/>
      <c r="M806" s="149"/>
      <c r="T806" s="55"/>
      <c r="AT806" s="18" t="s">
        <v>137</v>
      </c>
      <c r="AU806" s="18" t="s">
        <v>87</v>
      </c>
    </row>
    <row r="807" spans="2:51" s="12" customFormat="1" ht="12">
      <c r="B807" s="150"/>
      <c r="D807" s="151" t="s">
        <v>139</v>
      </c>
      <c r="E807" s="152" t="s">
        <v>32</v>
      </c>
      <c r="F807" s="153" t="s">
        <v>140</v>
      </c>
      <c r="H807" s="152" t="s">
        <v>32</v>
      </c>
      <c r="I807" s="154"/>
      <c r="L807" s="150"/>
      <c r="M807" s="155"/>
      <c r="T807" s="156"/>
      <c r="AT807" s="152" t="s">
        <v>139</v>
      </c>
      <c r="AU807" s="152" t="s">
        <v>87</v>
      </c>
      <c r="AV807" s="12" t="s">
        <v>85</v>
      </c>
      <c r="AW807" s="12" t="s">
        <v>39</v>
      </c>
      <c r="AX807" s="12" t="s">
        <v>78</v>
      </c>
      <c r="AY807" s="152" t="s">
        <v>128</v>
      </c>
    </row>
    <row r="808" spans="2:51" s="12" customFormat="1" ht="12">
      <c r="B808" s="150"/>
      <c r="D808" s="151" t="s">
        <v>139</v>
      </c>
      <c r="E808" s="152" t="s">
        <v>32</v>
      </c>
      <c r="F808" s="153" t="s">
        <v>370</v>
      </c>
      <c r="H808" s="152" t="s">
        <v>32</v>
      </c>
      <c r="I808" s="154"/>
      <c r="L808" s="150"/>
      <c r="M808" s="155"/>
      <c r="T808" s="156"/>
      <c r="AT808" s="152" t="s">
        <v>139</v>
      </c>
      <c r="AU808" s="152" t="s">
        <v>87</v>
      </c>
      <c r="AV808" s="12" t="s">
        <v>85</v>
      </c>
      <c r="AW808" s="12" t="s">
        <v>39</v>
      </c>
      <c r="AX808" s="12" t="s">
        <v>78</v>
      </c>
      <c r="AY808" s="152" t="s">
        <v>128</v>
      </c>
    </row>
    <row r="809" spans="2:51" s="12" customFormat="1" ht="12">
      <c r="B809" s="150"/>
      <c r="D809" s="151" t="s">
        <v>139</v>
      </c>
      <c r="E809" s="152" t="s">
        <v>32</v>
      </c>
      <c r="F809" s="153" t="s">
        <v>371</v>
      </c>
      <c r="H809" s="152" t="s">
        <v>32</v>
      </c>
      <c r="I809" s="154"/>
      <c r="L809" s="150"/>
      <c r="M809" s="155"/>
      <c r="T809" s="156"/>
      <c r="AT809" s="152" t="s">
        <v>139</v>
      </c>
      <c r="AU809" s="152" t="s">
        <v>87</v>
      </c>
      <c r="AV809" s="12" t="s">
        <v>85</v>
      </c>
      <c r="AW809" s="12" t="s">
        <v>39</v>
      </c>
      <c r="AX809" s="12" t="s">
        <v>78</v>
      </c>
      <c r="AY809" s="152" t="s">
        <v>128</v>
      </c>
    </row>
    <row r="810" spans="2:51" s="12" customFormat="1" ht="12">
      <c r="B810" s="150"/>
      <c r="D810" s="151" t="s">
        <v>139</v>
      </c>
      <c r="E810" s="152" t="s">
        <v>32</v>
      </c>
      <c r="F810" s="153" t="s">
        <v>788</v>
      </c>
      <c r="H810" s="152" t="s">
        <v>32</v>
      </c>
      <c r="I810" s="154"/>
      <c r="L810" s="150"/>
      <c r="M810" s="155"/>
      <c r="T810" s="156"/>
      <c r="AT810" s="152" t="s">
        <v>139</v>
      </c>
      <c r="AU810" s="152" t="s">
        <v>87</v>
      </c>
      <c r="AV810" s="12" t="s">
        <v>85</v>
      </c>
      <c r="AW810" s="12" t="s">
        <v>39</v>
      </c>
      <c r="AX810" s="12" t="s">
        <v>78</v>
      </c>
      <c r="AY810" s="152" t="s">
        <v>128</v>
      </c>
    </row>
    <row r="811" spans="2:51" s="13" customFormat="1" ht="12">
      <c r="B811" s="157"/>
      <c r="D811" s="151" t="s">
        <v>139</v>
      </c>
      <c r="E811" s="158" t="s">
        <v>32</v>
      </c>
      <c r="F811" s="159" t="s">
        <v>789</v>
      </c>
      <c r="H811" s="160">
        <v>0.865</v>
      </c>
      <c r="I811" s="161"/>
      <c r="L811" s="157"/>
      <c r="M811" s="162"/>
      <c r="T811" s="163"/>
      <c r="AT811" s="158" t="s">
        <v>139</v>
      </c>
      <c r="AU811" s="158" t="s">
        <v>87</v>
      </c>
      <c r="AV811" s="13" t="s">
        <v>87</v>
      </c>
      <c r="AW811" s="13" t="s">
        <v>39</v>
      </c>
      <c r="AX811" s="13" t="s">
        <v>78</v>
      </c>
      <c r="AY811" s="158" t="s">
        <v>128</v>
      </c>
    </row>
    <row r="812" spans="2:51" s="13" customFormat="1" ht="12">
      <c r="B812" s="157"/>
      <c r="D812" s="151" t="s">
        <v>139</v>
      </c>
      <c r="E812" s="158" t="s">
        <v>32</v>
      </c>
      <c r="F812" s="159" t="s">
        <v>790</v>
      </c>
      <c r="H812" s="160">
        <v>0.14</v>
      </c>
      <c r="I812" s="161"/>
      <c r="L812" s="157"/>
      <c r="M812" s="162"/>
      <c r="T812" s="163"/>
      <c r="AT812" s="158" t="s">
        <v>139</v>
      </c>
      <c r="AU812" s="158" t="s">
        <v>87</v>
      </c>
      <c r="AV812" s="13" t="s">
        <v>87</v>
      </c>
      <c r="AW812" s="13" t="s">
        <v>39</v>
      </c>
      <c r="AX812" s="13" t="s">
        <v>78</v>
      </c>
      <c r="AY812" s="158" t="s">
        <v>128</v>
      </c>
    </row>
    <row r="813" spans="2:51" s="15" customFormat="1" ht="12">
      <c r="B813" s="171"/>
      <c r="D813" s="151" t="s">
        <v>139</v>
      </c>
      <c r="E813" s="172" t="s">
        <v>32</v>
      </c>
      <c r="F813" s="173" t="s">
        <v>375</v>
      </c>
      <c r="H813" s="174">
        <v>1.005</v>
      </c>
      <c r="I813" s="175"/>
      <c r="L813" s="171"/>
      <c r="M813" s="176"/>
      <c r="T813" s="177"/>
      <c r="AT813" s="172" t="s">
        <v>139</v>
      </c>
      <c r="AU813" s="172" t="s">
        <v>87</v>
      </c>
      <c r="AV813" s="15" t="s">
        <v>150</v>
      </c>
      <c r="AW813" s="15" t="s">
        <v>39</v>
      </c>
      <c r="AX813" s="15" t="s">
        <v>78</v>
      </c>
      <c r="AY813" s="172" t="s">
        <v>128</v>
      </c>
    </row>
    <row r="814" spans="2:51" s="13" customFormat="1" ht="12">
      <c r="B814" s="157"/>
      <c r="D814" s="151" t="s">
        <v>139</v>
      </c>
      <c r="E814" s="158" t="s">
        <v>32</v>
      </c>
      <c r="F814" s="159" t="s">
        <v>791</v>
      </c>
      <c r="H814" s="160">
        <v>0.302</v>
      </c>
      <c r="I814" s="161"/>
      <c r="L814" s="157"/>
      <c r="M814" s="162"/>
      <c r="T814" s="163"/>
      <c r="AT814" s="158" t="s">
        <v>139</v>
      </c>
      <c r="AU814" s="158" t="s">
        <v>87</v>
      </c>
      <c r="AV814" s="13" t="s">
        <v>87</v>
      </c>
      <c r="AW814" s="13" t="s">
        <v>39</v>
      </c>
      <c r="AX814" s="13" t="s">
        <v>78</v>
      </c>
      <c r="AY814" s="158" t="s">
        <v>128</v>
      </c>
    </row>
    <row r="815" spans="2:51" s="14" customFormat="1" ht="12">
      <c r="B815" s="164"/>
      <c r="D815" s="151" t="s">
        <v>139</v>
      </c>
      <c r="E815" s="165" t="s">
        <v>32</v>
      </c>
      <c r="F815" s="166" t="s">
        <v>143</v>
      </c>
      <c r="H815" s="167">
        <v>1.307</v>
      </c>
      <c r="I815" s="168"/>
      <c r="L815" s="164"/>
      <c r="M815" s="169"/>
      <c r="T815" s="170"/>
      <c r="AT815" s="165" t="s">
        <v>139</v>
      </c>
      <c r="AU815" s="165" t="s">
        <v>87</v>
      </c>
      <c r="AV815" s="14" t="s">
        <v>135</v>
      </c>
      <c r="AW815" s="14" t="s">
        <v>39</v>
      </c>
      <c r="AX815" s="14" t="s">
        <v>85</v>
      </c>
      <c r="AY815" s="165" t="s">
        <v>128</v>
      </c>
    </row>
    <row r="816" spans="2:65" s="1" customFormat="1" ht="55.5" customHeight="1">
      <c r="B816" s="34"/>
      <c r="C816" s="133" t="s">
        <v>792</v>
      </c>
      <c r="D816" s="133" t="s">
        <v>130</v>
      </c>
      <c r="E816" s="134" t="s">
        <v>793</v>
      </c>
      <c r="F816" s="135" t="s">
        <v>794</v>
      </c>
      <c r="G816" s="136" t="s">
        <v>133</v>
      </c>
      <c r="H816" s="137">
        <v>11.17</v>
      </c>
      <c r="I816" s="138"/>
      <c r="J816" s="139">
        <f>ROUND(I816*H816,2)</f>
        <v>0</v>
      </c>
      <c r="K816" s="135" t="s">
        <v>134</v>
      </c>
      <c r="L816" s="34"/>
      <c r="M816" s="140" t="s">
        <v>32</v>
      </c>
      <c r="N816" s="141" t="s">
        <v>49</v>
      </c>
      <c r="P816" s="142">
        <f>O816*H816</f>
        <v>0</v>
      </c>
      <c r="Q816" s="142">
        <v>0</v>
      </c>
      <c r="R816" s="142">
        <f>Q816*H816</f>
        <v>0</v>
      </c>
      <c r="S816" s="142">
        <v>0</v>
      </c>
      <c r="T816" s="143">
        <f>S816*H816</f>
        <v>0</v>
      </c>
      <c r="AR816" s="144" t="s">
        <v>135</v>
      </c>
      <c r="AT816" s="144" t="s">
        <v>130</v>
      </c>
      <c r="AU816" s="144" t="s">
        <v>87</v>
      </c>
      <c r="AY816" s="18" t="s">
        <v>128</v>
      </c>
      <c r="BE816" s="145">
        <f>IF(N816="základní",J816,0)</f>
        <v>0</v>
      </c>
      <c r="BF816" s="145">
        <f>IF(N816="snížená",J816,0)</f>
        <v>0</v>
      </c>
      <c r="BG816" s="145">
        <f>IF(N816="zákl. přenesená",J816,0)</f>
        <v>0</v>
      </c>
      <c r="BH816" s="145">
        <f>IF(N816="sníž. přenesená",J816,0)</f>
        <v>0</v>
      </c>
      <c r="BI816" s="145">
        <f>IF(N816="nulová",J816,0)</f>
        <v>0</v>
      </c>
      <c r="BJ816" s="18" t="s">
        <v>85</v>
      </c>
      <c r="BK816" s="145">
        <f>ROUND(I816*H816,2)</f>
        <v>0</v>
      </c>
      <c r="BL816" s="18" t="s">
        <v>135</v>
      </c>
      <c r="BM816" s="144" t="s">
        <v>795</v>
      </c>
    </row>
    <row r="817" spans="2:47" s="1" customFormat="1" ht="12">
      <c r="B817" s="34"/>
      <c r="D817" s="146" t="s">
        <v>137</v>
      </c>
      <c r="F817" s="147" t="s">
        <v>796</v>
      </c>
      <c r="I817" s="148"/>
      <c r="L817" s="34"/>
      <c r="M817" s="149"/>
      <c r="T817" s="55"/>
      <c r="AT817" s="18" t="s">
        <v>137</v>
      </c>
      <c r="AU817" s="18" t="s">
        <v>87</v>
      </c>
    </row>
    <row r="818" spans="2:51" s="12" customFormat="1" ht="12">
      <c r="B818" s="150"/>
      <c r="D818" s="151" t="s">
        <v>139</v>
      </c>
      <c r="E818" s="152" t="s">
        <v>32</v>
      </c>
      <c r="F818" s="153" t="s">
        <v>418</v>
      </c>
      <c r="H818" s="152" t="s">
        <v>32</v>
      </c>
      <c r="I818" s="154"/>
      <c r="L818" s="150"/>
      <c r="M818" s="155"/>
      <c r="T818" s="156"/>
      <c r="AT818" s="152" t="s">
        <v>139</v>
      </c>
      <c r="AU818" s="152" t="s">
        <v>87</v>
      </c>
      <c r="AV818" s="12" t="s">
        <v>85</v>
      </c>
      <c r="AW818" s="12" t="s">
        <v>39</v>
      </c>
      <c r="AX818" s="12" t="s">
        <v>78</v>
      </c>
      <c r="AY818" s="152" t="s">
        <v>128</v>
      </c>
    </row>
    <row r="819" spans="2:51" s="13" customFormat="1" ht="12">
      <c r="B819" s="157"/>
      <c r="D819" s="151" t="s">
        <v>139</v>
      </c>
      <c r="E819" s="158" t="s">
        <v>32</v>
      </c>
      <c r="F819" s="159" t="s">
        <v>797</v>
      </c>
      <c r="H819" s="160">
        <v>11.17</v>
      </c>
      <c r="I819" s="161"/>
      <c r="L819" s="157"/>
      <c r="M819" s="162"/>
      <c r="T819" s="163"/>
      <c r="AT819" s="158" t="s">
        <v>139</v>
      </c>
      <c r="AU819" s="158" t="s">
        <v>87</v>
      </c>
      <c r="AV819" s="13" t="s">
        <v>87</v>
      </c>
      <c r="AW819" s="13" t="s">
        <v>39</v>
      </c>
      <c r="AX819" s="13" t="s">
        <v>78</v>
      </c>
      <c r="AY819" s="158" t="s">
        <v>128</v>
      </c>
    </row>
    <row r="820" spans="2:51" s="15" customFormat="1" ht="20.4">
      <c r="B820" s="171"/>
      <c r="D820" s="151" t="s">
        <v>139</v>
      </c>
      <c r="E820" s="172" t="s">
        <v>32</v>
      </c>
      <c r="F820" s="173" t="s">
        <v>420</v>
      </c>
      <c r="H820" s="174">
        <v>11.17</v>
      </c>
      <c r="I820" s="175"/>
      <c r="L820" s="171"/>
      <c r="M820" s="176"/>
      <c r="T820" s="177"/>
      <c r="AT820" s="172" t="s">
        <v>139</v>
      </c>
      <c r="AU820" s="172" t="s">
        <v>87</v>
      </c>
      <c r="AV820" s="15" t="s">
        <v>150</v>
      </c>
      <c r="AW820" s="15" t="s">
        <v>39</v>
      </c>
      <c r="AX820" s="15" t="s">
        <v>78</v>
      </c>
      <c r="AY820" s="172" t="s">
        <v>128</v>
      </c>
    </row>
    <row r="821" spans="2:51" s="14" customFormat="1" ht="12">
      <c r="B821" s="164"/>
      <c r="D821" s="151" t="s">
        <v>139</v>
      </c>
      <c r="E821" s="165" t="s">
        <v>32</v>
      </c>
      <c r="F821" s="166" t="s">
        <v>143</v>
      </c>
      <c r="H821" s="167">
        <v>11.17</v>
      </c>
      <c r="I821" s="168"/>
      <c r="L821" s="164"/>
      <c r="M821" s="169"/>
      <c r="T821" s="170"/>
      <c r="AT821" s="165" t="s">
        <v>139</v>
      </c>
      <c r="AU821" s="165" t="s">
        <v>87</v>
      </c>
      <c r="AV821" s="14" t="s">
        <v>135</v>
      </c>
      <c r="AW821" s="14" t="s">
        <v>39</v>
      </c>
      <c r="AX821" s="14" t="s">
        <v>85</v>
      </c>
      <c r="AY821" s="165" t="s">
        <v>128</v>
      </c>
    </row>
    <row r="822" spans="2:65" s="1" customFormat="1" ht="24.15" customHeight="1">
      <c r="B822" s="34"/>
      <c r="C822" s="133" t="s">
        <v>798</v>
      </c>
      <c r="D822" s="133" t="s">
        <v>130</v>
      </c>
      <c r="E822" s="134" t="s">
        <v>799</v>
      </c>
      <c r="F822" s="135" t="s">
        <v>800</v>
      </c>
      <c r="G822" s="136" t="s">
        <v>299</v>
      </c>
      <c r="H822" s="137">
        <v>22</v>
      </c>
      <c r="I822" s="138"/>
      <c r="J822" s="139">
        <f>ROUND(I822*H822,2)</f>
        <v>0</v>
      </c>
      <c r="K822" s="135" t="s">
        <v>368</v>
      </c>
      <c r="L822" s="34"/>
      <c r="M822" s="140" t="s">
        <v>32</v>
      </c>
      <c r="N822" s="141" t="s">
        <v>49</v>
      </c>
      <c r="P822" s="142">
        <f>O822*H822</f>
        <v>0</v>
      </c>
      <c r="Q822" s="142">
        <v>0.00407</v>
      </c>
      <c r="R822" s="142">
        <f>Q822*H822</f>
        <v>0.08954</v>
      </c>
      <c r="S822" s="142">
        <v>0</v>
      </c>
      <c r="T822" s="143">
        <f>S822*H822</f>
        <v>0</v>
      </c>
      <c r="AR822" s="144" t="s">
        <v>135</v>
      </c>
      <c r="AT822" s="144" t="s">
        <v>130</v>
      </c>
      <c r="AU822" s="144" t="s">
        <v>87</v>
      </c>
      <c r="AY822" s="18" t="s">
        <v>128</v>
      </c>
      <c r="BE822" s="145">
        <f>IF(N822="základní",J822,0)</f>
        <v>0</v>
      </c>
      <c r="BF822" s="145">
        <f>IF(N822="snížená",J822,0)</f>
        <v>0</v>
      </c>
      <c r="BG822" s="145">
        <f>IF(N822="zákl. přenesená",J822,0)</f>
        <v>0</v>
      </c>
      <c r="BH822" s="145">
        <f>IF(N822="sníž. přenesená",J822,0)</f>
        <v>0</v>
      </c>
      <c r="BI822" s="145">
        <f>IF(N822="nulová",J822,0)</f>
        <v>0</v>
      </c>
      <c r="BJ822" s="18" t="s">
        <v>85</v>
      </c>
      <c r="BK822" s="145">
        <f>ROUND(I822*H822,2)</f>
        <v>0</v>
      </c>
      <c r="BL822" s="18" t="s">
        <v>135</v>
      </c>
      <c r="BM822" s="144" t="s">
        <v>801</v>
      </c>
    </row>
    <row r="823" spans="2:51" s="12" customFormat="1" ht="12">
      <c r="B823" s="150"/>
      <c r="D823" s="151" t="s">
        <v>139</v>
      </c>
      <c r="E823" s="152" t="s">
        <v>32</v>
      </c>
      <c r="F823" s="153" t="s">
        <v>567</v>
      </c>
      <c r="H823" s="152" t="s">
        <v>32</v>
      </c>
      <c r="I823" s="154"/>
      <c r="L823" s="150"/>
      <c r="M823" s="155"/>
      <c r="T823" s="156"/>
      <c r="AT823" s="152" t="s">
        <v>139</v>
      </c>
      <c r="AU823" s="152" t="s">
        <v>87</v>
      </c>
      <c r="AV823" s="12" t="s">
        <v>85</v>
      </c>
      <c r="AW823" s="12" t="s">
        <v>39</v>
      </c>
      <c r="AX823" s="12" t="s">
        <v>78</v>
      </c>
      <c r="AY823" s="152" t="s">
        <v>128</v>
      </c>
    </row>
    <row r="824" spans="2:51" s="12" customFormat="1" ht="12">
      <c r="B824" s="150"/>
      <c r="D824" s="151" t="s">
        <v>139</v>
      </c>
      <c r="E824" s="152" t="s">
        <v>32</v>
      </c>
      <c r="F824" s="153" t="s">
        <v>600</v>
      </c>
      <c r="H824" s="152" t="s">
        <v>32</v>
      </c>
      <c r="I824" s="154"/>
      <c r="L824" s="150"/>
      <c r="M824" s="155"/>
      <c r="T824" s="156"/>
      <c r="AT824" s="152" t="s">
        <v>139</v>
      </c>
      <c r="AU824" s="152" t="s">
        <v>87</v>
      </c>
      <c r="AV824" s="12" t="s">
        <v>85</v>
      </c>
      <c r="AW824" s="12" t="s">
        <v>39</v>
      </c>
      <c r="AX824" s="12" t="s">
        <v>78</v>
      </c>
      <c r="AY824" s="152" t="s">
        <v>128</v>
      </c>
    </row>
    <row r="825" spans="2:51" s="13" customFormat="1" ht="12">
      <c r="B825" s="157"/>
      <c r="D825" s="151" t="s">
        <v>139</v>
      </c>
      <c r="E825" s="158" t="s">
        <v>32</v>
      </c>
      <c r="F825" s="159" t="s">
        <v>802</v>
      </c>
      <c r="H825" s="160">
        <v>22</v>
      </c>
      <c r="I825" s="161"/>
      <c r="L825" s="157"/>
      <c r="M825" s="162"/>
      <c r="T825" s="163"/>
      <c r="AT825" s="158" t="s">
        <v>139</v>
      </c>
      <c r="AU825" s="158" t="s">
        <v>87</v>
      </c>
      <c r="AV825" s="13" t="s">
        <v>87</v>
      </c>
      <c r="AW825" s="13" t="s">
        <v>39</v>
      </c>
      <c r="AX825" s="13" t="s">
        <v>78</v>
      </c>
      <c r="AY825" s="158" t="s">
        <v>128</v>
      </c>
    </row>
    <row r="826" spans="2:51" s="14" customFormat="1" ht="12">
      <c r="B826" s="164"/>
      <c r="D826" s="151" t="s">
        <v>139</v>
      </c>
      <c r="E826" s="165" t="s">
        <v>32</v>
      </c>
      <c r="F826" s="166" t="s">
        <v>143</v>
      </c>
      <c r="H826" s="167">
        <v>22</v>
      </c>
      <c r="I826" s="168"/>
      <c r="L826" s="164"/>
      <c r="M826" s="169"/>
      <c r="T826" s="170"/>
      <c r="AT826" s="165" t="s">
        <v>139</v>
      </c>
      <c r="AU826" s="165" t="s">
        <v>87</v>
      </c>
      <c r="AV826" s="14" t="s">
        <v>135</v>
      </c>
      <c r="AW826" s="14" t="s">
        <v>39</v>
      </c>
      <c r="AX826" s="14" t="s">
        <v>85</v>
      </c>
      <c r="AY826" s="165" t="s">
        <v>128</v>
      </c>
    </row>
    <row r="827" spans="2:63" s="11" customFormat="1" ht="22.8" customHeight="1">
      <c r="B827" s="121"/>
      <c r="D827" s="122" t="s">
        <v>77</v>
      </c>
      <c r="E827" s="131" t="s">
        <v>803</v>
      </c>
      <c r="F827" s="131" t="s">
        <v>804</v>
      </c>
      <c r="I827" s="124"/>
      <c r="J827" s="132">
        <f>BK827</f>
        <v>0</v>
      </c>
      <c r="L827" s="121"/>
      <c r="M827" s="126"/>
      <c r="P827" s="127">
        <f>SUM(P828:P879)</f>
        <v>0</v>
      </c>
      <c r="R827" s="127">
        <f>SUM(R828:R879)</f>
        <v>0</v>
      </c>
      <c r="T827" s="128">
        <f>SUM(T828:T879)</f>
        <v>0</v>
      </c>
      <c r="AR827" s="122" t="s">
        <v>85</v>
      </c>
      <c r="AT827" s="129" t="s">
        <v>77</v>
      </c>
      <c r="AU827" s="129" t="s">
        <v>85</v>
      </c>
      <c r="AY827" s="122" t="s">
        <v>128</v>
      </c>
      <c r="BK827" s="130">
        <f>SUM(BK828:BK879)</f>
        <v>0</v>
      </c>
    </row>
    <row r="828" spans="2:65" s="1" customFormat="1" ht="37.8" customHeight="1">
      <c r="B828" s="34"/>
      <c r="C828" s="133" t="s">
        <v>805</v>
      </c>
      <c r="D828" s="133" t="s">
        <v>130</v>
      </c>
      <c r="E828" s="134" t="s">
        <v>806</v>
      </c>
      <c r="F828" s="135" t="s">
        <v>807</v>
      </c>
      <c r="G828" s="136" t="s">
        <v>785</v>
      </c>
      <c r="H828" s="137">
        <v>635.786</v>
      </c>
      <c r="I828" s="138"/>
      <c r="J828" s="139">
        <f>ROUND(I828*H828,2)</f>
        <v>0</v>
      </c>
      <c r="K828" s="135" t="s">
        <v>134</v>
      </c>
      <c r="L828" s="34"/>
      <c r="M828" s="140" t="s">
        <v>32</v>
      </c>
      <c r="N828" s="141" t="s">
        <v>49</v>
      </c>
      <c r="P828" s="142">
        <f>O828*H828</f>
        <v>0</v>
      </c>
      <c r="Q828" s="142">
        <v>0</v>
      </c>
      <c r="R828" s="142">
        <f>Q828*H828</f>
        <v>0</v>
      </c>
      <c r="S828" s="142">
        <v>0</v>
      </c>
      <c r="T828" s="143">
        <f>S828*H828</f>
        <v>0</v>
      </c>
      <c r="AR828" s="144" t="s">
        <v>135</v>
      </c>
      <c r="AT828" s="144" t="s">
        <v>130</v>
      </c>
      <c r="AU828" s="144" t="s">
        <v>87</v>
      </c>
      <c r="AY828" s="18" t="s">
        <v>128</v>
      </c>
      <c r="BE828" s="145">
        <f>IF(N828="základní",J828,0)</f>
        <v>0</v>
      </c>
      <c r="BF828" s="145">
        <f>IF(N828="snížená",J828,0)</f>
        <v>0</v>
      </c>
      <c r="BG828" s="145">
        <f>IF(N828="zákl. přenesená",J828,0)</f>
        <v>0</v>
      </c>
      <c r="BH828" s="145">
        <f>IF(N828="sníž. přenesená",J828,0)</f>
        <v>0</v>
      </c>
      <c r="BI828" s="145">
        <f>IF(N828="nulová",J828,0)</f>
        <v>0</v>
      </c>
      <c r="BJ828" s="18" t="s">
        <v>85</v>
      </c>
      <c r="BK828" s="145">
        <f>ROUND(I828*H828,2)</f>
        <v>0</v>
      </c>
      <c r="BL828" s="18" t="s">
        <v>135</v>
      </c>
      <c r="BM828" s="144" t="s">
        <v>808</v>
      </c>
    </row>
    <row r="829" spans="2:47" s="1" customFormat="1" ht="12">
      <c r="B829" s="34"/>
      <c r="D829" s="146" t="s">
        <v>137</v>
      </c>
      <c r="F829" s="147" t="s">
        <v>809</v>
      </c>
      <c r="I829" s="148"/>
      <c r="L829" s="34"/>
      <c r="M829" s="149"/>
      <c r="T829" s="55"/>
      <c r="AT829" s="18" t="s">
        <v>137</v>
      </c>
      <c r="AU829" s="18" t="s">
        <v>87</v>
      </c>
    </row>
    <row r="830" spans="2:51" s="12" customFormat="1" ht="12">
      <c r="B830" s="150"/>
      <c r="D830" s="151" t="s">
        <v>139</v>
      </c>
      <c r="E830" s="152" t="s">
        <v>32</v>
      </c>
      <c r="F830" s="153" t="s">
        <v>810</v>
      </c>
      <c r="H830" s="152" t="s">
        <v>32</v>
      </c>
      <c r="I830" s="154"/>
      <c r="L830" s="150"/>
      <c r="M830" s="155"/>
      <c r="T830" s="156"/>
      <c r="AT830" s="152" t="s">
        <v>139</v>
      </c>
      <c r="AU830" s="152" t="s">
        <v>87</v>
      </c>
      <c r="AV830" s="12" t="s">
        <v>85</v>
      </c>
      <c r="AW830" s="12" t="s">
        <v>39</v>
      </c>
      <c r="AX830" s="12" t="s">
        <v>78</v>
      </c>
      <c r="AY830" s="152" t="s">
        <v>128</v>
      </c>
    </row>
    <row r="831" spans="2:51" s="13" customFormat="1" ht="12">
      <c r="B831" s="157"/>
      <c r="D831" s="151" t="s">
        <v>139</v>
      </c>
      <c r="E831" s="158" t="s">
        <v>32</v>
      </c>
      <c r="F831" s="159" t="s">
        <v>811</v>
      </c>
      <c r="H831" s="160">
        <v>574.008</v>
      </c>
      <c r="I831" s="161"/>
      <c r="L831" s="157"/>
      <c r="M831" s="162"/>
      <c r="T831" s="163"/>
      <c r="AT831" s="158" t="s">
        <v>139</v>
      </c>
      <c r="AU831" s="158" t="s">
        <v>87</v>
      </c>
      <c r="AV831" s="13" t="s">
        <v>87</v>
      </c>
      <c r="AW831" s="13" t="s">
        <v>39</v>
      </c>
      <c r="AX831" s="13" t="s">
        <v>78</v>
      </c>
      <c r="AY831" s="158" t="s">
        <v>128</v>
      </c>
    </row>
    <row r="832" spans="2:51" s="13" customFormat="1" ht="12">
      <c r="B832" s="157"/>
      <c r="D832" s="151" t="s">
        <v>139</v>
      </c>
      <c r="E832" s="158" t="s">
        <v>32</v>
      </c>
      <c r="F832" s="159" t="s">
        <v>812</v>
      </c>
      <c r="H832" s="160">
        <v>41.73</v>
      </c>
      <c r="I832" s="161"/>
      <c r="L832" s="157"/>
      <c r="M832" s="162"/>
      <c r="T832" s="163"/>
      <c r="AT832" s="158" t="s">
        <v>139</v>
      </c>
      <c r="AU832" s="158" t="s">
        <v>87</v>
      </c>
      <c r="AV832" s="13" t="s">
        <v>87</v>
      </c>
      <c r="AW832" s="13" t="s">
        <v>39</v>
      </c>
      <c r="AX832" s="13" t="s">
        <v>78</v>
      </c>
      <c r="AY832" s="158" t="s">
        <v>128</v>
      </c>
    </row>
    <row r="833" spans="2:51" s="13" customFormat="1" ht="12">
      <c r="B833" s="157"/>
      <c r="D833" s="151" t="s">
        <v>139</v>
      </c>
      <c r="E833" s="158" t="s">
        <v>32</v>
      </c>
      <c r="F833" s="159" t="s">
        <v>813</v>
      </c>
      <c r="H833" s="160">
        <v>20.048</v>
      </c>
      <c r="I833" s="161"/>
      <c r="L833" s="157"/>
      <c r="M833" s="162"/>
      <c r="T833" s="163"/>
      <c r="AT833" s="158" t="s">
        <v>139</v>
      </c>
      <c r="AU833" s="158" t="s">
        <v>87</v>
      </c>
      <c r="AV833" s="13" t="s">
        <v>87</v>
      </c>
      <c r="AW833" s="13" t="s">
        <v>39</v>
      </c>
      <c r="AX833" s="13" t="s">
        <v>78</v>
      </c>
      <c r="AY833" s="158" t="s">
        <v>128</v>
      </c>
    </row>
    <row r="834" spans="2:51" s="14" customFormat="1" ht="12">
      <c r="B834" s="164"/>
      <c r="D834" s="151" t="s">
        <v>139</v>
      </c>
      <c r="E834" s="165" t="s">
        <v>32</v>
      </c>
      <c r="F834" s="166" t="s">
        <v>143</v>
      </c>
      <c r="H834" s="167">
        <v>635.786</v>
      </c>
      <c r="I834" s="168"/>
      <c r="L834" s="164"/>
      <c r="M834" s="169"/>
      <c r="T834" s="170"/>
      <c r="AT834" s="165" t="s">
        <v>139</v>
      </c>
      <c r="AU834" s="165" t="s">
        <v>87</v>
      </c>
      <c r="AV834" s="14" t="s">
        <v>135</v>
      </c>
      <c r="AW834" s="14" t="s">
        <v>39</v>
      </c>
      <c r="AX834" s="14" t="s">
        <v>85</v>
      </c>
      <c r="AY834" s="165" t="s">
        <v>128</v>
      </c>
    </row>
    <row r="835" spans="2:65" s="1" customFormat="1" ht="37.8" customHeight="1">
      <c r="B835" s="34"/>
      <c r="C835" s="133" t="s">
        <v>814</v>
      </c>
      <c r="D835" s="133" t="s">
        <v>130</v>
      </c>
      <c r="E835" s="134" t="s">
        <v>815</v>
      </c>
      <c r="F835" s="135" t="s">
        <v>816</v>
      </c>
      <c r="G835" s="136" t="s">
        <v>785</v>
      </c>
      <c r="H835" s="137">
        <v>12079.934</v>
      </c>
      <c r="I835" s="138"/>
      <c r="J835" s="139">
        <f>ROUND(I835*H835,2)</f>
        <v>0</v>
      </c>
      <c r="K835" s="135" t="s">
        <v>134</v>
      </c>
      <c r="L835" s="34"/>
      <c r="M835" s="140" t="s">
        <v>32</v>
      </c>
      <c r="N835" s="141" t="s">
        <v>49</v>
      </c>
      <c r="P835" s="142">
        <f>O835*H835</f>
        <v>0</v>
      </c>
      <c r="Q835" s="142">
        <v>0</v>
      </c>
      <c r="R835" s="142">
        <f>Q835*H835</f>
        <v>0</v>
      </c>
      <c r="S835" s="142">
        <v>0</v>
      </c>
      <c r="T835" s="143">
        <f>S835*H835</f>
        <v>0</v>
      </c>
      <c r="AR835" s="144" t="s">
        <v>135</v>
      </c>
      <c r="AT835" s="144" t="s">
        <v>130</v>
      </c>
      <c r="AU835" s="144" t="s">
        <v>87</v>
      </c>
      <c r="AY835" s="18" t="s">
        <v>128</v>
      </c>
      <c r="BE835" s="145">
        <f>IF(N835="základní",J835,0)</f>
        <v>0</v>
      </c>
      <c r="BF835" s="145">
        <f>IF(N835="snížená",J835,0)</f>
        <v>0</v>
      </c>
      <c r="BG835" s="145">
        <f>IF(N835="zákl. přenesená",J835,0)</f>
        <v>0</v>
      </c>
      <c r="BH835" s="145">
        <f>IF(N835="sníž. přenesená",J835,0)</f>
        <v>0</v>
      </c>
      <c r="BI835" s="145">
        <f>IF(N835="nulová",J835,0)</f>
        <v>0</v>
      </c>
      <c r="BJ835" s="18" t="s">
        <v>85</v>
      </c>
      <c r="BK835" s="145">
        <f>ROUND(I835*H835,2)</f>
        <v>0</v>
      </c>
      <c r="BL835" s="18" t="s">
        <v>135</v>
      </c>
      <c r="BM835" s="144" t="s">
        <v>817</v>
      </c>
    </row>
    <row r="836" spans="2:47" s="1" customFormat="1" ht="12">
      <c r="B836" s="34"/>
      <c r="D836" s="146" t="s">
        <v>137</v>
      </c>
      <c r="F836" s="147" t="s">
        <v>818</v>
      </c>
      <c r="I836" s="148"/>
      <c r="L836" s="34"/>
      <c r="M836" s="149"/>
      <c r="T836" s="55"/>
      <c r="AT836" s="18" t="s">
        <v>137</v>
      </c>
      <c r="AU836" s="18" t="s">
        <v>87</v>
      </c>
    </row>
    <row r="837" spans="2:51" s="13" customFormat="1" ht="12">
      <c r="B837" s="157"/>
      <c r="D837" s="151" t="s">
        <v>139</v>
      </c>
      <c r="E837" s="158" t="s">
        <v>32</v>
      </c>
      <c r="F837" s="159" t="s">
        <v>819</v>
      </c>
      <c r="H837" s="160">
        <v>635.786</v>
      </c>
      <c r="I837" s="161"/>
      <c r="L837" s="157"/>
      <c r="M837" s="162"/>
      <c r="T837" s="163"/>
      <c r="AT837" s="158" t="s">
        <v>139</v>
      </c>
      <c r="AU837" s="158" t="s">
        <v>87</v>
      </c>
      <c r="AV837" s="13" t="s">
        <v>87</v>
      </c>
      <c r="AW837" s="13" t="s">
        <v>39</v>
      </c>
      <c r="AX837" s="13" t="s">
        <v>85</v>
      </c>
      <c r="AY837" s="158" t="s">
        <v>128</v>
      </c>
    </row>
    <row r="838" spans="2:51" s="13" customFormat="1" ht="12">
      <c r="B838" s="157"/>
      <c r="D838" s="151" t="s">
        <v>139</v>
      </c>
      <c r="F838" s="159" t="s">
        <v>820</v>
      </c>
      <c r="H838" s="160">
        <v>12079.934</v>
      </c>
      <c r="I838" s="161"/>
      <c r="L838" s="157"/>
      <c r="M838" s="162"/>
      <c r="T838" s="163"/>
      <c r="AT838" s="158" t="s">
        <v>139</v>
      </c>
      <c r="AU838" s="158" t="s">
        <v>87</v>
      </c>
      <c r="AV838" s="13" t="s">
        <v>87</v>
      </c>
      <c r="AW838" s="13" t="s">
        <v>4</v>
      </c>
      <c r="AX838" s="13" t="s">
        <v>85</v>
      </c>
      <c r="AY838" s="158" t="s">
        <v>128</v>
      </c>
    </row>
    <row r="839" spans="2:65" s="1" customFormat="1" ht="37.8" customHeight="1">
      <c r="B839" s="34"/>
      <c r="C839" s="133" t="s">
        <v>821</v>
      </c>
      <c r="D839" s="133" t="s">
        <v>130</v>
      </c>
      <c r="E839" s="134" t="s">
        <v>822</v>
      </c>
      <c r="F839" s="135" t="s">
        <v>823</v>
      </c>
      <c r="G839" s="136" t="s">
        <v>785</v>
      </c>
      <c r="H839" s="137">
        <v>432.04</v>
      </c>
      <c r="I839" s="138"/>
      <c r="J839" s="139">
        <f>ROUND(I839*H839,2)</f>
        <v>0</v>
      </c>
      <c r="K839" s="135" t="s">
        <v>134</v>
      </c>
      <c r="L839" s="34"/>
      <c r="M839" s="140" t="s">
        <v>32</v>
      </c>
      <c r="N839" s="141" t="s">
        <v>49</v>
      </c>
      <c r="P839" s="142">
        <f>O839*H839</f>
        <v>0</v>
      </c>
      <c r="Q839" s="142">
        <v>0</v>
      </c>
      <c r="R839" s="142">
        <f>Q839*H839</f>
        <v>0</v>
      </c>
      <c r="S839" s="142">
        <v>0</v>
      </c>
      <c r="T839" s="143">
        <f>S839*H839</f>
        <v>0</v>
      </c>
      <c r="AR839" s="144" t="s">
        <v>135</v>
      </c>
      <c r="AT839" s="144" t="s">
        <v>130</v>
      </c>
      <c r="AU839" s="144" t="s">
        <v>87</v>
      </c>
      <c r="AY839" s="18" t="s">
        <v>128</v>
      </c>
      <c r="BE839" s="145">
        <f>IF(N839="základní",J839,0)</f>
        <v>0</v>
      </c>
      <c r="BF839" s="145">
        <f>IF(N839="snížená",J839,0)</f>
        <v>0</v>
      </c>
      <c r="BG839" s="145">
        <f>IF(N839="zákl. přenesená",J839,0)</f>
        <v>0</v>
      </c>
      <c r="BH839" s="145">
        <f>IF(N839="sníž. přenesená",J839,0)</f>
        <v>0</v>
      </c>
      <c r="BI839" s="145">
        <f>IF(N839="nulová",J839,0)</f>
        <v>0</v>
      </c>
      <c r="BJ839" s="18" t="s">
        <v>85</v>
      </c>
      <c r="BK839" s="145">
        <f>ROUND(I839*H839,2)</f>
        <v>0</v>
      </c>
      <c r="BL839" s="18" t="s">
        <v>135</v>
      </c>
      <c r="BM839" s="144" t="s">
        <v>824</v>
      </c>
    </row>
    <row r="840" spans="2:47" s="1" customFormat="1" ht="12">
      <c r="B840" s="34"/>
      <c r="D840" s="146" t="s">
        <v>137</v>
      </c>
      <c r="F840" s="147" t="s">
        <v>825</v>
      </c>
      <c r="I840" s="148"/>
      <c r="L840" s="34"/>
      <c r="M840" s="149"/>
      <c r="T840" s="55"/>
      <c r="AT840" s="18" t="s">
        <v>137</v>
      </c>
      <c r="AU840" s="18" t="s">
        <v>87</v>
      </c>
    </row>
    <row r="841" spans="2:51" s="12" customFormat="1" ht="12">
      <c r="B841" s="150"/>
      <c r="D841" s="151" t="s">
        <v>139</v>
      </c>
      <c r="E841" s="152" t="s">
        <v>32</v>
      </c>
      <c r="F841" s="153" t="s">
        <v>810</v>
      </c>
      <c r="H841" s="152" t="s">
        <v>32</v>
      </c>
      <c r="I841" s="154"/>
      <c r="L841" s="150"/>
      <c r="M841" s="155"/>
      <c r="T841" s="156"/>
      <c r="AT841" s="152" t="s">
        <v>139</v>
      </c>
      <c r="AU841" s="152" t="s">
        <v>87</v>
      </c>
      <c r="AV841" s="12" t="s">
        <v>85</v>
      </c>
      <c r="AW841" s="12" t="s">
        <v>39</v>
      </c>
      <c r="AX841" s="12" t="s">
        <v>78</v>
      </c>
      <c r="AY841" s="152" t="s">
        <v>128</v>
      </c>
    </row>
    <row r="842" spans="2:51" s="13" customFormat="1" ht="12">
      <c r="B842" s="157"/>
      <c r="D842" s="151" t="s">
        <v>139</v>
      </c>
      <c r="E842" s="158" t="s">
        <v>32</v>
      </c>
      <c r="F842" s="159" t="s">
        <v>826</v>
      </c>
      <c r="H842" s="160">
        <v>25.422</v>
      </c>
      <c r="I842" s="161"/>
      <c r="L842" s="157"/>
      <c r="M842" s="162"/>
      <c r="T842" s="163"/>
      <c r="AT842" s="158" t="s">
        <v>139</v>
      </c>
      <c r="AU842" s="158" t="s">
        <v>87</v>
      </c>
      <c r="AV842" s="13" t="s">
        <v>87</v>
      </c>
      <c r="AW842" s="13" t="s">
        <v>39</v>
      </c>
      <c r="AX842" s="13" t="s">
        <v>78</v>
      </c>
      <c r="AY842" s="158" t="s">
        <v>128</v>
      </c>
    </row>
    <row r="843" spans="2:51" s="13" customFormat="1" ht="12">
      <c r="B843" s="157"/>
      <c r="D843" s="151" t="s">
        <v>139</v>
      </c>
      <c r="E843" s="158" t="s">
        <v>32</v>
      </c>
      <c r="F843" s="159" t="s">
        <v>827</v>
      </c>
      <c r="H843" s="160">
        <v>7.215</v>
      </c>
      <c r="I843" s="161"/>
      <c r="L843" s="157"/>
      <c r="M843" s="162"/>
      <c r="T843" s="163"/>
      <c r="AT843" s="158" t="s">
        <v>139</v>
      </c>
      <c r="AU843" s="158" t="s">
        <v>87</v>
      </c>
      <c r="AV843" s="13" t="s">
        <v>87</v>
      </c>
      <c r="AW843" s="13" t="s">
        <v>39</v>
      </c>
      <c r="AX843" s="13" t="s">
        <v>78</v>
      </c>
      <c r="AY843" s="158" t="s">
        <v>128</v>
      </c>
    </row>
    <row r="844" spans="2:51" s="13" customFormat="1" ht="12">
      <c r="B844" s="157"/>
      <c r="D844" s="151" t="s">
        <v>139</v>
      </c>
      <c r="E844" s="158" t="s">
        <v>32</v>
      </c>
      <c r="F844" s="159" t="s">
        <v>828</v>
      </c>
      <c r="H844" s="160">
        <v>280.867</v>
      </c>
      <c r="I844" s="161"/>
      <c r="L844" s="157"/>
      <c r="M844" s="162"/>
      <c r="T844" s="163"/>
      <c r="AT844" s="158" t="s">
        <v>139</v>
      </c>
      <c r="AU844" s="158" t="s">
        <v>87</v>
      </c>
      <c r="AV844" s="13" t="s">
        <v>87</v>
      </c>
      <c r="AW844" s="13" t="s">
        <v>39</v>
      </c>
      <c r="AX844" s="13" t="s">
        <v>78</v>
      </c>
      <c r="AY844" s="158" t="s">
        <v>128</v>
      </c>
    </row>
    <row r="845" spans="2:51" s="13" customFormat="1" ht="12">
      <c r="B845" s="157"/>
      <c r="D845" s="151" t="s">
        <v>139</v>
      </c>
      <c r="E845" s="158" t="s">
        <v>32</v>
      </c>
      <c r="F845" s="159" t="s">
        <v>829</v>
      </c>
      <c r="H845" s="160">
        <v>18.588</v>
      </c>
      <c r="I845" s="161"/>
      <c r="L845" s="157"/>
      <c r="M845" s="162"/>
      <c r="T845" s="163"/>
      <c r="AT845" s="158" t="s">
        <v>139</v>
      </c>
      <c r="AU845" s="158" t="s">
        <v>87</v>
      </c>
      <c r="AV845" s="13" t="s">
        <v>87</v>
      </c>
      <c r="AW845" s="13" t="s">
        <v>39</v>
      </c>
      <c r="AX845" s="13" t="s">
        <v>78</v>
      </c>
      <c r="AY845" s="158" t="s">
        <v>128</v>
      </c>
    </row>
    <row r="846" spans="2:51" s="13" customFormat="1" ht="12">
      <c r="B846" s="157"/>
      <c r="D846" s="151" t="s">
        <v>139</v>
      </c>
      <c r="E846" s="158" t="s">
        <v>32</v>
      </c>
      <c r="F846" s="159" t="s">
        <v>830</v>
      </c>
      <c r="H846" s="160">
        <v>99.948</v>
      </c>
      <c r="I846" s="161"/>
      <c r="L846" s="157"/>
      <c r="M846" s="162"/>
      <c r="T846" s="163"/>
      <c r="AT846" s="158" t="s">
        <v>139</v>
      </c>
      <c r="AU846" s="158" t="s">
        <v>87</v>
      </c>
      <c r="AV846" s="13" t="s">
        <v>87</v>
      </c>
      <c r="AW846" s="13" t="s">
        <v>39</v>
      </c>
      <c r="AX846" s="13" t="s">
        <v>78</v>
      </c>
      <c r="AY846" s="158" t="s">
        <v>128</v>
      </c>
    </row>
    <row r="847" spans="2:51" s="14" customFormat="1" ht="12">
      <c r="B847" s="164"/>
      <c r="D847" s="151" t="s">
        <v>139</v>
      </c>
      <c r="E847" s="165" t="s">
        <v>32</v>
      </c>
      <c r="F847" s="166" t="s">
        <v>143</v>
      </c>
      <c r="H847" s="167">
        <v>432.04</v>
      </c>
      <c r="I847" s="168"/>
      <c r="L847" s="164"/>
      <c r="M847" s="169"/>
      <c r="T847" s="170"/>
      <c r="AT847" s="165" t="s">
        <v>139</v>
      </c>
      <c r="AU847" s="165" t="s">
        <v>87</v>
      </c>
      <c r="AV847" s="14" t="s">
        <v>135</v>
      </c>
      <c r="AW847" s="14" t="s">
        <v>39</v>
      </c>
      <c r="AX847" s="14" t="s">
        <v>85</v>
      </c>
      <c r="AY847" s="165" t="s">
        <v>128</v>
      </c>
    </row>
    <row r="848" spans="2:65" s="1" customFormat="1" ht="37.8" customHeight="1">
      <c r="B848" s="34"/>
      <c r="C848" s="133" t="s">
        <v>831</v>
      </c>
      <c r="D848" s="133" t="s">
        <v>130</v>
      </c>
      <c r="E848" s="134" t="s">
        <v>832</v>
      </c>
      <c r="F848" s="135" t="s">
        <v>816</v>
      </c>
      <c r="G848" s="136" t="s">
        <v>785</v>
      </c>
      <c r="H848" s="137">
        <v>8208.76</v>
      </c>
      <c r="I848" s="138"/>
      <c r="J848" s="139">
        <f>ROUND(I848*H848,2)</f>
        <v>0</v>
      </c>
      <c r="K848" s="135" t="s">
        <v>134</v>
      </c>
      <c r="L848" s="34"/>
      <c r="M848" s="140" t="s">
        <v>32</v>
      </c>
      <c r="N848" s="141" t="s">
        <v>49</v>
      </c>
      <c r="P848" s="142">
        <f>O848*H848</f>
        <v>0</v>
      </c>
      <c r="Q848" s="142">
        <v>0</v>
      </c>
      <c r="R848" s="142">
        <f>Q848*H848</f>
        <v>0</v>
      </c>
      <c r="S848" s="142">
        <v>0</v>
      </c>
      <c r="T848" s="143">
        <f>S848*H848</f>
        <v>0</v>
      </c>
      <c r="AR848" s="144" t="s">
        <v>135</v>
      </c>
      <c r="AT848" s="144" t="s">
        <v>130</v>
      </c>
      <c r="AU848" s="144" t="s">
        <v>87</v>
      </c>
      <c r="AY848" s="18" t="s">
        <v>128</v>
      </c>
      <c r="BE848" s="145">
        <f>IF(N848="základní",J848,0)</f>
        <v>0</v>
      </c>
      <c r="BF848" s="145">
        <f>IF(N848="snížená",J848,0)</f>
        <v>0</v>
      </c>
      <c r="BG848" s="145">
        <f>IF(N848="zákl. přenesená",J848,0)</f>
        <v>0</v>
      </c>
      <c r="BH848" s="145">
        <f>IF(N848="sníž. přenesená",J848,0)</f>
        <v>0</v>
      </c>
      <c r="BI848" s="145">
        <f>IF(N848="nulová",J848,0)</f>
        <v>0</v>
      </c>
      <c r="BJ848" s="18" t="s">
        <v>85</v>
      </c>
      <c r="BK848" s="145">
        <f>ROUND(I848*H848,2)</f>
        <v>0</v>
      </c>
      <c r="BL848" s="18" t="s">
        <v>135</v>
      </c>
      <c r="BM848" s="144" t="s">
        <v>833</v>
      </c>
    </row>
    <row r="849" spans="2:47" s="1" customFormat="1" ht="12">
      <c r="B849" s="34"/>
      <c r="D849" s="146" t="s">
        <v>137</v>
      </c>
      <c r="F849" s="147" t="s">
        <v>834</v>
      </c>
      <c r="I849" s="148"/>
      <c r="L849" s="34"/>
      <c r="M849" s="149"/>
      <c r="T849" s="55"/>
      <c r="AT849" s="18" t="s">
        <v>137</v>
      </c>
      <c r="AU849" s="18" t="s">
        <v>87</v>
      </c>
    </row>
    <row r="850" spans="2:51" s="13" customFormat="1" ht="12">
      <c r="B850" s="157"/>
      <c r="D850" s="151" t="s">
        <v>139</v>
      </c>
      <c r="E850" s="158" t="s">
        <v>32</v>
      </c>
      <c r="F850" s="159" t="s">
        <v>835</v>
      </c>
      <c r="H850" s="160">
        <v>432.04</v>
      </c>
      <c r="I850" s="161"/>
      <c r="L850" s="157"/>
      <c r="M850" s="162"/>
      <c r="T850" s="163"/>
      <c r="AT850" s="158" t="s">
        <v>139</v>
      </c>
      <c r="AU850" s="158" t="s">
        <v>87</v>
      </c>
      <c r="AV850" s="13" t="s">
        <v>87</v>
      </c>
      <c r="AW850" s="13" t="s">
        <v>39</v>
      </c>
      <c r="AX850" s="13" t="s">
        <v>85</v>
      </c>
      <c r="AY850" s="158" t="s">
        <v>128</v>
      </c>
    </row>
    <row r="851" spans="2:51" s="13" customFormat="1" ht="12">
      <c r="B851" s="157"/>
      <c r="D851" s="151" t="s">
        <v>139</v>
      </c>
      <c r="F851" s="159" t="s">
        <v>836</v>
      </c>
      <c r="H851" s="160">
        <v>8208.76</v>
      </c>
      <c r="I851" s="161"/>
      <c r="L851" s="157"/>
      <c r="M851" s="162"/>
      <c r="T851" s="163"/>
      <c r="AT851" s="158" t="s">
        <v>139</v>
      </c>
      <c r="AU851" s="158" t="s">
        <v>87</v>
      </c>
      <c r="AV851" s="13" t="s">
        <v>87</v>
      </c>
      <c r="AW851" s="13" t="s">
        <v>4</v>
      </c>
      <c r="AX851" s="13" t="s">
        <v>85</v>
      </c>
      <c r="AY851" s="158" t="s">
        <v>128</v>
      </c>
    </row>
    <row r="852" spans="2:65" s="1" customFormat="1" ht="24.15" customHeight="1">
      <c r="B852" s="34"/>
      <c r="C852" s="133" t="s">
        <v>837</v>
      </c>
      <c r="D852" s="133" t="s">
        <v>130</v>
      </c>
      <c r="E852" s="134" t="s">
        <v>838</v>
      </c>
      <c r="F852" s="135" t="s">
        <v>839</v>
      </c>
      <c r="G852" s="136" t="s">
        <v>785</v>
      </c>
      <c r="H852" s="137">
        <v>1067.826</v>
      </c>
      <c r="I852" s="138"/>
      <c r="J852" s="139">
        <f>ROUND(I852*H852,2)</f>
        <v>0</v>
      </c>
      <c r="K852" s="135" t="s">
        <v>134</v>
      </c>
      <c r="L852" s="34"/>
      <c r="M852" s="140" t="s">
        <v>32</v>
      </c>
      <c r="N852" s="141" t="s">
        <v>49</v>
      </c>
      <c r="P852" s="142">
        <f>O852*H852</f>
        <v>0</v>
      </c>
      <c r="Q852" s="142">
        <v>0</v>
      </c>
      <c r="R852" s="142">
        <f>Q852*H852</f>
        <v>0</v>
      </c>
      <c r="S852" s="142">
        <v>0</v>
      </c>
      <c r="T852" s="143">
        <f>S852*H852</f>
        <v>0</v>
      </c>
      <c r="AR852" s="144" t="s">
        <v>135</v>
      </c>
      <c r="AT852" s="144" t="s">
        <v>130</v>
      </c>
      <c r="AU852" s="144" t="s">
        <v>87</v>
      </c>
      <c r="AY852" s="18" t="s">
        <v>128</v>
      </c>
      <c r="BE852" s="145">
        <f>IF(N852="základní",J852,0)</f>
        <v>0</v>
      </c>
      <c r="BF852" s="145">
        <f>IF(N852="snížená",J852,0)</f>
        <v>0</v>
      </c>
      <c r="BG852" s="145">
        <f>IF(N852="zákl. přenesená",J852,0)</f>
        <v>0</v>
      </c>
      <c r="BH852" s="145">
        <f>IF(N852="sníž. přenesená",J852,0)</f>
        <v>0</v>
      </c>
      <c r="BI852" s="145">
        <f>IF(N852="nulová",J852,0)</f>
        <v>0</v>
      </c>
      <c r="BJ852" s="18" t="s">
        <v>85</v>
      </c>
      <c r="BK852" s="145">
        <f>ROUND(I852*H852,2)</f>
        <v>0</v>
      </c>
      <c r="BL852" s="18" t="s">
        <v>135</v>
      </c>
      <c r="BM852" s="144" t="s">
        <v>840</v>
      </c>
    </row>
    <row r="853" spans="2:47" s="1" customFormat="1" ht="12">
      <c r="B853" s="34"/>
      <c r="D853" s="146" t="s">
        <v>137</v>
      </c>
      <c r="F853" s="147" t="s">
        <v>841</v>
      </c>
      <c r="I853" s="148"/>
      <c r="L853" s="34"/>
      <c r="M853" s="149"/>
      <c r="T853" s="55"/>
      <c r="AT853" s="18" t="s">
        <v>137</v>
      </c>
      <c r="AU853" s="18" t="s">
        <v>87</v>
      </c>
    </row>
    <row r="854" spans="2:51" s="13" customFormat="1" ht="12">
      <c r="B854" s="157"/>
      <c r="D854" s="151" t="s">
        <v>139</v>
      </c>
      <c r="E854" s="158" t="s">
        <v>32</v>
      </c>
      <c r="F854" s="159" t="s">
        <v>811</v>
      </c>
      <c r="H854" s="160">
        <v>574.008</v>
      </c>
      <c r="I854" s="161"/>
      <c r="L854" s="157"/>
      <c r="M854" s="162"/>
      <c r="T854" s="163"/>
      <c r="AT854" s="158" t="s">
        <v>139</v>
      </c>
      <c r="AU854" s="158" t="s">
        <v>87</v>
      </c>
      <c r="AV854" s="13" t="s">
        <v>87</v>
      </c>
      <c r="AW854" s="13" t="s">
        <v>39</v>
      </c>
      <c r="AX854" s="13" t="s">
        <v>78</v>
      </c>
      <c r="AY854" s="158" t="s">
        <v>128</v>
      </c>
    </row>
    <row r="855" spans="2:51" s="13" customFormat="1" ht="12">
      <c r="B855" s="157"/>
      <c r="D855" s="151" t="s">
        <v>139</v>
      </c>
      <c r="E855" s="158" t="s">
        <v>32</v>
      </c>
      <c r="F855" s="159" t="s">
        <v>812</v>
      </c>
      <c r="H855" s="160">
        <v>41.73</v>
      </c>
      <c r="I855" s="161"/>
      <c r="L855" s="157"/>
      <c r="M855" s="162"/>
      <c r="T855" s="163"/>
      <c r="AT855" s="158" t="s">
        <v>139</v>
      </c>
      <c r="AU855" s="158" t="s">
        <v>87</v>
      </c>
      <c r="AV855" s="13" t="s">
        <v>87</v>
      </c>
      <c r="AW855" s="13" t="s">
        <v>39</v>
      </c>
      <c r="AX855" s="13" t="s">
        <v>78</v>
      </c>
      <c r="AY855" s="158" t="s">
        <v>128</v>
      </c>
    </row>
    <row r="856" spans="2:51" s="13" customFormat="1" ht="12">
      <c r="B856" s="157"/>
      <c r="D856" s="151" t="s">
        <v>139</v>
      </c>
      <c r="E856" s="158" t="s">
        <v>32</v>
      </c>
      <c r="F856" s="159" t="s">
        <v>813</v>
      </c>
      <c r="H856" s="160">
        <v>20.048</v>
      </c>
      <c r="I856" s="161"/>
      <c r="L856" s="157"/>
      <c r="M856" s="162"/>
      <c r="T856" s="163"/>
      <c r="AT856" s="158" t="s">
        <v>139</v>
      </c>
      <c r="AU856" s="158" t="s">
        <v>87</v>
      </c>
      <c r="AV856" s="13" t="s">
        <v>87</v>
      </c>
      <c r="AW856" s="13" t="s">
        <v>39</v>
      </c>
      <c r="AX856" s="13" t="s">
        <v>78</v>
      </c>
      <c r="AY856" s="158" t="s">
        <v>128</v>
      </c>
    </row>
    <row r="857" spans="2:51" s="13" customFormat="1" ht="12">
      <c r="B857" s="157"/>
      <c r="D857" s="151" t="s">
        <v>139</v>
      </c>
      <c r="E857" s="158" t="s">
        <v>32</v>
      </c>
      <c r="F857" s="159" t="s">
        <v>826</v>
      </c>
      <c r="H857" s="160">
        <v>25.422</v>
      </c>
      <c r="I857" s="161"/>
      <c r="L857" s="157"/>
      <c r="M857" s="162"/>
      <c r="T857" s="163"/>
      <c r="AT857" s="158" t="s">
        <v>139</v>
      </c>
      <c r="AU857" s="158" t="s">
        <v>87</v>
      </c>
      <c r="AV857" s="13" t="s">
        <v>87</v>
      </c>
      <c r="AW857" s="13" t="s">
        <v>39</v>
      </c>
      <c r="AX857" s="13" t="s">
        <v>78</v>
      </c>
      <c r="AY857" s="158" t="s">
        <v>128</v>
      </c>
    </row>
    <row r="858" spans="2:51" s="13" customFormat="1" ht="12">
      <c r="B858" s="157"/>
      <c r="D858" s="151" t="s">
        <v>139</v>
      </c>
      <c r="E858" s="158" t="s">
        <v>32</v>
      </c>
      <c r="F858" s="159" t="s">
        <v>827</v>
      </c>
      <c r="H858" s="160">
        <v>7.215</v>
      </c>
      <c r="I858" s="161"/>
      <c r="L858" s="157"/>
      <c r="M858" s="162"/>
      <c r="T858" s="163"/>
      <c r="AT858" s="158" t="s">
        <v>139</v>
      </c>
      <c r="AU858" s="158" t="s">
        <v>87</v>
      </c>
      <c r="AV858" s="13" t="s">
        <v>87</v>
      </c>
      <c r="AW858" s="13" t="s">
        <v>39</v>
      </c>
      <c r="AX858" s="13" t="s">
        <v>78</v>
      </c>
      <c r="AY858" s="158" t="s">
        <v>128</v>
      </c>
    </row>
    <row r="859" spans="2:51" s="13" customFormat="1" ht="12">
      <c r="B859" s="157"/>
      <c r="D859" s="151" t="s">
        <v>139</v>
      </c>
      <c r="E859" s="158" t="s">
        <v>32</v>
      </c>
      <c r="F859" s="159" t="s">
        <v>828</v>
      </c>
      <c r="H859" s="160">
        <v>280.867</v>
      </c>
      <c r="I859" s="161"/>
      <c r="L859" s="157"/>
      <c r="M859" s="162"/>
      <c r="T859" s="163"/>
      <c r="AT859" s="158" t="s">
        <v>139</v>
      </c>
      <c r="AU859" s="158" t="s">
        <v>87</v>
      </c>
      <c r="AV859" s="13" t="s">
        <v>87</v>
      </c>
      <c r="AW859" s="13" t="s">
        <v>39</v>
      </c>
      <c r="AX859" s="13" t="s">
        <v>78</v>
      </c>
      <c r="AY859" s="158" t="s">
        <v>128</v>
      </c>
    </row>
    <row r="860" spans="2:51" s="13" customFormat="1" ht="12">
      <c r="B860" s="157"/>
      <c r="D860" s="151" t="s">
        <v>139</v>
      </c>
      <c r="E860" s="158" t="s">
        <v>32</v>
      </c>
      <c r="F860" s="159" t="s">
        <v>829</v>
      </c>
      <c r="H860" s="160">
        <v>18.588</v>
      </c>
      <c r="I860" s="161"/>
      <c r="L860" s="157"/>
      <c r="M860" s="162"/>
      <c r="T860" s="163"/>
      <c r="AT860" s="158" t="s">
        <v>139</v>
      </c>
      <c r="AU860" s="158" t="s">
        <v>87</v>
      </c>
      <c r="AV860" s="13" t="s">
        <v>87</v>
      </c>
      <c r="AW860" s="13" t="s">
        <v>39</v>
      </c>
      <c r="AX860" s="13" t="s">
        <v>78</v>
      </c>
      <c r="AY860" s="158" t="s">
        <v>128</v>
      </c>
    </row>
    <row r="861" spans="2:51" s="13" customFormat="1" ht="12">
      <c r="B861" s="157"/>
      <c r="D861" s="151" t="s">
        <v>139</v>
      </c>
      <c r="E861" s="158" t="s">
        <v>32</v>
      </c>
      <c r="F861" s="159" t="s">
        <v>830</v>
      </c>
      <c r="H861" s="160">
        <v>99.948</v>
      </c>
      <c r="I861" s="161"/>
      <c r="L861" s="157"/>
      <c r="M861" s="162"/>
      <c r="T861" s="163"/>
      <c r="AT861" s="158" t="s">
        <v>139</v>
      </c>
      <c r="AU861" s="158" t="s">
        <v>87</v>
      </c>
      <c r="AV861" s="13" t="s">
        <v>87</v>
      </c>
      <c r="AW861" s="13" t="s">
        <v>39</v>
      </c>
      <c r="AX861" s="13" t="s">
        <v>78</v>
      </c>
      <c r="AY861" s="158" t="s">
        <v>128</v>
      </c>
    </row>
    <row r="862" spans="2:51" s="14" customFormat="1" ht="12">
      <c r="B862" s="164"/>
      <c r="D862" s="151" t="s">
        <v>139</v>
      </c>
      <c r="E862" s="165" t="s">
        <v>32</v>
      </c>
      <c r="F862" s="166" t="s">
        <v>143</v>
      </c>
      <c r="H862" s="167">
        <v>1067.826</v>
      </c>
      <c r="I862" s="168"/>
      <c r="L862" s="164"/>
      <c r="M862" s="169"/>
      <c r="T862" s="170"/>
      <c r="AT862" s="165" t="s">
        <v>139</v>
      </c>
      <c r="AU862" s="165" t="s">
        <v>87</v>
      </c>
      <c r="AV862" s="14" t="s">
        <v>135</v>
      </c>
      <c r="AW862" s="14" t="s">
        <v>39</v>
      </c>
      <c r="AX862" s="14" t="s">
        <v>85</v>
      </c>
      <c r="AY862" s="165" t="s">
        <v>128</v>
      </c>
    </row>
    <row r="863" spans="2:65" s="1" customFormat="1" ht="44.25" customHeight="1">
      <c r="B863" s="34"/>
      <c r="C863" s="133" t="s">
        <v>842</v>
      </c>
      <c r="D863" s="133" t="s">
        <v>130</v>
      </c>
      <c r="E863" s="134" t="s">
        <v>843</v>
      </c>
      <c r="F863" s="135" t="s">
        <v>844</v>
      </c>
      <c r="G863" s="136" t="s">
        <v>785</v>
      </c>
      <c r="H863" s="137">
        <v>51.225</v>
      </c>
      <c r="I863" s="138"/>
      <c r="J863" s="139">
        <f>ROUND(I863*H863,2)</f>
        <v>0</v>
      </c>
      <c r="K863" s="135" t="s">
        <v>134</v>
      </c>
      <c r="L863" s="34"/>
      <c r="M863" s="140" t="s">
        <v>32</v>
      </c>
      <c r="N863" s="141" t="s">
        <v>49</v>
      </c>
      <c r="P863" s="142">
        <f>O863*H863</f>
        <v>0</v>
      </c>
      <c r="Q863" s="142">
        <v>0</v>
      </c>
      <c r="R863" s="142">
        <f>Q863*H863</f>
        <v>0</v>
      </c>
      <c r="S863" s="142">
        <v>0</v>
      </c>
      <c r="T863" s="143">
        <f>S863*H863</f>
        <v>0</v>
      </c>
      <c r="AR863" s="144" t="s">
        <v>135</v>
      </c>
      <c r="AT863" s="144" t="s">
        <v>130</v>
      </c>
      <c r="AU863" s="144" t="s">
        <v>87</v>
      </c>
      <c r="AY863" s="18" t="s">
        <v>128</v>
      </c>
      <c r="BE863" s="145">
        <f>IF(N863="základní",J863,0)</f>
        <v>0</v>
      </c>
      <c r="BF863" s="145">
        <f>IF(N863="snížená",J863,0)</f>
        <v>0</v>
      </c>
      <c r="BG863" s="145">
        <f>IF(N863="zákl. přenesená",J863,0)</f>
        <v>0</v>
      </c>
      <c r="BH863" s="145">
        <f>IF(N863="sníž. přenesená",J863,0)</f>
        <v>0</v>
      </c>
      <c r="BI863" s="145">
        <f>IF(N863="nulová",J863,0)</f>
        <v>0</v>
      </c>
      <c r="BJ863" s="18" t="s">
        <v>85</v>
      </c>
      <c r="BK863" s="145">
        <f>ROUND(I863*H863,2)</f>
        <v>0</v>
      </c>
      <c r="BL863" s="18" t="s">
        <v>135</v>
      </c>
      <c r="BM863" s="144" t="s">
        <v>845</v>
      </c>
    </row>
    <row r="864" spans="2:47" s="1" customFormat="1" ht="12">
      <c r="B864" s="34"/>
      <c r="D864" s="146" t="s">
        <v>137</v>
      </c>
      <c r="F864" s="147" t="s">
        <v>846</v>
      </c>
      <c r="I864" s="148"/>
      <c r="L864" s="34"/>
      <c r="M864" s="149"/>
      <c r="T864" s="55"/>
      <c r="AT864" s="18" t="s">
        <v>137</v>
      </c>
      <c r="AU864" s="18" t="s">
        <v>87</v>
      </c>
    </row>
    <row r="865" spans="2:51" s="13" customFormat="1" ht="12">
      <c r="B865" s="157"/>
      <c r="D865" s="151" t="s">
        <v>139</v>
      </c>
      <c r="E865" s="158" t="s">
        <v>32</v>
      </c>
      <c r="F865" s="159" t="s">
        <v>826</v>
      </c>
      <c r="H865" s="160">
        <v>25.422</v>
      </c>
      <c r="I865" s="161"/>
      <c r="L865" s="157"/>
      <c r="M865" s="162"/>
      <c r="T865" s="163"/>
      <c r="AT865" s="158" t="s">
        <v>139</v>
      </c>
      <c r="AU865" s="158" t="s">
        <v>87</v>
      </c>
      <c r="AV865" s="13" t="s">
        <v>87</v>
      </c>
      <c r="AW865" s="13" t="s">
        <v>39</v>
      </c>
      <c r="AX865" s="13" t="s">
        <v>78</v>
      </c>
      <c r="AY865" s="158" t="s">
        <v>128</v>
      </c>
    </row>
    <row r="866" spans="2:51" s="13" customFormat="1" ht="12">
      <c r="B866" s="157"/>
      <c r="D866" s="151" t="s">
        <v>139</v>
      </c>
      <c r="E866" s="158" t="s">
        <v>32</v>
      </c>
      <c r="F866" s="159" t="s">
        <v>827</v>
      </c>
      <c r="H866" s="160">
        <v>7.215</v>
      </c>
      <c r="I866" s="161"/>
      <c r="L866" s="157"/>
      <c r="M866" s="162"/>
      <c r="T866" s="163"/>
      <c r="AT866" s="158" t="s">
        <v>139</v>
      </c>
      <c r="AU866" s="158" t="s">
        <v>87</v>
      </c>
      <c r="AV866" s="13" t="s">
        <v>87</v>
      </c>
      <c r="AW866" s="13" t="s">
        <v>39</v>
      </c>
      <c r="AX866" s="13" t="s">
        <v>78</v>
      </c>
      <c r="AY866" s="158" t="s">
        <v>128</v>
      </c>
    </row>
    <row r="867" spans="2:51" s="13" customFormat="1" ht="12">
      <c r="B867" s="157"/>
      <c r="D867" s="151" t="s">
        <v>139</v>
      </c>
      <c r="E867" s="158" t="s">
        <v>32</v>
      </c>
      <c r="F867" s="159" t="s">
        <v>829</v>
      </c>
      <c r="H867" s="160">
        <v>18.588</v>
      </c>
      <c r="I867" s="161"/>
      <c r="L867" s="157"/>
      <c r="M867" s="162"/>
      <c r="T867" s="163"/>
      <c r="AT867" s="158" t="s">
        <v>139</v>
      </c>
      <c r="AU867" s="158" t="s">
        <v>87</v>
      </c>
      <c r="AV867" s="13" t="s">
        <v>87</v>
      </c>
      <c r="AW867" s="13" t="s">
        <v>39</v>
      </c>
      <c r="AX867" s="13" t="s">
        <v>78</v>
      </c>
      <c r="AY867" s="158" t="s">
        <v>128</v>
      </c>
    </row>
    <row r="868" spans="2:51" s="14" customFormat="1" ht="12">
      <c r="B868" s="164"/>
      <c r="D868" s="151" t="s">
        <v>139</v>
      </c>
      <c r="E868" s="165" t="s">
        <v>32</v>
      </c>
      <c r="F868" s="166" t="s">
        <v>143</v>
      </c>
      <c r="H868" s="167">
        <v>51.225</v>
      </c>
      <c r="I868" s="168"/>
      <c r="L868" s="164"/>
      <c r="M868" s="169"/>
      <c r="T868" s="170"/>
      <c r="AT868" s="165" t="s">
        <v>139</v>
      </c>
      <c r="AU868" s="165" t="s">
        <v>87</v>
      </c>
      <c r="AV868" s="14" t="s">
        <v>135</v>
      </c>
      <c r="AW868" s="14" t="s">
        <v>39</v>
      </c>
      <c r="AX868" s="14" t="s">
        <v>85</v>
      </c>
      <c r="AY868" s="165" t="s">
        <v>128</v>
      </c>
    </row>
    <row r="869" spans="2:65" s="1" customFormat="1" ht="44.25" customHeight="1">
      <c r="B869" s="34"/>
      <c r="C869" s="133" t="s">
        <v>847</v>
      </c>
      <c r="D869" s="133" t="s">
        <v>130</v>
      </c>
      <c r="E869" s="134" t="s">
        <v>848</v>
      </c>
      <c r="F869" s="135" t="s">
        <v>849</v>
      </c>
      <c r="G869" s="136" t="s">
        <v>785</v>
      </c>
      <c r="H869" s="137">
        <v>715.686</v>
      </c>
      <c r="I869" s="138"/>
      <c r="J869" s="139">
        <f>ROUND(I869*H869,2)</f>
        <v>0</v>
      </c>
      <c r="K869" s="135" t="s">
        <v>134</v>
      </c>
      <c r="L869" s="34"/>
      <c r="M869" s="140" t="s">
        <v>32</v>
      </c>
      <c r="N869" s="141" t="s">
        <v>49</v>
      </c>
      <c r="P869" s="142">
        <f>O869*H869</f>
        <v>0</v>
      </c>
      <c r="Q869" s="142">
        <v>0</v>
      </c>
      <c r="R869" s="142">
        <f>Q869*H869</f>
        <v>0</v>
      </c>
      <c r="S869" s="142">
        <v>0</v>
      </c>
      <c r="T869" s="143">
        <f>S869*H869</f>
        <v>0</v>
      </c>
      <c r="AR869" s="144" t="s">
        <v>135</v>
      </c>
      <c r="AT869" s="144" t="s">
        <v>130</v>
      </c>
      <c r="AU869" s="144" t="s">
        <v>87</v>
      </c>
      <c r="AY869" s="18" t="s">
        <v>128</v>
      </c>
      <c r="BE869" s="145">
        <f>IF(N869="základní",J869,0)</f>
        <v>0</v>
      </c>
      <c r="BF869" s="145">
        <f>IF(N869="snížená",J869,0)</f>
        <v>0</v>
      </c>
      <c r="BG869" s="145">
        <f>IF(N869="zákl. přenesená",J869,0)</f>
        <v>0</v>
      </c>
      <c r="BH869" s="145">
        <f>IF(N869="sníž. přenesená",J869,0)</f>
        <v>0</v>
      </c>
      <c r="BI869" s="145">
        <f>IF(N869="nulová",J869,0)</f>
        <v>0</v>
      </c>
      <c r="BJ869" s="18" t="s">
        <v>85</v>
      </c>
      <c r="BK869" s="145">
        <f>ROUND(I869*H869,2)</f>
        <v>0</v>
      </c>
      <c r="BL869" s="18" t="s">
        <v>135</v>
      </c>
      <c r="BM869" s="144" t="s">
        <v>850</v>
      </c>
    </row>
    <row r="870" spans="2:47" s="1" customFormat="1" ht="12">
      <c r="B870" s="34"/>
      <c r="D870" s="146" t="s">
        <v>137</v>
      </c>
      <c r="F870" s="147" t="s">
        <v>851</v>
      </c>
      <c r="I870" s="148"/>
      <c r="L870" s="34"/>
      <c r="M870" s="149"/>
      <c r="T870" s="55"/>
      <c r="AT870" s="18" t="s">
        <v>137</v>
      </c>
      <c r="AU870" s="18" t="s">
        <v>87</v>
      </c>
    </row>
    <row r="871" spans="2:51" s="13" customFormat="1" ht="12">
      <c r="B871" s="157"/>
      <c r="D871" s="151" t="s">
        <v>139</v>
      </c>
      <c r="E871" s="158" t="s">
        <v>32</v>
      </c>
      <c r="F871" s="159" t="s">
        <v>811</v>
      </c>
      <c r="H871" s="160">
        <v>574.008</v>
      </c>
      <c r="I871" s="161"/>
      <c r="L871" s="157"/>
      <c r="M871" s="162"/>
      <c r="T871" s="163"/>
      <c r="AT871" s="158" t="s">
        <v>139</v>
      </c>
      <c r="AU871" s="158" t="s">
        <v>87</v>
      </c>
      <c r="AV871" s="13" t="s">
        <v>87</v>
      </c>
      <c r="AW871" s="13" t="s">
        <v>39</v>
      </c>
      <c r="AX871" s="13" t="s">
        <v>78</v>
      </c>
      <c r="AY871" s="158" t="s">
        <v>128</v>
      </c>
    </row>
    <row r="872" spans="2:51" s="13" customFormat="1" ht="12">
      <c r="B872" s="157"/>
      <c r="D872" s="151" t="s">
        <v>139</v>
      </c>
      <c r="E872" s="158" t="s">
        <v>32</v>
      </c>
      <c r="F872" s="159" t="s">
        <v>812</v>
      </c>
      <c r="H872" s="160">
        <v>41.73</v>
      </c>
      <c r="I872" s="161"/>
      <c r="L872" s="157"/>
      <c r="M872" s="162"/>
      <c r="T872" s="163"/>
      <c r="AT872" s="158" t="s">
        <v>139</v>
      </c>
      <c r="AU872" s="158" t="s">
        <v>87</v>
      </c>
      <c r="AV872" s="13" t="s">
        <v>87</v>
      </c>
      <c r="AW872" s="13" t="s">
        <v>39</v>
      </c>
      <c r="AX872" s="13" t="s">
        <v>78</v>
      </c>
      <c r="AY872" s="158" t="s">
        <v>128</v>
      </c>
    </row>
    <row r="873" spans="2:51" s="13" customFormat="1" ht="12">
      <c r="B873" s="157"/>
      <c r="D873" s="151" t="s">
        <v>139</v>
      </c>
      <c r="E873" s="158" t="s">
        <v>32</v>
      </c>
      <c r="F873" s="159" t="s">
        <v>830</v>
      </c>
      <c r="H873" s="160">
        <v>99.948</v>
      </c>
      <c r="I873" s="161"/>
      <c r="L873" s="157"/>
      <c r="M873" s="162"/>
      <c r="T873" s="163"/>
      <c r="AT873" s="158" t="s">
        <v>139</v>
      </c>
      <c r="AU873" s="158" t="s">
        <v>87</v>
      </c>
      <c r="AV873" s="13" t="s">
        <v>87</v>
      </c>
      <c r="AW873" s="13" t="s">
        <v>39</v>
      </c>
      <c r="AX873" s="13" t="s">
        <v>78</v>
      </c>
      <c r="AY873" s="158" t="s">
        <v>128</v>
      </c>
    </row>
    <row r="874" spans="2:51" s="14" customFormat="1" ht="12">
      <c r="B874" s="164"/>
      <c r="D874" s="151" t="s">
        <v>139</v>
      </c>
      <c r="E874" s="165" t="s">
        <v>32</v>
      </c>
      <c r="F874" s="166" t="s">
        <v>143</v>
      </c>
      <c r="H874" s="167">
        <v>715.686</v>
      </c>
      <c r="I874" s="168"/>
      <c r="L874" s="164"/>
      <c r="M874" s="169"/>
      <c r="T874" s="170"/>
      <c r="AT874" s="165" t="s">
        <v>139</v>
      </c>
      <c r="AU874" s="165" t="s">
        <v>87</v>
      </c>
      <c r="AV874" s="14" t="s">
        <v>135</v>
      </c>
      <c r="AW874" s="14" t="s">
        <v>39</v>
      </c>
      <c r="AX874" s="14" t="s">
        <v>85</v>
      </c>
      <c r="AY874" s="165" t="s">
        <v>128</v>
      </c>
    </row>
    <row r="875" spans="2:65" s="1" customFormat="1" ht="44.25" customHeight="1">
      <c r="B875" s="34"/>
      <c r="C875" s="133" t="s">
        <v>852</v>
      </c>
      <c r="D875" s="133" t="s">
        <v>130</v>
      </c>
      <c r="E875" s="134" t="s">
        <v>853</v>
      </c>
      <c r="F875" s="135" t="s">
        <v>854</v>
      </c>
      <c r="G875" s="136" t="s">
        <v>785</v>
      </c>
      <c r="H875" s="137">
        <v>300.915</v>
      </c>
      <c r="I875" s="138"/>
      <c r="J875" s="139">
        <f>ROUND(I875*H875,2)</f>
        <v>0</v>
      </c>
      <c r="K875" s="135" t="s">
        <v>134</v>
      </c>
      <c r="L875" s="34"/>
      <c r="M875" s="140" t="s">
        <v>32</v>
      </c>
      <c r="N875" s="141" t="s">
        <v>49</v>
      </c>
      <c r="P875" s="142">
        <f>O875*H875</f>
        <v>0</v>
      </c>
      <c r="Q875" s="142">
        <v>0</v>
      </c>
      <c r="R875" s="142">
        <f>Q875*H875</f>
        <v>0</v>
      </c>
      <c r="S875" s="142">
        <v>0</v>
      </c>
      <c r="T875" s="143">
        <f>S875*H875</f>
        <v>0</v>
      </c>
      <c r="AR875" s="144" t="s">
        <v>135</v>
      </c>
      <c r="AT875" s="144" t="s">
        <v>130</v>
      </c>
      <c r="AU875" s="144" t="s">
        <v>87</v>
      </c>
      <c r="AY875" s="18" t="s">
        <v>128</v>
      </c>
      <c r="BE875" s="145">
        <f>IF(N875="základní",J875,0)</f>
        <v>0</v>
      </c>
      <c r="BF875" s="145">
        <f>IF(N875="snížená",J875,0)</f>
        <v>0</v>
      </c>
      <c r="BG875" s="145">
        <f>IF(N875="zákl. přenesená",J875,0)</f>
        <v>0</v>
      </c>
      <c r="BH875" s="145">
        <f>IF(N875="sníž. přenesená",J875,0)</f>
        <v>0</v>
      </c>
      <c r="BI875" s="145">
        <f>IF(N875="nulová",J875,0)</f>
        <v>0</v>
      </c>
      <c r="BJ875" s="18" t="s">
        <v>85</v>
      </c>
      <c r="BK875" s="145">
        <f>ROUND(I875*H875,2)</f>
        <v>0</v>
      </c>
      <c r="BL875" s="18" t="s">
        <v>135</v>
      </c>
      <c r="BM875" s="144" t="s">
        <v>855</v>
      </c>
    </row>
    <row r="876" spans="2:47" s="1" customFormat="1" ht="12">
      <c r="B876" s="34"/>
      <c r="D876" s="146" t="s">
        <v>137</v>
      </c>
      <c r="F876" s="147" t="s">
        <v>856</v>
      </c>
      <c r="I876" s="148"/>
      <c r="L876" s="34"/>
      <c r="M876" s="149"/>
      <c r="T876" s="55"/>
      <c r="AT876" s="18" t="s">
        <v>137</v>
      </c>
      <c r="AU876" s="18" t="s">
        <v>87</v>
      </c>
    </row>
    <row r="877" spans="2:51" s="13" customFormat="1" ht="12">
      <c r="B877" s="157"/>
      <c r="D877" s="151" t="s">
        <v>139</v>
      </c>
      <c r="E877" s="158" t="s">
        <v>32</v>
      </c>
      <c r="F877" s="159" t="s">
        <v>813</v>
      </c>
      <c r="H877" s="160">
        <v>20.048</v>
      </c>
      <c r="I877" s="161"/>
      <c r="L877" s="157"/>
      <c r="M877" s="162"/>
      <c r="T877" s="163"/>
      <c r="AT877" s="158" t="s">
        <v>139</v>
      </c>
      <c r="AU877" s="158" t="s">
        <v>87</v>
      </c>
      <c r="AV877" s="13" t="s">
        <v>87</v>
      </c>
      <c r="AW877" s="13" t="s">
        <v>39</v>
      </c>
      <c r="AX877" s="13" t="s">
        <v>78</v>
      </c>
      <c r="AY877" s="158" t="s">
        <v>128</v>
      </c>
    </row>
    <row r="878" spans="2:51" s="13" customFormat="1" ht="12">
      <c r="B878" s="157"/>
      <c r="D878" s="151" t="s">
        <v>139</v>
      </c>
      <c r="E878" s="158" t="s">
        <v>32</v>
      </c>
      <c r="F878" s="159" t="s">
        <v>828</v>
      </c>
      <c r="H878" s="160">
        <v>280.867</v>
      </c>
      <c r="I878" s="161"/>
      <c r="L878" s="157"/>
      <c r="M878" s="162"/>
      <c r="T878" s="163"/>
      <c r="AT878" s="158" t="s">
        <v>139</v>
      </c>
      <c r="AU878" s="158" t="s">
        <v>87</v>
      </c>
      <c r="AV878" s="13" t="s">
        <v>87</v>
      </c>
      <c r="AW878" s="13" t="s">
        <v>39</v>
      </c>
      <c r="AX878" s="13" t="s">
        <v>78</v>
      </c>
      <c r="AY878" s="158" t="s">
        <v>128</v>
      </c>
    </row>
    <row r="879" spans="2:51" s="14" customFormat="1" ht="12">
      <c r="B879" s="164"/>
      <c r="D879" s="151" t="s">
        <v>139</v>
      </c>
      <c r="E879" s="165" t="s">
        <v>32</v>
      </c>
      <c r="F879" s="166" t="s">
        <v>143</v>
      </c>
      <c r="H879" s="167">
        <v>300.915</v>
      </c>
      <c r="I879" s="168"/>
      <c r="L879" s="164"/>
      <c r="M879" s="169"/>
      <c r="T879" s="170"/>
      <c r="AT879" s="165" t="s">
        <v>139</v>
      </c>
      <c r="AU879" s="165" t="s">
        <v>87</v>
      </c>
      <c r="AV879" s="14" t="s">
        <v>135</v>
      </c>
      <c r="AW879" s="14" t="s">
        <v>39</v>
      </c>
      <c r="AX879" s="14" t="s">
        <v>85</v>
      </c>
      <c r="AY879" s="165" t="s">
        <v>128</v>
      </c>
    </row>
    <row r="880" spans="2:63" s="11" customFormat="1" ht="22.8" customHeight="1">
      <c r="B880" s="121"/>
      <c r="D880" s="122" t="s">
        <v>77</v>
      </c>
      <c r="E880" s="131" t="s">
        <v>857</v>
      </c>
      <c r="F880" s="131" t="s">
        <v>858</v>
      </c>
      <c r="I880" s="124"/>
      <c r="J880" s="132">
        <f>BK880</f>
        <v>0</v>
      </c>
      <c r="L880" s="121"/>
      <c r="M880" s="126"/>
      <c r="P880" s="127">
        <f>SUM(P881:P884)</f>
        <v>0</v>
      </c>
      <c r="R880" s="127">
        <f>SUM(R881:R884)</f>
        <v>0</v>
      </c>
      <c r="T880" s="128">
        <f>SUM(T881:T884)</f>
        <v>0</v>
      </c>
      <c r="AR880" s="122" t="s">
        <v>85</v>
      </c>
      <c r="AT880" s="129" t="s">
        <v>77</v>
      </c>
      <c r="AU880" s="129" t="s">
        <v>85</v>
      </c>
      <c r="AY880" s="122" t="s">
        <v>128</v>
      </c>
      <c r="BK880" s="130">
        <f>SUM(BK881:BK884)</f>
        <v>0</v>
      </c>
    </row>
    <row r="881" spans="2:65" s="1" customFormat="1" ht="37.8" customHeight="1">
      <c r="B881" s="34"/>
      <c r="C881" s="133" t="s">
        <v>859</v>
      </c>
      <c r="D881" s="133" t="s">
        <v>130</v>
      </c>
      <c r="E881" s="134" t="s">
        <v>860</v>
      </c>
      <c r="F881" s="135" t="s">
        <v>861</v>
      </c>
      <c r="G881" s="136" t="s">
        <v>785</v>
      </c>
      <c r="H881" s="137">
        <v>615.802</v>
      </c>
      <c r="I881" s="138"/>
      <c r="J881" s="139">
        <f>ROUND(I881*H881,2)</f>
        <v>0</v>
      </c>
      <c r="K881" s="135" t="s">
        <v>134</v>
      </c>
      <c r="L881" s="34"/>
      <c r="M881" s="140" t="s">
        <v>32</v>
      </c>
      <c r="N881" s="141" t="s">
        <v>49</v>
      </c>
      <c r="P881" s="142">
        <f>O881*H881</f>
        <v>0</v>
      </c>
      <c r="Q881" s="142">
        <v>0</v>
      </c>
      <c r="R881" s="142">
        <f>Q881*H881</f>
        <v>0</v>
      </c>
      <c r="S881" s="142">
        <v>0</v>
      </c>
      <c r="T881" s="143">
        <f>S881*H881</f>
        <v>0</v>
      </c>
      <c r="AR881" s="144" t="s">
        <v>135</v>
      </c>
      <c r="AT881" s="144" t="s">
        <v>130</v>
      </c>
      <c r="AU881" s="144" t="s">
        <v>87</v>
      </c>
      <c r="AY881" s="18" t="s">
        <v>128</v>
      </c>
      <c r="BE881" s="145">
        <f>IF(N881="základní",J881,0)</f>
        <v>0</v>
      </c>
      <c r="BF881" s="145">
        <f>IF(N881="snížená",J881,0)</f>
        <v>0</v>
      </c>
      <c r="BG881" s="145">
        <f>IF(N881="zákl. přenesená",J881,0)</f>
        <v>0</v>
      </c>
      <c r="BH881" s="145">
        <f>IF(N881="sníž. přenesená",J881,0)</f>
        <v>0</v>
      </c>
      <c r="BI881" s="145">
        <f>IF(N881="nulová",J881,0)</f>
        <v>0</v>
      </c>
      <c r="BJ881" s="18" t="s">
        <v>85</v>
      </c>
      <c r="BK881" s="145">
        <f>ROUND(I881*H881,2)</f>
        <v>0</v>
      </c>
      <c r="BL881" s="18" t="s">
        <v>135</v>
      </c>
      <c r="BM881" s="144" t="s">
        <v>862</v>
      </c>
    </row>
    <row r="882" spans="2:47" s="1" customFormat="1" ht="12">
      <c r="B882" s="34"/>
      <c r="D882" s="146" t="s">
        <v>137</v>
      </c>
      <c r="F882" s="147" t="s">
        <v>863</v>
      </c>
      <c r="I882" s="148"/>
      <c r="L882" s="34"/>
      <c r="M882" s="149"/>
      <c r="T882" s="55"/>
      <c r="AT882" s="18" t="s">
        <v>137</v>
      </c>
      <c r="AU882" s="18" t="s">
        <v>87</v>
      </c>
    </row>
    <row r="883" spans="2:65" s="1" customFormat="1" ht="44.25" customHeight="1">
      <c r="B883" s="34"/>
      <c r="C883" s="133" t="s">
        <v>864</v>
      </c>
      <c r="D883" s="133" t="s">
        <v>130</v>
      </c>
      <c r="E883" s="134" t="s">
        <v>865</v>
      </c>
      <c r="F883" s="135" t="s">
        <v>866</v>
      </c>
      <c r="G883" s="136" t="s">
        <v>785</v>
      </c>
      <c r="H883" s="137">
        <v>615.802</v>
      </c>
      <c r="I883" s="138"/>
      <c r="J883" s="139">
        <f>ROUND(I883*H883,2)</f>
        <v>0</v>
      </c>
      <c r="K883" s="135" t="s">
        <v>134</v>
      </c>
      <c r="L883" s="34"/>
      <c r="M883" s="140" t="s">
        <v>32</v>
      </c>
      <c r="N883" s="141" t="s">
        <v>49</v>
      </c>
      <c r="P883" s="142">
        <f>O883*H883</f>
        <v>0</v>
      </c>
      <c r="Q883" s="142">
        <v>0</v>
      </c>
      <c r="R883" s="142">
        <f>Q883*H883</f>
        <v>0</v>
      </c>
      <c r="S883" s="142">
        <v>0</v>
      </c>
      <c r="T883" s="143">
        <f>S883*H883</f>
        <v>0</v>
      </c>
      <c r="AR883" s="144" t="s">
        <v>135</v>
      </c>
      <c r="AT883" s="144" t="s">
        <v>130</v>
      </c>
      <c r="AU883" s="144" t="s">
        <v>87</v>
      </c>
      <c r="AY883" s="18" t="s">
        <v>128</v>
      </c>
      <c r="BE883" s="145">
        <f>IF(N883="základní",J883,0)</f>
        <v>0</v>
      </c>
      <c r="BF883" s="145">
        <f>IF(N883="snížená",J883,0)</f>
        <v>0</v>
      </c>
      <c r="BG883" s="145">
        <f>IF(N883="zákl. přenesená",J883,0)</f>
        <v>0</v>
      </c>
      <c r="BH883" s="145">
        <f>IF(N883="sníž. přenesená",J883,0)</f>
        <v>0</v>
      </c>
      <c r="BI883" s="145">
        <f>IF(N883="nulová",J883,0)</f>
        <v>0</v>
      </c>
      <c r="BJ883" s="18" t="s">
        <v>85</v>
      </c>
      <c r="BK883" s="145">
        <f>ROUND(I883*H883,2)</f>
        <v>0</v>
      </c>
      <c r="BL883" s="18" t="s">
        <v>135</v>
      </c>
      <c r="BM883" s="144" t="s">
        <v>867</v>
      </c>
    </row>
    <row r="884" spans="2:47" s="1" customFormat="1" ht="12">
      <c r="B884" s="34"/>
      <c r="D884" s="146" t="s">
        <v>137</v>
      </c>
      <c r="F884" s="147" t="s">
        <v>868</v>
      </c>
      <c r="I884" s="148"/>
      <c r="L884" s="34"/>
      <c r="M884" s="188"/>
      <c r="N884" s="189"/>
      <c r="O884" s="189"/>
      <c r="P884" s="189"/>
      <c r="Q884" s="189"/>
      <c r="R884" s="189"/>
      <c r="S884" s="189"/>
      <c r="T884" s="190"/>
      <c r="AT884" s="18" t="s">
        <v>137</v>
      </c>
      <c r="AU884" s="18" t="s">
        <v>87</v>
      </c>
    </row>
    <row r="885" spans="2:12" s="1" customFormat="1" ht="6.9" customHeight="1">
      <c r="B885" s="43"/>
      <c r="C885" s="44"/>
      <c r="D885" s="44"/>
      <c r="E885" s="44"/>
      <c r="F885" s="44"/>
      <c r="G885" s="44"/>
      <c r="H885" s="44"/>
      <c r="I885" s="44"/>
      <c r="J885" s="44"/>
      <c r="K885" s="44"/>
      <c r="L885" s="34"/>
    </row>
  </sheetData>
  <sheetProtection algorithmName="SHA-512" hashValue="GcVZVXHgO77/1LFgdFJTujkFsMRLGWTmEsiyt9cuO4jdu085bN20JvNcB4zEbHIsBV2rbE7NEu1Q4D2r7yxQZQ==" saltValue="y4Ryf2GvzwJ+Tihi5MUn6yEfPz/4GBPfkTIzgfW1bvVjlXuFPuxrHN2ffp0YOJl4CWvtCmlfgglxjM/KGfOmcA==" spinCount="100000" sheet="1" objects="1" scenarios="1" formatColumns="0" formatRows="0" autoFilter="0"/>
  <autoFilter ref="C92:K884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2_02/113106123"/>
    <hyperlink ref="F103" r:id="rId2" display="https://podminky.urs.cz/item/CS_URS_2022_02/113106171"/>
    <hyperlink ref="F109" r:id="rId3" display="https://podminky.urs.cz/item/CS_URS_2022_02/113107122"/>
    <hyperlink ref="F115" r:id="rId4" display="https://podminky.urs.cz/item/CS_URS_2022_02/113107123"/>
    <hyperlink ref="F127" r:id="rId5" display="https://podminky.urs.cz/item/CS_URS_2022_02/113107131"/>
    <hyperlink ref="F133" r:id="rId6" display="https://podminky.urs.cz/item/CS_URS_2022_02/113107162"/>
    <hyperlink ref="F139" r:id="rId7" display="https://podminky.urs.cz/item/CS_URS_2022_02/113107163"/>
    <hyperlink ref="F145" r:id="rId8" display="https://podminky.urs.cz/item/CS_URS_2022_02/113107181"/>
    <hyperlink ref="F151" r:id="rId9" display="https://podminky.urs.cz/item/CS_URS_2022_02/113107341"/>
    <hyperlink ref="F159" r:id="rId10" display="https://podminky.urs.cz/item/CS_URS_2022_02/113107342"/>
    <hyperlink ref="F167" r:id="rId11" display="https://podminky.urs.cz/item/CS_URS_2022_02/113154112"/>
    <hyperlink ref="F177" r:id="rId12" display="https://podminky.urs.cz/item/CS_URS_2022_02/113154114"/>
    <hyperlink ref="F184" r:id="rId13" display="https://podminky.urs.cz/item/CS_URS_2022_02/113202111"/>
    <hyperlink ref="F192" r:id="rId14" display="https://podminky.urs.cz/item/CS_URS_2022_02/113204111"/>
    <hyperlink ref="F198" r:id="rId15" display="https://podminky.urs.cz/item/CS_URS_2022_02/181111111"/>
    <hyperlink ref="F205" r:id="rId16" display="https://podminky.urs.cz/item/CS_URS_2022_02/181311103"/>
    <hyperlink ref="F214" r:id="rId17" display="https://podminky.urs.cz/item/CS_URS_2022_02/181411141"/>
    <hyperlink ref="F223" r:id="rId18" display="https://podminky.urs.cz/item/CS_URS_2022_02/181951112"/>
    <hyperlink ref="F231" r:id="rId19" display="https://podminky.urs.cz/item/CS_URS_2022_02/183403153"/>
    <hyperlink ref="F237" r:id="rId20" display="https://podminky.urs.cz/item/CS_URS_2022_02/183403161"/>
    <hyperlink ref="F243" r:id="rId21" display="https://podminky.urs.cz/item/CS_URS_2022_02/183451351"/>
    <hyperlink ref="F251" r:id="rId22" display="https://podminky.urs.cz/item/CS_URS_2022_02/183911132"/>
    <hyperlink ref="F256" r:id="rId23" display="https://podminky.urs.cz/item/CS_URS_2022_02/184813511"/>
    <hyperlink ref="F259" r:id="rId24" display="https://podminky.urs.cz/item/CS_URS_2022_02/184813521"/>
    <hyperlink ref="F262" r:id="rId25" display="https://podminky.urs.cz/item/CS_URS_2022_02/184852437"/>
    <hyperlink ref="F267" r:id="rId26" display="https://podminky.urs.cz/item/CS_URS_2022_02/185803111"/>
    <hyperlink ref="F273" r:id="rId27" display="https://podminky.urs.cz/item/CS_URS_2022_02/185804215"/>
    <hyperlink ref="F279" r:id="rId28" display="https://podminky.urs.cz/item/CS_URS_2022_02/185804311"/>
    <hyperlink ref="F289" r:id="rId29" display="https://podminky.urs.cz/item/CS_URS_2022_02/185804312"/>
    <hyperlink ref="F299" r:id="rId30" display="https://podminky.urs.cz/item/CS_URS_2022_02/185851121"/>
    <hyperlink ref="F305" r:id="rId31" display="https://podminky.urs.cz/item/CS_URS_2022_02/185851129"/>
    <hyperlink ref="F320" r:id="rId32" display="https://podminky.urs.cz/item/CS_URS_2022_02/564851011"/>
    <hyperlink ref="F333" r:id="rId33" display="https://podminky.urs.cz/item/CS_URS_2022_02/564851012"/>
    <hyperlink ref="F342" r:id="rId34" display="https://podminky.urs.cz/item/CS_URS_2022_02/564851111"/>
    <hyperlink ref="F350" r:id="rId35" display="https://podminky.urs.cz/item/CS_URS_2022_02/564871011"/>
    <hyperlink ref="F358" r:id="rId36" display="https://podminky.urs.cz/item/CS_URS_2022_02/565156101"/>
    <hyperlink ref="F366" r:id="rId37" display="https://podminky.urs.cz/item/CS_URS_2022_02/566401111"/>
    <hyperlink ref="F375" r:id="rId38" display="https://podminky.urs.cz/item/CS_URS_2022_02/567122111"/>
    <hyperlink ref="F384" r:id="rId39" display="https://podminky.urs.cz/item/CS_URS_2022_02/567122114"/>
    <hyperlink ref="F393" r:id="rId40" display="https://podminky.urs.cz/item/CS_URS_2022_02/567132112"/>
    <hyperlink ref="F401" r:id="rId41" display="https://podminky.urs.cz/item/CS_URS_2022_02/571901111"/>
    <hyperlink ref="F409" r:id="rId42" display="https://podminky.urs.cz/item/CS_URS_2022_02/573111112"/>
    <hyperlink ref="F417" r:id="rId43" display="https://podminky.urs.cz/item/CS_URS_2022_02/573211107"/>
    <hyperlink ref="F431" r:id="rId44" display="https://podminky.urs.cz/item/CS_URS_2022_02/577134111"/>
    <hyperlink ref="F445" r:id="rId45" display="https://podminky.urs.cz/item/CS_URS_2022_02/577165112"/>
    <hyperlink ref="F456" r:id="rId46" display="https://podminky.urs.cz/item/CS_URS_2022_02/578901111"/>
    <hyperlink ref="F470" r:id="rId47" display="https://podminky.urs.cz/item/CS_URS_2022_02/596211120"/>
    <hyperlink ref="F483" r:id="rId48" display="https://podminky.urs.cz/item/CS_URS_2022_02/596211122"/>
    <hyperlink ref="F500" r:id="rId49" display="https://podminky.urs.cz/item/CS_URS_2022_02/596211124"/>
    <hyperlink ref="F505" r:id="rId50" display="https://podminky.urs.cz/item/CS_URS_2022_02/596212210"/>
    <hyperlink ref="F523" r:id="rId51" display="https://podminky.urs.cz/item/CS_URS_2022_02/596212312"/>
    <hyperlink ref="F544" r:id="rId52" display="https://podminky.urs.cz/item/CS_URS_2022_02/899231111"/>
    <hyperlink ref="F549" r:id="rId53" display="https://podminky.urs.cz/item/CS_URS_2022_02/899331111"/>
    <hyperlink ref="F554" r:id="rId54" display="https://podminky.urs.cz/item/CS_URS_2022_02/899431111"/>
    <hyperlink ref="F561" r:id="rId55" display="https://podminky.urs.cz/item/CS_URS_2022_02/915111111"/>
    <hyperlink ref="F568" r:id="rId56" display="https://podminky.urs.cz/item/CS_URS_2022_02/915111121"/>
    <hyperlink ref="F574" r:id="rId57" display="https://podminky.urs.cz/item/CS_URS_2022_02/915121111"/>
    <hyperlink ref="F580" r:id="rId58" display="https://podminky.urs.cz/item/CS_URS_2022_02/915131111"/>
    <hyperlink ref="F586" r:id="rId59" display="https://podminky.urs.cz/item/CS_URS_2022_02/915131111"/>
    <hyperlink ref="F594" r:id="rId60" display="https://podminky.urs.cz/item/CS_URS_2022_02/915211111"/>
    <hyperlink ref="F601" r:id="rId61" display="https://podminky.urs.cz/item/CS_URS_2022_02/915211121"/>
    <hyperlink ref="F607" r:id="rId62" display="https://podminky.urs.cz/item/CS_URS_2022_02/915221111"/>
    <hyperlink ref="F613" r:id="rId63" display="https://podminky.urs.cz/item/CS_URS_2022_02/915223121"/>
    <hyperlink ref="F619" r:id="rId64" display="https://podminky.urs.cz/item/CS_URS_2022_02/915231111"/>
    <hyperlink ref="F625" r:id="rId65" display="https://podminky.urs.cz/item/CS_URS_2022_02/915231111"/>
    <hyperlink ref="F632" r:id="rId66" display="https://podminky.urs.cz/item/CS_URS_2022_02/915491212"/>
    <hyperlink ref="F640" r:id="rId67" display="https://podminky.urs.cz/item/CS_URS_2022_02/915611111"/>
    <hyperlink ref="F649" r:id="rId68" display="https://podminky.urs.cz/item/CS_URS_2022_02/915621111"/>
    <hyperlink ref="F655" r:id="rId69" display="https://podminky.urs.cz/item/CS_URS_2022_02/915621111"/>
    <hyperlink ref="F663" r:id="rId70" display="https://podminky.urs.cz/item/CS_URS_2022_02/916131213"/>
    <hyperlink ref="F679" r:id="rId71" display="https://podminky.urs.cz/item/CS_URS_2022_02/916231213"/>
    <hyperlink ref="F694" r:id="rId72" display="https://podminky.urs.cz/item/CS_URS_2022_02/916231293"/>
    <hyperlink ref="F699" r:id="rId73" display="https://podminky.urs.cz/item/CS_URS_2022_02/916991121"/>
    <hyperlink ref="F704" r:id="rId74" display="https://podminky.urs.cz/item/CS_URS_2022_02/919112111"/>
    <hyperlink ref="F715" r:id="rId75" display="https://podminky.urs.cz/item/CS_URS_2022_02/919112212"/>
    <hyperlink ref="F718" r:id="rId76" display="https://podminky.urs.cz/item/CS_URS_2022_02/919122111"/>
    <hyperlink ref="F721" r:id="rId77" display="https://podminky.urs.cz/item/CS_URS_2022_02/919125111"/>
    <hyperlink ref="F724" r:id="rId78" display="https://podminky.urs.cz/item/CS_URS_2022_02/919726123"/>
    <hyperlink ref="F732" r:id="rId79" display="https://podminky.urs.cz/item/CS_URS_2022_02/919731121"/>
    <hyperlink ref="F744" r:id="rId80" display="https://podminky.urs.cz/item/CS_URS_2022_02/919731122"/>
    <hyperlink ref="F756" r:id="rId81" display="https://podminky.urs.cz/item/CS_URS_2022_02/919732211"/>
    <hyperlink ref="F768" r:id="rId82" display="https://podminky.urs.cz/item/CS_URS_2022_02/919735111"/>
    <hyperlink ref="F780" r:id="rId83" display="https://podminky.urs.cz/item/CS_URS_2022_02/919735112"/>
    <hyperlink ref="F792" r:id="rId84" display="https://podminky.urs.cz/item/CS_URS_2022_02/938908411"/>
    <hyperlink ref="F803" r:id="rId85" display="https://podminky.urs.cz/item/CS_URS_2022_02/938909311"/>
    <hyperlink ref="F806" r:id="rId86" display="https://podminky.urs.cz/item/CS_URS_2022_02/939591040"/>
    <hyperlink ref="F817" r:id="rId87" display="https://podminky.urs.cz/item/CS_URS_2022_02/979054451"/>
    <hyperlink ref="F829" r:id="rId88" display="https://podminky.urs.cz/item/CS_URS_2022_02/997221551"/>
    <hyperlink ref="F836" r:id="rId89" display="https://podminky.urs.cz/item/CS_URS_2022_02/997221559"/>
    <hyperlink ref="F840" r:id="rId90" display="https://podminky.urs.cz/item/CS_URS_2022_02/997221561"/>
    <hyperlink ref="F849" r:id="rId91" display="https://podminky.urs.cz/item/CS_URS_2022_02/997221569"/>
    <hyperlink ref="F853" r:id="rId92" display="https://podminky.urs.cz/item/CS_URS_2022_02/997221611"/>
    <hyperlink ref="F864" r:id="rId93" display="https://podminky.urs.cz/item/CS_URS_2022_02/997221861"/>
    <hyperlink ref="F870" r:id="rId94" display="https://podminky.urs.cz/item/CS_URS_2022_02/997221873"/>
    <hyperlink ref="F876" r:id="rId95" display="https://podminky.urs.cz/item/CS_URS_2022_02/997221875"/>
    <hyperlink ref="F882" r:id="rId96" display="https://podminky.urs.cz/item/CS_URS_2022_02/998223011"/>
    <hyperlink ref="F884" r:id="rId97" display="https://podminky.urs.cz/item/CS_URS_2022_02/9982230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95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ht="24.9" customHeight="1">
      <c r="B4" s="21"/>
      <c r="D4" s="22" t="s">
        <v>96</v>
      </c>
      <c r="L4" s="21"/>
      <c r="M4" s="9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7" t="str">
        <f>'Rekapitulace stavby'!K6</f>
        <v>Město Dobříš - stavební úpravy komunikace a chodníků v ul. Pražská (III/1 1628)</v>
      </c>
      <c r="F7" s="318"/>
      <c r="G7" s="318"/>
      <c r="H7" s="318"/>
      <c r="L7" s="21"/>
    </row>
    <row r="8" spans="2:12" s="1" customFormat="1" ht="12" customHeight="1">
      <c r="B8" s="34"/>
      <c r="D8" s="28" t="s">
        <v>97</v>
      </c>
      <c r="L8" s="34"/>
    </row>
    <row r="9" spans="2:12" s="1" customFormat="1" ht="16.5" customHeight="1">
      <c r="B9" s="34"/>
      <c r="E9" s="279" t="s">
        <v>869</v>
      </c>
      <c r="F9" s="316"/>
      <c r="G9" s="316"/>
      <c r="H9" s="316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17. 3. 2023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9" t="str">
        <f>'Rekapitulace stavby'!E14</f>
        <v>Vyplň údaj</v>
      </c>
      <c r="F18" s="308"/>
      <c r="G18" s="308"/>
      <c r="H18" s="308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38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40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41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42</v>
      </c>
      <c r="L26" s="34"/>
    </row>
    <row r="27" spans="2:12" s="7" customFormat="1" ht="71.25" customHeight="1">
      <c r="B27" s="93"/>
      <c r="E27" s="312" t="s">
        <v>43</v>
      </c>
      <c r="F27" s="312"/>
      <c r="G27" s="312"/>
      <c r="H27" s="312"/>
      <c r="L27" s="93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4" t="s">
        <v>44</v>
      </c>
      <c r="J30" s="65">
        <f>ROUND(J88,2)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46</v>
      </c>
      <c r="I32" s="37" t="s">
        <v>45</v>
      </c>
      <c r="J32" s="37" t="s">
        <v>47</v>
      </c>
      <c r="L32" s="34"/>
    </row>
    <row r="33" spans="2:12" s="1" customFormat="1" ht="14.4" customHeight="1">
      <c r="B33" s="34"/>
      <c r="D33" s="54" t="s">
        <v>48</v>
      </c>
      <c r="E33" s="28" t="s">
        <v>49</v>
      </c>
      <c r="F33" s="85">
        <f>ROUND((SUM(BE88:BE174)),2)</f>
        <v>0</v>
      </c>
      <c r="I33" s="95">
        <v>0.21</v>
      </c>
      <c r="J33" s="85">
        <f>ROUND(((SUM(BE88:BE174))*I33),2)</f>
        <v>0</v>
      </c>
      <c r="L33" s="34"/>
    </row>
    <row r="34" spans="2:12" s="1" customFormat="1" ht="14.4" customHeight="1">
      <c r="B34" s="34"/>
      <c r="E34" s="28" t="s">
        <v>50</v>
      </c>
      <c r="F34" s="85">
        <f>ROUND((SUM(BF88:BF174)),2)</f>
        <v>0</v>
      </c>
      <c r="I34" s="95">
        <v>0.15</v>
      </c>
      <c r="J34" s="85">
        <f>ROUND(((SUM(BF88:BF174))*I34),2)</f>
        <v>0</v>
      </c>
      <c r="L34" s="34"/>
    </row>
    <row r="35" spans="2:12" s="1" customFormat="1" ht="14.4" customHeight="1" hidden="1">
      <c r="B35" s="34"/>
      <c r="E35" s="28" t="s">
        <v>51</v>
      </c>
      <c r="F35" s="85">
        <f>ROUND((SUM(BG88:BG174)),2)</f>
        <v>0</v>
      </c>
      <c r="I35" s="95">
        <v>0.21</v>
      </c>
      <c r="J35" s="85">
        <f>0</f>
        <v>0</v>
      </c>
      <c r="L35" s="34"/>
    </row>
    <row r="36" spans="2:12" s="1" customFormat="1" ht="14.4" customHeight="1" hidden="1">
      <c r="B36" s="34"/>
      <c r="E36" s="28" t="s">
        <v>52</v>
      </c>
      <c r="F36" s="85">
        <f>ROUND((SUM(BH88:BH174)),2)</f>
        <v>0</v>
      </c>
      <c r="I36" s="95">
        <v>0.15</v>
      </c>
      <c r="J36" s="85">
        <f>0</f>
        <v>0</v>
      </c>
      <c r="L36" s="34"/>
    </row>
    <row r="37" spans="2:12" s="1" customFormat="1" ht="14.4" customHeight="1" hidden="1">
      <c r="B37" s="34"/>
      <c r="E37" s="28" t="s">
        <v>53</v>
      </c>
      <c r="F37" s="85">
        <f>ROUND((SUM(BI88:BI174)),2)</f>
        <v>0</v>
      </c>
      <c r="I37" s="95">
        <v>0</v>
      </c>
      <c r="J37" s="85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6"/>
      <c r="D39" s="97" t="s">
        <v>54</v>
      </c>
      <c r="E39" s="56"/>
      <c r="F39" s="56"/>
      <c r="G39" s="98" t="s">
        <v>55</v>
      </c>
      <c r="H39" s="99" t="s">
        <v>56</v>
      </c>
      <c r="I39" s="56"/>
      <c r="J39" s="100">
        <f>SUM(J30:J37)</f>
        <v>0</v>
      </c>
      <c r="K39" s="101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26.25" customHeight="1">
      <c r="B48" s="34"/>
      <c r="E48" s="317" t="str">
        <f>E7</f>
        <v>Město Dobříš - stavební úpravy komunikace a chodníků v ul. Pražská (III/1 1628)</v>
      </c>
      <c r="F48" s="318"/>
      <c r="G48" s="318"/>
      <c r="H48" s="318"/>
      <c r="L48" s="34"/>
    </row>
    <row r="49" spans="2:12" s="1" customFormat="1" ht="12" customHeight="1">
      <c r="B49" s="34"/>
      <c r="C49" s="28" t="s">
        <v>97</v>
      </c>
      <c r="L49" s="34"/>
    </row>
    <row r="50" spans="2:12" s="1" customFormat="1" ht="16.5" customHeight="1">
      <c r="B50" s="34"/>
      <c r="E50" s="279" t="str">
        <f>E9</f>
        <v>SO 104 - Veřejné osvětlení</v>
      </c>
      <c r="F50" s="316"/>
      <c r="G50" s="316"/>
      <c r="H50" s="316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Dobříš, ul. Pražská</v>
      </c>
      <c r="I52" s="28" t="s">
        <v>24</v>
      </c>
      <c r="J52" s="51" t="str">
        <f>IF(J12="","",J12)</f>
        <v>17. 3. 2023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>Město Dobříš</v>
      </c>
      <c r="I54" s="28" t="s">
        <v>37</v>
      </c>
      <c r="J54" s="32" t="str">
        <f>E21</f>
        <v>DOPAS s.r.o.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40</v>
      </c>
      <c r="J55" s="32" t="str">
        <f>E24</f>
        <v>L. Štuller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102" t="s">
        <v>102</v>
      </c>
      <c r="D57" s="96"/>
      <c r="E57" s="96"/>
      <c r="F57" s="96"/>
      <c r="G57" s="96"/>
      <c r="H57" s="96"/>
      <c r="I57" s="96"/>
      <c r="J57" s="103" t="s">
        <v>103</v>
      </c>
      <c r="K57" s="96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4" t="s">
        <v>76</v>
      </c>
      <c r="J59" s="65">
        <f>J88</f>
        <v>0</v>
      </c>
      <c r="L59" s="34"/>
      <c r="AU59" s="18" t="s">
        <v>104</v>
      </c>
    </row>
    <row r="60" spans="2:12" s="8" customFormat="1" ht="24.9" customHeight="1">
      <c r="B60" s="105"/>
      <c r="D60" s="106" t="s">
        <v>870</v>
      </c>
      <c r="E60" s="107"/>
      <c r="F60" s="107"/>
      <c r="G60" s="107"/>
      <c r="H60" s="107"/>
      <c r="I60" s="107"/>
      <c r="J60" s="108">
        <f>J89</f>
        <v>0</v>
      </c>
      <c r="L60" s="105"/>
    </row>
    <row r="61" spans="2:12" s="9" customFormat="1" ht="19.95" customHeight="1">
      <c r="B61" s="109"/>
      <c r="D61" s="110" t="s">
        <v>871</v>
      </c>
      <c r="E61" s="111"/>
      <c r="F61" s="111"/>
      <c r="G61" s="111"/>
      <c r="H61" s="111"/>
      <c r="I61" s="111"/>
      <c r="J61" s="112">
        <f>J90</f>
        <v>0</v>
      </c>
      <c r="L61" s="109"/>
    </row>
    <row r="62" spans="2:12" s="9" customFormat="1" ht="14.85" customHeight="1">
      <c r="B62" s="109"/>
      <c r="D62" s="110" t="s">
        <v>872</v>
      </c>
      <c r="E62" s="111"/>
      <c r="F62" s="111"/>
      <c r="G62" s="111"/>
      <c r="H62" s="111"/>
      <c r="I62" s="111"/>
      <c r="J62" s="112">
        <f>J91</f>
        <v>0</v>
      </c>
      <c r="L62" s="109"/>
    </row>
    <row r="63" spans="2:12" s="9" customFormat="1" ht="14.85" customHeight="1">
      <c r="B63" s="109"/>
      <c r="D63" s="110" t="s">
        <v>873</v>
      </c>
      <c r="E63" s="111"/>
      <c r="F63" s="111"/>
      <c r="G63" s="111"/>
      <c r="H63" s="111"/>
      <c r="I63" s="111"/>
      <c r="J63" s="112">
        <f>J102</f>
        <v>0</v>
      </c>
      <c r="L63" s="109"/>
    </row>
    <row r="64" spans="2:12" s="9" customFormat="1" ht="14.85" customHeight="1">
      <c r="B64" s="109"/>
      <c r="D64" s="110" t="s">
        <v>874</v>
      </c>
      <c r="E64" s="111"/>
      <c r="F64" s="111"/>
      <c r="G64" s="111"/>
      <c r="H64" s="111"/>
      <c r="I64" s="111"/>
      <c r="J64" s="112">
        <f>J113</f>
        <v>0</v>
      </c>
      <c r="L64" s="109"/>
    </row>
    <row r="65" spans="2:12" s="9" customFormat="1" ht="14.85" customHeight="1">
      <c r="B65" s="109"/>
      <c r="D65" s="110" t="s">
        <v>875</v>
      </c>
      <c r="E65" s="111"/>
      <c r="F65" s="111"/>
      <c r="G65" s="111"/>
      <c r="H65" s="111"/>
      <c r="I65" s="111"/>
      <c r="J65" s="112">
        <f>J127</f>
        <v>0</v>
      </c>
      <c r="L65" s="109"/>
    </row>
    <row r="66" spans="2:12" s="9" customFormat="1" ht="14.85" customHeight="1">
      <c r="B66" s="109"/>
      <c r="D66" s="110" t="s">
        <v>876</v>
      </c>
      <c r="E66" s="111"/>
      <c r="F66" s="111"/>
      <c r="G66" s="111"/>
      <c r="H66" s="111"/>
      <c r="I66" s="111"/>
      <c r="J66" s="112">
        <f>J143</f>
        <v>0</v>
      </c>
      <c r="L66" s="109"/>
    </row>
    <row r="67" spans="2:12" s="9" customFormat="1" ht="14.85" customHeight="1">
      <c r="B67" s="109"/>
      <c r="D67" s="110" t="s">
        <v>877</v>
      </c>
      <c r="E67" s="111"/>
      <c r="F67" s="111"/>
      <c r="G67" s="111"/>
      <c r="H67" s="111"/>
      <c r="I67" s="111"/>
      <c r="J67" s="112">
        <f>J148</f>
        <v>0</v>
      </c>
      <c r="L67" s="109"/>
    </row>
    <row r="68" spans="2:12" s="9" customFormat="1" ht="14.85" customHeight="1">
      <c r="B68" s="109"/>
      <c r="D68" s="110" t="s">
        <v>878</v>
      </c>
      <c r="E68" s="111"/>
      <c r="F68" s="111"/>
      <c r="G68" s="111"/>
      <c r="H68" s="111"/>
      <c r="I68" s="111"/>
      <c r="J68" s="112">
        <f>J168</f>
        <v>0</v>
      </c>
      <c r="L68" s="109"/>
    </row>
    <row r="69" spans="2:12" s="1" customFormat="1" ht="21.75" customHeight="1">
      <c r="B69" s="34"/>
      <c r="L69" s="34"/>
    </row>
    <row r="70" spans="2:12" s="1" customFormat="1" ht="6.9" customHeight="1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34"/>
    </row>
    <row r="74" spans="2:12" s="1" customFormat="1" ht="6.9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34"/>
    </row>
    <row r="75" spans="2:12" s="1" customFormat="1" ht="24.9" customHeight="1">
      <c r="B75" s="34"/>
      <c r="C75" s="22" t="s">
        <v>113</v>
      </c>
      <c r="L75" s="34"/>
    </row>
    <row r="76" spans="2:12" s="1" customFormat="1" ht="6.9" customHeight="1">
      <c r="B76" s="34"/>
      <c r="L76" s="34"/>
    </row>
    <row r="77" spans="2:12" s="1" customFormat="1" ht="12" customHeight="1">
      <c r="B77" s="34"/>
      <c r="C77" s="28" t="s">
        <v>16</v>
      </c>
      <c r="L77" s="34"/>
    </row>
    <row r="78" spans="2:12" s="1" customFormat="1" ht="26.25" customHeight="1">
      <c r="B78" s="34"/>
      <c r="E78" s="317" t="str">
        <f>E7</f>
        <v>Město Dobříš - stavební úpravy komunikace a chodníků v ul. Pražská (III/1 1628)</v>
      </c>
      <c r="F78" s="318"/>
      <c r="G78" s="318"/>
      <c r="H78" s="318"/>
      <c r="L78" s="34"/>
    </row>
    <row r="79" spans="2:12" s="1" customFormat="1" ht="12" customHeight="1">
      <c r="B79" s="34"/>
      <c r="C79" s="28" t="s">
        <v>97</v>
      </c>
      <c r="L79" s="34"/>
    </row>
    <row r="80" spans="2:12" s="1" customFormat="1" ht="16.5" customHeight="1">
      <c r="B80" s="34"/>
      <c r="E80" s="279" t="str">
        <f>E9</f>
        <v>SO 104 - Veřejné osvětlení</v>
      </c>
      <c r="F80" s="316"/>
      <c r="G80" s="316"/>
      <c r="H80" s="316"/>
      <c r="L80" s="34"/>
    </row>
    <row r="81" spans="2:12" s="1" customFormat="1" ht="6.9" customHeight="1">
      <c r="B81" s="34"/>
      <c r="L81" s="34"/>
    </row>
    <row r="82" spans="2:12" s="1" customFormat="1" ht="12" customHeight="1">
      <c r="B82" s="34"/>
      <c r="C82" s="28" t="s">
        <v>22</v>
      </c>
      <c r="F82" s="26" t="str">
        <f>F12</f>
        <v>Dobříš, ul. Pražská</v>
      </c>
      <c r="I82" s="28" t="s">
        <v>24</v>
      </c>
      <c r="J82" s="51" t="str">
        <f>IF(J12="","",J12)</f>
        <v>17. 3. 2023</v>
      </c>
      <c r="L82" s="34"/>
    </row>
    <row r="83" spans="2:12" s="1" customFormat="1" ht="6.9" customHeight="1">
      <c r="B83" s="34"/>
      <c r="L83" s="34"/>
    </row>
    <row r="84" spans="2:12" s="1" customFormat="1" ht="15.15" customHeight="1">
      <c r="B84" s="34"/>
      <c r="C84" s="28" t="s">
        <v>30</v>
      </c>
      <c r="F84" s="26" t="str">
        <f>E15</f>
        <v>Město Dobříš</v>
      </c>
      <c r="I84" s="28" t="s">
        <v>37</v>
      </c>
      <c r="J84" s="32" t="str">
        <f>E21</f>
        <v>DOPAS s.r.o.</v>
      </c>
      <c r="L84" s="34"/>
    </row>
    <row r="85" spans="2:12" s="1" customFormat="1" ht="15.15" customHeight="1">
      <c r="B85" s="34"/>
      <c r="C85" s="28" t="s">
        <v>35</v>
      </c>
      <c r="F85" s="26" t="str">
        <f>IF(E18="","",E18)</f>
        <v>Vyplň údaj</v>
      </c>
      <c r="I85" s="28" t="s">
        <v>40</v>
      </c>
      <c r="J85" s="32" t="str">
        <f>E24</f>
        <v>L. Štuller</v>
      </c>
      <c r="L85" s="34"/>
    </row>
    <row r="86" spans="2:12" s="1" customFormat="1" ht="10.35" customHeight="1">
      <c r="B86" s="34"/>
      <c r="L86" s="34"/>
    </row>
    <row r="87" spans="2:20" s="10" customFormat="1" ht="29.25" customHeight="1">
      <c r="B87" s="113"/>
      <c r="C87" s="114" t="s">
        <v>114</v>
      </c>
      <c r="D87" s="115" t="s">
        <v>63</v>
      </c>
      <c r="E87" s="115" t="s">
        <v>59</v>
      </c>
      <c r="F87" s="115" t="s">
        <v>60</v>
      </c>
      <c r="G87" s="115" t="s">
        <v>115</v>
      </c>
      <c r="H87" s="115" t="s">
        <v>116</v>
      </c>
      <c r="I87" s="115" t="s">
        <v>117</v>
      </c>
      <c r="J87" s="115" t="s">
        <v>103</v>
      </c>
      <c r="K87" s="116" t="s">
        <v>118</v>
      </c>
      <c r="L87" s="113"/>
      <c r="M87" s="58" t="s">
        <v>32</v>
      </c>
      <c r="N87" s="59" t="s">
        <v>48</v>
      </c>
      <c r="O87" s="59" t="s">
        <v>119</v>
      </c>
      <c r="P87" s="59" t="s">
        <v>120</v>
      </c>
      <c r="Q87" s="59" t="s">
        <v>121</v>
      </c>
      <c r="R87" s="59" t="s">
        <v>122</v>
      </c>
      <c r="S87" s="59" t="s">
        <v>123</v>
      </c>
      <c r="T87" s="60" t="s">
        <v>124</v>
      </c>
    </row>
    <row r="88" spans="2:63" s="1" customFormat="1" ht="22.8" customHeight="1">
      <c r="B88" s="34"/>
      <c r="C88" s="63" t="s">
        <v>125</v>
      </c>
      <c r="J88" s="117">
        <f>BK88</f>
        <v>0</v>
      </c>
      <c r="L88" s="34"/>
      <c r="M88" s="61"/>
      <c r="N88" s="52"/>
      <c r="O88" s="52"/>
      <c r="P88" s="118">
        <f>P89</f>
        <v>0</v>
      </c>
      <c r="Q88" s="52"/>
      <c r="R88" s="118">
        <f>R89</f>
        <v>0</v>
      </c>
      <c r="S88" s="52"/>
      <c r="T88" s="119">
        <f>T89</f>
        <v>0</v>
      </c>
      <c r="AT88" s="18" t="s">
        <v>77</v>
      </c>
      <c r="AU88" s="18" t="s">
        <v>104</v>
      </c>
      <c r="BK88" s="120">
        <f>BK89</f>
        <v>0</v>
      </c>
    </row>
    <row r="89" spans="2:63" s="11" customFormat="1" ht="25.95" customHeight="1">
      <c r="B89" s="121"/>
      <c r="D89" s="122" t="s">
        <v>77</v>
      </c>
      <c r="E89" s="123" t="s">
        <v>250</v>
      </c>
      <c r="F89" s="123" t="s">
        <v>879</v>
      </c>
      <c r="I89" s="124"/>
      <c r="J89" s="125">
        <f>BK89</f>
        <v>0</v>
      </c>
      <c r="L89" s="121"/>
      <c r="M89" s="126"/>
      <c r="P89" s="127">
        <f>P90</f>
        <v>0</v>
      </c>
      <c r="R89" s="127">
        <f>R90</f>
        <v>0</v>
      </c>
      <c r="T89" s="128">
        <f>T90</f>
        <v>0</v>
      </c>
      <c r="AR89" s="122" t="s">
        <v>150</v>
      </c>
      <c r="AT89" s="129" t="s">
        <v>77</v>
      </c>
      <c r="AU89" s="129" t="s">
        <v>78</v>
      </c>
      <c r="AY89" s="122" t="s">
        <v>128</v>
      </c>
      <c r="BK89" s="130">
        <f>BK90</f>
        <v>0</v>
      </c>
    </row>
    <row r="90" spans="2:63" s="11" customFormat="1" ht="22.8" customHeight="1">
      <c r="B90" s="121"/>
      <c r="D90" s="122" t="s">
        <v>77</v>
      </c>
      <c r="E90" s="131" t="s">
        <v>880</v>
      </c>
      <c r="F90" s="131" t="s">
        <v>881</v>
      </c>
      <c r="I90" s="124"/>
      <c r="J90" s="132">
        <f>BK90</f>
        <v>0</v>
      </c>
      <c r="L90" s="121"/>
      <c r="M90" s="126"/>
      <c r="P90" s="127">
        <f>P91+P102+P113+P127+P143+P148+P168</f>
        <v>0</v>
      </c>
      <c r="R90" s="127">
        <f>R91+R102+R113+R127+R143+R148+R168</f>
        <v>0</v>
      </c>
      <c r="T90" s="128">
        <f>T91+T102+T113+T127+T143+T148+T168</f>
        <v>0</v>
      </c>
      <c r="AR90" s="122" t="s">
        <v>150</v>
      </c>
      <c r="AT90" s="129" t="s">
        <v>77</v>
      </c>
      <c r="AU90" s="129" t="s">
        <v>85</v>
      </c>
      <c r="AY90" s="122" t="s">
        <v>128</v>
      </c>
      <c r="BK90" s="130">
        <f>BK91+BK102+BK113+BK127+BK143+BK148+BK168</f>
        <v>0</v>
      </c>
    </row>
    <row r="91" spans="2:63" s="11" customFormat="1" ht="20.85" customHeight="1">
      <c r="B91" s="121"/>
      <c r="D91" s="122" t="s">
        <v>77</v>
      </c>
      <c r="E91" s="131" t="s">
        <v>882</v>
      </c>
      <c r="F91" s="131" t="s">
        <v>883</v>
      </c>
      <c r="I91" s="124"/>
      <c r="J91" s="132">
        <f>BK91</f>
        <v>0</v>
      </c>
      <c r="L91" s="121"/>
      <c r="M91" s="126"/>
      <c r="P91" s="127">
        <f>SUM(P92:P101)</f>
        <v>0</v>
      </c>
      <c r="R91" s="127">
        <f>SUM(R92:R101)</f>
        <v>0</v>
      </c>
      <c r="T91" s="128">
        <f>SUM(T92:T101)</f>
        <v>0</v>
      </c>
      <c r="AR91" s="122" t="s">
        <v>150</v>
      </c>
      <c r="AT91" s="129" t="s">
        <v>77</v>
      </c>
      <c r="AU91" s="129" t="s">
        <v>87</v>
      </c>
      <c r="AY91" s="122" t="s">
        <v>128</v>
      </c>
      <c r="BK91" s="130">
        <f>SUM(BK92:BK101)</f>
        <v>0</v>
      </c>
    </row>
    <row r="92" spans="2:65" s="1" customFormat="1" ht="16.5" customHeight="1">
      <c r="B92" s="34"/>
      <c r="C92" s="178" t="s">
        <v>85</v>
      </c>
      <c r="D92" s="178" t="s">
        <v>250</v>
      </c>
      <c r="E92" s="179" t="s">
        <v>884</v>
      </c>
      <c r="F92" s="180" t="s">
        <v>885</v>
      </c>
      <c r="G92" s="181" t="s">
        <v>886</v>
      </c>
      <c r="H92" s="182">
        <v>13</v>
      </c>
      <c r="I92" s="183"/>
      <c r="J92" s="184">
        <f aca="true" t="shared" si="0" ref="J92:J101">ROUND(I92*H92,2)</f>
        <v>0</v>
      </c>
      <c r="K92" s="180" t="s">
        <v>368</v>
      </c>
      <c r="L92" s="185"/>
      <c r="M92" s="186" t="s">
        <v>32</v>
      </c>
      <c r="N92" s="187" t="s">
        <v>49</v>
      </c>
      <c r="P92" s="142">
        <f aca="true" t="shared" si="1" ref="P92:P101">O92*H92</f>
        <v>0</v>
      </c>
      <c r="Q92" s="142">
        <v>0</v>
      </c>
      <c r="R92" s="142">
        <f aca="true" t="shared" si="2" ref="R92:R101">Q92*H92</f>
        <v>0</v>
      </c>
      <c r="S92" s="142">
        <v>0</v>
      </c>
      <c r="T92" s="143">
        <f aca="true" t="shared" si="3" ref="T92:T101">S92*H92</f>
        <v>0</v>
      </c>
      <c r="AR92" s="144" t="s">
        <v>887</v>
      </c>
      <c r="AT92" s="144" t="s">
        <v>250</v>
      </c>
      <c r="AU92" s="144" t="s">
        <v>150</v>
      </c>
      <c r="AY92" s="18" t="s">
        <v>128</v>
      </c>
      <c r="BE92" s="145">
        <f aca="true" t="shared" si="4" ref="BE92:BE101">IF(N92="základní",J92,0)</f>
        <v>0</v>
      </c>
      <c r="BF92" s="145">
        <f aca="true" t="shared" si="5" ref="BF92:BF101">IF(N92="snížená",J92,0)</f>
        <v>0</v>
      </c>
      <c r="BG92" s="145">
        <f aca="true" t="shared" si="6" ref="BG92:BG101">IF(N92="zákl. přenesená",J92,0)</f>
        <v>0</v>
      </c>
      <c r="BH92" s="145">
        <f aca="true" t="shared" si="7" ref="BH92:BH101">IF(N92="sníž. přenesená",J92,0)</f>
        <v>0</v>
      </c>
      <c r="BI92" s="145">
        <f aca="true" t="shared" si="8" ref="BI92:BI101">IF(N92="nulová",J92,0)</f>
        <v>0</v>
      </c>
      <c r="BJ92" s="18" t="s">
        <v>85</v>
      </c>
      <c r="BK92" s="145">
        <f aca="true" t="shared" si="9" ref="BK92:BK101">ROUND(I92*H92,2)</f>
        <v>0</v>
      </c>
      <c r="BL92" s="18" t="s">
        <v>887</v>
      </c>
      <c r="BM92" s="144" t="s">
        <v>87</v>
      </c>
    </row>
    <row r="93" spans="2:65" s="1" customFormat="1" ht="24.15" customHeight="1">
      <c r="B93" s="34"/>
      <c r="C93" s="178" t="s">
        <v>87</v>
      </c>
      <c r="D93" s="178" t="s">
        <v>250</v>
      </c>
      <c r="E93" s="179" t="s">
        <v>888</v>
      </c>
      <c r="F93" s="180" t="s">
        <v>889</v>
      </c>
      <c r="G93" s="181" t="s">
        <v>886</v>
      </c>
      <c r="H93" s="182">
        <v>13</v>
      </c>
      <c r="I93" s="183"/>
      <c r="J93" s="184">
        <f t="shared" si="0"/>
        <v>0</v>
      </c>
      <c r="K93" s="180" t="s">
        <v>368</v>
      </c>
      <c r="L93" s="185"/>
      <c r="M93" s="186" t="s">
        <v>32</v>
      </c>
      <c r="N93" s="187" t="s">
        <v>49</v>
      </c>
      <c r="P93" s="142">
        <f t="shared" si="1"/>
        <v>0</v>
      </c>
      <c r="Q93" s="142">
        <v>0</v>
      </c>
      <c r="R93" s="142">
        <f t="shared" si="2"/>
        <v>0</v>
      </c>
      <c r="S93" s="142">
        <v>0</v>
      </c>
      <c r="T93" s="143">
        <f t="shared" si="3"/>
        <v>0</v>
      </c>
      <c r="AR93" s="144" t="s">
        <v>887</v>
      </c>
      <c r="AT93" s="144" t="s">
        <v>250</v>
      </c>
      <c r="AU93" s="144" t="s">
        <v>150</v>
      </c>
      <c r="AY93" s="18" t="s">
        <v>128</v>
      </c>
      <c r="BE93" s="145">
        <f t="shared" si="4"/>
        <v>0</v>
      </c>
      <c r="BF93" s="145">
        <f t="shared" si="5"/>
        <v>0</v>
      </c>
      <c r="BG93" s="145">
        <f t="shared" si="6"/>
        <v>0</v>
      </c>
      <c r="BH93" s="145">
        <f t="shared" si="7"/>
        <v>0</v>
      </c>
      <c r="BI93" s="145">
        <f t="shared" si="8"/>
        <v>0</v>
      </c>
      <c r="BJ93" s="18" t="s">
        <v>85</v>
      </c>
      <c r="BK93" s="145">
        <f t="shared" si="9"/>
        <v>0</v>
      </c>
      <c r="BL93" s="18" t="s">
        <v>887</v>
      </c>
      <c r="BM93" s="144" t="s">
        <v>135</v>
      </c>
    </row>
    <row r="94" spans="2:65" s="1" customFormat="1" ht="16.5" customHeight="1">
      <c r="B94" s="34"/>
      <c r="C94" s="178" t="s">
        <v>150</v>
      </c>
      <c r="D94" s="178" t="s">
        <v>250</v>
      </c>
      <c r="E94" s="179" t="s">
        <v>890</v>
      </c>
      <c r="F94" s="180" t="s">
        <v>891</v>
      </c>
      <c r="G94" s="181" t="s">
        <v>886</v>
      </c>
      <c r="H94" s="182">
        <v>13</v>
      </c>
      <c r="I94" s="183"/>
      <c r="J94" s="184">
        <f t="shared" si="0"/>
        <v>0</v>
      </c>
      <c r="K94" s="180" t="s">
        <v>368</v>
      </c>
      <c r="L94" s="185"/>
      <c r="M94" s="186" t="s">
        <v>32</v>
      </c>
      <c r="N94" s="187" t="s">
        <v>49</v>
      </c>
      <c r="P94" s="142">
        <f t="shared" si="1"/>
        <v>0</v>
      </c>
      <c r="Q94" s="142">
        <v>0</v>
      </c>
      <c r="R94" s="142">
        <f t="shared" si="2"/>
        <v>0</v>
      </c>
      <c r="S94" s="142">
        <v>0</v>
      </c>
      <c r="T94" s="143">
        <f t="shared" si="3"/>
        <v>0</v>
      </c>
      <c r="AR94" s="144" t="s">
        <v>887</v>
      </c>
      <c r="AT94" s="144" t="s">
        <v>250</v>
      </c>
      <c r="AU94" s="144" t="s">
        <v>150</v>
      </c>
      <c r="AY94" s="18" t="s">
        <v>128</v>
      </c>
      <c r="BE94" s="145">
        <f t="shared" si="4"/>
        <v>0</v>
      </c>
      <c r="BF94" s="145">
        <f t="shared" si="5"/>
        <v>0</v>
      </c>
      <c r="BG94" s="145">
        <f t="shared" si="6"/>
        <v>0</v>
      </c>
      <c r="BH94" s="145">
        <f t="shared" si="7"/>
        <v>0</v>
      </c>
      <c r="BI94" s="145">
        <f t="shared" si="8"/>
        <v>0</v>
      </c>
      <c r="BJ94" s="18" t="s">
        <v>85</v>
      </c>
      <c r="BK94" s="145">
        <f t="shared" si="9"/>
        <v>0</v>
      </c>
      <c r="BL94" s="18" t="s">
        <v>887</v>
      </c>
      <c r="BM94" s="144" t="s">
        <v>171</v>
      </c>
    </row>
    <row r="95" spans="2:65" s="1" customFormat="1" ht="21.75" customHeight="1">
      <c r="B95" s="34"/>
      <c r="C95" s="178" t="s">
        <v>135</v>
      </c>
      <c r="D95" s="178" t="s">
        <v>250</v>
      </c>
      <c r="E95" s="179" t="s">
        <v>892</v>
      </c>
      <c r="F95" s="180" t="s">
        <v>893</v>
      </c>
      <c r="G95" s="181" t="s">
        <v>886</v>
      </c>
      <c r="H95" s="182">
        <v>2</v>
      </c>
      <c r="I95" s="183"/>
      <c r="J95" s="184">
        <f t="shared" si="0"/>
        <v>0</v>
      </c>
      <c r="K95" s="180" t="s">
        <v>368</v>
      </c>
      <c r="L95" s="185"/>
      <c r="M95" s="186" t="s">
        <v>32</v>
      </c>
      <c r="N95" s="187" t="s">
        <v>49</v>
      </c>
      <c r="P95" s="142">
        <f t="shared" si="1"/>
        <v>0</v>
      </c>
      <c r="Q95" s="142">
        <v>0</v>
      </c>
      <c r="R95" s="142">
        <f t="shared" si="2"/>
        <v>0</v>
      </c>
      <c r="S95" s="142">
        <v>0</v>
      </c>
      <c r="T95" s="143">
        <f t="shared" si="3"/>
        <v>0</v>
      </c>
      <c r="AR95" s="144" t="s">
        <v>887</v>
      </c>
      <c r="AT95" s="144" t="s">
        <v>250</v>
      </c>
      <c r="AU95" s="144" t="s">
        <v>150</v>
      </c>
      <c r="AY95" s="18" t="s">
        <v>128</v>
      </c>
      <c r="BE95" s="145">
        <f t="shared" si="4"/>
        <v>0</v>
      </c>
      <c r="BF95" s="145">
        <f t="shared" si="5"/>
        <v>0</v>
      </c>
      <c r="BG95" s="145">
        <f t="shared" si="6"/>
        <v>0</v>
      </c>
      <c r="BH95" s="145">
        <f t="shared" si="7"/>
        <v>0</v>
      </c>
      <c r="BI95" s="145">
        <f t="shared" si="8"/>
        <v>0</v>
      </c>
      <c r="BJ95" s="18" t="s">
        <v>85</v>
      </c>
      <c r="BK95" s="145">
        <f t="shared" si="9"/>
        <v>0</v>
      </c>
      <c r="BL95" s="18" t="s">
        <v>887</v>
      </c>
      <c r="BM95" s="144" t="s">
        <v>185</v>
      </c>
    </row>
    <row r="96" spans="2:65" s="1" customFormat="1" ht="21.75" customHeight="1">
      <c r="B96" s="34"/>
      <c r="C96" s="178" t="s">
        <v>166</v>
      </c>
      <c r="D96" s="178" t="s">
        <v>250</v>
      </c>
      <c r="E96" s="179" t="s">
        <v>894</v>
      </c>
      <c r="F96" s="180" t="s">
        <v>895</v>
      </c>
      <c r="G96" s="181" t="s">
        <v>886</v>
      </c>
      <c r="H96" s="182">
        <v>2</v>
      </c>
      <c r="I96" s="183"/>
      <c r="J96" s="184">
        <f t="shared" si="0"/>
        <v>0</v>
      </c>
      <c r="K96" s="180" t="s">
        <v>368</v>
      </c>
      <c r="L96" s="185"/>
      <c r="M96" s="186" t="s">
        <v>32</v>
      </c>
      <c r="N96" s="187" t="s">
        <v>49</v>
      </c>
      <c r="P96" s="142">
        <f t="shared" si="1"/>
        <v>0</v>
      </c>
      <c r="Q96" s="142">
        <v>0</v>
      </c>
      <c r="R96" s="142">
        <f t="shared" si="2"/>
        <v>0</v>
      </c>
      <c r="S96" s="142">
        <v>0</v>
      </c>
      <c r="T96" s="143">
        <f t="shared" si="3"/>
        <v>0</v>
      </c>
      <c r="AR96" s="144" t="s">
        <v>887</v>
      </c>
      <c r="AT96" s="144" t="s">
        <v>250</v>
      </c>
      <c r="AU96" s="144" t="s">
        <v>150</v>
      </c>
      <c r="AY96" s="18" t="s">
        <v>128</v>
      </c>
      <c r="BE96" s="145">
        <f t="shared" si="4"/>
        <v>0</v>
      </c>
      <c r="BF96" s="145">
        <f t="shared" si="5"/>
        <v>0</v>
      </c>
      <c r="BG96" s="145">
        <f t="shared" si="6"/>
        <v>0</v>
      </c>
      <c r="BH96" s="145">
        <f t="shared" si="7"/>
        <v>0</v>
      </c>
      <c r="BI96" s="145">
        <f t="shared" si="8"/>
        <v>0</v>
      </c>
      <c r="BJ96" s="18" t="s">
        <v>85</v>
      </c>
      <c r="BK96" s="145">
        <f t="shared" si="9"/>
        <v>0</v>
      </c>
      <c r="BL96" s="18" t="s">
        <v>887</v>
      </c>
      <c r="BM96" s="144" t="s">
        <v>197</v>
      </c>
    </row>
    <row r="97" spans="2:65" s="1" customFormat="1" ht="24.15" customHeight="1">
      <c r="B97" s="34"/>
      <c r="C97" s="178" t="s">
        <v>171</v>
      </c>
      <c r="D97" s="178" t="s">
        <v>250</v>
      </c>
      <c r="E97" s="179" t="s">
        <v>888</v>
      </c>
      <c r="F97" s="180" t="s">
        <v>889</v>
      </c>
      <c r="G97" s="181" t="s">
        <v>886</v>
      </c>
      <c r="H97" s="182">
        <v>2</v>
      </c>
      <c r="I97" s="183"/>
      <c r="J97" s="184">
        <f t="shared" si="0"/>
        <v>0</v>
      </c>
      <c r="K97" s="180" t="s">
        <v>368</v>
      </c>
      <c r="L97" s="185"/>
      <c r="M97" s="186" t="s">
        <v>32</v>
      </c>
      <c r="N97" s="187" t="s">
        <v>49</v>
      </c>
      <c r="P97" s="142">
        <f t="shared" si="1"/>
        <v>0</v>
      </c>
      <c r="Q97" s="142">
        <v>0</v>
      </c>
      <c r="R97" s="142">
        <f t="shared" si="2"/>
        <v>0</v>
      </c>
      <c r="S97" s="142">
        <v>0</v>
      </c>
      <c r="T97" s="143">
        <f t="shared" si="3"/>
        <v>0</v>
      </c>
      <c r="AR97" s="144" t="s">
        <v>887</v>
      </c>
      <c r="AT97" s="144" t="s">
        <v>250</v>
      </c>
      <c r="AU97" s="144" t="s">
        <v>150</v>
      </c>
      <c r="AY97" s="18" t="s">
        <v>128</v>
      </c>
      <c r="BE97" s="145">
        <f t="shared" si="4"/>
        <v>0</v>
      </c>
      <c r="BF97" s="145">
        <f t="shared" si="5"/>
        <v>0</v>
      </c>
      <c r="BG97" s="145">
        <f t="shared" si="6"/>
        <v>0</v>
      </c>
      <c r="BH97" s="145">
        <f t="shared" si="7"/>
        <v>0</v>
      </c>
      <c r="BI97" s="145">
        <f t="shared" si="8"/>
        <v>0</v>
      </c>
      <c r="BJ97" s="18" t="s">
        <v>85</v>
      </c>
      <c r="BK97" s="145">
        <f t="shared" si="9"/>
        <v>0</v>
      </c>
      <c r="BL97" s="18" t="s">
        <v>887</v>
      </c>
      <c r="BM97" s="144" t="s">
        <v>214</v>
      </c>
    </row>
    <row r="98" spans="2:65" s="1" customFormat="1" ht="16.5" customHeight="1">
      <c r="B98" s="34"/>
      <c r="C98" s="178" t="s">
        <v>178</v>
      </c>
      <c r="D98" s="178" t="s">
        <v>250</v>
      </c>
      <c r="E98" s="179" t="s">
        <v>896</v>
      </c>
      <c r="F98" s="180" t="s">
        <v>897</v>
      </c>
      <c r="G98" s="181" t="s">
        <v>886</v>
      </c>
      <c r="H98" s="182">
        <v>13</v>
      </c>
      <c r="I98" s="183"/>
      <c r="J98" s="184">
        <f t="shared" si="0"/>
        <v>0</v>
      </c>
      <c r="K98" s="180" t="s">
        <v>368</v>
      </c>
      <c r="L98" s="185"/>
      <c r="M98" s="186" t="s">
        <v>32</v>
      </c>
      <c r="N98" s="187" t="s">
        <v>49</v>
      </c>
      <c r="P98" s="142">
        <f t="shared" si="1"/>
        <v>0</v>
      </c>
      <c r="Q98" s="142">
        <v>0</v>
      </c>
      <c r="R98" s="142">
        <f t="shared" si="2"/>
        <v>0</v>
      </c>
      <c r="S98" s="142">
        <v>0</v>
      </c>
      <c r="T98" s="143">
        <f t="shared" si="3"/>
        <v>0</v>
      </c>
      <c r="AR98" s="144" t="s">
        <v>887</v>
      </c>
      <c r="AT98" s="144" t="s">
        <v>250</v>
      </c>
      <c r="AU98" s="144" t="s">
        <v>150</v>
      </c>
      <c r="AY98" s="18" t="s">
        <v>128</v>
      </c>
      <c r="BE98" s="145">
        <f t="shared" si="4"/>
        <v>0</v>
      </c>
      <c r="BF98" s="145">
        <f t="shared" si="5"/>
        <v>0</v>
      </c>
      <c r="BG98" s="145">
        <f t="shared" si="6"/>
        <v>0</v>
      </c>
      <c r="BH98" s="145">
        <f t="shared" si="7"/>
        <v>0</v>
      </c>
      <c r="BI98" s="145">
        <f t="shared" si="8"/>
        <v>0</v>
      </c>
      <c r="BJ98" s="18" t="s">
        <v>85</v>
      </c>
      <c r="BK98" s="145">
        <f t="shared" si="9"/>
        <v>0</v>
      </c>
      <c r="BL98" s="18" t="s">
        <v>887</v>
      </c>
      <c r="BM98" s="144" t="s">
        <v>230</v>
      </c>
    </row>
    <row r="99" spans="2:65" s="1" customFormat="1" ht="16.5" customHeight="1">
      <c r="B99" s="34"/>
      <c r="C99" s="178" t="s">
        <v>185</v>
      </c>
      <c r="D99" s="178" t="s">
        <v>250</v>
      </c>
      <c r="E99" s="179" t="s">
        <v>898</v>
      </c>
      <c r="F99" s="180" t="s">
        <v>899</v>
      </c>
      <c r="G99" s="181" t="s">
        <v>886</v>
      </c>
      <c r="H99" s="182">
        <v>2</v>
      </c>
      <c r="I99" s="183"/>
      <c r="J99" s="184">
        <f t="shared" si="0"/>
        <v>0</v>
      </c>
      <c r="K99" s="180" t="s">
        <v>368</v>
      </c>
      <c r="L99" s="185"/>
      <c r="M99" s="186" t="s">
        <v>32</v>
      </c>
      <c r="N99" s="187" t="s">
        <v>49</v>
      </c>
      <c r="P99" s="142">
        <f t="shared" si="1"/>
        <v>0</v>
      </c>
      <c r="Q99" s="142">
        <v>0</v>
      </c>
      <c r="R99" s="142">
        <f t="shared" si="2"/>
        <v>0</v>
      </c>
      <c r="S99" s="142">
        <v>0</v>
      </c>
      <c r="T99" s="143">
        <f t="shared" si="3"/>
        <v>0</v>
      </c>
      <c r="AR99" s="144" t="s">
        <v>887</v>
      </c>
      <c r="AT99" s="144" t="s">
        <v>250</v>
      </c>
      <c r="AU99" s="144" t="s">
        <v>150</v>
      </c>
      <c r="AY99" s="18" t="s">
        <v>128</v>
      </c>
      <c r="BE99" s="145">
        <f t="shared" si="4"/>
        <v>0</v>
      </c>
      <c r="BF99" s="145">
        <f t="shared" si="5"/>
        <v>0</v>
      </c>
      <c r="BG99" s="145">
        <f t="shared" si="6"/>
        <v>0</v>
      </c>
      <c r="BH99" s="145">
        <f t="shared" si="7"/>
        <v>0</v>
      </c>
      <c r="BI99" s="145">
        <f t="shared" si="8"/>
        <v>0</v>
      </c>
      <c r="BJ99" s="18" t="s">
        <v>85</v>
      </c>
      <c r="BK99" s="145">
        <f t="shared" si="9"/>
        <v>0</v>
      </c>
      <c r="BL99" s="18" t="s">
        <v>887</v>
      </c>
      <c r="BM99" s="144" t="s">
        <v>244</v>
      </c>
    </row>
    <row r="100" spans="2:65" s="1" customFormat="1" ht="16.5" customHeight="1">
      <c r="B100" s="34"/>
      <c r="C100" s="133" t="s">
        <v>190</v>
      </c>
      <c r="D100" s="133" t="s">
        <v>130</v>
      </c>
      <c r="E100" s="134" t="s">
        <v>77</v>
      </c>
      <c r="F100" s="135" t="s">
        <v>900</v>
      </c>
      <c r="G100" s="136" t="s">
        <v>901</v>
      </c>
      <c r="H100" s="191"/>
      <c r="I100" s="138"/>
      <c r="J100" s="139">
        <f t="shared" si="0"/>
        <v>0</v>
      </c>
      <c r="K100" s="135" t="s">
        <v>902</v>
      </c>
      <c r="L100" s="34"/>
      <c r="M100" s="140" t="s">
        <v>32</v>
      </c>
      <c r="N100" s="141" t="s">
        <v>49</v>
      </c>
      <c r="P100" s="142">
        <f t="shared" si="1"/>
        <v>0</v>
      </c>
      <c r="Q100" s="142">
        <v>0</v>
      </c>
      <c r="R100" s="142">
        <f t="shared" si="2"/>
        <v>0</v>
      </c>
      <c r="S100" s="142">
        <v>0</v>
      </c>
      <c r="T100" s="143">
        <f t="shared" si="3"/>
        <v>0</v>
      </c>
      <c r="AR100" s="144" t="s">
        <v>542</v>
      </c>
      <c r="AT100" s="144" t="s">
        <v>130</v>
      </c>
      <c r="AU100" s="144" t="s">
        <v>150</v>
      </c>
      <c r="AY100" s="18" t="s">
        <v>128</v>
      </c>
      <c r="BE100" s="145">
        <f t="shared" si="4"/>
        <v>0</v>
      </c>
      <c r="BF100" s="145">
        <f t="shared" si="5"/>
        <v>0</v>
      </c>
      <c r="BG100" s="145">
        <f t="shared" si="6"/>
        <v>0</v>
      </c>
      <c r="BH100" s="145">
        <f t="shared" si="7"/>
        <v>0</v>
      </c>
      <c r="BI100" s="145">
        <f t="shared" si="8"/>
        <v>0</v>
      </c>
      <c r="BJ100" s="18" t="s">
        <v>85</v>
      </c>
      <c r="BK100" s="145">
        <f t="shared" si="9"/>
        <v>0</v>
      </c>
      <c r="BL100" s="18" t="s">
        <v>542</v>
      </c>
      <c r="BM100" s="144" t="s">
        <v>903</v>
      </c>
    </row>
    <row r="101" spans="2:65" s="1" customFormat="1" ht="16.5" customHeight="1">
      <c r="B101" s="34"/>
      <c r="C101" s="133" t="s">
        <v>197</v>
      </c>
      <c r="D101" s="133" t="s">
        <v>130</v>
      </c>
      <c r="E101" s="134" t="s">
        <v>904</v>
      </c>
      <c r="F101" s="135" t="s">
        <v>905</v>
      </c>
      <c r="G101" s="136" t="s">
        <v>901</v>
      </c>
      <c r="H101" s="191"/>
      <c r="I101" s="138"/>
      <c r="J101" s="139">
        <f t="shared" si="0"/>
        <v>0</v>
      </c>
      <c r="K101" s="135" t="s">
        <v>902</v>
      </c>
      <c r="L101" s="34"/>
      <c r="M101" s="140" t="s">
        <v>32</v>
      </c>
      <c r="N101" s="141" t="s">
        <v>49</v>
      </c>
      <c r="P101" s="142">
        <f t="shared" si="1"/>
        <v>0</v>
      </c>
      <c r="Q101" s="142">
        <v>0</v>
      </c>
      <c r="R101" s="142">
        <f t="shared" si="2"/>
        <v>0</v>
      </c>
      <c r="S101" s="142">
        <v>0</v>
      </c>
      <c r="T101" s="143">
        <f t="shared" si="3"/>
        <v>0</v>
      </c>
      <c r="AR101" s="144" t="s">
        <v>542</v>
      </c>
      <c r="AT101" s="144" t="s">
        <v>130</v>
      </c>
      <c r="AU101" s="144" t="s">
        <v>150</v>
      </c>
      <c r="AY101" s="18" t="s">
        <v>128</v>
      </c>
      <c r="BE101" s="145">
        <f t="shared" si="4"/>
        <v>0</v>
      </c>
      <c r="BF101" s="145">
        <f t="shared" si="5"/>
        <v>0</v>
      </c>
      <c r="BG101" s="145">
        <f t="shared" si="6"/>
        <v>0</v>
      </c>
      <c r="BH101" s="145">
        <f t="shared" si="7"/>
        <v>0</v>
      </c>
      <c r="BI101" s="145">
        <f t="shared" si="8"/>
        <v>0</v>
      </c>
      <c r="BJ101" s="18" t="s">
        <v>85</v>
      </c>
      <c r="BK101" s="145">
        <f t="shared" si="9"/>
        <v>0</v>
      </c>
      <c r="BL101" s="18" t="s">
        <v>542</v>
      </c>
      <c r="BM101" s="144" t="s">
        <v>906</v>
      </c>
    </row>
    <row r="102" spans="2:63" s="11" customFormat="1" ht="20.85" customHeight="1">
      <c r="B102" s="121"/>
      <c r="D102" s="122" t="s">
        <v>77</v>
      </c>
      <c r="E102" s="131" t="s">
        <v>907</v>
      </c>
      <c r="F102" s="131" t="s">
        <v>908</v>
      </c>
      <c r="I102" s="124"/>
      <c r="J102" s="132">
        <f>BK102</f>
        <v>0</v>
      </c>
      <c r="L102" s="121"/>
      <c r="M102" s="126"/>
      <c r="P102" s="127">
        <f>SUM(P103:P112)</f>
        <v>0</v>
      </c>
      <c r="R102" s="127">
        <f>SUM(R103:R112)</f>
        <v>0</v>
      </c>
      <c r="T102" s="128">
        <f>SUM(T103:T112)</f>
        <v>0</v>
      </c>
      <c r="AR102" s="122" t="s">
        <v>150</v>
      </c>
      <c r="AT102" s="129" t="s">
        <v>77</v>
      </c>
      <c r="AU102" s="129" t="s">
        <v>87</v>
      </c>
      <c r="AY102" s="122" t="s">
        <v>128</v>
      </c>
      <c r="BK102" s="130">
        <f>SUM(BK103:BK112)</f>
        <v>0</v>
      </c>
    </row>
    <row r="103" spans="2:65" s="1" customFormat="1" ht="16.5" customHeight="1">
      <c r="B103" s="34"/>
      <c r="C103" s="178" t="s">
        <v>203</v>
      </c>
      <c r="D103" s="178" t="s">
        <v>250</v>
      </c>
      <c r="E103" s="179" t="s">
        <v>909</v>
      </c>
      <c r="F103" s="180" t="s">
        <v>910</v>
      </c>
      <c r="G103" s="181" t="s">
        <v>223</v>
      </c>
      <c r="H103" s="182">
        <v>410</v>
      </c>
      <c r="I103" s="183"/>
      <c r="J103" s="184">
        <f aca="true" t="shared" si="10" ref="J103:J112">ROUND(I103*H103,2)</f>
        <v>0</v>
      </c>
      <c r="K103" s="180" t="s">
        <v>368</v>
      </c>
      <c r="L103" s="185"/>
      <c r="M103" s="186" t="s">
        <v>32</v>
      </c>
      <c r="N103" s="187" t="s">
        <v>49</v>
      </c>
      <c r="P103" s="142">
        <f aca="true" t="shared" si="11" ref="P103:P112">O103*H103</f>
        <v>0</v>
      </c>
      <c r="Q103" s="142">
        <v>0</v>
      </c>
      <c r="R103" s="142">
        <f aca="true" t="shared" si="12" ref="R103:R112">Q103*H103</f>
        <v>0</v>
      </c>
      <c r="S103" s="142">
        <v>0</v>
      </c>
      <c r="T103" s="143">
        <f aca="true" t="shared" si="13" ref="T103:T112">S103*H103</f>
        <v>0</v>
      </c>
      <c r="AR103" s="144" t="s">
        <v>887</v>
      </c>
      <c r="AT103" s="144" t="s">
        <v>250</v>
      </c>
      <c r="AU103" s="144" t="s">
        <v>150</v>
      </c>
      <c r="AY103" s="18" t="s">
        <v>128</v>
      </c>
      <c r="BE103" s="145">
        <f aca="true" t="shared" si="14" ref="BE103:BE112">IF(N103="základní",J103,0)</f>
        <v>0</v>
      </c>
      <c r="BF103" s="145">
        <f aca="true" t="shared" si="15" ref="BF103:BF112">IF(N103="snížená",J103,0)</f>
        <v>0</v>
      </c>
      <c r="BG103" s="145">
        <f aca="true" t="shared" si="16" ref="BG103:BG112">IF(N103="zákl. přenesená",J103,0)</f>
        <v>0</v>
      </c>
      <c r="BH103" s="145">
        <f aca="true" t="shared" si="17" ref="BH103:BH112">IF(N103="sníž. přenesená",J103,0)</f>
        <v>0</v>
      </c>
      <c r="BI103" s="145">
        <f aca="true" t="shared" si="18" ref="BI103:BI112">IF(N103="nulová",J103,0)</f>
        <v>0</v>
      </c>
      <c r="BJ103" s="18" t="s">
        <v>85</v>
      </c>
      <c r="BK103" s="145">
        <f aca="true" t="shared" si="19" ref="BK103:BK112">ROUND(I103*H103,2)</f>
        <v>0</v>
      </c>
      <c r="BL103" s="18" t="s">
        <v>887</v>
      </c>
      <c r="BM103" s="144" t="s">
        <v>256</v>
      </c>
    </row>
    <row r="104" spans="2:65" s="1" customFormat="1" ht="16.5" customHeight="1">
      <c r="B104" s="34"/>
      <c r="C104" s="178" t="s">
        <v>214</v>
      </c>
      <c r="D104" s="178" t="s">
        <v>250</v>
      </c>
      <c r="E104" s="179" t="s">
        <v>911</v>
      </c>
      <c r="F104" s="180" t="s">
        <v>912</v>
      </c>
      <c r="G104" s="181" t="s">
        <v>223</v>
      </c>
      <c r="H104" s="182">
        <v>180</v>
      </c>
      <c r="I104" s="183"/>
      <c r="J104" s="184">
        <f t="shared" si="10"/>
        <v>0</v>
      </c>
      <c r="K104" s="180" t="s">
        <v>368</v>
      </c>
      <c r="L104" s="185"/>
      <c r="M104" s="186" t="s">
        <v>32</v>
      </c>
      <c r="N104" s="187" t="s">
        <v>49</v>
      </c>
      <c r="P104" s="142">
        <f t="shared" si="11"/>
        <v>0</v>
      </c>
      <c r="Q104" s="142">
        <v>0</v>
      </c>
      <c r="R104" s="142">
        <f t="shared" si="12"/>
        <v>0</v>
      </c>
      <c r="S104" s="142">
        <v>0</v>
      </c>
      <c r="T104" s="143">
        <f t="shared" si="13"/>
        <v>0</v>
      </c>
      <c r="AR104" s="144" t="s">
        <v>887</v>
      </c>
      <c r="AT104" s="144" t="s">
        <v>250</v>
      </c>
      <c r="AU104" s="144" t="s">
        <v>150</v>
      </c>
      <c r="AY104" s="18" t="s">
        <v>128</v>
      </c>
      <c r="BE104" s="145">
        <f t="shared" si="14"/>
        <v>0</v>
      </c>
      <c r="BF104" s="145">
        <f t="shared" si="15"/>
        <v>0</v>
      </c>
      <c r="BG104" s="145">
        <f t="shared" si="16"/>
        <v>0</v>
      </c>
      <c r="BH104" s="145">
        <f t="shared" si="17"/>
        <v>0</v>
      </c>
      <c r="BI104" s="145">
        <f t="shared" si="18"/>
        <v>0</v>
      </c>
      <c r="BJ104" s="18" t="s">
        <v>85</v>
      </c>
      <c r="BK104" s="145">
        <f t="shared" si="19"/>
        <v>0</v>
      </c>
      <c r="BL104" s="18" t="s">
        <v>887</v>
      </c>
      <c r="BM104" s="144" t="s">
        <v>267</v>
      </c>
    </row>
    <row r="105" spans="2:65" s="1" customFormat="1" ht="16.5" customHeight="1">
      <c r="B105" s="34"/>
      <c r="C105" s="178" t="s">
        <v>220</v>
      </c>
      <c r="D105" s="178" t="s">
        <v>250</v>
      </c>
      <c r="E105" s="179" t="s">
        <v>913</v>
      </c>
      <c r="F105" s="180" t="s">
        <v>914</v>
      </c>
      <c r="G105" s="181" t="s">
        <v>223</v>
      </c>
      <c r="H105" s="182">
        <v>410</v>
      </c>
      <c r="I105" s="183"/>
      <c r="J105" s="184">
        <f t="shared" si="10"/>
        <v>0</v>
      </c>
      <c r="K105" s="180" t="s">
        <v>368</v>
      </c>
      <c r="L105" s="185"/>
      <c r="M105" s="186" t="s">
        <v>32</v>
      </c>
      <c r="N105" s="187" t="s">
        <v>49</v>
      </c>
      <c r="P105" s="142">
        <f t="shared" si="11"/>
        <v>0</v>
      </c>
      <c r="Q105" s="142">
        <v>0</v>
      </c>
      <c r="R105" s="142">
        <f t="shared" si="12"/>
        <v>0</v>
      </c>
      <c r="S105" s="142">
        <v>0</v>
      </c>
      <c r="T105" s="143">
        <f t="shared" si="13"/>
        <v>0</v>
      </c>
      <c r="AR105" s="144" t="s">
        <v>887</v>
      </c>
      <c r="AT105" s="144" t="s">
        <v>250</v>
      </c>
      <c r="AU105" s="144" t="s">
        <v>150</v>
      </c>
      <c r="AY105" s="18" t="s">
        <v>128</v>
      </c>
      <c r="BE105" s="145">
        <f t="shared" si="14"/>
        <v>0</v>
      </c>
      <c r="BF105" s="145">
        <f t="shared" si="15"/>
        <v>0</v>
      </c>
      <c r="BG105" s="145">
        <f t="shared" si="16"/>
        <v>0</v>
      </c>
      <c r="BH105" s="145">
        <f t="shared" si="17"/>
        <v>0</v>
      </c>
      <c r="BI105" s="145">
        <f t="shared" si="18"/>
        <v>0</v>
      </c>
      <c r="BJ105" s="18" t="s">
        <v>85</v>
      </c>
      <c r="BK105" s="145">
        <f t="shared" si="19"/>
        <v>0</v>
      </c>
      <c r="BL105" s="18" t="s">
        <v>887</v>
      </c>
      <c r="BM105" s="144" t="s">
        <v>281</v>
      </c>
    </row>
    <row r="106" spans="2:65" s="1" customFormat="1" ht="16.5" customHeight="1">
      <c r="B106" s="34"/>
      <c r="C106" s="178" t="s">
        <v>230</v>
      </c>
      <c r="D106" s="178" t="s">
        <v>250</v>
      </c>
      <c r="E106" s="179" t="s">
        <v>915</v>
      </c>
      <c r="F106" s="180" t="s">
        <v>916</v>
      </c>
      <c r="G106" s="181" t="s">
        <v>886</v>
      </c>
      <c r="H106" s="182">
        <v>15</v>
      </c>
      <c r="I106" s="183"/>
      <c r="J106" s="184">
        <f t="shared" si="10"/>
        <v>0</v>
      </c>
      <c r="K106" s="180" t="s">
        <v>368</v>
      </c>
      <c r="L106" s="185"/>
      <c r="M106" s="186" t="s">
        <v>32</v>
      </c>
      <c r="N106" s="187" t="s">
        <v>49</v>
      </c>
      <c r="P106" s="142">
        <f t="shared" si="11"/>
        <v>0</v>
      </c>
      <c r="Q106" s="142">
        <v>0</v>
      </c>
      <c r="R106" s="142">
        <f t="shared" si="12"/>
        <v>0</v>
      </c>
      <c r="S106" s="142">
        <v>0</v>
      </c>
      <c r="T106" s="143">
        <f t="shared" si="13"/>
        <v>0</v>
      </c>
      <c r="AR106" s="144" t="s">
        <v>887</v>
      </c>
      <c r="AT106" s="144" t="s">
        <v>250</v>
      </c>
      <c r="AU106" s="144" t="s">
        <v>150</v>
      </c>
      <c r="AY106" s="18" t="s">
        <v>128</v>
      </c>
      <c r="BE106" s="145">
        <f t="shared" si="14"/>
        <v>0</v>
      </c>
      <c r="BF106" s="145">
        <f t="shared" si="15"/>
        <v>0</v>
      </c>
      <c r="BG106" s="145">
        <f t="shared" si="16"/>
        <v>0</v>
      </c>
      <c r="BH106" s="145">
        <f t="shared" si="17"/>
        <v>0</v>
      </c>
      <c r="BI106" s="145">
        <f t="shared" si="18"/>
        <v>0</v>
      </c>
      <c r="BJ106" s="18" t="s">
        <v>85</v>
      </c>
      <c r="BK106" s="145">
        <f t="shared" si="19"/>
        <v>0</v>
      </c>
      <c r="BL106" s="18" t="s">
        <v>887</v>
      </c>
      <c r="BM106" s="144" t="s">
        <v>293</v>
      </c>
    </row>
    <row r="107" spans="2:65" s="1" customFormat="1" ht="16.5" customHeight="1">
      <c r="B107" s="34"/>
      <c r="C107" s="178" t="s">
        <v>8</v>
      </c>
      <c r="D107" s="178" t="s">
        <v>250</v>
      </c>
      <c r="E107" s="179" t="s">
        <v>917</v>
      </c>
      <c r="F107" s="180" t="s">
        <v>918</v>
      </c>
      <c r="G107" s="181" t="s">
        <v>223</v>
      </c>
      <c r="H107" s="182">
        <v>3</v>
      </c>
      <c r="I107" s="183"/>
      <c r="J107" s="184">
        <f t="shared" si="10"/>
        <v>0</v>
      </c>
      <c r="K107" s="180" t="s">
        <v>368</v>
      </c>
      <c r="L107" s="185"/>
      <c r="M107" s="186" t="s">
        <v>32</v>
      </c>
      <c r="N107" s="187" t="s">
        <v>49</v>
      </c>
      <c r="P107" s="142">
        <f t="shared" si="11"/>
        <v>0</v>
      </c>
      <c r="Q107" s="142">
        <v>0</v>
      </c>
      <c r="R107" s="142">
        <f t="shared" si="12"/>
        <v>0</v>
      </c>
      <c r="S107" s="142">
        <v>0</v>
      </c>
      <c r="T107" s="143">
        <f t="shared" si="13"/>
        <v>0</v>
      </c>
      <c r="AR107" s="144" t="s">
        <v>887</v>
      </c>
      <c r="AT107" s="144" t="s">
        <v>250</v>
      </c>
      <c r="AU107" s="144" t="s">
        <v>150</v>
      </c>
      <c r="AY107" s="18" t="s">
        <v>128</v>
      </c>
      <c r="BE107" s="145">
        <f t="shared" si="14"/>
        <v>0</v>
      </c>
      <c r="BF107" s="145">
        <f t="shared" si="15"/>
        <v>0</v>
      </c>
      <c r="BG107" s="145">
        <f t="shared" si="16"/>
        <v>0</v>
      </c>
      <c r="BH107" s="145">
        <f t="shared" si="17"/>
        <v>0</v>
      </c>
      <c r="BI107" s="145">
        <f t="shared" si="18"/>
        <v>0</v>
      </c>
      <c r="BJ107" s="18" t="s">
        <v>85</v>
      </c>
      <c r="BK107" s="145">
        <f t="shared" si="19"/>
        <v>0</v>
      </c>
      <c r="BL107" s="18" t="s">
        <v>887</v>
      </c>
      <c r="BM107" s="144" t="s">
        <v>303</v>
      </c>
    </row>
    <row r="108" spans="2:65" s="1" customFormat="1" ht="21.75" customHeight="1">
      <c r="B108" s="34"/>
      <c r="C108" s="178" t="s">
        <v>244</v>
      </c>
      <c r="D108" s="178" t="s">
        <v>250</v>
      </c>
      <c r="E108" s="179" t="s">
        <v>919</v>
      </c>
      <c r="F108" s="180" t="s">
        <v>920</v>
      </c>
      <c r="G108" s="181" t="s">
        <v>886</v>
      </c>
      <c r="H108" s="182">
        <v>15</v>
      </c>
      <c r="I108" s="183"/>
      <c r="J108" s="184">
        <f t="shared" si="10"/>
        <v>0</v>
      </c>
      <c r="K108" s="180" t="s">
        <v>368</v>
      </c>
      <c r="L108" s="185"/>
      <c r="M108" s="186" t="s">
        <v>32</v>
      </c>
      <c r="N108" s="187" t="s">
        <v>49</v>
      </c>
      <c r="P108" s="142">
        <f t="shared" si="11"/>
        <v>0</v>
      </c>
      <c r="Q108" s="142">
        <v>0</v>
      </c>
      <c r="R108" s="142">
        <f t="shared" si="12"/>
        <v>0</v>
      </c>
      <c r="S108" s="142">
        <v>0</v>
      </c>
      <c r="T108" s="143">
        <f t="shared" si="13"/>
        <v>0</v>
      </c>
      <c r="AR108" s="144" t="s">
        <v>887</v>
      </c>
      <c r="AT108" s="144" t="s">
        <v>250</v>
      </c>
      <c r="AU108" s="144" t="s">
        <v>150</v>
      </c>
      <c r="AY108" s="18" t="s">
        <v>128</v>
      </c>
      <c r="BE108" s="145">
        <f t="shared" si="14"/>
        <v>0</v>
      </c>
      <c r="BF108" s="145">
        <f t="shared" si="15"/>
        <v>0</v>
      </c>
      <c r="BG108" s="145">
        <f t="shared" si="16"/>
        <v>0</v>
      </c>
      <c r="BH108" s="145">
        <f t="shared" si="17"/>
        <v>0</v>
      </c>
      <c r="BI108" s="145">
        <f t="shared" si="18"/>
        <v>0</v>
      </c>
      <c r="BJ108" s="18" t="s">
        <v>85</v>
      </c>
      <c r="BK108" s="145">
        <f t="shared" si="19"/>
        <v>0</v>
      </c>
      <c r="BL108" s="18" t="s">
        <v>887</v>
      </c>
      <c r="BM108" s="144" t="s">
        <v>314</v>
      </c>
    </row>
    <row r="109" spans="2:65" s="1" customFormat="1" ht="16.5" customHeight="1">
      <c r="B109" s="34"/>
      <c r="C109" s="178" t="s">
        <v>249</v>
      </c>
      <c r="D109" s="178" t="s">
        <v>250</v>
      </c>
      <c r="E109" s="179" t="s">
        <v>921</v>
      </c>
      <c r="F109" s="180" t="s">
        <v>922</v>
      </c>
      <c r="G109" s="181" t="s">
        <v>886</v>
      </c>
      <c r="H109" s="182">
        <v>15</v>
      </c>
      <c r="I109" s="183"/>
      <c r="J109" s="184">
        <f t="shared" si="10"/>
        <v>0</v>
      </c>
      <c r="K109" s="180" t="s">
        <v>368</v>
      </c>
      <c r="L109" s="185"/>
      <c r="M109" s="186" t="s">
        <v>32</v>
      </c>
      <c r="N109" s="187" t="s">
        <v>49</v>
      </c>
      <c r="P109" s="142">
        <f t="shared" si="11"/>
        <v>0</v>
      </c>
      <c r="Q109" s="142">
        <v>0</v>
      </c>
      <c r="R109" s="142">
        <f t="shared" si="12"/>
        <v>0</v>
      </c>
      <c r="S109" s="142">
        <v>0</v>
      </c>
      <c r="T109" s="143">
        <f t="shared" si="13"/>
        <v>0</v>
      </c>
      <c r="AR109" s="144" t="s">
        <v>887</v>
      </c>
      <c r="AT109" s="144" t="s">
        <v>250</v>
      </c>
      <c r="AU109" s="144" t="s">
        <v>150</v>
      </c>
      <c r="AY109" s="18" t="s">
        <v>128</v>
      </c>
      <c r="BE109" s="145">
        <f t="shared" si="14"/>
        <v>0</v>
      </c>
      <c r="BF109" s="145">
        <f t="shared" si="15"/>
        <v>0</v>
      </c>
      <c r="BG109" s="145">
        <f t="shared" si="16"/>
        <v>0</v>
      </c>
      <c r="BH109" s="145">
        <f t="shared" si="17"/>
        <v>0</v>
      </c>
      <c r="BI109" s="145">
        <f t="shared" si="18"/>
        <v>0</v>
      </c>
      <c r="BJ109" s="18" t="s">
        <v>85</v>
      </c>
      <c r="BK109" s="145">
        <f t="shared" si="19"/>
        <v>0</v>
      </c>
      <c r="BL109" s="18" t="s">
        <v>887</v>
      </c>
      <c r="BM109" s="144" t="s">
        <v>325</v>
      </c>
    </row>
    <row r="110" spans="2:65" s="1" customFormat="1" ht="16.5" customHeight="1">
      <c r="B110" s="34"/>
      <c r="C110" s="133" t="s">
        <v>256</v>
      </c>
      <c r="D110" s="133" t="s">
        <v>130</v>
      </c>
      <c r="E110" s="134" t="s">
        <v>923</v>
      </c>
      <c r="F110" s="135" t="s">
        <v>924</v>
      </c>
      <c r="G110" s="136" t="s">
        <v>901</v>
      </c>
      <c r="H110" s="191"/>
      <c r="I110" s="138"/>
      <c r="J110" s="139">
        <f t="shared" si="10"/>
        <v>0</v>
      </c>
      <c r="K110" s="135" t="s">
        <v>902</v>
      </c>
      <c r="L110" s="34"/>
      <c r="M110" s="140" t="s">
        <v>32</v>
      </c>
      <c r="N110" s="141" t="s">
        <v>49</v>
      </c>
      <c r="P110" s="142">
        <f t="shared" si="11"/>
        <v>0</v>
      </c>
      <c r="Q110" s="142">
        <v>0</v>
      </c>
      <c r="R110" s="142">
        <f t="shared" si="12"/>
        <v>0</v>
      </c>
      <c r="S110" s="142">
        <v>0</v>
      </c>
      <c r="T110" s="143">
        <f t="shared" si="13"/>
        <v>0</v>
      </c>
      <c r="AR110" s="144" t="s">
        <v>542</v>
      </c>
      <c r="AT110" s="144" t="s">
        <v>130</v>
      </c>
      <c r="AU110" s="144" t="s">
        <v>150</v>
      </c>
      <c r="AY110" s="18" t="s">
        <v>128</v>
      </c>
      <c r="BE110" s="145">
        <f t="shared" si="14"/>
        <v>0</v>
      </c>
      <c r="BF110" s="145">
        <f t="shared" si="15"/>
        <v>0</v>
      </c>
      <c r="BG110" s="145">
        <f t="shared" si="16"/>
        <v>0</v>
      </c>
      <c r="BH110" s="145">
        <f t="shared" si="17"/>
        <v>0</v>
      </c>
      <c r="BI110" s="145">
        <f t="shared" si="18"/>
        <v>0</v>
      </c>
      <c r="BJ110" s="18" t="s">
        <v>85</v>
      </c>
      <c r="BK110" s="145">
        <f t="shared" si="19"/>
        <v>0</v>
      </c>
      <c r="BL110" s="18" t="s">
        <v>542</v>
      </c>
      <c r="BM110" s="144" t="s">
        <v>925</v>
      </c>
    </row>
    <row r="111" spans="2:65" s="1" customFormat="1" ht="16.5" customHeight="1">
      <c r="B111" s="34"/>
      <c r="C111" s="133" t="s">
        <v>261</v>
      </c>
      <c r="D111" s="133" t="s">
        <v>130</v>
      </c>
      <c r="E111" s="134" t="s">
        <v>926</v>
      </c>
      <c r="F111" s="135" t="s">
        <v>927</v>
      </c>
      <c r="G111" s="136" t="s">
        <v>901</v>
      </c>
      <c r="H111" s="191"/>
      <c r="I111" s="138"/>
      <c r="J111" s="139">
        <f t="shared" si="10"/>
        <v>0</v>
      </c>
      <c r="K111" s="135" t="s">
        <v>902</v>
      </c>
      <c r="L111" s="34"/>
      <c r="M111" s="140" t="s">
        <v>32</v>
      </c>
      <c r="N111" s="141" t="s">
        <v>49</v>
      </c>
      <c r="P111" s="142">
        <f t="shared" si="11"/>
        <v>0</v>
      </c>
      <c r="Q111" s="142">
        <v>0</v>
      </c>
      <c r="R111" s="142">
        <f t="shared" si="12"/>
        <v>0</v>
      </c>
      <c r="S111" s="142">
        <v>0</v>
      </c>
      <c r="T111" s="143">
        <f t="shared" si="13"/>
        <v>0</v>
      </c>
      <c r="AR111" s="144" t="s">
        <v>887</v>
      </c>
      <c r="AT111" s="144" t="s">
        <v>130</v>
      </c>
      <c r="AU111" s="144" t="s">
        <v>150</v>
      </c>
      <c r="AY111" s="18" t="s">
        <v>128</v>
      </c>
      <c r="BE111" s="145">
        <f t="shared" si="14"/>
        <v>0</v>
      </c>
      <c r="BF111" s="145">
        <f t="shared" si="15"/>
        <v>0</v>
      </c>
      <c r="BG111" s="145">
        <f t="shared" si="16"/>
        <v>0</v>
      </c>
      <c r="BH111" s="145">
        <f t="shared" si="17"/>
        <v>0</v>
      </c>
      <c r="BI111" s="145">
        <f t="shared" si="18"/>
        <v>0</v>
      </c>
      <c r="BJ111" s="18" t="s">
        <v>85</v>
      </c>
      <c r="BK111" s="145">
        <f t="shared" si="19"/>
        <v>0</v>
      </c>
      <c r="BL111" s="18" t="s">
        <v>887</v>
      </c>
      <c r="BM111" s="144" t="s">
        <v>928</v>
      </c>
    </row>
    <row r="112" spans="2:65" s="1" customFormat="1" ht="16.5" customHeight="1">
      <c r="B112" s="34"/>
      <c r="C112" s="133" t="s">
        <v>267</v>
      </c>
      <c r="D112" s="133" t="s">
        <v>130</v>
      </c>
      <c r="E112" s="134" t="s">
        <v>904</v>
      </c>
      <c r="F112" s="135" t="s">
        <v>905</v>
      </c>
      <c r="G112" s="136" t="s">
        <v>901</v>
      </c>
      <c r="H112" s="191"/>
      <c r="I112" s="138"/>
      <c r="J112" s="139">
        <f t="shared" si="10"/>
        <v>0</v>
      </c>
      <c r="K112" s="135" t="s">
        <v>902</v>
      </c>
      <c r="L112" s="34"/>
      <c r="M112" s="140" t="s">
        <v>32</v>
      </c>
      <c r="N112" s="141" t="s">
        <v>49</v>
      </c>
      <c r="P112" s="142">
        <f t="shared" si="11"/>
        <v>0</v>
      </c>
      <c r="Q112" s="142">
        <v>0</v>
      </c>
      <c r="R112" s="142">
        <f t="shared" si="12"/>
        <v>0</v>
      </c>
      <c r="S112" s="142">
        <v>0</v>
      </c>
      <c r="T112" s="143">
        <f t="shared" si="13"/>
        <v>0</v>
      </c>
      <c r="AR112" s="144" t="s">
        <v>542</v>
      </c>
      <c r="AT112" s="144" t="s">
        <v>130</v>
      </c>
      <c r="AU112" s="144" t="s">
        <v>150</v>
      </c>
      <c r="AY112" s="18" t="s">
        <v>128</v>
      </c>
      <c r="BE112" s="145">
        <f t="shared" si="14"/>
        <v>0</v>
      </c>
      <c r="BF112" s="145">
        <f t="shared" si="15"/>
        <v>0</v>
      </c>
      <c r="BG112" s="145">
        <f t="shared" si="16"/>
        <v>0</v>
      </c>
      <c r="BH112" s="145">
        <f t="shared" si="17"/>
        <v>0</v>
      </c>
      <c r="BI112" s="145">
        <f t="shared" si="18"/>
        <v>0</v>
      </c>
      <c r="BJ112" s="18" t="s">
        <v>85</v>
      </c>
      <c r="BK112" s="145">
        <f t="shared" si="19"/>
        <v>0</v>
      </c>
      <c r="BL112" s="18" t="s">
        <v>542</v>
      </c>
      <c r="BM112" s="144" t="s">
        <v>929</v>
      </c>
    </row>
    <row r="113" spans="2:63" s="11" customFormat="1" ht="20.85" customHeight="1">
      <c r="B113" s="121"/>
      <c r="D113" s="122" t="s">
        <v>77</v>
      </c>
      <c r="E113" s="131" t="s">
        <v>930</v>
      </c>
      <c r="F113" s="131" t="s">
        <v>931</v>
      </c>
      <c r="I113" s="124"/>
      <c r="J113" s="132">
        <f>BK113</f>
        <v>0</v>
      </c>
      <c r="L113" s="121"/>
      <c r="M113" s="126"/>
      <c r="P113" s="127">
        <f>SUM(P114:P126)</f>
        <v>0</v>
      </c>
      <c r="R113" s="127">
        <f>SUM(R114:R126)</f>
        <v>0</v>
      </c>
      <c r="T113" s="128">
        <f>SUM(T114:T126)</f>
        <v>0</v>
      </c>
      <c r="AR113" s="122" t="s">
        <v>150</v>
      </c>
      <c r="AT113" s="129" t="s">
        <v>77</v>
      </c>
      <c r="AU113" s="129" t="s">
        <v>87</v>
      </c>
      <c r="AY113" s="122" t="s">
        <v>128</v>
      </c>
      <c r="BK113" s="130">
        <f>SUM(BK114:BK126)</f>
        <v>0</v>
      </c>
    </row>
    <row r="114" spans="2:65" s="1" customFormat="1" ht="16.5" customHeight="1">
      <c r="B114" s="34"/>
      <c r="C114" s="178" t="s">
        <v>7</v>
      </c>
      <c r="D114" s="178" t="s">
        <v>250</v>
      </c>
      <c r="E114" s="179" t="s">
        <v>932</v>
      </c>
      <c r="F114" s="180" t="s">
        <v>933</v>
      </c>
      <c r="G114" s="181" t="s">
        <v>223</v>
      </c>
      <c r="H114" s="182">
        <v>320</v>
      </c>
      <c r="I114" s="183"/>
      <c r="J114" s="184">
        <f aca="true" t="shared" si="20" ref="J114:J126">ROUND(I114*H114,2)</f>
        <v>0</v>
      </c>
      <c r="K114" s="180" t="s">
        <v>368</v>
      </c>
      <c r="L114" s="185"/>
      <c r="M114" s="186" t="s">
        <v>32</v>
      </c>
      <c r="N114" s="187" t="s">
        <v>49</v>
      </c>
      <c r="P114" s="142">
        <f aca="true" t="shared" si="21" ref="P114:P126">O114*H114</f>
        <v>0</v>
      </c>
      <c r="Q114" s="142">
        <v>0</v>
      </c>
      <c r="R114" s="142">
        <f aca="true" t="shared" si="22" ref="R114:R126">Q114*H114</f>
        <v>0</v>
      </c>
      <c r="S114" s="142">
        <v>0</v>
      </c>
      <c r="T114" s="143">
        <f aca="true" t="shared" si="23" ref="T114:T126">S114*H114</f>
        <v>0</v>
      </c>
      <c r="AR114" s="144" t="s">
        <v>887</v>
      </c>
      <c r="AT114" s="144" t="s">
        <v>250</v>
      </c>
      <c r="AU114" s="144" t="s">
        <v>150</v>
      </c>
      <c r="AY114" s="18" t="s">
        <v>128</v>
      </c>
      <c r="BE114" s="145">
        <f aca="true" t="shared" si="24" ref="BE114:BE126">IF(N114="základní",J114,0)</f>
        <v>0</v>
      </c>
      <c r="BF114" s="145">
        <f aca="true" t="shared" si="25" ref="BF114:BF126">IF(N114="snížená",J114,0)</f>
        <v>0</v>
      </c>
      <c r="BG114" s="145">
        <f aca="true" t="shared" si="26" ref="BG114:BG126">IF(N114="zákl. přenesená",J114,0)</f>
        <v>0</v>
      </c>
      <c r="BH114" s="145">
        <f aca="true" t="shared" si="27" ref="BH114:BH126">IF(N114="sníž. přenesená",J114,0)</f>
        <v>0</v>
      </c>
      <c r="BI114" s="145">
        <f aca="true" t="shared" si="28" ref="BI114:BI126">IF(N114="nulová",J114,0)</f>
        <v>0</v>
      </c>
      <c r="BJ114" s="18" t="s">
        <v>85</v>
      </c>
      <c r="BK114" s="145">
        <f aca="true" t="shared" si="29" ref="BK114:BK126">ROUND(I114*H114,2)</f>
        <v>0</v>
      </c>
      <c r="BL114" s="18" t="s">
        <v>887</v>
      </c>
      <c r="BM114" s="144" t="s">
        <v>340</v>
      </c>
    </row>
    <row r="115" spans="2:65" s="1" customFormat="1" ht="21.75" customHeight="1">
      <c r="B115" s="34"/>
      <c r="C115" s="178" t="s">
        <v>281</v>
      </c>
      <c r="D115" s="178" t="s">
        <v>250</v>
      </c>
      <c r="E115" s="179" t="s">
        <v>934</v>
      </c>
      <c r="F115" s="180" t="s">
        <v>935</v>
      </c>
      <c r="G115" s="181" t="s">
        <v>223</v>
      </c>
      <c r="H115" s="182">
        <v>320</v>
      </c>
      <c r="I115" s="183"/>
      <c r="J115" s="184">
        <f t="shared" si="20"/>
        <v>0</v>
      </c>
      <c r="K115" s="180" t="s">
        <v>368</v>
      </c>
      <c r="L115" s="185"/>
      <c r="M115" s="186" t="s">
        <v>32</v>
      </c>
      <c r="N115" s="187" t="s">
        <v>49</v>
      </c>
      <c r="P115" s="142">
        <f t="shared" si="21"/>
        <v>0</v>
      </c>
      <c r="Q115" s="142">
        <v>0</v>
      </c>
      <c r="R115" s="142">
        <f t="shared" si="22"/>
        <v>0</v>
      </c>
      <c r="S115" s="142">
        <v>0</v>
      </c>
      <c r="T115" s="143">
        <f t="shared" si="23"/>
        <v>0</v>
      </c>
      <c r="AR115" s="144" t="s">
        <v>887</v>
      </c>
      <c r="AT115" s="144" t="s">
        <v>250</v>
      </c>
      <c r="AU115" s="144" t="s">
        <v>150</v>
      </c>
      <c r="AY115" s="18" t="s">
        <v>128</v>
      </c>
      <c r="BE115" s="145">
        <f t="shared" si="24"/>
        <v>0</v>
      </c>
      <c r="BF115" s="145">
        <f t="shared" si="25"/>
        <v>0</v>
      </c>
      <c r="BG115" s="145">
        <f t="shared" si="26"/>
        <v>0</v>
      </c>
      <c r="BH115" s="145">
        <f t="shared" si="27"/>
        <v>0</v>
      </c>
      <c r="BI115" s="145">
        <f t="shared" si="28"/>
        <v>0</v>
      </c>
      <c r="BJ115" s="18" t="s">
        <v>85</v>
      </c>
      <c r="BK115" s="145">
        <f t="shared" si="29"/>
        <v>0</v>
      </c>
      <c r="BL115" s="18" t="s">
        <v>887</v>
      </c>
      <c r="BM115" s="144" t="s">
        <v>357</v>
      </c>
    </row>
    <row r="116" spans="2:65" s="1" customFormat="1" ht="16.5" customHeight="1">
      <c r="B116" s="34"/>
      <c r="C116" s="178" t="s">
        <v>287</v>
      </c>
      <c r="D116" s="178" t="s">
        <v>250</v>
      </c>
      <c r="E116" s="179" t="s">
        <v>936</v>
      </c>
      <c r="F116" s="180" t="s">
        <v>937</v>
      </c>
      <c r="G116" s="181" t="s">
        <v>886</v>
      </c>
      <c r="H116" s="182">
        <v>53</v>
      </c>
      <c r="I116" s="183"/>
      <c r="J116" s="184">
        <f t="shared" si="20"/>
        <v>0</v>
      </c>
      <c r="K116" s="180" t="s">
        <v>368</v>
      </c>
      <c r="L116" s="185"/>
      <c r="M116" s="186" t="s">
        <v>32</v>
      </c>
      <c r="N116" s="187" t="s">
        <v>49</v>
      </c>
      <c r="P116" s="142">
        <f t="shared" si="21"/>
        <v>0</v>
      </c>
      <c r="Q116" s="142">
        <v>0</v>
      </c>
      <c r="R116" s="142">
        <f t="shared" si="22"/>
        <v>0</v>
      </c>
      <c r="S116" s="142">
        <v>0</v>
      </c>
      <c r="T116" s="143">
        <f t="shared" si="23"/>
        <v>0</v>
      </c>
      <c r="AR116" s="144" t="s">
        <v>887</v>
      </c>
      <c r="AT116" s="144" t="s">
        <v>250</v>
      </c>
      <c r="AU116" s="144" t="s">
        <v>150</v>
      </c>
      <c r="AY116" s="18" t="s">
        <v>128</v>
      </c>
      <c r="BE116" s="145">
        <f t="shared" si="24"/>
        <v>0</v>
      </c>
      <c r="BF116" s="145">
        <f t="shared" si="25"/>
        <v>0</v>
      </c>
      <c r="BG116" s="145">
        <f t="shared" si="26"/>
        <v>0</v>
      </c>
      <c r="BH116" s="145">
        <f t="shared" si="27"/>
        <v>0</v>
      </c>
      <c r="BI116" s="145">
        <f t="shared" si="28"/>
        <v>0</v>
      </c>
      <c r="BJ116" s="18" t="s">
        <v>85</v>
      </c>
      <c r="BK116" s="145">
        <f t="shared" si="29"/>
        <v>0</v>
      </c>
      <c r="BL116" s="18" t="s">
        <v>887</v>
      </c>
      <c r="BM116" s="144" t="s">
        <v>377</v>
      </c>
    </row>
    <row r="117" spans="2:65" s="1" customFormat="1" ht="16.5" customHeight="1">
      <c r="B117" s="34"/>
      <c r="C117" s="178" t="s">
        <v>293</v>
      </c>
      <c r="D117" s="178" t="s">
        <v>250</v>
      </c>
      <c r="E117" s="179" t="s">
        <v>938</v>
      </c>
      <c r="F117" s="180" t="s">
        <v>939</v>
      </c>
      <c r="G117" s="181" t="s">
        <v>253</v>
      </c>
      <c r="H117" s="182">
        <v>31.2</v>
      </c>
      <c r="I117" s="183"/>
      <c r="J117" s="184">
        <f t="shared" si="20"/>
        <v>0</v>
      </c>
      <c r="K117" s="180" t="s">
        <v>368</v>
      </c>
      <c r="L117" s="185"/>
      <c r="M117" s="186" t="s">
        <v>32</v>
      </c>
      <c r="N117" s="187" t="s">
        <v>49</v>
      </c>
      <c r="P117" s="142">
        <f t="shared" si="21"/>
        <v>0</v>
      </c>
      <c r="Q117" s="142">
        <v>0</v>
      </c>
      <c r="R117" s="142">
        <f t="shared" si="22"/>
        <v>0</v>
      </c>
      <c r="S117" s="142">
        <v>0</v>
      </c>
      <c r="T117" s="143">
        <f t="shared" si="23"/>
        <v>0</v>
      </c>
      <c r="AR117" s="144" t="s">
        <v>887</v>
      </c>
      <c r="AT117" s="144" t="s">
        <v>250</v>
      </c>
      <c r="AU117" s="144" t="s">
        <v>150</v>
      </c>
      <c r="AY117" s="18" t="s">
        <v>128</v>
      </c>
      <c r="BE117" s="145">
        <f t="shared" si="24"/>
        <v>0</v>
      </c>
      <c r="BF117" s="145">
        <f t="shared" si="25"/>
        <v>0</v>
      </c>
      <c r="BG117" s="145">
        <f t="shared" si="26"/>
        <v>0</v>
      </c>
      <c r="BH117" s="145">
        <f t="shared" si="27"/>
        <v>0</v>
      </c>
      <c r="BI117" s="145">
        <f t="shared" si="28"/>
        <v>0</v>
      </c>
      <c r="BJ117" s="18" t="s">
        <v>85</v>
      </c>
      <c r="BK117" s="145">
        <f t="shared" si="29"/>
        <v>0</v>
      </c>
      <c r="BL117" s="18" t="s">
        <v>887</v>
      </c>
      <c r="BM117" s="144" t="s">
        <v>394</v>
      </c>
    </row>
    <row r="118" spans="2:65" s="1" customFormat="1" ht="16.5" customHeight="1">
      <c r="B118" s="34"/>
      <c r="C118" s="178" t="s">
        <v>296</v>
      </c>
      <c r="D118" s="178" t="s">
        <v>250</v>
      </c>
      <c r="E118" s="179" t="s">
        <v>932</v>
      </c>
      <c r="F118" s="180" t="s">
        <v>933</v>
      </c>
      <c r="G118" s="181" t="s">
        <v>223</v>
      </c>
      <c r="H118" s="182">
        <v>30</v>
      </c>
      <c r="I118" s="183"/>
      <c r="J118" s="184">
        <f t="shared" si="20"/>
        <v>0</v>
      </c>
      <c r="K118" s="180" t="s">
        <v>368</v>
      </c>
      <c r="L118" s="185"/>
      <c r="M118" s="186" t="s">
        <v>32</v>
      </c>
      <c r="N118" s="187" t="s">
        <v>49</v>
      </c>
      <c r="P118" s="142">
        <f t="shared" si="21"/>
        <v>0</v>
      </c>
      <c r="Q118" s="142">
        <v>0</v>
      </c>
      <c r="R118" s="142">
        <f t="shared" si="22"/>
        <v>0</v>
      </c>
      <c r="S118" s="142">
        <v>0</v>
      </c>
      <c r="T118" s="143">
        <f t="shared" si="23"/>
        <v>0</v>
      </c>
      <c r="AR118" s="144" t="s">
        <v>887</v>
      </c>
      <c r="AT118" s="144" t="s">
        <v>250</v>
      </c>
      <c r="AU118" s="144" t="s">
        <v>150</v>
      </c>
      <c r="AY118" s="18" t="s">
        <v>128</v>
      </c>
      <c r="BE118" s="145">
        <f t="shared" si="24"/>
        <v>0</v>
      </c>
      <c r="BF118" s="145">
        <f t="shared" si="25"/>
        <v>0</v>
      </c>
      <c r="BG118" s="145">
        <f t="shared" si="26"/>
        <v>0</v>
      </c>
      <c r="BH118" s="145">
        <f t="shared" si="27"/>
        <v>0</v>
      </c>
      <c r="BI118" s="145">
        <f t="shared" si="28"/>
        <v>0</v>
      </c>
      <c r="BJ118" s="18" t="s">
        <v>85</v>
      </c>
      <c r="BK118" s="145">
        <f t="shared" si="29"/>
        <v>0</v>
      </c>
      <c r="BL118" s="18" t="s">
        <v>887</v>
      </c>
      <c r="BM118" s="144" t="s">
        <v>408</v>
      </c>
    </row>
    <row r="119" spans="2:65" s="1" customFormat="1" ht="21.75" customHeight="1">
      <c r="B119" s="34"/>
      <c r="C119" s="178" t="s">
        <v>303</v>
      </c>
      <c r="D119" s="178" t="s">
        <v>250</v>
      </c>
      <c r="E119" s="179" t="s">
        <v>934</v>
      </c>
      <c r="F119" s="180" t="s">
        <v>935</v>
      </c>
      <c r="G119" s="181" t="s">
        <v>223</v>
      </c>
      <c r="H119" s="182">
        <v>30</v>
      </c>
      <c r="I119" s="183"/>
      <c r="J119" s="184">
        <f t="shared" si="20"/>
        <v>0</v>
      </c>
      <c r="K119" s="180" t="s">
        <v>368</v>
      </c>
      <c r="L119" s="185"/>
      <c r="M119" s="186" t="s">
        <v>32</v>
      </c>
      <c r="N119" s="187" t="s">
        <v>49</v>
      </c>
      <c r="P119" s="142">
        <f t="shared" si="21"/>
        <v>0</v>
      </c>
      <c r="Q119" s="142">
        <v>0</v>
      </c>
      <c r="R119" s="142">
        <f t="shared" si="22"/>
        <v>0</v>
      </c>
      <c r="S119" s="142">
        <v>0</v>
      </c>
      <c r="T119" s="143">
        <f t="shared" si="23"/>
        <v>0</v>
      </c>
      <c r="AR119" s="144" t="s">
        <v>887</v>
      </c>
      <c r="AT119" s="144" t="s">
        <v>250</v>
      </c>
      <c r="AU119" s="144" t="s">
        <v>150</v>
      </c>
      <c r="AY119" s="18" t="s">
        <v>128</v>
      </c>
      <c r="BE119" s="145">
        <f t="shared" si="24"/>
        <v>0</v>
      </c>
      <c r="BF119" s="145">
        <f t="shared" si="25"/>
        <v>0</v>
      </c>
      <c r="BG119" s="145">
        <f t="shared" si="26"/>
        <v>0</v>
      </c>
      <c r="BH119" s="145">
        <f t="shared" si="27"/>
        <v>0</v>
      </c>
      <c r="BI119" s="145">
        <f t="shared" si="28"/>
        <v>0</v>
      </c>
      <c r="BJ119" s="18" t="s">
        <v>85</v>
      </c>
      <c r="BK119" s="145">
        <f t="shared" si="29"/>
        <v>0</v>
      </c>
      <c r="BL119" s="18" t="s">
        <v>887</v>
      </c>
      <c r="BM119" s="144" t="s">
        <v>421</v>
      </c>
    </row>
    <row r="120" spans="2:65" s="1" customFormat="1" ht="16.5" customHeight="1">
      <c r="B120" s="34"/>
      <c r="C120" s="178" t="s">
        <v>309</v>
      </c>
      <c r="D120" s="178" t="s">
        <v>250</v>
      </c>
      <c r="E120" s="179" t="s">
        <v>936</v>
      </c>
      <c r="F120" s="180" t="s">
        <v>937</v>
      </c>
      <c r="G120" s="181" t="s">
        <v>886</v>
      </c>
      <c r="H120" s="182">
        <v>5</v>
      </c>
      <c r="I120" s="183"/>
      <c r="J120" s="184">
        <f t="shared" si="20"/>
        <v>0</v>
      </c>
      <c r="K120" s="180" t="s">
        <v>368</v>
      </c>
      <c r="L120" s="185"/>
      <c r="M120" s="186" t="s">
        <v>32</v>
      </c>
      <c r="N120" s="187" t="s">
        <v>49</v>
      </c>
      <c r="P120" s="142">
        <f t="shared" si="21"/>
        <v>0</v>
      </c>
      <c r="Q120" s="142">
        <v>0</v>
      </c>
      <c r="R120" s="142">
        <f t="shared" si="22"/>
        <v>0</v>
      </c>
      <c r="S120" s="142">
        <v>0</v>
      </c>
      <c r="T120" s="143">
        <f t="shared" si="23"/>
        <v>0</v>
      </c>
      <c r="AR120" s="144" t="s">
        <v>887</v>
      </c>
      <c r="AT120" s="144" t="s">
        <v>250</v>
      </c>
      <c r="AU120" s="144" t="s">
        <v>150</v>
      </c>
      <c r="AY120" s="18" t="s">
        <v>128</v>
      </c>
      <c r="BE120" s="145">
        <f t="shared" si="24"/>
        <v>0</v>
      </c>
      <c r="BF120" s="145">
        <f t="shared" si="25"/>
        <v>0</v>
      </c>
      <c r="BG120" s="145">
        <f t="shared" si="26"/>
        <v>0</v>
      </c>
      <c r="BH120" s="145">
        <f t="shared" si="27"/>
        <v>0</v>
      </c>
      <c r="BI120" s="145">
        <f t="shared" si="28"/>
        <v>0</v>
      </c>
      <c r="BJ120" s="18" t="s">
        <v>85</v>
      </c>
      <c r="BK120" s="145">
        <f t="shared" si="29"/>
        <v>0</v>
      </c>
      <c r="BL120" s="18" t="s">
        <v>887</v>
      </c>
      <c r="BM120" s="144" t="s">
        <v>432</v>
      </c>
    </row>
    <row r="121" spans="2:65" s="1" customFormat="1" ht="16.5" customHeight="1">
      <c r="B121" s="34"/>
      <c r="C121" s="178" t="s">
        <v>314</v>
      </c>
      <c r="D121" s="178" t="s">
        <v>250</v>
      </c>
      <c r="E121" s="179" t="s">
        <v>940</v>
      </c>
      <c r="F121" s="180" t="s">
        <v>941</v>
      </c>
      <c r="G121" s="181" t="s">
        <v>253</v>
      </c>
      <c r="H121" s="182">
        <v>21.15</v>
      </c>
      <c r="I121" s="183"/>
      <c r="J121" s="184">
        <f t="shared" si="20"/>
        <v>0</v>
      </c>
      <c r="K121" s="180" t="s">
        <v>368</v>
      </c>
      <c r="L121" s="185"/>
      <c r="M121" s="186" t="s">
        <v>32</v>
      </c>
      <c r="N121" s="187" t="s">
        <v>49</v>
      </c>
      <c r="P121" s="142">
        <f t="shared" si="21"/>
        <v>0</v>
      </c>
      <c r="Q121" s="142">
        <v>0</v>
      </c>
      <c r="R121" s="142">
        <f t="shared" si="22"/>
        <v>0</v>
      </c>
      <c r="S121" s="142">
        <v>0</v>
      </c>
      <c r="T121" s="143">
        <f t="shared" si="23"/>
        <v>0</v>
      </c>
      <c r="AR121" s="144" t="s">
        <v>887</v>
      </c>
      <c r="AT121" s="144" t="s">
        <v>250</v>
      </c>
      <c r="AU121" s="144" t="s">
        <v>150</v>
      </c>
      <c r="AY121" s="18" t="s">
        <v>128</v>
      </c>
      <c r="BE121" s="145">
        <f t="shared" si="24"/>
        <v>0</v>
      </c>
      <c r="BF121" s="145">
        <f t="shared" si="25"/>
        <v>0</v>
      </c>
      <c r="BG121" s="145">
        <f t="shared" si="26"/>
        <v>0</v>
      </c>
      <c r="BH121" s="145">
        <f t="shared" si="27"/>
        <v>0</v>
      </c>
      <c r="BI121" s="145">
        <f t="shared" si="28"/>
        <v>0</v>
      </c>
      <c r="BJ121" s="18" t="s">
        <v>85</v>
      </c>
      <c r="BK121" s="145">
        <f t="shared" si="29"/>
        <v>0</v>
      </c>
      <c r="BL121" s="18" t="s">
        <v>887</v>
      </c>
      <c r="BM121" s="144" t="s">
        <v>442</v>
      </c>
    </row>
    <row r="122" spans="2:65" s="1" customFormat="1" ht="16.5" customHeight="1">
      <c r="B122" s="34"/>
      <c r="C122" s="178" t="s">
        <v>320</v>
      </c>
      <c r="D122" s="178" t="s">
        <v>250</v>
      </c>
      <c r="E122" s="179" t="s">
        <v>942</v>
      </c>
      <c r="F122" s="180" t="s">
        <v>943</v>
      </c>
      <c r="G122" s="181" t="s">
        <v>886</v>
      </c>
      <c r="H122" s="182">
        <v>15</v>
      </c>
      <c r="I122" s="183"/>
      <c r="J122" s="184">
        <f t="shared" si="20"/>
        <v>0</v>
      </c>
      <c r="K122" s="180" t="s">
        <v>368</v>
      </c>
      <c r="L122" s="185"/>
      <c r="M122" s="186" t="s">
        <v>32</v>
      </c>
      <c r="N122" s="187" t="s">
        <v>49</v>
      </c>
      <c r="P122" s="142">
        <f t="shared" si="21"/>
        <v>0</v>
      </c>
      <c r="Q122" s="142">
        <v>0</v>
      </c>
      <c r="R122" s="142">
        <f t="shared" si="22"/>
        <v>0</v>
      </c>
      <c r="S122" s="142">
        <v>0</v>
      </c>
      <c r="T122" s="143">
        <f t="shared" si="23"/>
        <v>0</v>
      </c>
      <c r="AR122" s="144" t="s">
        <v>887</v>
      </c>
      <c r="AT122" s="144" t="s">
        <v>250</v>
      </c>
      <c r="AU122" s="144" t="s">
        <v>150</v>
      </c>
      <c r="AY122" s="18" t="s">
        <v>128</v>
      </c>
      <c r="BE122" s="145">
        <f t="shared" si="24"/>
        <v>0</v>
      </c>
      <c r="BF122" s="145">
        <f t="shared" si="25"/>
        <v>0</v>
      </c>
      <c r="BG122" s="145">
        <f t="shared" si="26"/>
        <v>0</v>
      </c>
      <c r="BH122" s="145">
        <f t="shared" si="27"/>
        <v>0</v>
      </c>
      <c r="BI122" s="145">
        <f t="shared" si="28"/>
        <v>0</v>
      </c>
      <c r="BJ122" s="18" t="s">
        <v>85</v>
      </c>
      <c r="BK122" s="145">
        <f t="shared" si="29"/>
        <v>0</v>
      </c>
      <c r="BL122" s="18" t="s">
        <v>887</v>
      </c>
      <c r="BM122" s="144" t="s">
        <v>455</v>
      </c>
    </row>
    <row r="123" spans="2:65" s="1" customFormat="1" ht="16.5" customHeight="1">
      <c r="B123" s="34"/>
      <c r="C123" s="178" t="s">
        <v>325</v>
      </c>
      <c r="D123" s="178" t="s">
        <v>250</v>
      </c>
      <c r="E123" s="179" t="s">
        <v>944</v>
      </c>
      <c r="F123" s="180" t="s">
        <v>945</v>
      </c>
      <c r="G123" s="181" t="s">
        <v>264</v>
      </c>
      <c r="H123" s="182">
        <v>3</v>
      </c>
      <c r="I123" s="183"/>
      <c r="J123" s="184">
        <f t="shared" si="20"/>
        <v>0</v>
      </c>
      <c r="K123" s="180" t="s">
        <v>368</v>
      </c>
      <c r="L123" s="185"/>
      <c r="M123" s="186" t="s">
        <v>32</v>
      </c>
      <c r="N123" s="187" t="s">
        <v>49</v>
      </c>
      <c r="P123" s="142">
        <f t="shared" si="21"/>
        <v>0</v>
      </c>
      <c r="Q123" s="142">
        <v>0</v>
      </c>
      <c r="R123" s="142">
        <f t="shared" si="22"/>
        <v>0</v>
      </c>
      <c r="S123" s="142">
        <v>0</v>
      </c>
      <c r="T123" s="143">
        <f t="shared" si="23"/>
        <v>0</v>
      </c>
      <c r="AR123" s="144" t="s">
        <v>887</v>
      </c>
      <c r="AT123" s="144" t="s">
        <v>250</v>
      </c>
      <c r="AU123" s="144" t="s">
        <v>150</v>
      </c>
      <c r="AY123" s="18" t="s">
        <v>128</v>
      </c>
      <c r="BE123" s="145">
        <f t="shared" si="24"/>
        <v>0</v>
      </c>
      <c r="BF123" s="145">
        <f t="shared" si="25"/>
        <v>0</v>
      </c>
      <c r="BG123" s="145">
        <f t="shared" si="26"/>
        <v>0</v>
      </c>
      <c r="BH123" s="145">
        <f t="shared" si="27"/>
        <v>0</v>
      </c>
      <c r="BI123" s="145">
        <f t="shared" si="28"/>
        <v>0</v>
      </c>
      <c r="BJ123" s="18" t="s">
        <v>85</v>
      </c>
      <c r="BK123" s="145">
        <f t="shared" si="29"/>
        <v>0</v>
      </c>
      <c r="BL123" s="18" t="s">
        <v>887</v>
      </c>
      <c r="BM123" s="144" t="s">
        <v>465</v>
      </c>
    </row>
    <row r="124" spans="2:65" s="1" customFormat="1" ht="16.5" customHeight="1">
      <c r="B124" s="34"/>
      <c r="C124" s="133" t="s">
        <v>330</v>
      </c>
      <c r="D124" s="133" t="s">
        <v>130</v>
      </c>
      <c r="E124" s="134" t="s">
        <v>923</v>
      </c>
      <c r="F124" s="135" t="s">
        <v>924</v>
      </c>
      <c r="G124" s="136" t="s">
        <v>901</v>
      </c>
      <c r="H124" s="191"/>
      <c r="I124" s="138"/>
      <c r="J124" s="139">
        <f t="shared" si="20"/>
        <v>0</v>
      </c>
      <c r="K124" s="135" t="s">
        <v>902</v>
      </c>
      <c r="L124" s="34"/>
      <c r="M124" s="140" t="s">
        <v>32</v>
      </c>
      <c r="N124" s="141" t="s">
        <v>49</v>
      </c>
      <c r="P124" s="142">
        <f t="shared" si="21"/>
        <v>0</v>
      </c>
      <c r="Q124" s="142">
        <v>0</v>
      </c>
      <c r="R124" s="142">
        <f t="shared" si="22"/>
        <v>0</v>
      </c>
      <c r="S124" s="142">
        <v>0</v>
      </c>
      <c r="T124" s="143">
        <f t="shared" si="23"/>
        <v>0</v>
      </c>
      <c r="AR124" s="144" t="s">
        <v>542</v>
      </c>
      <c r="AT124" s="144" t="s">
        <v>130</v>
      </c>
      <c r="AU124" s="144" t="s">
        <v>150</v>
      </c>
      <c r="AY124" s="18" t="s">
        <v>128</v>
      </c>
      <c r="BE124" s="145">
        <f t="shared" si="24"/>
        <v>0</v>
      </c>
      <c r="BF124" s="145">
        <f t="shared" si="25"/>
        <v>0</v>
      </c>
      <c r="BG124" s="145">
        <f t="shared" si="26"/>
        <v>0</v>
      </c>
      <c r="BH124" s="145">
        <f t="shared" si="27"/>
        <v>0</v>
      </c>
      <c r="BI124" s="145">
        <f t="shared" si="28"/>
        <v>0</v>
      </c>
      <c r="BJ124" s="18" t="s">
        <v>85</v>
      </c>
      <c r="BK124" s="145">
        <f t="shared" si="29"/>
        <v>0</v>
      </c>
      <c r="BL124" s="18" t="s">
        <v>542</v>
      </c>
      <c r="BM124" s="144" t="s">
        <v>946</v>
      </c>
    </row>
    <row r="125" spans="2:65" s="1" customFormat="1" ht="16.5" customHeight="1">
      <c r="B125" s="34"/>
      <c r="C125" s="133" t="s">
        <v>340</v>
      </c>
      <c r="D125" s="133" t="s">
        <v>130</v>
      </c>
      <c r="E125" s="134" t="s">
        <v>926</v>
      </c>
      <c r="F125" s="135" t="s">
        <v>927</v>
      </c>
      <c r="G125" s="136" t="s">
        <v>901</v>
      </c>
      <c r="H125" s="191"/>
      <c r="I125" s="138"/>
      <c r="J125" s="139">
        <f t="shared" si="20"/>
        <v>0</v>
      </c>
      <c r="K125" s="135" t="s">
        <v>902</v>
      </c>
      <c r="L125" s="34"/>
      <c r="M125" s="140" t="s">
        <v>32</v>
      </c>
      <c r="N125" s="141" t="s">
        <v>49</v>
      </c>
      <c r="P125" s="142">
        <f t="shared" si="21"/>
        <v>0</v>
      </c>
      <c r="Q125" s="142">
        <v>0</v>
      </c>
      <c r="R125" s="142">
        <f t="shared" si="22"/>
        <v>0</v>
      </c>
      <c r="S125" s="142">
        <v>0</v>
      </c>
      <c r="T125" s="143">
        <f t="shared" si="23"/>
        <v>0</v>
      </c>
      <c r="AR125" s="144" t="s">
        <v>887</v>
      </c>
      <c r="AT125" s="144" t="s">
        <v>130</v>
      </c>
      <c r="AU125" s="144" t="s">
        <v>150</v>
      </c>
      <c r="AY125" s="18" t="s">
        <v>128</v>
      </c>
      <c r="BE125" s="145">
        <f t="shared" si="24"/>
        <v>0</v>
      </c>
      <c r="BF125" s="145">
        <f t="shared" si="25"/>
        <v>0</v>
      </c>
      <c r="BG125" s="145">
        <f t="shared" si="26"/>
        <v>0</v>
      </c>
      <c r="BH125" s="145">
        <f t="shared" si="27"/>
        <v>0</v>
      </c>
      <c r="BI125" s="145">
        <f t="shared" si="28"/>
        <v>0</v>
      </c>
      <c r="BJ125" s="18" t="s">
        <v>85</v>
      </c>
      <c r="BK125" s="145">
        <f t="shared" si="29"/>
        <v>0</v>
      </c>
      <c r="BL125" s="18" t="s">
        <v>887</v>
      </c>
      <c r="BM125" s="144" t="s">
        <v>947</v>
      </c>
    </row>
    <row r="126" spans="2:65" s="1" customFormat="1" ht="16.5" customHeight="1">
      <c r="B126" s="34"/>
      <c r="C126" s="133" t="s">
        <v>349</v>
      </c>
      <c r="D126" s="133" t="s">
        <v>130</v>
      </c>
      <c r="E126" s="134" t="s">
        <v>904</v>
      </c>
      <c r="F126" s="135" t="s">
        <v>905</v>
      </c>
      <c r="G126" s="136" t="s">
        <v>901</v>
      </c>
      <c r="H126" s="191"/>
      <c r="I126" s="138"/>
      <c r="J126" s="139">
        <f t="shared" si="20"/>
        <v>0</v>
      </c>
      <c r="K126" s="135" t="s">
        <v>902</v>
      </c>
      <c r="L126" s="34"/>
      <c r="M126" s="140" t="s">
        <v>32</v>
      </c>
      <c r="N126" s="141" t="s">
        <v>49</v>
      </c>
      <c r="P126" s="142">
        <f t="shared" si="21"/>
        <v>0</v>
      </c>
      <c r="Q126" s="142">
        <v>0</v>
      </c>
      <c r="R126" s="142">
        <f t="shared" si="22"/>
        <v>0</v>
      </c>
      <c r="S126" s="142">
        <v>0</v>
      </c>
      <c r="T126" s="143">
        <f t="shared" si="23"/>
        <v>0</v>
      </c>
      <c r="AR126" s="144" t="s">
        <v>542</v>
      </c>
      <c r="AT126" s="144" t="s">
        <v>130</v>
      </c>
      <c r="AU126" s="144" t="s">
        <v>150</v>
      </c>
      <c r="AY126" s="18" t="s">
        <v>128</v>
      </c>
      <c r="BE126" s="145">
        <f t="shared" si="24"/>
        <v>0</v>
      </c>
      <c r="BF126" s="145">
        <f t="shared" si="25"/>
        <v>0</v>
      </c>
      <c r="BG126" s="145">
        <f t="shared" si="26"/>
        <v>0</v>
      </c>
      <c r="BH126" s="145">
        <f t="shared" si="27"/>
        <v>0</v>
      </c>
      <c r="BI126" s="145">
        <f t="shared" si="28"/>
        <v>0</v>
      </c>
      <c r="BJ126" s="18" t="s">
        <v>85</v>
      </c>
      <c r="BK126" s="145">
        <f t="shared" si="29"/>
        <v>0</v>
      </c>
      <c r="BL126" s="18" t="s">
        <v>542</v>
      </c>
      <c r="BM126" s="144" t="s">
        <v>948</v>
      </c>
    </row>
    <row r="127" spans="2:63" s="11" customFormat="1" ht="20.85" customHeight="1">
      <c r="B127" s="121"/>
      <c r="D127" s="122" t="s">
        <v>77</v>
      </c>
      <c r="E127" s="131" t="s">
        <v>949</v>
      </c>
      <c r="F127" s="131" t="s">
        <v>881</v>
      </c>
      <c r="I127" s="124"/>
      <c r="J127" s="132">
        <f>BK127</f>
        <v>0</v>
      </c>
      <c r="L127" s="121"/>
      <c r="M127" s="126"/>
      <c r="P127" s="127">
        <f>SUM(P128:P142)</f>
        <v>0</v>
      </c>
      <c r="R127" s="127">
        <f>SUM(R128:R142)</f>
        <v>0</v>
      </c>
      <c r="T127" s="128">
        <f>SUM(T128:T142)</f>
        <v>0</v>
      </c>
      <c r="AR127" s="122" t="s">
        <v>150</v>
      </c>
      <c r="AT127" s="129" t="s">
        <v>77</v>
      </c>
      <c r="AU127" s="129" t="s">
        <v>87</v>
      </c>
      <c r="AY127" s="122" t="s">
        <v>128</v>
      </c>
      <c r="BK127" s="130">
        <f>SUM(BK128:BK142)</f>
        <v>0</v>
      </c>
    </row>
    <row r="128" spans="2:65" s="1" customFormat="1" ht="21.75" customHeight="1">
      <c r="B128" s="34"/>
      <c r="C128" s="133" t="s">
        <v>357</v>
      </c>
      <c r="D128" s="133" t="s">
        <v>130</v>
      </c>
      <c r="E128" s="134" t="s">
        <v>950</v>
      </c>
      <c r="F128" s="135" t="s">
        <v>951</v>
      </c>
      <c r="G128" s="136" t="s">
        <v>223</v>
      </c>
      <c r="H128" s="137">
        <v>410</v>
      </c>
      <c r="I128" s="138"/>
      <c r="J128" s="139">
        <f aca="true" t="shared" si="30" ref="J128:J142">ROUND(I128*H128,2)</f>
        <v>0</v>
      </c>
      <c r="K128" s="135" t="s">
        <v>368</v>
      </c>
      <c r="L128" s="34"/>
      <c r="M128" s="140" t="s">
        <v>32</v>
      </c>
      <c r="N128" s="141" t="s">
        <v>49</v>
      </c>
      <c r="P128" s="142">
        <f aca="true" t="shared" si="31" ref="P128:P142">O128*H128</f>
        <v>0</v>
      </c>
      <c r="Q128" s="142">
        <v>0</v>
      </c>
      <c r="R128" s="142">
        <f aca="true" t="shared" si="32" ref="R128:R142">Q128*H128</f>
        <v>0</v>
      </c>
      <c r="S128" s="142">
        <v>0</v>
      </c>
      <c r="T128" s="143">
        <f aca="true" t="shared" si="33" ref="T128:T142">S128*H128</f>
        <v>0</v>
      </c>
      <c r="AR128" s="144" t="s">
        <v>542</v>
      </c>
      <c r="AT128" s="144" t="s">
        <v>130</v>
      </c>
      <c r="AU128" s="144" t="s">
        <v>150</v>
      </c>
      <c r="AY128" s="18" t="s">
        <v>128</v>
      </c>
      <c r="BE128" s="145">
        <f aca="true" t="shared" si="34" ref="BE128:BE142">IF(N128="základní",J128,0)</f>
        <v>0</v>
      </c>
      <c r="BF128" s="145">
        <f aca="true" t="shared" si="35" ref="BF128:BF142">IF(N128="snížená",J128,0)</f>
        <v>0</v>
      </c>
      <c r="BG128" s="145">
        <f aca="true" t="shared" si="36" ref="BG128:BG142">IF(N128="zákl. přenesená",J128,0)</f>
        <v>0</v>
      </c>
      <c r="BH128" s="145">
        <f aca="true" t="shared" si="37" ref="BH128:BH142">IF(N128="sníž. přenesená",J128,0)</f>
        <v>0</v>
      </c>
      <c r="BI128" s="145">
        <f aca="true" t="shared" si="38" ref="BI128:BI142">IF(N128="nulová",J128,0)</f>
        <v>0</v>
      </c>
      <c r="BJ128" s="18" t="s">
        <v>85</v>
      </c>
      <c r="BK128" s="145">
        <f aca="true" t="shared" si="39" ref="BK128:BK142">ROUND(I128*H128,2)</f>
        <v>0</v>
      </c>
      <c r="BL128" s="18" t="s">
        <v>542</v>
      </c>
      <c r="BM128" s="144" t="s">
        <v>476</v>
      </c>
    </row>
    <row r="129" spans="2:65" s="1" customFormat="1" ht="16.5" customHeight="1">
      <c r="B129" s="34"/>
      <c r="C129" s="133" t="s">
        <v>365</v>
      </c>
      <c r="D129" s="133" t="s">
        <v>130</v>
      </c>
      <c r="E129" s="134" t="s">
        <v>952</v>
      </c>
      <c r="F129" s="135" t="s">
        <v>953</v>
      </c>
      <c r="G129" s="136" t="s">
        <v>223</v>
      </c>
      <c r="H129" s="137">
        <v>180</v>
      </c>
      <c r="I129" s="138"/>
      <c r="J129" s="139">
        <f t="shared" si="30"/>
        <v>0</v>
      </c>
      <c r="K129" s="135" t="s">
        <v>368</v>
      </c>
      <c r="L129" s="34"/>
      <c r="M129" s="140" t="s">
        <v>32</v>
      </c>
      <c r="N129" s="141" t="s">
        <v>49</v>
      </c>
      <c r="P129" s="142">
        <f t="shared" si="31"/>
        <v>0</v>
      </c>
      <c r="Q129" s="142">
        <v>0</v>
      </c>
      <c r="R129" s="142">
        <f t="shared" si="32"/>
        <v>0</v>
      </c>
      <c r="S129" s="142">
        <v>0</v>
      </c>
      <c r="T129" s="143">
        <f t="shared" si="33"/>
        <v>0</v>
      </c>
      <c r="AR129" s="144" t="s">
        <v>542</v>
      </c>
      <c r="AT129" s="144" t="s">
        <v>130</v>
      </c>
      <c r="AU129" s="144" t="s">
        <v>150</v>
      </c>
      <c r="AY129" s="18" t="s">
        <v>128</v>
      </c>
      <c r="BE129" s="145">
        <f t="shared" si="34"/>
        <v>0</v>
      </c>
      <c r="BF129" s="145">
        <f t="shared" si="35"/>
        <v>0</v>
      </c>
      <c r="BG129" s="145">
        <f t="shared" si="36"/>
        <v>0</v>
      </c>
      <c r="BH129" s="145">
        <f t="shared" si="37"/>
        <v>0</v>
      </c>
      <c r="BI129" s="145">
        <f t="shared" si="38"/>
        <v>0</v>
      </c>
      <c r="BJ129" s="18" t="s">
        <v>85</v>
      </c>
      <c r="BK129" s="145">
        <f t="shared" si="39"/>
        <v>0</v>
      </c>
      <c r="BL129" s="18" t="s">
        <v>542</v>
      </c>
      <c r="BM129" s="144" t="s">
        <v>489</v>
      </c>
    </row>
    <row r="130" spans="2:65" s="1" customFormat="1" ht="21.75" customHeight="1">
      <c r="B130" s="34"/>
      <c r="C130" s="133" t="s">
        <v>377</v>
      </c>
      <c r="D130" s="133" t="s">
        <v>130</v>
      </c>
      <c r="E130" s="134" t="s">
        <v>954</v>
      </c>
      <c r="F130" s="135" t="s">
        <v>955</v>
      </c>
      <c r="G130" s="136" t="s">
        <v>223</v>
      </c>
      <c r="H130" s="137">
        <v>410</v>
      </c>
      <c r="I130" s="138"/>
      <c r="J130" s="139">
        <f t="shared" si="30"/>
        <v>0</v>
      </c>
      <c r="K130" s="135" t="s">
        <v>368</v>
      </c>
      <c r="L130" s="34"/>
      <c r="M130" s="140" t="s">
        <v>32</v>
      </c>
      <c r="N130" s="141" t="s">
        <v>49</v>
      </c>
      <c r="P130" s="142">
        <f t="shared" si="31"/>
        <v>0</v>
      </c>
      <c r="Q130" s="142">
        <v>0</v>
      </c>
      <c r="R130" s="142">
        <f t="shared" si="32"/>
        <v>0</v>
      </c>
      <c r="S130" s="142">
        <v>0</v>
      </c>
      <c r="T130" s="143">
        <f t="shared" si="33"/>
        <v>0</v>
      </c>
      <c r="AR130" s="144" t="s">
        <v>542</v>
      </c>
      <c r="AT130" s="144" t="s">
        <v>130</v>
      </c>
      <c r="AU130" s="144" t="s">
        <v>150</v>
      </c>
      <c r="AY130" s="18" t="s">
        <v>128</v>
      </c>
      <c r="BE130" s="145">
        <f t="shared" si="34"/>
        <v>0</v>
      </c>
      <c r="BF130" s="145">
        <f t="shared" si="35"/>
        <v>0</v>
      </c>
      <c r="BG130" s="145">
        <f t="shared" si="36"/>
        <v>0</v>
      </c>
      <c r="BH130" s="145">
        <f t="shared" si="37"/>
        <v>0</v>
      </c>
      <c r="BI130" s="145">
        <f t="shared" si="38"/>
        <v>0</v>
      </c>
      <c r="BJ130" s="18" t="s">
        <v>85</v>
      </c>
      <c r="BK130" s="145">
        <f t="shared" si="39"/>
        <v>0</v>
      </c>
      <c r="BL130" s="18" t="s">
        <v>542</v>
      </c>
      <c r="BM130" s="144" t="s">
        <v>501</v>
      </c>
    </row>
    <row r="131" spans="2:65" s="1" customFormat="1" ht="16.5" customHeight="1">
      <c r="B131" s="34"/>
      <c r="C131" s="133" t="s">
        <v>389</v>
      </c>
      <c r="D131" s="133" t="s">
        <v>130</v>
      </c>
      <c r="E131" s="134" t="s">
        <v>956</v>
      </c>
      <c r="F131" s="135" t="s">
        <v>957</v>
      </c>
      <c r="G131" s="136" t="s">
        <v>886</v>
      </c>
      <c r="H131" s="137">
        <v>15</v>
      </c>
      <c r="I131" s="138"/>
      <c r="J131" s="139">
        <f t="shared" si="30"/>
        <v>0</v>
      </c>
      <c r="K131" s="135" t="s">
        <v>368</v>
      </c>
      <c r="L131" s="34"/>
      <c r="M131" s="140" t="s">
        <v>32</v>
      </c>
      <c r="N131" s="141" t="s">
        <v>49</v>
      </c>
      <c r="P131" s="142">
        <f t="shared" si="31"/>
        <v>0</v>
      </c>
      <c r="Q131" s="142">
        <v>0</v>
      </c>
      <c r="R131" s="142">
        <f t="shared" si="32"/>
        <v>0</v>
      </c>
      <c r="S131" s="142">
        <v>0</v>
      </c>
      <c r="T131" s="143">
        <f t="shared" si="33"/>
        <v>0</v>
      </c>
      <c r="AR131" s="144" t="s">
        <v>542</v>
      </c>
      <c r="AT131" s="144" t="s">
        <v>130</v>
      </c>
      <c r="AU131" s="144" t="s">
        <v>150</v>
      </c>
      <c r="AY131" s="18" t="s">
        <v>128</v>
      </c>
      <c r="BE131" s="145">
        <f t="shared" si="34"/>
        <v>0</v>
      </c>
      <c r="BF131" s="145">
        <f t="shared" si="35"/>
        <v>0</v>
      </c>
      <c r="BG131" s="145">
        <f t="shared" si="36"/>
        <v>0</v>
      </c>
      <c r="BH131" s="145">
        <f t="shared" si="37"/>
        <v>0</v>
      </c>
      <c r="BI131" s="145">
        <f t="shared" si="38"/>
        <v>0</v>
      </c>
      <c r="BJ131" s="18" t="s">
        <v>85</v>
      </c>
      <c r="BK131" s="145">
        <f t="shared" si="39"/>
        <v>0</v>
      </c>
      <c r="BL131" s="18" t="s">
        <v>542</v>
      </c>
      <c r="BM131" s="144" t="s">
        <v>512</v>
      </c>
    </row>
    <row r="132" spans="2:65" s="1" customFormat="1" ht="21.75" customHeight="1">
      <c r="B132" s="34"/>
      <c r="C132" s="133" t="s">
        <v>394</v>
      </c>
      <c r="D132" s="133" t="s">
        <v>130</v>
      </c>
      <c r="E132" s="134" t="s">
        <v>958</v>
      </c>
      <c r="F132" s="135" t="s">
        <v>959</v>
      </c>
      <c r="G132" s="136" t="s">
        <v>886</v>
      </c>
      <c r="H132" s="137">
        <v>15</v>
      </c>
      <c r="I132" s="138"/>
      <c r="J132" s="139">
        <f t="shared" si="30"/>
        <v>0</v>
      </c>
      <c r="K132" s="135" t="s">
        <v>368</v>
      </c>
      <c r="L132" s="34"/>
      <c r="M132" s="140" t="s">
        <v>32</v>
      </c>
      <c r="N132" s="141" t="s">
        <v>49</v>
      </c>
      <c r="P132" s="142">
        <f t="shared" si="31"/>
        <v>0</v>
      </c>
      <c r="Q132" s="142">
        <v>0</v>
      </c>
      <c r="R132" s="142">
        <f t="shared" si="32"/>
        <v>0</v>
      </c>
      <c r="S132" s="142">
        <v>0</v>
      </c>
      <c r="T132" s="143">
        <f t="shared" si="33"/>
        <v>0</v>
      </c>
      <c r="AR132" s="144" t="s">
        <v>542</v>
      </c>
      <c r="AT132" s="144" t="s">
        <v>130</v>
      </c>
      <c r="AU132" s="144" t="s">
        <v>150</v>
      </c>
      <c r="AY132" s="18" t="s">
        <v>128</v>
      </c>
      <c r="BE132" s="145">
        <f t="shared" si="34"/>
        <v>0</v>
      </c>
      <c r="BF132" s="145">
        <f t="shared" si="35"/>
        <v>0</v>
      </c>
      <c r="BG132" s="145">
        <f t="shared" si="36"/>
        <v>0</v>
      </c>
      <c r="BH132" s="145">
        <f t="shared" si="37"/>
        <v>0</v>
      </c>
      <c r="BI132" s="145">
        <f t="shared" si="38"/>
        <v>0</v>
      </c>
      <c r="BJ132" s="18" t="s">
        <v>85</v>
      </c>
      <c r="BK132" s="145">
        <f t="shared" si="39"/>
        <v>0</v>
      </c>
      <c r="BL132" s="18" t="s">
        <v>542</v>
      </c>
      <c r="BM132" s="144" t="s">
        <v>523</v>
      </c>
    </row>
    <row r="133" spans="2:65" s="1" customFormat="1" ht="16.5" customHeight="1">
      <c r="B133" s="34"/>
      <c r="C133" s="133" t="s">
        <v>400</v>
      </c>
      <c r="D133" s="133" t="s">
        <v>130</v>
      </c>
      <c r="E133" s="134" t="s">
        <v>960</v>
      </c>
      <c r="F133" s="135" t="s">
        <v>961</v>
      </c>
      <c r="G133" s="136" t="s">
        <v>886</v>
      </c>
      <c r="H133" s="137">
        <v>13</v>
      </c>
      <c r="I133" s="138"/>
      <c r="J133" s="139">
        <f t="shared" si="30"/>
        <v>0</v>
      </c>
      <c r="K133" s="135" t="s">
        <v>368</v>
      </c>
      <c r="L133" s="34"/>
      <c r="M133" s="140" t="s">
        <v>32</v>
      </c>
      <c r="N133" s="141" t="s">
        <v>49</v>
      </c>
      <c r="P133" s="142">
        <f t="shared" si="31"/>
        <v>0</v>
      </c>
      <c r="Q133" s="142">
        <v>0</v>
      </c>
      <c r="R133" s="142">
        <f t="shared" si="32"/>
        <v>0</v>
      </c>
      <c r="S133" s="142">
        <v>0</v>
      </c>
      <c r="T133" s="143">
        <f t="shared" si="33"/>
        <v>0</v>
      </c>
      <c r="AR133" s="144" t="s">
        <v>542</v>
      </c>
      <c r="AT133" s="144" t="s">
        <v>130</v>
      </c>
      <c r="AU133" s="144" t="s">
        <v>150</v>
      </c>
      <c r="AY133" s="18" t="s">
        <v>128</v>
      </c>
      <c r="BE133" s="145">
        <f t="shared" si="34"/>
        <v>0</v>
      </c>
      <c r="BF133" s="145">
        <f t="shared" si="35"/>
        <v>0</v>
      </c>
      <c r="BG133" s="145">
        <f t="shared" si="36"/>
        <v>0</v>
      </c>
      <c r="BH133" s="145">
        <f t="shared" si="37"/>
        <v>0</v>
      </c>
      <c r="BI133" s="145">
        <f t="shared" si="38"/>
        <v>0</v>
      </c>
      <c r="BJ133" s="18" t="s">
        <v>85</v>
      </c>
      <c r="BK133" s="145">
        <f t="shared" si="39"/>
        <v>0</v>
      </c>
      <c r="BL133" s="18" t="s">
        <v>542</v>
      </c>
      <c r="BM133" s="144" t="s">
        <v>533</v>
      </c>
    </row>
    <row r="134" spans="2:65" s="1" customFormat="1" ht="16.5" customHeight="1">
      <c r="B134" s="34"/>
      <c r="C134" s="133" t="s">
        <v>408</v>
      </c>
      <c r="D134" s="133" t="s">
        <v>130</v>
      </c>
      <c r="E134" s="134" t="s">
        <v>962</v>
      </c>
      <c r="F134" s="135" t="s">
        <v>963</v>
      </c>
      <c r="G134" s="136" t="s">
        <v>886</v>
      </c>
      <c r="H134" s="137">
        <v>13</v>
      </c>
      <c r="I134" s="138"/>
      <c r="J134" s="139">
        <f t="shared" si="30"/>
        <v>0</v>
      </c>
      <c r="K134" s="135" t="s">
        <v>368</v>
      </c>
      <c r="L134" s="34"/>
      <c r="M134" s="140" t="s">
        <v>32</v>
      </c>
      <c r="N134" s="141" t="s">
        <v>49</v>
      </c>
      <c r="P134" s="142">
        <f t="shared" si="31"/>
        <v>0</v>
      </c>
      <c r="Q134" s="142">
        <v>0</v>
      </c>
      <c r="R134" s="142">
        <f t="shared" si="32"/>
        <v>0</v>
      </c>
      <c r="S134" s="142">
        <v>0</v>
      </c>
      <c r="T134" s="143">
        <f t="shared" si="33"/>
        <v>0</v>
      </c>
      <c r="AR134" s="144" t="s">
        <v>542</v>
      </c>
      <c r="AT134" s="144" t="s">
        <v>130</v>
      </c>
      <c r="AU134" s="144" t="s">
        <v>150</v>
      </c>
      <c r="AY134" s="18" t="s">
        <v>128</v>
      </c>
      <c r="BE134" s="145">
        <f t="shared" si="34"/>
        <v>0</v>
      </c>
      <c r="BF134" s="145">
        <f t="shared" si="35"/>
        <v>0</v>
      </c>
      <c r="BG134" s="145">
        <f t="shared" si="36"/>
        <v>0</v>
      </c>
      <c r="BH134" s="145">
        <f t="shared" si="37"/>
        <v>0</v>
      </c>
      <c r="BI134" s="145">
        <f t="shared" si="38"/>
        <v>0</v>
      </c>
      <c r="BJ134" s="18" t="s">
        <v>85</v>
      </c>
      <c r="BK134" s="145">
        <f t="shared" si="39"/>
        <v>0</v>
      </c>
      <c r="BL134" s="18" t="s">
        <v>542</v>
      </c>
      <c r="BM134" s="144" t="s">
        <v>542</v>
      </c>
    </row>
    <row r="135" spans="2:65" s="1" customFormat="1" ht="16.5" customHeight="1">
      <c r="B135" s="34"/>
      <c r="C135" s="133" t="s">
        <v>413</v>
      </c>
      <c r="D135" s="133" t="s">
        <v>130</v>
      </c>
      <c r="E135" s="134" t="s">
        <v>960</v>
      </c>
      <c r="F135" s="135" t="s">
        <v>961</v>
      </c>
      <c r="G135" s="136" t="s">
        <v>886</v>
      </c>
      <c r="H135" s="137">
        <v>2</v>
      </c>
      <c r="I135" s="138"/>
      <c r="J135" s="139">
        <f t="shared" si="30"/>
        <v>0</v>
      </c>
      <c r="K135" s="135" t="s">
        <v>368</v>
      </c>
      <c r="L135" s="34"/>
      <c r="M135" s="140" t="s">
        <v>32</v>
      </c>
      <c r="N135" s="141" t="s">
        <v>49</v>
      </c>
      <c r="P135" s="142">
        <f t="shared" si="31"/>
        <v>0</v>
      </c>
      <c r="Q135" s="142">
        <v>0</v>
      </c>
      <c r="R135" s="142">
        <f t="shared" si="32"/>
        <v>0</v>
      </c>
      <c r="S135" s="142">
        <v>0</v>
      </c>
      <c r="T135" s="143">
        <f t="shared" si="33"/>
        <v>0</v>
      </c>
      <c r="AR135" s="144" t="s">
        <v>542</v>
      </c>
      <c r="AT135" s="144" t="s">
        <v>130</v>
      </c>
      <c r="AU135" s="144" t="s">
        <v>150</v>
      </c>
      <c r="AY135" s="18" t="s">
        <v>128</v>
      </c>
      <c r="BE135" s="145">
        <f t="shared" si="34"/>
        <v>0</v>
      </c>
      <c r="BF135" s="145">
        <f t="shared" si="35"/>
        <v>0</v>
      </c>
      <c r="BG135" s="145">
        <f t="shared" si="36"/>
        <v>0</v>
      </c>
      <c r="BH135" s="145">
        <f t="shared" si="37"/>
        <v>0</v>
      </c>
      <c r="BI135" s="145">
        <f t="shared" si="38"/>
        <v>0</v>
      </c>
      <c r="BJ135" s="18" t="s">
        <v>85</v>
      </c>
      <c r="BK135" s="145">
        <f t="shared" si="39"/>
        <v>0</v>
      </c>
      <c r="BL135" s="18" t="s">
        <v>542</v>
      </c>
      <c r="BM135" s="144" t="s">
        <v>554</v>
      </c>
    </row>
    <row r="136" spans="2:65" s="1" customFormat="1" ht="16.5" customHeight="1">
      <c r="B136" s="34"/>
      <c r="C136" s="133" t="s">
        <v>421</v>
      </c>
      <c r="D136" s="133" t="s">
        <v>130</v>
      </c>
      <c r="E136" s="134" t="s">
        <v>962</v>
      </c>
      <c r="F136" s="135" t="s">
        <v>963</v>
      </c>
      <c r="G136" s="136" t="s">
        <v>886</v>
      </c>
      <c r="H136" s="137">
        <v>2</v>
      </c>
      <c r="I136" s="138"/>
      <c r="J136" s="139">
        <f t="shared" si="30"/>
        <v>0</v>
      </c>
      <c r="K136" s="135" t="s">
        <v>368</v>
      </c>
      <c r="L136" s="34"/>
      <c r="M136" s="140" t="s">
        <v>32</v>
      </c>
      <c r="N136" s="141" t="s">
        <v>49</v>
      </c>
      <c r="P136" s="142">
        <f t="shared" si="31"/>
        <v>0</v>
      </c>
      <c r="Q136" s="142">
        <v>0</v>
      </c>
      <c r="R136" s="142">
        <f t="shared" si="32"/>
        <v>0</v>
      </c>
      <c r="S136" s="142">
        <v>0</v>
      </c>
      <c r="T136" s="143">
        <f t="shared" si="33"/>
        <v>0</v>
      </c>
      <c r="AR136" s="144" t="s">
        <v>542</v>
      </c>
      <c r="AT136" s="144" t="s">
        <v>130</v>
      </c>
      <c r="AU136" s="144" t="s">
        <v>150</v>
      </c>
      <c r="AY136" s="18" t="s">
        <v>128</v>
      </c>
      <c r="BE136" s="145">
        <f t="shared" si="34"/>
        <v>0</v>
      </c>
      <c r="BF136" s="145">
        <f t="shared" si="35"/>
        <v>0</v>
      </c>
      <c r="BG136" s="145">
        <f t="shared" si="36"/>
        <v>0</v>
      </c>
      <c r="BH136" s="145">
        <f t="shared" si="37"/>
        <v>0</v>
      </c>
      <c r="BI136" s="145">
        <f t="shared" si="38"/>
        <v>0</v>
      </c>
      <c r="BJ136" s="18" t="s">
        <v>85</v>
      </c>
      <c r="BK136" s="145">
        <f t="shared" si="39"/>
        <v>0</v>
      </c>
      <c r="BL136" s="18" t="s">
        <v>542</v>
      </c>
      <c r="BM136" s="144" t="s">
        <v>571</v>
      </c>
    </row>
    <row r="137" spans="2:65" s="1" customFormat="1" ht="16.5" customHeight="1">
      <c r="B137" s="34"/>
      <c r="C137" s="133" t="s">
        <v>426</v>
      </c>
      <c r="D137" s="133" t="s">
        <v>130</v>
      </c>
      <c r="E137" s="134" t="s">
        <v>964</v>
      </c>
      <c r="F137" s="135" t="s">
        <v>965</v>
      </c>
      <c r="G137" s="136" t="s">
        <v>886</v>
      </c>
      <c r="H137" s="137">
        <v>15</v>
      </c>
      <c r="I137" s="138"/>
      <c r="J137" s="139">
        <f t="shared" si="30"/>
        <v>0</v>
      </c>
      <c r="K137" s="135" t="s">
        <v>368</v>
      </c>
      <c r="L137" s="34"/>
      <c r="M137" s="140" t="s">
        <v>32</v>
      </c>
      <c r="N137" s="141" t="s">
        <v>49</v>
      </c>
      <c r="P137" s="142">
        <f t="shared" si="31"/>
        <v>0</v>
      </c>
      <c r="Q137" s="142">
        <v>0</v>
      </c>
      <c r="R137" s="142">
        <f t="shared" si="32"/>
        <v>0</v>
      </c>
      <c r="S137" s="142">
        <v>0</v>
      </c>
      <c r="T137" s="143">
        <f t="shared" si="33"/>
        <v>0</v>
      </c>
      <c r="AR137" s="144" t="s">
        <v>542</v>
      </c>
      <c r="AT137" s="144" t="s">
        <v>130</v>
      </c>
      <c r="AU137" s="144" t="s">
        <v>150</v>
      </c>
      <c r="AY137" s="18" t="s">
        <v>128</v>
      </c>
      <c r="BE137" s="145">
        <f t="shared" si="34"/>
        <v>0</v>
      </c>
      <c r="BF137" s="145">
        <f t="shared" si="35"/>
        <v>0</v>
      </c>
      <c r="BG137" s="145">
        <f t="shared" si="36"/>
        <v>0</v>
      </c>
      <c r="BH137" s="145">
        <f t="shared" si="37"/>
        <v>0</v>
      </c>
      <c r="BI137" s="145">
        <f t="shared" si="38"/>
        <v>0</v>
      </c>
      <c r="BJ137" s="18" t="s">
        <v>85</v>
      </c>
      <c r="BK137" s="145">
        <f t="shared" si="39"/>
        <v>0</v>
      </c>
      <c r="BL137" s="18" t="s">
        <v>542</v>
      </c>
      <c r="BM137" s="144" t="s">
        <v>583</v>
      </c>
    </row>
    <row r="138" spans="2:65" s="1" customFormat="1" ht="16.5" customHeight="1">
      <c r="B138" s="34"/>
      <c r="C138" s="133" t="s">
        <v>432</v>
      </c>
      <c r="D138" s="133" t="s">
        <v>130</v>
      </c>
      <c r="E138" s="134" t="s">
        <v>966</v>
      </c>
      <c r="F138" s="135" t="s">
        <v>967</v>
      </c>
      <c r="G138" s="136" t="s">
        <v>886</v>
      </c>
      <c r="H138" s="137">
        <v>112</v>
      </c>
      <c r="I138" s="138"/>
      <c r="J138" s="139">
        <f t="shared" si="30"/>
        <v>0</v>
      </c>
      <c r="K138" s="135" t="s">
        <v>368</v>
      </c>
      <c r="L138" s="34"/>
      <c r="M138" s="140" t="s">
        <v>32</v>
      </c>
      <c r="N138" s="141" t="s">
        <v>49</v>
      </c>
      <c r="P138" s="142">
        <f t="shared" si="31"/>
        <v>0</v>
      </c>
      <c r="Q138" s="142">
        <v>0</v>
      </c>
      <c r="R138" s="142">
        <f t="shared" si="32"/>
        <v>0</v>
      </c>
      <c r="S138" s="142">
        <v>0</v>
      </c>
      <c r="T138" s="143">
        <f t="shared" si="33"/>
        <v>0</v>
      </c>
      <c r="AR138" s="144" t="s">
        <v>542</v>
      </c>
      <c r="AT138" s="144" t="s">
        <v>130</v>
      </c>
      <c r="AU138" s="144" t="s">
        <v>150</v>
      </c>
      <c r="AY138" s="18" t="s">
        <v>128</v>
      </c>
      <c r="BE138" s="145">
        <f t="shared" si="34"/>
        <v>0</v>
      </c>
      <c r="BF138" s="145">
        <f t="shared" si="35"/>
        <v>0</v>
      </c>
      <c r="BG138" s="145">
        <f t="shared" si="36"/>
        <v>0</v>
      </c>
      <c r="BH138" s="145">
        <f t="shared" si="37"/>
        <v>0</v>
      </c>
      <c r="BI138" s="145">
        <f t="shared" si="38"/>
        <v>0</v>
      </c>
      <c r="BJ138" s="18" t="s">
        <v>85</v>
      </c>
      <c r="BK138" s="145">
        <f t="shared" si="39"/>
        <v>0</v>
      </c>
      <c r="BL138" s="18" t="s">
        <v>542</v>
      </c>
      <c r="BM138" s="144" t="s">
        <v>595</v>
      </c>
    </row>
    <row r="139" spans="2:65" s="1" customFormat="1" ht="16.5" customHeight="1">
      <c r="B139" s="34"/>
      <c r="C139" s="133" t="s">
        <v>437</v>
      </c>
      <c r="D139" s="133" t="s">
        <v>130</v>
      </c>
      <c r="E139" s="134" t="s">
        <v>968</v>
      </c>
      <c r="F139" s="135" t="s">
        <v>969</v>
      </c>
      <c r="G139" s="136" t="s">
        <v>886</v>
      </c>
      <c r="H139" s="137">
        <v>13</v>
      </c>
      <c r="I139" s="138"/>
      <c r="J139" s="139">
        <f t="shared" si="30"/>
        <v>0</v>
      </c>
      <c r="K139" s="135" t="s">
        <v>368</v>
      </c>
      <c r="L139" s="34"/>
      <c r="M139" s="140" t="s">
        <v>32</v>
      </c>
      <c r="N139" s="141" t="s">
        <v>49</v>
      </c>
      <c r="P139" s="142">
        <f t="shared" si="31"/>
        <v>0</v>
      </c>
      <c r="Q139" s="142">
        <v>0</v>
      </c>
      <c r="R139" s="142">
        <f t="shared" si="32"/>
        <v>0</v>
      </c>
      <c r="S139" s="142">
        <v>0</v>
      </c>
      <c r="T139" s="143">
        <f t="shared" si="33"/>
        <v>0</v>
      </c>
      <c r="AR139" s="144" t="s">
        <v>542</v>
      </c>
      <c r="AT139" s="144" t="s">
        <v>130</v>
      </c>
      <c r="AU139" s="144" t="s">
        <v>150</v>
      </c>
      <c r="AY139" s="18" t="s">
        <v>128</v>
      </c>
      <c r="BE139" s="145">
        <f t="shared" si="34"/>
        <v>0</v>
      </c>
      <c r="BF139" s="145">
        <f t="shared" si="35"/>
        <v>0</v>
      </c>
      <c r="BG139" s="145">
        <f t="shared" si="36"/>
        <v>0</v>
      </c>
      <c r="BH139" s="145">
        <f t="shared" si="37"/>
        <v>0</v>
      </c>
      <c r="BI139" s="145">
        <f t="shared" si="38"/>
        <v>0</v>
      </c>
      <c r="BJ139" s="18" t="s">
        <v>85</v>
      </c>
      <c r="BK139" s="145">
        <f t="shared" si="39"/>
        <v>0</v>
      </c>
      <c r="BL139" s="18" t="s">
        <v>542</v>
      </c>
      <c r="BM139" s="144" t="s">
        <v>606</v>
      </c>
    </row>
    <row r="140" spans="2:65" s="1" customFormat="1" ht="16.5" customHeight="1">
      <c r="B140" s="34"/>
      <c r="C140" s="133" t="s">
        <v>442</v>
      </c>
      <c r="D140" s="133" t="s">
        <v>130</v>
      </c>
      <c r="E140" s="134" t="s">
        <v>968</v>
      </c>
      <c r="F140" s="135" t="s">
        <v>969</v>
      </c>
      <c r="G140" s="136" t="s">
        <v>886</v>
      </c>
      <c r="H140" s="137">
        <v>2</v>
      </c>
      <c r="I140" s="138"/>
      <c r="J140" s="139">
        <f t="shared" si="30"/>
        <v>0</v>
      </c>
      <c r="K140" s="135" t="s">
        <v>368</v>
      </c>
      <c r="L140" s="34"/>
      <c r="M140" s="140" t="s">
        <v>32</v>
      </c>
      <c r="N140" s="141" t="s">
        <v>49</v>
      </c>
      <c r="P140" s="142">
        <f t="shared" si="31"/>
        <v>0</v>
      </c>
      <c r="Q140" s="142">
        <v>0</v>
      </c>
      <c r="R140" s="142">
        <f t="shared" si="32"/>
        <v>0</v>
      </c>
      <c r="S140" s="142">
        <v>0</v>
      </c>
      <c r="T140" s="143">
        <f t="shared" si="33"/>
        <v>0</v>
      </c>
      <c r="AR140" s="144" t="s">
        <v>542</v>
      </c>
      <c r="AT140" s="144" t="s">
        <v>130</v>
      </c>
      <c r="AU140" s="144" t="s">
        <v>150</v>
      </c>
      <c r="AY140" s="18" t="s">
        <v>128</v>
      </c>
      <c r="BE140" s="145">
        <f t="shared" si="34"/>
        <v>0</v>
      </c>
      <c r="BF140" s="145">
        <f t="shared" si="35"/>
        <v>0</v>
      </c>
      <c r="BG140" s="145">
        <f t="shared" si="36"/>
        <v>0</v>
      </c>
      <c r="BH140" s="145">
        <f t="shared" si="37"/>
        <v>0</v>
      </c>
      <c r="BI140" s="145">
        <f t="shared" si="38"/>
        <v>0</v>
      </c>
      <c r="BJ140" s="18" t="s">
        <v>85</v>
      </c>
      <c r="BK140" s="145">
        <f t="shared" si="39"/>
        <v>0</v>
      </c>
      <c r="BL140" s="18" t="s">
        <v>542</v>
      </c>
      <c r="BM140" s="144" t="s">
        <v>617</v>
      </c>
    </row>
    <row r="141" spans="2:65" s="1" customFormat="1" ht="16.5" customHeight="1">
      <c r="B141" s="34"/>
      <c r="C141" s="133" t="s">
        <v>447</v>
      </c>
      <c r="D141" s="133" t="s">
        <v>130</v>
      </c>
      <c r="E141" s="134" t="s">
        <v>970</v>
      </c>
      <c r="F141" s="135" t="s">
        <v>971</v>
      </c>
      <c r="G141" s="136" t="s">
        <v>901</v>
      </c>
      <c r="H141" s="191"/>
      <c r="I141" s="138"/>
      <c r="J141" s="139">
        <f t="shared" si="30"/>
        <v>0</v>
      </c>
      <c r="K141" s="135" t="s">
        <v>902</v>
      </c>
      <c r="L141" s="34"/>
      <c r="M141" s="140" t="s">
        <v>32</v>
      </c>
      <c r="N141" s="141" t="s">
        <v>49</v>
      </c>
      <c r="P141" s="142">
        <f t="shared" si="31"/>
        <v>0</v>
      </c>
      <c r="Q141" s="142">
        <v>0</v>
      </c>
      <c r="R141" s="142">
        <f t="shared" si="32"/>
        <v>0</v>
      </c>
      <c r="S141" s="142">
        <v>0</v>
      </c>
      <c r="T141" s="143">
        <f t="shared" si="33"/>
        <v>0</v>
      </c>
      <c r="AR141" s="144" t="s">
        <v>542</v>
      </c>
      <c r="AT141" s="144" t="s">
        <v>130</v>
      </c>
      <c r="AU141" s="144" t="s">
        <v>150</v>
      </c>
      <c r="AY141" s="18" t="s">
        <v>128</v>
      </c>
      <c r="BE141" s="145">
        <f t="shared" si="34"/>
        <v>0</v>
      </c>
      <c r="BF141" s="145">
        <f t="shared" si="35"/>
        <v>0</v>
      </c>
      <c r="BG141" s="145">
        <f t="shared" si="36"/>
        <v>0</v>
      </c>
      <c r="BH141" s="145">
        <f t="shared" si="37"/>
        <v>0</v>
      </c>
      <c r="BI141" s="145">
        <f t="shared" si="38"/>
        <v>0</v>
      </c>
      <c r="BJ141" s="18" t="s">
        <v>85</v>
      </c>
      <c r="BK141" s="145">
        <f t="shared" si="39"/>
        <v>0</v>
      </c>
      <c r="BL141" s="18" t="s">
        <v>542</v>
      </c>
      <c r="BM141" s="144" t="s">
        <v>972</v>
      </c>
    </row>
    <row r="142" spans="2:65" s="1" customFormat="1" ht="16.5" customHeight="1">
      <c r="B142" s="34"/>
      <c r="C142" s="133" t="s">
        <v>455</v>
      </c>
      <c r="D142" s="133" t="s">
        <v>130</v>
      </c>
      <c r="E142" s="134" t="s">
        <v>973</v>
      </c>
      <c r="F142" s="135" t="s">
        <v>974</v>
      </c>
      <c r="G142" s="136" t="s">
        <v>901</v>
      </c>
      <c r="H142" s="191"/>
      <c r="I142" s="138"/>
      <c r="J142" s="139">
        <f t="shared" si="30"/>
        <v>0</v>
      </c>
      <c r="K142" s="135" t="s">
        <v>902</v>
      </c>
      <c r="L142" s="34"/>
      <c r="M142" s="140" t="s">
        <v>32</v>
      </c>
      <c r="N142" s="141" t="s">
        <v>49</v>
      </c>
      <c r="P142" s="142">
        <f t="shared" si="31"/>
        <v>0</v>
      </c>
      <c r="Q142" s="142">
        <v>0</v>
      </c>
      <c r="R142" s="142">
        <f t="shared" si="32"/>
        <v>0</v>
      </c>
      <c r="S142" s="142">
        <v>0</v>
      </c>
      <c r="T142" s="143">
        <f t="shared" si="33"/>
        <v>0</v>
      </c>
      <c r="AR142" s="144" t="s">
        <v>542</v>
      </c>
      <c r="AT142" s="144" t="s">
        <v>130</v>
      </c>
      <c r="AU142" s="144" t="s">
        <v>150</v>
      </c>
      <c r="AY142" s="18" t="s">
        <v>128</v>
      </c>
      <c r="BE142" s="145">
        <f t="shared" si="34"/>
        <v>0</v>
      </c>
      <c r="BF142" s="145">
        <f t="shared" si="35"/>
        <v>0</v>
      </c>
      <c r="BG142" s="145">
        <f t="shared" si="36"/>
        <v>0</v>
      </c>
      <c r="BH142" s="145">
        <f t="shared" si="37"/>
        <v>0</v>
      </c>
      <c r="BI142" s="145">
        <f t="shared" si="38"/>
        <v>0</v>
      </c>
      <c r="BJ142" s="18" t="s">
        <v>85</v>
      </c>
      <c r="BK142" s="145">
        <f t="shared" si="39"/>
        <v>0</v>
      </c>
      <c r="BL142" s="18" t="s">
        <v>542</v>
      </c>
      <c r="BM142" s="144" t="s">
        <v>975</v>
      </c>
    </row>
    <row r="143" spans="2:63" s="11" customFormat="1" ht="20.85" customHeight="1">
      <c r="B143" s="121"/>
      <c r="D143" s="122" t="s">
        <v>77</v>
      </c>
      <c r="E143" s="131" t="s">
        <v>976</v>
      </c>
      <c r="F143" s="131" t="s">
        <v>977</v>
      </c>
      <c r="I143" s="124"/>
      <c r="J143" s="132">
        <f>BK143</f>
        <v>0</v>
      </c>
      <c r="L143" s="121"/>
      <c r="M143" s="126"/>
      <c r="P143" s="127">
        <f>SUM(P144:P147)</f>
        <v>0</v>
      </c>
      <c r="R143" s="127">
        <f>SUM(R144:R147)</f>
        <v>0</v>
      </c>
      <c r="T143" s="128">
        <f>SUM(T144:T147)</f>
        <v>0</v>
      </c>
      <c r="AR143" s="122" t="s">
        <v>150</v>
      </c>
      <c r="AT143" s="129" t="s">
        <v>77</v>
      </c>
      <c r="AU143" s="129" t="s">
        <v>87</v>
      </c>
      <c r="AY143" s="122" t="s">
        <v>128</v>
      </c>
      <c r="BK143" s="130">
        <f>SUM(BK144:BK147)</f>
        <v>0</v>
      </c>
    </row>
    <row r="144" spans="2:65" s="1" customFormat="1" ht="16.5" customHeight="1">
      <c r="B144" s="34"/>
      <c r="C144" s="133" t="s">
        <v>460</v>
      </c>
      <c r="D144" s="133" t="s">
        <v>130</v>
      </c>
      <c r="E144" s="134" t="s">
        <v>978</v>
      </c>
      <c r="F144" s="135" t="s">
        <v>979</v>
      </c>
      <c r="G144" s="136" t="s">
        <v>886</v>
      </c>
      <c r="H144" s="137">
        <v>11</v>
      </c>
      <c r="I144" s="138"/>
      <c r="J144" s="139">
        <f>ROUND(I144*H144,2)</f>
        <v>0</v>
      </c>
      <c r="K144" s="135" t="s">
        <v>368</v>
      </c>
      <c r="L144" s="34"/>
      <c r="M144" s="140" t="s">
        <v>32</v>
      </c>
      <c r="N144" s="141" t="s">
        <v>49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542</v>
      </c>
      <c r="AT144" s="144" t="s">
        <v>130</v>
      </c>
      <c r="AU144" s="144" t="s">
        <v>150</v>
      </c>
      <c r="AY144" s="18" t="s">
        <v>128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8" t="s">
        <v>85</v>
      </c>
      <c r="BK144" s="145">
        <f>ROUND(I144*H144,2)</f>
        <v>0</v>
      </c>
      <c r="BL144" s="18" t="s">
        <v>542</v>
      </c>
      <c r="BM144" s="144" t="s">
        <v>625</v>
      </c>
    </row>
    <row r="145" spans="2:65" s="1" customFormat="1" ht="16.5" customHeight="1">
      <c r="B145" s="34"/>
      <c r="C145" s="133" t="s">
        <v>465</v>
      </c>
      <c r="D145" s="133" t="s">
        <v>130</v>
      </c>
      <c r="E145" s="134" t="s">
        <v>980</v>
      </c>
      <c r="F145" s="135" t="s">
        <v>981</v>
      </c>
      <c r="G145" s="136" t="s">
        <v>886</v>
      </c>
      <c r="H145" s="137">
        <v>11</v>
      </c>
      <c r="I145" s="138"/>
      <c r="J145" s="139">
        <f>ROUND(I145*H145,2)</f>
        <v>0</v>
      </c>
      <c r="K145" s="135" t="s">
        <v>368</v>
      </c>
      <c r="L145" s="34"/>
      <c r="M145" s="140" t="s">
        <v>32</v>
      </c>
      <c r="N145" s="141" t="s">
        <v>49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542</v>
      </c>
      <c r="AT145" s="144" t="s">
        <v>130</v>
      </c>
      <c r="AU145" s="144" t="s">
        <v>150</v>
      </c>
      <c r="AY145" s="18" t="s">
        <v>128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8" t="s">
        <v>85</v>
      </c>
      <c r="BK145" s="145">
        <f>ROUND(I145*H145,2)</f>
        <v>0</v>
      </c>
      <c r="BL145" s="18" t="s">
        <v>542</v>
      </c>
      <c r="BM145" s="144" t="s">
        <v>637</v>
      </c>
    </row>
    <row r="146" spans="2:65" s="1" customFormat="1" ht="16.5" customHeight="1">
      <c r="B146" s="34"/>
      <c r="C146" s="133" t="s">
        <v>470</v>
      </c>
      <c r="D146" s="133" t="s">
        <v>130</v>
      </c>
      <c r="E146" s="134" t="s">
        <v>970</v>
      </c>
      <c r="F146" s="135" t="s">
        <v>971</v>
      </c>
      <c r="G146" s="136" t="s">
        <v>901</v>
      </c>
      <c r="H146" s="191"/>
      <c r="I146" s="138"/>
      <c r="J146" s="139">
        <f>ROUND(I146*H146,2)</f>
        <v>0</v>
      </c>
      <c r="K146" s="135" t="s">
        <v>902</v>
      </c>
      <c r="L146" s="34"/>
      <c r="M146" s="140" t="s">
        <v>32</v>
      </c>
      <c r="N146" s="141" t="s">
        <v>49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542</v>
      </c>
      <c r="AT146" s="144" t="s">
        <v>130</v>
      </c>
      <c r="AU146" s="144" t="s">
        <v>150</v>
      </c>
      <c r="AY146" s="18" t="s">
        <v>128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8" t="s">
        <v>85</v>
      </c>
      <c r="BK146" s="145">
        <f>ROUND(I146*H146,2)</f>
        <v>0</v>
      </c>
      <c r="BL146" s="18" t="s">
        <v>542</v>
      </c>
      <c r="BM146" s="144" t="s">
        <v>982</v>
      </c>
    </row>
    <row r="147" spans="2:65" s="1" customFormat="1" ht="16.5" customHeight="1">
      <c r="B147" s="34"/>
      <c r="C147" s="133" t="s">
        <v>476</v>
      </c>
      <c r="D147" s="133" t="s">
        <v>130</v>
      </c>
      <c r="E147" s="134" t="s">
        <v>973</v>
      </c>
      <c r="F147" s="135" t="s">
        <v>974</v>
      </c>
      <c r="G147" s="136" t="s">
        <v>901</v>
      </c>
      <c r="H147" s="191"/>
      <c r="I147" s="138"/>
      <c r="J147" s="139">
        <f>ROUND(I147*H147,2)</f>
        <v>0</v>
      </c>
      <c r="K147" s="135" t="s">
        <v>902</v>
      </c>
      <c r="L147" s="34"/>
      <c r="M147" s="140" t="s">
        <v>32</v>
      </c>
      <c r="N147" s="141" t="s">
        <v>49</v>
      </c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44" t="s">
        <v>542</v>
      </c>
      <c r="AT147" s="144" t="s">
        <v>130</v>
      </c>
      <c r="AU147" s="144" t="s">
        <v>150</v>
      </c>
      <c r="AY147" s="18" t="s">
        <v>128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8" t="s">
        <v>85</v>
      </c>
      <c r="BK147" s="145">
        <f>ROUND(I147*H147,2)</f>
        <v>0</v>
      </c>
      <c r="BL147" s="18" t="s">
        <v>542</v>
      </c>
      <c r="BM147" s="144" t="s">
        <v>983</v>
      </c>
    </row>
    <row r="148" spans="2:63" s="11" customFormat="1" ht="20.85" customHeight="1">
      <c r="B148" s="121"/>
      <c r="D148" s="122" t="s">
        <v>77</v>
      </c>
      <c r="E148" s="131" t="s">
        <v>984</v>
      </c>
      <c r="F148" s="131" t="s">
        <v>985</v>
      </c>
      <c r="I148" s="124"/>
      <c r="J148" s="132">
        <f>BK148</f>
        <v>0</v>
      </c>
      <c r="L148" s="121"/>
      <c r="M148" s="126"/>
      <c r="P148" s="127">
        <f>SUM(P149:P167)</f>
        <v>0</v>
      </c>
      <c r="R148" s="127">
        <f>SUM(R149:R167)</f>
        <v>0</v>
      </c>
      <c r="T148" s="128">
        <f>SUM(T149:T167)</f>
        <v>0</v>
      </c>
      <c r="AR148" s="122" t="s">
        <v>150</v>
      </c>
      <c r="AT148" s="129" t="s">
        <v>77</v>
      </c>
      <c r="AU148" s="129" t="s">
        <v>87</v>
      </c>
      <c r="AY148" s="122" t="s">
        <v>128</v>
      </c>
      <c r="BK148" s="130">
        <f>SUM(BK149:BK167)</f>
        <v>0</v>
      </c>
    </row>
    <row r="149" spans="2:65" s="1" customFormat="1" ht="16.5" customHeight="1">
      <c r="B149" s="34"/>
      <c r="C149" s="133" t="s">
        <v>482</v>
      </c>
      <c r="D149" s="133" t="s">
        <v>130</v>
      </c>
      <c r="E149" s="134" t="s">
        <v>986</v>
      </c>
      <c r="F149" s="135" t="s">
        <v>987</v>
      </c>
      <c r="G149" s="136" t="s">
        <v>223</v>
      </c>
      <c r="H149" s="137">
        <v>320</v>
      </c>
      <c r="I149" s="138"/>
      <c r="J149" s="139">
        <f aca="true" t="shared" si="40" ref="J149:J167">ROUND(I149*H149,2)</f>
        <v>0</v>
      </c>
      <c r="K149" s="135" t="s">
        <v>368</v>
      </c>
      <c r="L149" s="34"/>
      <c r="M149" s="140" t="s">
        <v>32</v>
      </c>
      <c r="N149" s="141" t="s">
        <v>49</v>
      </c>
      <c r="P149" s="142">
        <f aca="true" t="shared" si="41" ref="P149:P167">O149*H149</f>
        <v>0</v>
      </c>
      <c r="Q149" s="142">
        <v>0</v>
      </c>
      <c r="R149" s="142">
        <f aca="true" t="shared" si="42" ref="R149:R167">Q149*H149</f>
        <v>0</v>
      </c>
      <c r="S149" s="142">
        <v>0</v>
      </c>
      <c r="T149" s="143">
        <f aca="true" t="shared" si="43" ref="T149:T167">S149*H149</f>
        <v>0</v>
      </c>
      <c r="AR149" s="144" t="s">
        <v>542</v>
      </c>
      <c r="AT149" s="144" t="s">
        <v>130</v>
      </c>
      <c r="AU149" s="144" t="s">
        <v>150</v>
      </c>
      <c r="AY149" s="18" t="s">
        <v>128</v>
      </c>
      <c r="BE149" s="145">
        <f aca="true" t="shared" si="44" ref="BE149:BE167">IF(N149="základní",J149,0)</f>
        <v>0</v>
      </c>
      <c r="BF149" s="145">
        <f aca="true" t="shared" si="45" ref="BF149:BF167">IF(N149="snížená",J149,0)</f>
        <v>0</v>
      </c>
      <c r="BG149" s="145">
        <f aca="true" t="shared" si="46" ref="BG149:BG167">IF(N149="zákl. přenesená",J149,0)</f>
        <v>0</v>
      </c>
      <c r="BH149" s="145">
        <f aca="true" t="shared" si="47" ref="BH149:BH167">IF(N149="sníž. přenesená",J149,0)</f>
        <v>0</v>
      </c>
      <c r="BI149" s="145">
        <f aca="true" t="shared" si="48" ref="BI149:BI167">IF(N149="nulová",J149,0)</f>
        <v>0</v>
      </c>
      <c r="BJ149" s="18" t="s">
        <v>85</v>
      </c>
      <c r="BK149" s="145">
        <f aca="true" t="shared" si="49" ref="BK149:BK167">ROUND(I149*H149,2)</f>
        <v>0</v>
      </c>
      <c r="BL149" s="18" t="s">
        <v>542</v>
      </c>
      <c r="BM149" s="144" t="s">
        <v>647</v>
      </c>
    </row>
    <row r="150" spans="2:65" s="1" customFormat="1" ht="16.5" customHeight="1">
      <c r="B150" s="34"/>
      <c r="C150" s="133" t="s">
        <v>489</v>
      </c>
      <c r="D150" s="133" t="s">
        <v>130</v>
      </c>
      <c r="E150" s="134" t="s">
        <v>988</v>
      </c>
      <c r="F150" s="135" t="s">
        <v>989</v>
      </c>
      <c r="G150" s="136" t="s">
        <v>223</v>
      </c>
      <c r="H150" s="137">
        <v>320</v>
      </c>
      <c r="I150" s="138"/>
      <c r="J150" s="139">
        <f t="shared" si="40"/>
        <v>0</v>
      </c>
      <c r="K150" s="135" t="s">
        <v>368</v>
      </c>
      <c r="L150" s="34"/>
      <c r="M150" s="140" t="s">
        <v>32</v>
      </c>
      <c r="N150" s="141" t="s">
        <v>49</v>
      </c>
      <c r="P150" s="142">
        <f t="shared" si="41"/>
        <v>0</v>
      </c>
      <c r="Q150" s="142">
        <v>0</v>
      </c>
      <c r="R150" s="142">
        <f t="shared" si="42"/>
        <v>0</v>
      </c>
      <c r="S150" s="142">
        <v>0</v>
      </c>
      <c r="T150" s="143">
        <f t="shared" si="43"/>
        <v>0</v>
      </c>
      <c r="AR150" s="144" t="s">
        <v>542</v>
      </c>
      <c r="AT150" s="144" t="s">
        <v>130</v>
      </c>
      <c r="AU150" s="144" t="s">
        <v>150</v>
      </c>
      <c r="AY150" s="18" t="s">
        <v>128</v>
      </c>
      <c r="BE150" s="145">
        <f t="shared" si="44"/>
        <v>0</v>
      </c>
      <c r="BF150" s="145">
        <f t="shared" si="45"/>
        <v>0</v>
      </c>
      <c r="BG150" s="145">
        <f t="shared" si="46"/>
        <v>0</v>
      </c>
      <c r="BH150" s="145">
        <f t="shared" si="47"/>
        <v>0</v>
      </c>
      <c r="BI150" s="145">
        <f t="shared" si="48"/>
        <v>0</v>
      </c>
      <c r="BJ150" s="18" t="s">
        <v>85</v>
      </c>
      <c r="BK150" s="145">
        <f t="shared" si="49"/>
        <v>0</v>
      </c>
      <c r="BL150" s="18" t="s">
        <v>542</v>
      </c>
      <c r="BM150" s="144" t="s">
        <v>662</v>
      </c>
    </row>
    <row r="151" spans="2:65" s="1" customFormat="1" ht="16.5" customHeight="1">
      <c r="B151" s="34"/>
      <c r="C151" s="133" t="s">
        <v>494</v>
      </c>
      <c r="D151" s="133" t="s">
        <v>130</v>
      </c>
      <c r="E151" s="134" t="s">
        <v>990</v>
      </c>
      <c r="F151" s="135" t="s">
        <v>991</v>
      </c>
      <c r="G151" s="136" t="s">
        <v>223</v>
      </c>
      <c r="H151" s="137">
        <v>320</v>
      </c>
      <c r="I151" s="138"/>
      <c r="J151" s="139">
        <f t="shared" si="40"/>
        <v>0</v>
      </c>
      <c r="K151" s="135" t="s">
        <v>368</v>
      </c>
      <c r="L151" s="34"/>
      <c r="M151" s="140" t="s">
        <v>32</v>
      </c>
      <c r="N151" s="141" t="s">
        <v>49</v>
      </c>
      <c r="P151" s="142">
        <f t="shared" si="41"/>
        <v>0</v>
      </c>
      <c r="Q151" s="142">
        <v>0</v>
      </c>
      <c r="R151" s="142">
        <f t="shared" si="42"/>
        <v>0</v>
      </c>
      <c r="S151" s="142">
        <v>0</v>
      </c>
      <c r="T151" s="143">
        <f t="shared" si="43"/>
        <v>0</v>
      </c>
      <c r="AR151" s="144" t="s">
        <v>542</v>
      </c>
      <c r="AT151" s="144" t="s">
        <v>130</v>
      </c>
      <c r="AU151" s="144" t="s">
        <v>150</v>
      </c>
      <c r="AY151" s="18" t="s">
        <v>128</v>
      </c>
      <c r="BE151" s="145">
        <f t="shared" si="44"/>
        <v>0</v>
      </c>
      <c r="BF151" s="145">
        <f t="shared" si="45"/>
        <v>0</v>
      </c>
      <c r="BG151" s="145">
        <f t="shared" si="46"/>
        <v>0</v>
      </c>
      <c r="BH151" s="145">
        <f t="shared" si="47"/>
        <v>0</v>
      </c>
      <c r="BI151" s="145">
        <f t="shared" si="48"/>
        <v>0</v>
      </c>
      <c r="BJ151" s="18" t="s">
        <v>85</v>
      </c>
      <c r="BK151" s="145">
        <f t="shared" si="49"/>
        <v>0</v>
      </c>
      <c r="BL151" s="18" t="s">
        <v>542</v>
      </c>
      <c r="BM151" s="144" t="s">
        <v>672</v>
      </c>
    </row>
    <row r="152" spans="2:65" s="1" customFormat="1" ht="16.5" customHeight="1">
      <c r="B152" s="34"/>
      <c r="C152" s="133" t="s">
        <v>501</v>
      </c>
      <c r="D152" s="133" t="s">
        <v>130</v>
      </c>
      <c r="E152" s="134" t="s">
        <v>992</v>
      </c>
      <c r="F152" s="135" t="s">
        <v>993</v>
      </c>
      <c r="G152" s="136" t="s">
        <v>223</v>
      </c>
      <c r="H152" s="137">
        <v>320</v>
      </c>
      <c r="I152" s="138"/>
      <c r="J152" s="139">
        <f t="shared" si="40"/>
        <v>0</v>
      </c>
      <c r="K152" s="135" t="s">
        <v>368</v>
      </c>
      <c r="L152" s="34"/>
      <c r="M152" s="140" t="s">
        <v>32</v>
      </c>
      <c r="N152" s="141" t="s">
        <v>49</v>
      </c>
      <c r="P152" s="142">
        <f t="shared" si="41"/>
        <v>0</v>
      </c>
      <c r="Q152" s="142">
        <v>0</v>
      </c>
      <c r="R152" s="142">
        <f t="shared" si="42"/>
        <v>0</v>
      </c>
      <c r="S152" s="142">
        <v>0</v>
      </c>
      <c r="T152" s="143">
        <f t="shared" si="43"/>
        <v>0</v>
      </c>
      <c r="AR152" s="144" t="s">
        <v>542</v>
      </c>
      <c r="AT152" s="144" t="s">
        <v>130</v>
      </c>
      <c r="AU152" s="144" t="s">
        <v>150</v>
      </c>
      <c r="AY152" s="18" t="s">
        <v>128</v>
      </c>
      <c r="BE152" s="145">
        <f t="shared" si="44"/>
        <v>0</v>
      </c>
      <c r="BF152" s="145">
        <f t="shared" si="45"/>
        <v>0</v>
      </c>
      <c r="BG152" s="145">
        <f t="shared" si="46"/>
        <v>0</v>
      </c>
      <c r="BH152" s="145">
        <f t="shared" si="47"/>
        <v>0</v>
      </c>
      <c r="BI152" s="145">
        <f t="shared" si="48"/>
        <v>0</v>
      </c>
      <c r="BJ152" s="18" t="s">
        <v>85</v>
      </c>
      <c r="BK152" s="145">
        <f t="shared" si="49"/>
        <v>0</v>
      </c>
      <c r="BL152" s="18" t="s">
        <v>542</v>
      </c>
      <c r="BM152" s="144" t="s">
        <v>689</v>
      </c>
    </row>
    <row r="153" spans="2:65" s="1" customFormat="1" ht="16.5" customHeight="1">
      <c r="B153" s="34"/>
      <c r="C153" s="133" t="s">
        <v>506</v>
      </c>
      <c r="D153" s="133" t="s">
        <v>130</v>
      </c>
      <c r="E153" s="134" t="s">
        <v>994</v>
      </c>
      <c r="F153" s="135" t="s">
        <v>995</v>
      </c>
      <c r="G153" s="136" t="s">
        <v>253</v>
      </c>
      <c r="H153" s="137">
        <v>3.2</v>
      </c>
      <c r="I153" s="138"/>
      <c r="J153" s="139">
        <f t="shared" si="40"/>
        <v>0</v>
      </c>
      <c r="K153" s="135" t="s">
        <v>368</v>
      </c>
      <c r="L153" s="34"/>
      <c r="M153" s="140" t="s">
        <v>32</v>
      </c>
      <c r="N153" s="141" t="s">
        <v>49</v>
      </c>
      <c r="P153" s="142">
        <f t="shared" si="41"/>
        <v>0</v>
      </c>
      <c r="Q153" s="142">
        <v>0</v>
      </c>
      <c r="R153" s="142">
        <f t="shared" si="42"/>
        <v>0</v>
      </c>
      <c r="S153" s="142">
        <v>0</v>
      </c>
      <c r="T153" s="143">
        <f t="shared" si="43"/>
        <v>0</v>
      </c>
      <c r="AR153" s="144" t="s">
        <v>542</v>
      </c>
      <c r="AT153" s="144" t="s">
        <v>130</v>
      </c>
      <c r="AU153" s="144" t="s">
        <v>150</v>
      </c>
      <c r="AY153" s="18" t="s">
        <v>128</v>
      </c>
      <c r="BE153" s="145">
        <f t="shared" si="44"/>
        <v>0</v>
      </c>
      <c r="BF153" s="145">
        <f t="shared" si="45"/>
        <v>0</v>
      </c>
      <c r="BG153" s="145">
        <f t="shared" si="46"/>
        <v>0</v>
      </c>
      <c r="BH153" s="145">
        <f t="shared" si="47"/>
        <v>0</v>
      </c>
      <c r="BI153" s="145">
        <f t="shared" si="48"/>
        <v>0</v>
      </c>
      <c r="BJ153" s="18" t="s">
        <v>85</v>
      </c>
      <c r="BK153" s="145">
        <f t="shared" si="49"/>
        <v>0</v>
      </c>
      <c r="BL153" s="18" t="s">
        <v>542</v>
      </c>
      <c r="BM153" s="144" t="s">
        <v>700</v>
      </c>
    </row>
    <row r="154" spans="2:65" s="1" customFormat="1" ht="16.5" customHeight="1">
      <c r="B154" s="34"/>
      <c r="C154" s="133" t="s">
        <v>512</v>
      </c>
      <c r="D154" s="133" t="s">
        <v>130</v>
      </c>
      <c r="E154" s="134" t="s">
        <v>996</v>
      </c>
      <c r="F154" s="135" t="s">
        <v>997</v>
      </c>
      <c r="G154" s="136" t="s">
        <v>133</v>
      </c>
      <c r="H154" s="137">
        <v>160</v>
      </c>
      <c r="I154" s="138"/>
      <c r="J154" s="139">
        <f t="shared" si="40"/>
        <v>0</v>
      </c>
      <c r="K154" s="135" t="s">
        <v>368</v>
      </c>
      <c r="L154" s="34"/>
      <c r="M154" s="140" t="s">
        <v>32</v>
      </c>
      <c r="N154" s="141" t="s">
        <v>49</v>
      </c>
      <c r="P154" s="142">
        <f t="shared" si="41"/>
        <v>0</v>
      </c>
      <c r="Q154" s="142">
        <v>0</v>
      </c>
      <c r="R154" s="142">
        <f t="shared" si="42"/>
        <v>0</v>
      </c>
      <c r="S154" s="142">
        <v>0</v>
      </c>
      <c r="T154" s="143">
        <f t="shared" si="43"/>
        <v>0</v>
      </c>
      <c r="AR154" s="144" t="s">
        <v>542</v>
      </c>
      <c r="AT154" s="144" t="s">
        <v>130</v>
      </c>
      <c r="AU154" s="144" t="s">
        <v>150</v>
      </c>
      <c r="AY154" s="18" t="s">
        <v>128</v>
      </c>
      <c r="BE154" s="145">
        <f t="shared" si="44"/>
        <v>0</v>
      </c>
      <c r="BF154" s="145">
        <f t="shared" si="45"/>
        <v>0</v>
      </c>
      <c r="BG154" s="145">
        <f t="shared" si="46"/>
        <v>0</v>
      </c>
      <c r="BH154" s="145">
        <f t="shared" si="47"/>
        <v>0</v>
      </c>
      <c r="BI154" s="145">
        <f t="shared" si="48"/>
        <v>0</v>
      </c>
      <c r="BJ154" s="18" t="s">
        <v>85</v>
      </c>
      <c r="BK154" s="145">
        <f t="shared" si="49"/>
        <v>0</v>
      </c>
      <c r="BL154" s="18" t="s">
        <v>542</v>
      </c>
      <c r="BM154" s="144" t="s">
        <v>716</v>
      </c>
    </row>
    <row r="155" spans="2:65" s="1" customFormat="1" ht="21.75" customHeight="1">
      <c r="B155" s="34"/>
      <c r="C155" s="133" t="s">
        <v>518</v>
      </c>
      <c r="D155" s="133" t="s">
        <v>130</v>
      </c>
      <c r="E155" s="134" t="s">
        <v>998</v>
      </c>
      <c r="F155" s="135" t="s">
        <v>999</v>
      </c>
      <c r="G155" s="136" t="s">
        <v>223</v>
      </c>
      <c r="H155" s="137">
        <v>30</v>
      </c>
      <c r="I155" s="138"/>
      <c r="J155" s="139">
        <f t="shared" si="40"/>
        <v>0</v>
      </c>
      <c r="K155" s="135" t="s">
        <v>368</v>
      </c>
      <c r="L155" s="34"/>
      <c r="M155" s="140" t="s">
        <v>32</v>
      </c>
      <c r="N155" s="141" t="s">
        <v>49</v>
      </c>
      <c r="P155" s="142">
        <f t="shared" si="41"/>
        <v>0</v>
      </c>
      <c r="Q155" s="142">
        <v>0</v>
      </c>
      <c r="R155" s="142">
        <f t="shared" si="42"/>
        <v>0</v>
      </c>
      <c r="S155" s="142">
        <v>0</v>
      </c>
      <c r="T155" s="143">
        <f t="shared" si="43"/>
        <v>0</v>
      </c>
      <c r="AR155" s="144" t="s">
        <v>542</v>
      </c>
      <c r="AT155" s="144" t="s">
        <v>130</v>
      </c>
      <c r="AU155" s="144" t="s">
        <v>150</v>
      </c>
      <c r="AY155" s="18" t="s">
        <v>128</v>
      </c>
      <c r="BE155" s="145">
        <f t="shared" si="44"/>
        <v>0</v>
      </c>
      <c r="BF155" s="145">
        <f t="shared" si="45"/>
        <v>0</v>
      </c>
      <c r="BG155" s="145">
        <f t="shared" si="46"/>
        <v>0</v>
      </c>
      <c r="BH155" s="145">
        <f t="shared" si="47"/>
        <v>0</v>
      </c>
      <c r="BI155" s="145">
        <f t="shared" si="48"/>
        <v>0</v>
      </c>
      <c r="BJ155" s="18" t="s">
        <v>85</v>
      </c>
      <c r="BK155" s="145">
        <f t="shared" si="49"/>
        <v>0</v>
      </c>
      <c r="BL155" s="18" t="s">
        <v>542</v>
      </c>
      <c r="BM155" s="144" t="s">
        <v>727</v>
      </c>
    </row>
    <row r="156" spans="2:65" s="1" customFormat="1" ht="16.5" customHeight="1">
      <c r="B156" s="34"/>
      <c r="C156" s="133" t="s">
        <v>523</v>
      </c>
      <c r="D156" s="133" t="s">
        <v>130</v>
      </c>
      <c r="E156" s="134" t="s">
        <v>1000</v>
      </c>
      <c r="F156" s="135" t="s">
        <v>1001</v>
      </c>
      <c r="G156" s="136" t="s">
        <v>133</v>
      </c>
      <c r="H156" s="137">
        <v>30</v>
      </c>
      <c r="I156" s="138"/>
      <c r="J156" s="139">
        <f t="shared" si="40"/>
        <v>0</v>
      </c>
      <c r="K156" s="135" t="s">
        <v>368</v>
      </c>
      <c r="L156" s="34"/>
      <c r="M156" s="140" t="s">
        <v>32</v>
      </c>
      <c r="N156" s="141" t="s">
        <v>49</v>
      </c>
      <c r="P156" s="142">
        <f t="shared" si="41"/>
        <v>0</v>
      </c>
      <c r="Q156" s="142">
        <v>0</v>
      </c>
      <c r="R156" s="142">
        <f t="shared" si="42"/>
        <v>0</v>
      </c>
      <c r="S156" s="142">
        <v>0</v>
      </c>
      <c r="T156" s="143">
        <f t="shared" si="43"/>
        <v>0</v>
      </c>
      <c r="AR156" s="144" t="s">
        <v>542</v>
      </c>
      <c r="AT156" s="144" t="s">
        <v>130</v>
      </c>
      <c r="AU156" s="144" t="s">
        <v>150</v>
      </c>
      <c r="AY156" s="18" t="s">
        <v>128</v>
      </c>
      <c r="BE156" s="145">
        <f t="shared" si="44"/>
        <v>0</v>
      </c>
      <c r="BF156" s="145">
        <f t="shared" si="45"/>
        <v>0</v>
      </c>
      <c r="BG156" s="145">
        <f t="shared" si="46"/>
        <v>0</v>
      </c>
      <c r="BH156" s="145">
        <f t="shared" si="47"/>
        <v>0</v>
      </c>
      <c r="BI156" s="145">
        <f t="shared" si="48"/>
        <v>0</v>
      </c>
      <c r="BJ156" s="18" t="s">
        <v>85</v>
      </c>
      <c r="BK156" s="145">
        <f t="shared" si="49"/>
        <v>0</v>
      </c>
      <c r="BL156" s="18" t="s">
        <v>542</v>
      </c>
      <c r="BM156" s="144" t="s">
        <v>740</v>
      </c>
    </row>
    <row r="157" spans="2:65" s="1" customFormat="1" ht="16.5" customHeight="1">
      <c r="B157" s="34"/>
      <c r="C157" s="133" t="s">
        <v>528</v>
      </c>
      <c r="D157" s="133" t="s">
        <v>130</v>
      </c>
      <c r="E157" s="134" t="s">
        <v>1002</v>
      </c>
      <c r="F157" s="135" t="s">
        <v>1003</v>
      </c>
      <c r="G157" s="136" t="s">
        <v>223</v>
      </c>
      <c r="H157" s="137">
        <v>60</v>
      </c>
      <c r="I157" s="138"/>
      <c r="J157" s="139">
        <f t="shared" si="40"/>
        <v>0</v>
      </c>
      <c r="K157" s="135" t="s">
        <v>368</v>
      </c>
      <c r="L157" s="34"/>
      <c r="M157" s="140" t="s">
        <v>32</v>
      </c>
      <c r="N157" s="141" t="s">
        <v>49</v>
      </c>
      <c r="P157" s="142">
        <f t="shared" si="41"/>
        <v>0</v>
      </c>
      <c r="Q157" s="142">
        <v>0</v>
      </c>
      <c r="R157" s="142">
        <f t="shared" si="42"/>
        <v>0</v>
      </c>
      <c r="S157" s="142">
        <v>0</v>
      </c>
      <c r="T157" s="143">
        <f t="shared" si="43"/>
        <v>0</v>
      </c>
      <c r="AR157" s="144" t="s">
        <v>542</v>
      </c>
      <c r="AT157" s="144" t="s">
        <v>130</v>
      </c>
      <c r="AU157" s="144" t="s">
        <v>150</v>
      </c>
      <c r="AY157" s="18" t="s">
        <v>128</v>
      </c>
      <c r="BE157" s="145">
        <f t="shared" si="44"/>
        <v>0</v>
      </c>
      <c r="BF157" s="145">
        <f t="shared" si="45"/>
        <v>0</v>
      </c>
      <c r="BG157" s="145">
        <f t="shared" si="46"/>
        <v>0</v>
      </c>
      <c r="BH157" s="145">
        <f t="shared" si="47"/>
        <v>0</v>
      </c>
      <c r="BI157" s="145">
        <f t="shared" si="48"/>
        <v>0</v>
      </c>
      <c r="BJ157" s="18" t="s">
        <v>85</v>
      </c>
      <c r="BK157" s="145">
        <f t="shared" si="49"/>
        <v>0</v>
      </c>
      <c r="BL157" s="18" t="s">
        <v>542</v>
      </c>
      <c r="BM157" s="144" t="s">
        <v>752</v>
      </c>
    </row>
    <row r="158" spans="2:65" s="1" customFormat="1" ht="16.5" customHeight="1">
      <c r="B158" s="34"/>
      <c r="C158" s="133" t="s">
        <v>533</v>
      </c>
      <c r="D158" s="133" t="s">
        <v>130</v>
      </c>
      <c r="E158" s="134" t="s">
        <v>1004</v>
      </c>
      <c r="F158" s="135" t="s">
        <v>1005</v>
      </c>
      <c r="G158" s="136" t="s">
        <v>133</v>
      </c>
      <c r="H158" s="137">
        <v>30</v>
      </c>
      <c r="I158" s="138"/>
      <c r="J158" s="139">
        <f t="shared" si="40"/>
        <v>0</v>
      </c>
      <c r="K158" s="135" t="s">
        <v>368</v>
      </c>
      <c r="L158" s="34"/>
      <c r="M158" s="140" t="s">
        <v>32</v>
      </c>
      <c r="N158" s="141" t="s">
        <v>49</v>
      </c>
      <c r="P158" s="142">
        <f t="shared" si="41"/>
        <v>0</v>
      </c>
      <c r="Q158" s="142">
        <v>0</v>
      </c>
      <c r="R158" s="142">
        <f t="shared" si="42"/>
        <v>0</v>
      </c>
      <c r="S158" s="142">
        <v>0</v>
      </c>
      <c r="T158" s="143">
        <f t="shared" si="43"/>
        <v>0</v>
      </c>
      <c r="AR158" s="144" t="s">
        <v>542</v>
      </c>
      <c r="AT158" s="144" t="s">
        <v>130</v>
      </c>
      <c r="AU158" s="144" t="s">
        <v>150</v>
      </c>
      <c r="AY158" s="18" t="s">
        <v>128</v>
      </c>
      <c r="BE158" s="145">
        <f t="shared" si="44"/>
        <v>0</v>
      </c>
      <c r="BF158" s="145">
        <f t="shared" si="45"/>
        <v>0</v>
      </c>
      <c r="BG158" s="145">
        <f t="shared" si="46"/>
        <v>0</v>
      </c>
      <c r="BH158" s="145">
        <f t="shared" si="47"/>
        <v>0</v>
      </c>
      <c r="BI158" s="145">
        <f t="shared" si="48"/>
        <v>0</v>
      </c>
      <c r="BJ158" s="18" t="s">
        <v>85</v>
      </c>
      <c r="BK158" s="145">
        <f t="shared" si="49"/>
        <v>0</v>
      </c>
      <c r="BL158" s="18" t="s">
        <v>542</v>
      </c>
      <c r="BM158" s="144" t="s">
        <v>762</v>
      </c>
    </row>
    <row r="159" spans="2:65" s="1" customFormat="1" ht="16.5" customHeight="1">
      <c r="B159" s="34"/>
      <c r="C159" s="133" t="s">
        <v>536</v>
      </c>
      <c r="D159" s="133" t="s">
        <v>130</v>
      </c>
      <c r="E159" s="134" t="s">
        <v>988</v>
      </c>
      <c r="F159" s="135" t="s">
        <v>989</v>
      </c>
      <c r="G159" s="136" t="s">
        <v>223</v>
      </c>
      <c r="H159" s="137">
        <v>30</v>
      </c>
      <c r="I159" s="138"/>
      <c r="J159" s="139">
        <f t="shared" si="40"/>
        <v>0</v>
      </c>
      <c r="K159" s="135" t="s">
        <v>368</v>
      </c>
      <c r="L159" s="34"/>
      <c r="M159" s="140" t="s">
        <v>32</v>
      </c>
      <c r="N159" s="141" t="s">
        <v>49</v>
      </c>
      <c r="P159" s="142">
        <f t="shared" si="41"/>
        <v>0</v>
      </c>
      <c r="Q159" s="142">
        <v>0</v>
      </c>
      <c r="R159" s="142">
        <f t="shared" si="42"/>
        <v>0</v>
      </c>
      <c r="S159" s="142">
        <v>0</v>
      </c>
      <c r="T159" s="143">
        <f t="shared" si="43"/>
        <v>0</v>
      </c>
      <c r="AR159" s="144" t="s">
        <v>542</v>
      </c>
      <c r="AT159" s="144" t="s">
        <v>130</v>
      </c>
      <c r="AU159" s="144" t="s">
        <v>150</v>
      </c>
      <c r="AY159" s="18" t="s">
        <v>128</v>
      </c>
      <c r="BE159" s="145">
        <f t="shared" si="44"/>
        <v>0</v>
      </c>
      <c r="BF159" s="145">
        <f t="shared" si="45"/>
        <v>0</v>
      </c>
      <c r="BG159" s="145">
        <f t="shared" si="46"/>
        <v>0</v>
      </c>
      <c r="BH159" s="145">
        <f t="shared" si="47"/>
        <v>0</v>
      </c>
      <c r="BI159" s="145">
        <f t="shared" si="48"/>
        <v>0</v>
      </c>
      <c r="BJ159" s="18" t="s">
        <v>85</v>
      </c>
      <c r="BK159" s="145">
        <f t="shared" si="49"/>
        <v>0</v>
      </c>
      <c r="BL159" s="18" t="s">
        <v>542</v>
      </c>
      <c r="BM159" s="144" t="s">
        <v>776</v>
      </c>
    </row>
    <row r="160" spans="2:65" s="1" customFormat="1" ht="16.5" customHeight="1">
      <c r="B160" s="34"/>
      <c r="C160" s="133" t="s">
        <v>542</v>
      </c>
      <c r="D160" s="133" t="s">
        <v>130</v>
      </c>
      <c r="E160" s="134" t="s">
        <v>990</v>
      </c>
      <c r="F160" s="135" t="s">
        <v>991</v>
      </c>
      <c r="G160" s="136" t="s">
        <v>223</v>
      </c>
      <c r="H160" s="137">
        <v>30</v>
      </c>
      <c r="I160" s="138"/>
      <c r="J160" s="139">
        <f t="shared" si="40"/>
        <v>0</v>
      </c>
      <c r="K160" s="135" t="s">
        <v>368</v>
      </c>
      <c r="L160" s="34"/>
      <c r="M160" s="140" t="s">
        <v>32</v>
      </c>
      <c r="N160" s="141" t="s">
        <v>49</v>
      </c>
      <c r="P160" s="142">
        <f t="shared" si="41"/>
        <v>0</v>
      </c>
      <c r="Q160" s="142">
        <v>0</v>
      </c>
      <c r="R160" s="142">
        <f t="shared" si="42"/>
        <v>0</v>
      </c>
      <c r="S160" s="142">
        <v>0</v>
      </c>
      <c r="T160" s="143">
        <f t="shared" si="43"/>
        <v>0</v>
      </c>
      <c r="AR160" s="144" t="s">
        <v>542</v>
      </c>
      <c r="AT160" s="144" t="s">
        <v>130</v>
      </c>
      <c r="AU160" s="144" t="s">
        <v>150</v>
      </c>
      <c r="AY160" s="18" t="s">
        <v>128</v>
      </c>
      <c r="BE160" s="145">
        <f t="shared" si="44"/>
        <v>0</v>
      </c>
      <c r="BF160" s="145">
        <f t="shared" si="45"/>
        <v>0</v>
      </c>
      <c r="BG160" s="145">
        <f t="shared" si="46"/>
        <v>0</v>
      </c>
      <c r="BH160" s="145">
        <f t="shared" si="47"/>
        <v>0</v>
      </c>
      <c r="BI160" s="145">
        <f t="shared" si="48"/>
        <v>0</v>
      </c>
      <c r="BJ160" s="18" t="s">
        <v>85</v>
      </c>
      <c r="BK160" s="145">
        <f t="shared" si="49"/>
        <v>0</v>
      </c>
      <c r="BL160" s="18" t="s">
        <v>542</v>
      </c>
      <c r="BM160" s="144" t="s">
        <v>792</v>
      </c>
    </row>
    <row r="161" spans="2:65" s="1" customFormat="1" ht="16.5" customHeight="1">
      <c r="B161" s="34"/>
      <c r="C161" s="133" t="s">
        <v>548</v>
      </c>
      <c r="D161" s="133" t="s">
        <v>130</v>
      </c>
      <c r="E161" s="134" t="s">
        <v>994</v>
      </c>
      <c r="F161" s="135" t="s">
        <v>995</v>
      </c>
      <c r="G161" s="136" t="s">
        <v>253</v>
      </c>
      <c r="H161" s="137">
        <v>36</v>
      </c>
      <c r="I161" s="138"/>
      <c r="J161" s="139">
        <f t="shared" si="40"/>
        <v>0</v>
      </c>
      <c r="K161" s="135" t="s">
        <v>368</v>
      </c>
      <c r="L161" s="34"/>
      <c r="M161" s="140" t="s">
        <v>32</v>
      </c>
      <c r="N161" s="141" t="s">
        <v>49</v>
      </c>
      <c r="P161" s="142">
        <f t="shared" si="41"/>
        <v>0</v>
      </c>
      <c r="Q161" s="142">
        <v>0</v>
      </c>
      <c r="R161" s="142">
        <f t="shared" si="42"/>
        <v>0</v>
      </c>
      <c r="S161" s="142">
        <v>0</v>
      </c>
      <c r="T161" s="143">
        <f t="shared" si="43"/>
        <v>0</v>
      </c>
      <c r="AR161" s="144" t="s">
        <v>542</v>
      </c>
      <c r="AT161" s="144" t="s">
        <v>130</v>
      </c>
      <c r="AU161" s="144" t="s">
        <v>150</v>
      </c>
      <c r="AY161" s="18" t="s">
        <v>128</v>
      </c>
      <c r="BE161" s="145">
        <f t="shared" si="44"/>
        <v>0</v>
      </c>
      <c r="BF161" s="145">
        <f t="shared" si="45"/>
        <v>0</v>
      </c>
      <c r="BG161" s="145">
        <f t="shared" si="46"/>
        <v>0</v>
      </c>
      <c r="BH161" s="145">
        <f t="shared" si="47"/>
        <v>0</v>
      </c>
      <c r="BI161" s="145">
        <f t="shared" si="48"/>
        <v>0</v>
      </c>
      <c r="BJ161" s="18" t="s">
        <v>85</v>
      </c>
      <c r="BK161" s="145">
        <f t="shared" si="49"/>
        <v>0</v>
      </c>
      <c r="BL161" s="18" t="s">
        <v>542</v>
      </c>
      <c r="BM161" s="144" t="s">
        <v>805</v>
      </c>
    </row>
    <row r="162" spans="2:65" s="1" customFormat="1" ht="16.5" customHeight="1">
      <c r="B162" s="34"/>
      <c r="C162" s="133" t="s">
        <v>554</v>
      </c>
      <c r="D162" s="133" t="s">
        <v>130</v>
      </c>
      <c r="E162" s="134" t="s">
        <v>1006</v>
      </c>
      <c r="F162" s="135" t="s">
        <v>1007</v>
      </c>
      <c r="G162" s="136" t="s">
        <v>253</v>
      </c>
      <c r="H162" s="137">
        <v>31.2</v>
      </c>
      <c r="I162" s="138"/>
      <c r="J162" s="139">
        <f t="shared" si="40"/>
        <v>0</v>
      </c>
      <c r="K162" s="135" t="s">
        <v>368</v>
      </c>
      <c r="L162" s="34"/>
      <c r="M162" s="140" t="s">
        <v>32</v>
      </c>
      <c r="N162" s="141" t="s">
        <v>49</v>
      </c>
      <c r="P162" s="142">
        <f t="shared" si="41"/>
        <v>0</v>
      </c>
      <c r="Q162" s="142">
        <v>0</v>
      </c>
      <c r="R162" s="142">
        <f t="shared" si="42"/>
        <v>0</v>
      </c>
      <c r="S162" s="142">
        <v>0</v>
      </c>
      <c r="T162" s="143">
        <f t="shared" si="43"/>
        <v>0</v>
      </c>
      <c r="AR162" s="144" t="s">
        <v>542</v>
      </c>
      <c r="AT162" s="144" t="s">
        <v>130</v>
      </c>
      <c r="AU162" s="144" t="s">
        <v>150</v>
      </c>
      <c r="AY162" s="18" t="s">
        <v>128</v>
      </c>
      <c r="BE162" s="145">
        <f t="shared" si="44"/>
        <v>0</v>
      </c>
      <c r="BF162" s="145">
        <f t="shared" si="45"/>
        <v>0</v>
      </c>
      <c r="BG162" s="145">
        <f t="shared" si="46"/>
        <v>0</v>
      </c>
      <c r="BH162" s="145">
        <f t="shared" si="47"/>
        <v>0</v>
      </c>
      <c r="BI162" s="145">
        <f t="shared" si="48"/>
        <v>0</v>
      </c>
      <c r="BJ162" s="18" t="s">
        <v>85</v>
      </c>
      <c r="BK162" s="145">
        <f t="shared" si="49"/>
        <v>0</v>
      </c>
      <c r="BL162" s="18" t="s">
        <v>542</v>
      </c>
      <c r="BM162" s="144" t="s">
        <v>821</v>
      </c>
    </row>
    <row r="163" spans="2:65" s="1" customFormat="1" ht="16.5" customHeight="1">
      <c r="B163" s="34"/>
      <c r="C163" s="133" t="s">
        <v>562</v>
      </c>
      <c r="D163" s="133" t="s">
        <v>130</v>
      </c>
      <c r="E163" s="134" t="s">
        <v>1008</v>
      </c>
      <c r="F163" s="135" t="s">
        <v>1009</v>
      </c>
      <c r="G163" s="136" t="s">
        <v>133</v>
      </c>
      <c r="H163" s="137">
        <v>30</v>
      </c>
      <c r="I163" s="138"/>
      <c r="J163" s="139">
        <f t="shared" si="40"/>
        <v>0</v>
      </c>
      <c r="K163" s="135" t="s">
        <v>368</v>
      </c>
      <c r="L163" s="34"/>
      <c r="M163" s="140" t="s">
        <v>32</v>
      </c>
      <c r="N163" s="141" t="s">
        <v>49</v>
      </c>
      <c r="P163" s="142">
        <f t="shared" si="41"/>
        <v>0</v>
      </c>
      <c r="Q163" s="142">
        <v>0</v>
      </c>
      <c r="R163" s="142">
        <f t="shared" si="42"/>
        <v>0</v>
      </c>
      <c r="S163" s="142">
        <v>0</v>
      </c>
      <c r="T163" s="143">
        <f t="shared" si="43"/>
        <v>0</v>
      </c>
      <c r="AR163" s="144" t="s">
        <v>542</v>
      </c>
      <c r="AT163" s="144" t="s">
        <v>130</v>
      </c>
      <c r="AU163" s="144" t="s">
        <v>150</v>
      </c>
      <c r="AY163" s="18" t="s">
        <v>128</v>
      </c>
      <c r="BE163" s="145">
        <f t="shared" si="44"/>
        <v>0</v>
      </c>
      <c r="BF163" s="145">
        <f t="shared" si="45"/>
        <v>0</v>
      </c>
      <c r="BG163" s="145">
        <f t="shared" si="46"/>
        <v>0</v>
      </c>
      <c r="BH163" s="145">
        <f t="shared" si="47"/>
        <v>0</v>
      </c>
      <c r="BI163" s="145">
        <f t="shared" si="48"/>
        <v>0</v>
      </c>
      <c r="BJ163" s="18" t="s">
        <v>85</v>
      </c>
      <c r="BK163" s="145">
        <f t="shared" si="49"/>
        <v>0</v>
      </c>
      <c r="BL163" s="18" t="s">
        <v>542</v>
      </c>
      <c r="BM163" s="144" t="s">
        <v>837</v>
      </c>
    </row>
    <row r="164" spans="2:65" s="1" customFormat="1" ht="16.5" customHeight="1">
      <c r="B164" s="34"/>
      <c r="C164" s="133" t="s">
        <v>571</v>
      </c>
      <c r="D164" s="133" t="s">
        <v>130</v>
      </c>
      <c r="E164" s="134" t="s">
        <v>1010</v>
      </c>
      <c r="F164" s="135" t="s">
        <v>1011</v>
      </c>
      <c r="G164" s="136" t="s">
        <v>133</v>
      </c>
      <c r="H164" s="137">
        <v>30</v>
      </c>
      <c r="I164" s="138"/>
      <c r="J164" s="139">
        <f t="shared" si="40"/>
        <v>0</v>
      </c>
      <c r="K164" s="135" t="s">
        <v>368</v>
      </c>
      <c r="L164" s="34"/>
      <c r="M164" s="140" t="s">
        <v>32</v>
      </c>
      <c r="N164" s="141" t="s">
        <v>49</v>
      </c>
      <c r="P164" s="142">
        <f t="shared" si="41"/>
        <v>0</v>
      </c>
      <c r="Q164" s="142">
        <v>0</v>
      </c>
      <c r="R164" s="142">
        <f t="shared" si="42"/>
        <v>0</v>
      </c>
      <c r="S164" s="142">
        <v>0</v>
      </c>
      <c r="T164" s="143">
        <f t="shared" si="43"/>
        <v>0</v>
      </c>
      <c r="AR164" s="144" t="s">
        <v>542</v>
      </c>
      <c r="AT164" s="144" t="s">
        <v>130</v>
      </c>
      <c r="AU164" s="144" t="s">
        <v>150</v>
      </c>
      <c r="AY164" s="18" t="s">
        <v>128</v>
      </c>
      <c r="BE164" s="145">
        <f t="shared" si="44"/>
        <v>0</v>
      </c>
      <c r="BF164" s="145">
        <f t="shared" si="45"/>
        <v>0</v>
      </c>
      <c r="BG164" s="145">
        <f t="shared" si="46"/>
        <v>0</v>
      </c>
      <c r="BH164" s="145">
        <f t="shared" si="47"/>
        <v>0</v>
      </c>
      <c r="BI164" s="145">
        <f t="shared" si="48"/>
        <v>0</v>
      </c>
      <c r="BJ164" s="18" t="s">
        <v>85</v>
      </c>
      <c r="BK164" s="145">
        <f t="shared" si="49"/>
        <v>0</v>
      </c>
      <c r="BL164" s="18" t="s">
        <v>542</v>
      </c>
      <c r="BM164" s="144" t="s">
        <v>847</v>
      </c>
    </row>
    <row r="165" spans="2:65" s="1" customFormat="1" ht="21.75" customHeight="1">
      <c r="B165" s="34"/>
      <c r="C165" s="133" t="s">
        <v>577</v>
      </c>
      <c r="D165" s="133" t="s">
        <v>130</v>
      </c>
      <c r="E165" s="134" t="s">
        <v>1012</v>
      </c>
      <c r="F165" s="135" t="s">
        <v>1013</v>
      </c>
      <c r="G165" s="136" t="s">
        <v>886</v>
      </c>
      <c r="H165" s="137">
        <v>15</v>
      </c>
      <c r="I165" s="138"/>
      <c r="J165" s="139">
        <f t="shared" si="40"/>
        <v>0</v>
      </c>
      <c r="K165" s="135" t="s">
        <v>368</v>
      </c>
      <c r="L165" s="34"/>
      <c r="M165" s="140" t="s">
        <v>32</v>
      </c>
      <c r="N165" s="141" t="s">
        <v>49</v>
      </c>
      <c r="P165" s="142">
        <f t="shared" si="41"/>
        <v>0</v>
      </c>
      <c r="Q165" s="142">
        <v>0</v>
      </c>
      <c r="R165" s="142">
        <f t="shared" si="42"/>
        <v>0</v>
      </c>
      <c r="S165" s="142">
        <v>0</v>
      </c>
      <c r="T165" s="143">
        <f t="shared" si="43"/>
        <v>0</v>
      </c>
      <c r="AR165" s="144" t="s">
        <v>542</v>
      </c>
      <c r="AT165" s="144" t="s">
        <v>130</v>
      </c>
      <c r="AU165" s="144" t="s">
        <v>150</v>
      </c>
      <c r="AY165" s="18" t="s">
        <v>128</v>
      </c>
      <c r="BE165" s="145">
        <f t="shared" si="44"/>
        <v>0</v>
      </c>
      <c r="BF165" s="145">
        <f t="shared" si="45"/>
        <v>0</v>
      </c>
      <c r="BG165" s="145">
        <f t="shared" si="46"/>
        <v>0</v>
      </c>
      <c r="BH165" s="145">
        <f t="shared" si="47"/>
        <v>0</v>
      </c>
      <c r="BI165" s="145">
        <f t="shared" si="48"/>
        <v>0</v>
      </c>
      <c r="BJ165" s="18" t="s">
        <v>85</v>
      </c>
      <c r="BK165" s="145">
        <f t="shared" si="49"/>
        <v>0</v>
      </c>
      <c r="BL165" s="18" t="s">
        <v>542</v>
      </c>
      <c r="BM165" s="144" t="s">
        <v>859</v>
      </c>
    </row>
    <row r="166" spans="2:65" s="1" customFormat="1" ht="21.75" customHeight="1">
      <c r="B166" s="34"/>
      <c r="C166" s="133" t="s">
        <v>583</v>
      </c>
      <c r="D166" s="133" t="s">
        <v>130</v>
      </c>
      <c r="E166" s="134" t="s">
        <v>1014</v>
      </c>
      <c r="F166" s="135" t="s">
        <v>1015</v>
      </c>
      <c r="G166" s="136" t="s">
        <v>253</v>
      </c>
      <c r="H166" s="137">
        <v>22.5</v>
      </c>
      <c r="I166" s="138"/>
      <c r="J166" s="139">
        <f t="shared" si="40"/>
        <v>0</v>
      </c>
      <c r="K166" s="135" t="s">
        <v>368</v>
      </c>
      <c r="L166" s="34"/>
      <c r="M166" s="140" t="s">
        <v>32</v>
      </c>
      <c r="N166" s="141" t="s">
        <v>49</v>
      </c>
      <c r="P166" s="142">
        <f t="shared" si="41"/>
        <v>0</v>
      </c>
      <c r="Q166" s="142">
        <v>0</v>
      </c>
      <c r="R166" s="142">
        <f t="shared" si="42"/>
        <v>0</v>
      </c>
      <c r="S166" s="142">
        <v>0</v>
      </c>
      <c r="T166" s="143">
        <f t="shared" si="43"/>
        <v>0</v>
      </c>
      <c r="AR166" s="144" t="s">
        <v>542</v>
      </c>
      <c r="AT166" s="144" t="s">
        <v>130</v>
      </c>
      <c r="AU166" s="144" t="s">
        <v>150</v>
      </c>
      <c r="AY166" s="18" t="s">
        <v>128</v>
      </c>
      <c r="BE166" s="145">
        <f t="shared" si="44"/>
        <v>0</v>
      </c>
      <c r="BF166" s="145">
        <f t="shared" si="45"/>
        <v>0</v>
      </c>
      <c r="BG166" s="145">
        <f t="shared" si="46"/>
        <v>0</v>
      </c>
      <c r="BH166" s="145">
        <f t="shared" si="47"/>
        <v>0</v>
      </c>
      <c r="BI166" s="145">
        <f t="shared" si="48"/>
        <v>0</v>
      </c>
      <c r="BJ166" s="18" t="s">
        <v>85</v>
      </c>
      <c r="BK166" s="145">
        <f t="shared" si="49"/>
        <v>0</v>
      </c>
      <c r="BL166" s="18" t="s">
        <v>542</v>
      </c>
      <c r="BM166" s="144" t="s">
        <v>1016</v>
      </c>
    </row>
    <row r="167" spans="2:65" s="1" customFormat="1" ht="16.5" customHeight="1">
      <c r="B167" s="34"/>
      <c r="C167" s="133" t="s">
        <v>590</v>
      </c>
      <c r="D167" s="133" t="s">
        <v>130</v>
      </c>
      <c r="E167" s="134" t="s">
        <v>994</v>
      </c>
      <c r="F167" s="135" t="s">
        <v>995</v>
      </c>
      <c r="G167" s="136" t="s">
        <v>253</v>
      </c>
      <c r="H167" s="137">
        <v>22.5</v>
      </c>
      <c r="I167" s="138"/>
      <c r="J167" s="139">
        <f t="shared" si="40"/>
        <v>0</v>
      </c>
      <c r="K167" s="135" t="s">
        <v>368</v>
      </c>
      <c r="L167" s="34"/>
      <c r="M167" s="140" t="s">
        <v>32</v>
      </c>
      <c r="N167" s="141" t="s">
        <v>49</v>
      </c>
      <c r="P167" s="142">
        <f t="shared" si="41"/>
        <v>0</v>
      </c>
      <c r="Q167" s="142">
        <v>0</v>
      </c>
      <c r="R167" s="142">
        <f t="shared" si="42"/>
        <v>0</v>
      </c>
      <c r="S167" s="142">
        <v>0</v>
      </c>
      <c r="T167" s="143">
        <f t="shared" si="43"/>
        <v>0</v>
      </c>
      <c r="AR167" s="144" t="s">
        <v>542</v>
      </c>
      <c r="AT167" s="144" t="s">
        <v>130</v>
      </c>
      <c r="AU167" s="144" t="s">
        <v>150</v>
      </c>
      <c r="AY167" s="18" t="s">
        <v>128</v>
      </c>
      <c r="BE167" s="145">
        <f t="shared" si="44"/>
        <v>0</v>
      </c>
      <c r="BF167" s="145">
        <f t="shared" si="45"/>
        <v>0</v>
      </c>
      <c r="BG167" s="145">
        <f t="shared" si="46"/>
        <v>0</v>
      </c>
      <c r="BH167" s="145">
        <f t="shared" si="47"/>
        <v>0</v>
      </c>
      <c r="BI167" s="145">
        <f t="shared" si="48"/>
        <v>0</v>
      </c>
      <c r="BJ167" s="18" t="s">
        <v>85</v>
      </c>
      <c r="BK167" s="145">
        <f t="shared" si="49"/>
        <v>0</v>
      </c>
      <c r="BL167" s="18" t="s">
        <v>542</v>
      </c>
      <c r="BM167" s="144" t="s">
        <v>1017</v>
      </c>
    </row>
    <row r="168" spans="2:63" s="11" customFormat="1" ht="20.85" customHeight="1">
      <c r="B168" s="121"/>
      <c r="D168" s="122" t="s">
        <v>77</v>
      </c>
      <c r="E168" s="131" t="s">
        <v>1018</v>
      </c>
      <c r="F168" s="131" t="s">
        <v>1019</v>
      </c>
      <c r="I168" s="124"/>
      <c r="J168" s="132">
        <f>BK168</f>
        <v>0</v>
      </c>
      <c r="L168" s="121"/>
      <c r="M168" s="126"/>
      <c r="P168" s="127">
        <f>SUM(P169:P174)</f>
        <v>0</v>
      </c>
      <c r="R168" s="127">
        <f>SUM(R169:R174)</f>
        <v>0</v>
      </c>
      <c r="T168" s="128">
        <f>SUM(T169:T174)</f>
        <v>0</v>
      </c>
      <c r="AR168" s="122" t="s">
        <v>150</v>
      </c>
      <c r="AT168" s="129" t="s">
        <v>77</v>
      </c>
      <c r="AU168" s="129" t="s">
        <v>87</v>
      </c>
      <c r="AY168" s="122" t="s">
        <v>128</v>
      </c>
      <c r="BK168" s="130">
        <f>SUM(BK169:BK174)</f>
        <v>0</v>
      </c>
    </row>
    <row r="169" spans="2:65" s="1" customFormat="1" ht="16.5" customHeight="1">
      <c r="B169" s="34"/>
      <c r="C169" s="133" t="s">
        <v>595</v>
      </c>
      <c r="D169" s="133" t="s">
        <v>130</v>
      </c>
      <c r="E169" s="134" t="s">
        <v>1020</v>
      </c>
      <c r="F169" s="135" t="s">
        <v>1021</v>
      </c>
      <c r="G169" s="136" t="s">
        <v>1022</v>
      </c>
      <c r="H169" s="137">
        <v>5</v>
      </c>
      <c r="I169" s="138"/>
      <c r="J169" s="139">
        <f aca="true" t="shared" si="50" ref="J169:J174">ROUND(I169*H169,2)</f>
        <v>0</v>
      </c>
      <c r="K169" s="135" t="s">
        <v>368</v>
      </c>
      <c r="L169" s="34"/>
      <c r="M169" s="140" t="s">
        <v>32</v>
      </c>
      <c r="N169" s="141" t="s">
        <v>49</v>
      </c>
      <c r="P169" s="142">
        <f aca="true" t="shared" si="51" ref="P169:P174">O169*H169</f>
        <v>0</v>
      </c>
      <c r="Q169" s="142">
        <v>0</v>
      </c>
      <c r="R169" s="142">
        <f aca="true" t="shared" si="52" ref="R169:R174">Q169*H169</f>
        <v>0</v>
      </c>
      <c r="S169" s="142">
        <v>0</v>
      </c>
      <c r="T169" s="143">
        <f aca="true" t="shared" si="53" ref="T169:T174">S169*H169</f>
        <v>0</v>
      </c>
      <c r="AR169" s="144" t="s">
        <v>542</v>
      </c>
      <c r="AT169" s="144" t="s">
        <v>130</v>
      </c>
      <c r="AU169" s="144" t="s">
        <v>150</v>
      </c>
      <c r="AY169" s="18" t="s">
        <v>128</v>
      </c>
      <c r="BE169" s="145">
        <f aca="true" t="shared" si="54" ref="BE169:BE174">IF(N169="základní",J169,0)</f>
        <v>0</v>
      </c>
      <c r="BF169" s="145">
        <f aca="true" t="shared" si="55" ref="BF169:BF174">IF(N169="snížená",J169,0)</f>
        <v>0</v>
      </c>
      <c r="BG169" s="145">
        <f aca="true" t="shared" si="56" ref="BG169:BG174">IF(N169="zákl. přenesená",J169,0)</f>
        <v>0</v>
      </c>
      <c r="BH169" s="145">
        <f aca="true" t="shared" si="57" ref="BH169:BH174">IF(N169="sníž. přenesená",J169,0)</f>
        <v>0</v>
      </c>
      <c r="BI169" s="145">
        <f aca="true" t="shared" si="58" ref="BI169:BI174">IF(N169="nulová",J169,0)</f>
        <v>0</v>
      </c>
      <c r="BJ169" s="18" t="s">
        <v>85</v>
      </c>
      <c r="BK169" s="145">
        <f aca="true" t="shared" si="59" ref="BK169:BK174">ROUND(I169*H169,2)</f>
        <v>0</v>
      </c>
      <c r="BL169" s="18" t="s">
        <v>542</v>
      </c>
      <c r="BM169" s="144" t="s">
        <v>1023</v>
      </c>
    </row>
    <row r="170" spans="2:65" s="1" customFormat="1" ht="16.5" customHeight="1">
      <c r="B170" s="34"/>
      <c r="C170" s="133" t="s">
        <v>601</v>
      </c>
      <c r="D170" s="133" t="s">
        <v>130</v>
      </c>
      <c r="E170" s="134" t="s">
        <v>1024</v>
      </c>
      <c r="F170" s="135" t="s">
        <v>1025</v>
      </c>
      <c r="G170" s="136" t="s">
        <v>1022</v>
      </c>
      <c r="H170" s="137">
        <v>10</v>
      </c>
      <c r="I170" s="138"/>
      <c r="J170" s="139">
        <f t="shared" si="50"/>
        <v>0</v>
      </c>
      <c r="K170" s="135" t="s">
        <v>368</v>
      </c>
      <c r="L170" s="34"/>
      <c r="M170" s="140" t="s">
        <v>32</v>
      </c>
      <c r="N170" s="141" t="s">
        <v>49</v>
      </c>
      <c r="P170" s="142">
        <f t="shared" si="51"/>
        <v>0</v>
      </c>
      <c r="Q170" s="142">
        <v>0</v>
      </c>
      <c r="R170" s="142">
        <f t="shared" si="52"/>
        <v>0</v>
      </c>
      <c r="S170" s="142">
        <v>0</v>
      </c>
      <c r="T170" s="143">
        <f t="shared" si="53"/>
        <v>0</v>
      </c>
      <c r="AR170" s="144" t="s">
        <v>542</v>
      </c>
      <c r="AT170" s="144" t="s">
        <v>130</v>
      </c>
      <c r="AU170" s="144" t="s">
        <v>150</v>
      </c>
      <c r="AY170" s="18" t="s">
        <v>128</v>
      </c>
      <c r="BE170" s="145">
        <f t="shared" si="54"/>
        <v>0</v>
      </c>
      <c r="BF170" s="145">
        <f t="shared" si="55"/>
        <v>0</v>
      </c>
      <c r="BG170" s="145">
        <f t="shared" si="56"/>
        <v>0</v>
      </c>
      <c r="BH170" s="145">
        <f t="shared" si="57"/>
        <v>0</v>
      </c>
      <c r="BI170" s="145">
        <f t="shared" si="58"/>
        <v>0</v>
      </c>
      <c r="BJ170" s="18" t="s">
        <v>85</v>
      </c>
      <c r="BK170" s="145">
        <f t="shared" si="59"/>
        <v>0</v>
      </c>
      <c r="BL170" s="18" t="s">
        <v>542</v>
      </c>
      <c r="BM170" s="144" t="s">
        <v>1026</v>
      </c>
    </row>
    <row r="171" spans="2:65" s="1" customFormat="1" ht="16.5" customHeight="1">
      <c r="B171" s="34"/>
      <c r="C171" s="133" t="s">
        <v>606</v>
      </c>
      <c r="D171" s="133" t="s">
        <v>130</v>
      </c>
      <c r="E171" s="134" t="s">
        <v>1027</v>
      </c>
      <c r="F171" s="135" t="s">
        <v>1028</v>
      </c>
      <c r="G171" s="136" t="s">
        <v>1022</v>
      </c>
      <c r="H171" s="137">
        <v>30</v>
      </c>
      <c r="I171" s="138"/>
      <c r="J171" s="139">
        <f t="shared" si="50"/>
        <v>0</v>
      </c>
      <c r="K171" s="135" t="s">
        <v>368</v>
      </c>
      <c r="L171" s="34"/>
      <c r="M171" s="140" t="s">
        <v>32</v>
      </c>
      <c r="N171" s="141" t="s">
        <v>49</v>
      </c>
      <c r="P171" s="142">
        <f t="shared" si="51"/>
        <v>0</v>
      </c>
      <c r="Q171" s="142">
        <v>0</v>
      </c>
      <c r="R171" s="142">
        <f t="shared" si="52"/>
        <v>0</v>
      </c>
      <c r="S171" s="142">
        <v>0</v>
      </c>
      <c r="T171" s="143">
        <f t="shared" si="53"/>
        <v>0</v>
      </c>
      <c r="AR171" s="144" t="s">
        <v>542</v>
      </c>
      <c r="AT171" s="144" t="s">
        <v>130</v>
      </c>
      <c r="AU171" s="144" t="s">
        <v>150</v>
      </c>
      <c r="AY171" s="18" t="s">
        <v>128</v>
      </c>
      <c r="BE171" s="145">
        <f t="shared" si="54"/>
        <v>0</v>
      </c>
      <c r="BF171" s="145">
        <f t="shared" si="55"/>
        <v>0</v>
      </c>
      <c r="BG171" s="145">
        <f t="shared" si="56"/>
        <v>0</v>
      </c>
      <c r="BH171" s="145">
        <f t="shared" si="57"/>
        <v>0</v>
      </c>
      <c r="BI171" s="145">
        <f t="shared" si="58"/>
        <v>0</v>
      </c>
      <c r="BJ171" s="18" t="s">
        <v>85</v>
      </c>
      <c r="BK171" s="145">
        <f t="shared" si="59"/>
        <v>0</v>
      </c>
      <c r="BL171" s="18" t="s">
        <v>542</v>
      </c>
      <c r="BM171" s="144" t="s">
        <v>1029</v>
      </c>
    </row>
    <row r="172" spans="2:65" s="1" customFormat="1" ht="16.5" customHeight="1">
      <c r="B172" s="34"/>
      <c r="C172" s="133" t="s">
        <v>611</v>
      </c>
      <c r="D172" s="133" t="s">
        <v>130</v>
      </c>
      <c r="E172" s="134" t="s">
        <v>1030</v>
      </c>
      <c r="F172" s="135" t="s">
        <v>1031</v>
      </c>
      <c r="G172" s="136" t="s">
        <v>1022</v>
      </c>
      <c r="H172" s="137">
        <v>30</v>
      </c>
      <c r="I172" s="138"/>
      <c r="J172" s="139">
        <f t="shared" si="50"/>
        <v>0</v>
      </c>
      <c r="K172" s="135" t="s">
        <v>368</v>
      </c>
      <c r="L172" s="34"/>
      <c r="M172" s="140" t="s">
        <v>32</v>
      </c>
      <c r="N172" s="141" t="s">
        <v>49</v>
      </c>
      <c r="P172" s="142">
        <f t="shared" si="51"/>
        <v>0</v>
      </c>
      <c r="Q172" s="142">
        <v>0</v>
      </c>
      <c r="R172" s="142">
        <f t="shared" si="52"/>
        <v>0</v>
      </c>
      <c r="S172" s="142">
        <v>0</v>
      </c>
      <c r="T172" s="143">
        <f t="shared" si="53"/>
        <v>0</v>
      </c>
      <c r="AR172" s="144" t="s">
        <v>542</v>
      </c>
      <c r="AT172" s="144" t="s">
        <v>130</v>
      </c>
      <c r="AU172" s="144" t="s">
        <v>150</v>
      </c>
      <c r="AY172" s="18" t="s">
        <v>128</v>
      </c>
      <c r="BE172" s="145">
        <f t="shared" si="54"/>
        <v>0</v>
      </c>
      <c r="BF172" s="145">
        <f t="shared" si="55"/>
        <v>0</v>
      </c>
      <c r="BG172" s="145">
        <f t="shared" si="56"/>
        <v>0</v>
      </c>
      <c r="BH172" s="145">
        <f t="shared" si="57"/>
        <v>0</v>
      </c>
      <c r="BI172" s="145">
        <f t="shared" si="58"/>
        <v>0</v>
      </c>
      <c r="BJ172" s="18" t="s">
        <v>85</v>
      </c>
      <c r="BK172" s="145">
        <f t="shared" si="59"/>
        <v>0</v>
      </c>
      <c r="BL172" s="18" t="s">
        <v>542</v>
      </c>
      <c r="BM172" s="144" t="s">
        <v>1032</v>
      </c>
    </row>
    <row r="173" spans="2:65" s="1" customFormat="1" ht="24.15" customHeight="1">
      <c r="B173" s="34"/>
      <c r="C173" s="133" t="s">
        <v>617</v>
      </c>
      <c r="D173" s="133" t="s">
        <v>130</v>
      </c>
      <c r="E173" s="134" t="s">
        <v>1033</v>
      </c>
      <c r="F173" s="135" t="s">
        <v>1034</v>
      </c>
      <c r="G173" s="136" t="s">
        <v>1035</v>
      </c>
      <c r="H173" s="137">
        <v>1</v>
      </c>
      <c r="I173" s="138"/>
      <c r="J173" s="139">
        <f t="shared" si="50"/>
        <v>0</v>
      </c>
      <c r="K173" s="135" t="s">
        <v>368</v>
      </c>
      <c r="L173" s="34"/>
      <c r="M173" s="140" t="s">
        <v>32</v>
      </c>
      <c r="N173" s="141" t="s">
        <v>49</v>
      </c>
      <c r="P173" s="142">
        <f t="shared" si="51"/>
        <v>0</v>
      </c>
      <c r="Q173" s="142">
        <v>0</v>
      </c>
      <c r="R173" s="142">
        <f t="shared" si="52"/>
        <v>0</v>
      </c>
      <c r="S173" s="142">
        <v>0</v>
      </c>
      <c r="T173" s="143">
        <f t="shared" si="53"/>
        <v>0</v>
      </c>
      <c r="AR173" s="144" t="s">
        <v>542</v>
      </c>
      <c r="AT173" s="144" t="s">
        <v>130</v>
      </c>
      <c r="AU173" s="144" t="s">
        <v>150</v>
      </c>
      <c r="AY173" s="18" t="s">
        <v>128</v>
      </c>
      <c r="BE173" s="145">
        <f t="shared" si="54"/>
        <v>0</v>
      </c>
      <c r="BF173" s="145">
        <f t="shared" si="55"/>
        <v>0</v>
      </c>
      <c r="BG173" s="145">
        <f t="shared" si="56"/>
        <v>0</v>
      </c>
      <c r="BH173" s="145">
        <f t="shared" si="57"/>
        <v>0</v>
      </c>
      <c r="BI173" s="145">
        <f t="shared" si="58"/>
        <v>0</v>
      </c>
      <c r="BJ173" s="18" t="s">
        <v>85</v>
      </c>
      <c r="BK173" s="145">
        <f t="shared" si="59"/>
        <v>0</v>
      </c>
      <c r="BL173" s="18" t="s">
        <v>542</v>
      </c>
      <c r="BM173" s="144" t="s">
        <v>1036</v>
      </c>
    </row>
    <row r="174" spans="2:65" s="1" customFormat="1" ht="24.15" customHeight="1">
      <c r="B174" s="34"/>
      <c r="C174" s="133" t="s">
        <v>623</v>
      </c>
      <c r="D174" s="133" t="s">
        <v>130</v>
      </c>
      <c r="E174" s="134" t="s">
        <v>1037</v>
      </c>
      <c r="F174" s="135" t="s">
        <v>1038</v>
      </c>
      <c r="G174" s="136" t="s">
        <v>1035</v>
      </c>
      <c r="H174" s="137">
        <v>1</v>
      </c>
      <c r="I174" s="138"/>
      <c r="J174" s="139">
        <f t="shared" si="50"/>
        <v>0</v>
      </c>
      <c r="K174" s="135" t="s">
        <v>368</v>
      </c>
      <c r="L174" s="34"/>
      <c r="M174" s="192" t="s">
        <v>32</v>
      </c>
      <c r="N174" s="193" t="s">
        <v>49</v>
      </c>
      <c r="O174" s="189"/>
      <c r="P174" s="194">
        <f t="shared" si="51"/>
        <v>0</v>
      </c>
      <c r="Q174" s="194">
        <v>0</v>
      </c>
      <c r="R174" s="194">
        <f t="shared" si="52"/>
        <v>0</v>
      </c>
      <c r="S174" s="194">
        <v>0</v>
      </c>
      <c r="T174" s="195">
        <f t="shared" si="53"/>
        <v>0</v>
      </c>
      <c r="AR174" s="144" t="s">
        <v>542</v>
      </c>
      <c r="AT174" s="144" t="s">
        <v>130</v>
      </c>
      <c r="AU174" s="144" t="s">
        <v>150</v>
      </c>
      <c r="AY174" s="18" t="s">
        <v>128</v>
      </c>
      <c r="BE174" s="145">
        <f t="shared" si="54"/>
        <v>0</v>
      </c>
      <c r="BF174" s="145">
        <f t="shared" si="55"/>
        <v>0</v>
      </c>
      <c r="BG174" s="145">
        <f t="shared" si="56"/>
        <v>0</v>
      </c>
      <c r="BH174" s="145">
        <f t="shared" si="57"/>
        <v>0</v>
      </c>
      <c r="BI174" s="145">
        <f t="shared" si="58"/>
        <v>0</v>
      </c>
      <c r="BJ174" s="18" t="s">
        <v>85</v>
      </c>
      <c r="BK174" s="145">
        <f t="shared" si="59"/>
        <v>0</v>
      </c>
      <c r="BL174" s="18" t="s">
        <v>542</v>
      </c>
      <c r="BM174" s="144" t="s">
        <v>1039</v>
      </c>
    </row>
    <row r="175" spans="2:12" s="1" customFormat="1" ht="6.9" customHeight="1">
      <c r="B175" s="43"/>
      <c r="C175" s="44"/>
      <c r="D175" s="44"/>
      <c r="E175" s="44"/>
      <c r="F175" s="44"/>
      <c r="G175" s="44"/>
      <c r="H175" s="44"/>
      <c r="I175" s="44"/>
      <c r="J175" s="44"/>
      <c r="K175" s="44"/>
      <c r="L175" s="34"/>
    </row>
  </sheetData>
  <sheetProtection algorithmName="SHA-512" hashValue="WAynZCPXeUmtARevYvXI0soP9RbI+lA+ZrX+XReiG3biR2a1I5IlZwbTtx0KnIszsBgapqMNfzof2AcFCb0qhg==" saltValue="6sW3DCvyGFt0OpRlvHQk8ukytrN7oIfQz9QYgaui0MaYNMthk1D/YK0BGPWgtmyIZWQY3H31KoF5tmck4zNEdg==" spinCount="100000" sheet="1" objects="1" scenarios="1" formatColumns="0" formatRows="0" autoFilter="0"/>
  <autoFilter ref="C87:K17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6" customWidth="1"/>
    <col min="2" max="2" width="1.7109375" style="196" customWidth="1"/>
    <col min="3" max="4" width="5.00390625" style="196" customWidth="1"/>
    <col min="5" max="5" width="11.7109375" style="196" customWidth="1"/>
    <col min="6" max="6" width="9.140625" style="196" customWidth="1"/>
    <col min="7" max="7" width="5.00390625" style="196" customWidth="1"/>
    <col min="8" max="8" width="77.8515625" style="196" customWidth="1"/>
    <col min="9" max="10" width="20.00390625" style="196" customWidth="1"/>
    <col min="11" max="11" width="1.7109375" style="196" customWidth="1"/>
  </cols>
  <sheetData>
    <row r="1" ht="37.5" customHeight="1"/>
    <row r="2" spans="2:11" ht="7.5" customHeight="1">
      <c r="B2" s="197"/>
      <c r="C2" s="198"/>
      <c r="D2" s="198"/>
      <c r="E2" s="198"/>
      <c r="F2" s="198"/>
      <c r="G2" s="198"/>
      <c r="H2" s="198"/>
      <c r="I2" s="198"/>
      <c r="J2" s="198"/>
      <c r="K2" s="199"/>
    </row>
    <row r="3" spans="2:11" s="16" customFormat="1" ht="45" customHeight="1">
      <c r="B3" s="200"/>
      <c r="C3" s="321" t="s">
        <v>1040</v>
      </c>
      <c r="D3" s="321"/>
      <c r="E3" s="321"/>
      <c r="F3" s="321"/>
      <c r="G3" s="321"/>
      <c r="H3" s="321"/>
      <c r="I3" s="321"/>
      <c r="J3" s="321"/>
      <c r="K3" s="201"/>
    </row>
    <row r="4" spans="2:11" ht="25.5" customHeight="1">
      <c r="B4" s="202"/>
      <c r="C4" s="322" t="s">
        <v>1041</v>
      </c>
      <c r="D4" s="322"/>
      <c r="E4" s="322"/>
      <c r="F4" s="322"/>
      <c r="G4" s="322"/>
      <c r="H4" s="322"/>
      <c r="I4" s="322"/>
      <c r="J4" s="322"/>
      <c r="K4" s="203"/>
    </row>
    <row r="5" spans="2:11" ht="5.25" customHeight="1">
      <c r="B5" s="202"/>
      <c r="C5" s="204"/>
      <c r="D5" s="204"/>
      <c r="E5" s="204"/>
      <c r="F5" s="204"/>
      <c r="G5" s="204"/>
      <c r="H5" s="204"/>
      <c r="I5" s="204"/>
      <c r="J5" s="204"/>
      <c r="K5" s="203"/>
    </row>
    <row r="6" spans="2:11" ht="15" customHeight="1">
      <c r="B6" s="202"/>
      <c r="C6" s="320" t="s">
        <v>1042</v>
      </c>
      <c r="D6" s="320"/>
      <c r="E6" s="320"/>
      <c r="F6" s="320"/>
      <c r="G6" s="320"/>
      <c r="H6" s="320"/>
      <c r="I6" s="320"/>
      <c r="J6" s="320"/>
      <c r="K6" s="203"/>
    </row>
    <row r="7" spans="2:11" ht="15" customHeight="1">
      <c r="B7" s="206"/>
      <c r="C7" s="320" t="s">
        <v>1043</v>
      </c>
      <c r="D7" s="320"/>
      <c r="E7" s="320"/>
      <c r="F7" s="320"/>
      <c r="G7" s="320"/>
      <c r="H7" s="320"/>
      <c r="I7" s="320"/>
      <c r="J7" s="320"/>
      <c r="K7" s="203"/>
    </row>
    <row r="8" spans="2:11" ht="12.75" customHeight="1">
      <c r="B8" s="206"/>
      <c r="C8" s="205"/>
      <c r="D8" s="205"/>
      <c r="E8" s="205"/>
      <c r="F8" s="205"/>
      <c r="G8" s="205"/>
      <c r="H8" s="205"/>
      <c r="I8" s="205"/>
      <c r="J8" s="205"/>
      <c r="K8" s="203"/>
    </row>
    <row r="9" spans="2:11" ht="15" customHeight="1">
      <c r="B9" s="206"/>
      <c r="C9" s="320" t="s">
        <v>1044</v>
      </c>
      <c r="D9" s="320"/>
      <c r="E9" s="320"/>
      <c r="F9" s="320"/>
      <c r="G9" s="320"/>
      <c r="H9" s="320"/>
      <c r="I9" s="320"/>
      <c r="J9" s="320"/>
      <c r="K9" s="203"/>
    </row>
    <row r="10" spans="2:11" ht="15" customHeight="1">
      <c r="B10" s="206"/>
      <c r="C10" s="205"/>
      <c r="D10" s="320" t="s">
        <v>1045</v>
      </c>
      <c r="E10" s="320"/>
      <c r="F10" s="320"/>
      <c r="G10" s="320"/>
      <c r="H10" s="320"/>
      <c r="I10" s="320"/>
      <c r="J10" s="320"/>
      <c r="K10" s="203"/>
    </row>
    <row r="11" spans="2:11" ht="15" customHeight="1">
      <c r="B11" s="206"/>
      <c r="C11" s="207"/>
      <c r="D11" s="320" t="s">
        <v>1046</v>
      </c>
      <c r="E11" s="320"/>
      <c r="F11" s="320"/>
      <c r="G11" s="320"/>
      <c r="H11" s="320"/>
      <c r="I11" s="320"/>
      <c r="J11" s="320"/>
      <c r="K11" s="203"/>
    </row>
    <row r="12" spans="2:11" ht="15" customHeight="1">
      <c r="B12" s="206"/>
      <c r="C12" s="207"/>
      <c r="D12" s="205"/>
      <c r="E12" s="205"/>
      <c r="F12" s="205"/>
      <c r="G12" s="205"/>
      <c r="H12" s="205"/>
      <c r="I12" s="205"/>
      <c r="J12" s="205"/>
      <c r="K12" s="203"/>
    </row>
    <row r="13" spans="2:11" ht="15" customHeight="1">
      <c r="B13" s="206"/>
      <c r="C13" s="207"/>
      <c r="D13" s="208" t="s">
        <v>1047</v>
      </c>
      <c r="E13" s="205"/>
      <c r="F13" s="205"/>
      <c r="G13" s="205"/>
      <c r="H13" s="205"/>
      <c r="I13" s="205"/>
      <c r="J13" s="205"/>
      <c r="K13" s="203"/>
    </row>
    <row r="14" spans="2:11" ht="12.75" customHeight="1">
      <c r="B14" s="206"/>
      <c r="C14" s="207"/>
      <c r="D14" s="207"/>
      <c r="E14" s="207"/>
      <c r="F14" s="207"/>
      <c r="G14" s="207"/>
      <c r="H14" s="207"/>
      <c r="I14" s="207"/>
      <c r="J14" s="207"/>
      <c r="K14" s="203"/>
    </row>
    <row r="15" spans="2:11" ht="15" customHeight="1">
      <c r="B15" s="206"/>
      <c r="C15" s="207"/>
      <c r="D15" s="320" t="s">
        <v>1048</v>
      </c>
      <c r="E15" s="320"/>
      <c r="F15" s="320"/>
      <c r="G15" s="320"/>
      <c r="H15" s="320"/>
      <c r="I15" s="320"/>
      <c r="J15" s="320"/>
      <c r="K15" s="203"/>
    </row>
    <row r="16" spans="2:11" ht="15" customHeight="1">
      <c r="B16" s="206"/>
      <c r="C16" s="207"/>
      <c r="D16" s="320" t="s">
        <v>1049</v>
      </c>
      <c r="E16" s="320"/>
      <c r="F16" s="320"/>
      <c r="G16" s="320"/>
      <c r="H16" s="320"/>
      <c r="I16" s="320"/>
      <c r="J16" s="320"/>
      <c r="K16" s="203"/>
    </row>
    <row r="17" spans="2:11" ht="15" customHeight="1">
      <c r="B17" s="206"/>
      <c r="C17" s="207"/>
      <c r="D17" s="320" t="s">
        <v>1050</v>
      </c>
      <c r="E17" s="320"/>
      <c r="F17" s="320"/>
      <c r="G17" s="320"/>
      <c r="H17" s="320"/>
      <c r="I17" s="320"/>
      <c r="J17" s="320"/>
      <c r="K17" s="203"/>
    </row>
    <row r="18" spans="2:11" ht="15" customHeight="1">
      <c r="B18" s="206"/>
      <c r="C18" s="207"/>
      <c r="D18" s="207"/>
      <c r="E18" s="209" t="s">
        <v>84</v>
      </c>
      <c r="F18" s="320" t="s">
        <v>1051</v>
      </c>
      <c r="G18" s="320"/>
      <c r="H18" s="320"/>
      <c r="I18" s="320"/>
      <c r="J18" s="320"/>
      <c r="K18" s="203"/>
    </row>
    <row r="19" spans="2:11" ht="15" customHeight="1">
      <c r="B19" s="206"/>
      <c r="C19" s="207"/>
      <c r="D19" s="207"/>
      <c r="E19" s="209" t="s">
        <v>1052</v>
      </c>
      <c r="F19" s="320" t="s">
        <v>1053</v>
      </c>
      <c r="G19" s="320"/>
      <c r="H19" s="320"/>
      <c r="I19" s="320"/>
      <c r="J19" s="320"/>
      <c r="K19" s="203"/>
    </row>
    <row r="20" spans="2:11" ht="15" customHeight="1">
      <c r="B20" s="206"/>
      <c r="C20" s="207"/>
      <c r="D20" s="207"/>
      <c r="E20" s="209" t="s">
        <v>1054</v>
      </c>
      <c r="F20" s="320" t="s">
        <v>1055</v>
      </c>
      <c r="G20" s="320"/>
      <c r="H20" s="320"/>
      <c r="I20" s="320"/>
      <c r="J20" s="320"/>
      <c r="K20" s="203"/>
    </row>
    <row r="21" spans="2:11" ht="15" customHeight="1">
      <c r="B21" s="206"/>
      <c r="C21" s="207"/>
      <c r="D21" s="207"/>
      <c r="E21" s="209" t="s">
        <v>1056</v>
      </c>
      <c r="F21" s="320" t="s">
        <v>1057</v>
      </c>
      <c r="G21" s="320"/>
      <c r="H21" s="320"/>
      <c r="I21" s="320"/>
      <c r="J21" s="320"/>
      <c r="K21" s="203"/>
    </row>
    <row r="22" spans="2:11" ht="15" customHeight="1">
      <c r="B22" s="206"/>
      <c r="C22" s="207"/>
      <c r="D22" s="207"/>
      <c r="E22" s="209" t="s">
        <v>1058</v>
      </c>
      <c r="F22" s="320" t="s">
        <v>1059</v>
      </c>
      <c r="G22" s="320"/>
      <c r="H22" s="320"/>
      <c r="I22" s="320"/>
      <c r="J22" s="320"/>
      <c r="K22" s="203"/>
    </row>
    <row r="23" spans="2:11" ht="15" customHeight="1">
      <c r="B23" s="206"/>
      <c r="C23" s="207"/>
      <c r="D23" s="207"/>
      <c r="E23" s="209" t="s">
        <v>91</v>
      </c>
      <c r="F23" s="320" t="s">
        <v>1060</v>
      </c>
      <c r="G23" s="320"/>
      <c r="H23" s="320"/>
      <c r="I23" s="320"/>
      <c r="J23" s="320"/>
      <c r="K23" s="203"/>
    </row>
    <row r="24" spans="2:11" ht="12.75" customHeight="1">
      <c r="B24" s="206"/>
      <c r="C24" s="207"/>
      <c r="D24" s="207"/>
      <c r="E24" s="207"/>
      <c r="F24" s="207"/>
      <c r="G24" s="207"/>
      <c r="H24" s="207"/>
      <c r="I24" s="207"/>
      <c r="J24" s="207"/>
      <c r="K24" s="203"/>
    </row>
    <row r="25" spans="2:11" ht="15" customHeight="1">
      <c r="B25" s="206"/>
      <c r="C25" s="320" t="s">
        <v>1061</v>
      </c>
      <c r="D25" s="320"/>
      <c r="E25" s="320"/>
      <c r="F25" s="320"/>
      <c r="G25" s="320"/>
      <c r="H25" s="320"/>
      <c r="I25" s="320"/>
      <c r="J25" s="320"/>
      <c r="K25" s="203"/>
    </row>
    <row r="26" spans="2:11" ht="15" customHeight="1">
      <c r="B26" s="206"/>
      <c r="C26" s="320" t="s">
        <v>1062</v>
      </c>
      <c r="D26" s="320"/>
      <c r="E26" s="320"/>
      <c r="F26" s="320"/>
      <c r="G26" s="320"/>
      <c r="H26" s="320"/>
      <c r="I26" s="320"/>
      <c r="J26" s="320"/>
      <c r="K26" s="203"/>
    </row>
    <row r="27" spans="2:11" ht="15" customHeight="1">
      <c r="B27" s="206"/>
      <c r="C27" s="205"/>
      <c r="D27" s="320" t="s">
        <v>1063</v>
      </c>
      <c r="E27" s="320"/>
      <c r="F27" s="320"/>
      <c r="G27" s="320"/>
      <c r="H27" s="320"/>
      <c r="I27" s="320"/>
      <c r="J27" s="320"/>
      <c r="K27" s="203"/>
    </row>
    <row r="28" spans="2:11" ht="15" customHeight="1">
      <c r="B28" s="206"/>
      <c r="C28" s="207"/>
      <c r="D28" s="320" t="s">
        <v>1064</v>
      </c>
      <c r="E28" s="320"/>
      <c r="F28" s="320"/>
      <c r="G28" s="320"/>
      <c r="H28" s="320"/>
      <c r="I28" s="320"/>
      <c r="J28" s="320"/>
      <c r="K28" s="203"/>
    </row>
    <row r="29" spans="2:11" ht="12.75" customHeight="1">
      <c r="B29" s="206"/>
      <c r="C29" s="207"/>
      <c r="D29" s="207"/>
      <c r="E29" s="207"/>
      <c r="F29" s="207"/>
      <c r="G29" s="207"/>
      <c r="H29" s="207"/>
      <c r="I29" s="207"/>
      <c r="J29" s="207"/>
      <c r="K29" s="203"/>
    </row>
    <row r="30" spans="2:11" ht="15" customHeight="1">
      <c r="B30" s="206"/>
      <c r="C30" s="207"/>
      <c r="D30" s="320" t="s">
        <v>1065</v>
      </c>
      <c r="E30" s="320"/>
      <c r="F30" s="320"/>
      <c r="G30" s="320"/>
      <c r="H30" s="320"/>
      <c r="I30" s="320"/>
      <c r="J30" s="320"/>
      <c r="K30" s="203"/>
    </row>
    <row r="31" spans="2:11" ht="15" customHeight="1">
      <c r="B31" s="206"/>
      <c r="C31" s="207"/>
      <c r="D31" s="320" t="s">
        <v>1066</v>
      </c>
      <c r="E31" s="320"/>
      <c r="F31" s="320"/>
      <c r="G31" s="320"/>
      <c r="H31" s="320"/>
      <c r="I31" s="320"/>
      <c r="J31" s="320"/>
      <c r="K31" s="203"/>
    </row>
    <row r="32" spans="2:11" ht="12.75" customHeight="1">
      <c r="B32" s="206"/>
      <c r="C32" s="207"/>
      <c r="D32" s="207"/>
      <c r="E32" s="207"/>
      <c r="F32" s="207"/>
      <c r="G32" s="207"/>
      <c r="H32" s="207"/>
      <c r="I32" s="207"/>
      <c r="J32" s="207"/>
      <c r="K32" s="203"/>
    </row>
    <row r="33" spans="2:11" ht="15" customHeight="1">
      <c r="B33" s="206"/>
      <c r="C33" s="207"/>
      <c r="D33" s="320" t="s">
        <v>1067</v>
      </c>
      <c r="E33" s="320"/>
      <c r="F33" s="320"/>
      <c r="G33" s="320"/>
      <c r="H33" s="320"/>
      <c r="I33" s="320"/>
      <c r="J33" s="320"/>
      <c r="K33" s="203"/>
    </row>
    <row r="34" spans="2:11" ht="15" customHeight="1">
      <c r="B34" s="206"/>
      <c r="C34" s="207"/>
      <c r="D34" s="320" t="s">
        <v>1068</v>
      </c>
      <c r="E34" s="320"/>
      <c r="F34" s="320"/>
      <c r="G34" s="320"/>
      <c r="H34" s="320"/>
      <c r="I34" s="320"/>
      <c r="J34" s="320"/>
      <c r="K34" s="203"/>
    </row>
    <row r="35" spans="2:11" ht="15" customHeight="1">
      <c r="B35" s="206"/>
      <c r="C35" s="207"/>
      <c r="D35" s="320" t="s">
        <v>1069</v>
      </c>
      <c r="E35" s="320"/>
      <c r="F35" s="320"/>
      <c r="G35" s="320"/>
      <c r="H35" s="320"/>
      <c r="I35" s="320"/>
      <c r="J35" s="320"/>
      <c r="K35" s="203"/>
    </row>
    <row r="36" spans="2:11" ht="15" customHeight="1">
      <c r="B36" s="206"/>
      <c r="C36" s="207"/>
      <c r="D36" s="205"/>
      <c r="E36" s="208" t="s">
        <v>114</v>
      </c>
      <c r="F36" s="205"/>
      <c r="G36" s="320" t="s">
        <v>1070</v>
      </c>
      <c r="H36" s="320"/>
      <c r="I36" s="320"/>
      <c r="J36" s="320"/>
      <c r="K36" s="203"/>
    </row>
    <row r="37" spans="2:11" ht="30.75" customHeight="1">
      <c r="B37" s="206"/>
      <c r="C37" s="207"/>
      <c r="D37" s="205"/>
      <c r="E37" s="208" t="s">
        <v>1071</v>
      </c>
      <c r="F37" s="205"/>
      <c r="G37" s="320" t="s">
        <v>1072</v>
      </c>
      <c r="H37" s="320"/>
      <c r="I37" s="320"/>
      <c r="J37" s="320"/>
      <c r="K37" s="203"/>
    </row>
    <row r="38" spans="2:11" ht="15" customHeight="1">
      <c r="B38" s="206"/>
      <c r="C38" s="207"/>
      <c r="D38" s="205"/>
      <c r="E38" s="208" t="s">
        <v>59</v>
      </c>
      <c r="F38" s="205"/>
      <c r="G38" s="320" t="s">
        <v>1073</v>
      </c>
      <c r="H38" s="320"/>
      <c r="I38" s="320"/>
      <c r="J38" s="320"/>
      <c r="K38" s="203"/>
    </row>
    <row r="39" spans="2:11" ht="15" customHeight="1">
      <c r="B39" s="206"/>
      <c r="C39" s="207"/>
      <c r="D39" s="205"/>
      <c r="E39" s="208" t="s">
        <v>60</v>
      </c>
      <c r="F39" s="205"/>
      <c r="G39" s="320" t="s">
        <v>1074</v>
      </c>
      <c r="H39" s="320"/>
      <c r="I39" s="320"/>
      <c r="J39" s="320"/>
      <c r="K39" s="203"/>
    </row>
    <row r="40" spans="2:11" ht="15" customHeight="1">
      <c r="B40" s="206"/>
      <c r="C40" s="207"/>
      <c r="D40" s="205"/>
      <c r="E40" s="208" t="s">
        <v>115</v>
      </c>
      <c r="F40" s="205"/>
      <c r="G40" s="320" t="s">
        <v>1075</v>
      </c>
      <c r="H40" s="320"/>
      <c r="I40" s="320"/>
      <c r="J40" s="320"/>
      <c r="K40" s="203"/>
    </row>
    <row r="41" spans="2:11" ht="15" customHeight="1">
      <c r="B41" s="206"/>
      <c r="C41" s="207"/>
      <c r="D41" s="205"/>
      <c r="E41" s="208" t="s">
        <v>116</v>
      </c>
      <c r="F41" s="205"/>
      <c r="G41" s="320" t="s">
        <v>1076</v>
      </c>
      <c r="H41" s="320"/>
      <c r="I41" s="320"/>
      <c r="J41" s="320"/>
      <c r="K41" s="203"/>
    </row>
    <row r="42" spans="2:11" ht="15" customHeight="1">
      <c r="B42" s="206"/>
      <c r="C42" s="207"/>
      <c r="D42" s="205"/>
      <c r="E42" s="208" t="s">
        <v>1077</v>
      </c>
      <c r="F42" s="205"/>
      <c r="G42" s="320" t="s">
        <v>1078</v>
      </c>
      <c r="H42" s="320"/>
      <c r="I42" s="320"/>
      <c r="J42" s="320"/>
      <c r="K42" s="203"/>
    </row>
    <row r="43" spans="2:11" ht="15" customHeight="1">
      <c r="B43" s="206"/>
      <c r="C43" s="207"/>
      <c r="D43" s="205"/>
      <c r="E43" s="208"/>
      <c r="F43" s="205"/>
      <c r="G43" s="320" t="s">
        <v>1079</v>
      </c>
      <c r="H43" s="320"/>
      <c r="I43" s="320"/>
      <c r="J43" s="320"/>
      <c r="K43" s="203"/>
    </row>
    <row r="44" spans="2:11" ht="15" customHeight="1">
      <c r="B44" s="206"/>
      <c r="C44" s="207"/>
      <c r="D44" s="205"/>
      <c r="E44" s="208" t="s">
        <v>1080</v>
      </c>
      <c r="F44" s="205"/>
      <c r="G44" s="320" t="s">
        <v>1081</v>
      </c>
      <c r="H44" s="320"/>
      <c r="I44" s="320"/>
      <c r="J44" s="320"/>
      <c r="K44" s="203"/>
    </row>
    <row r="45" spans="2:11" ht="15" customHeight="1">
      <c r="B45" s="206"/>
      <c r="C45" s="207"/>
      <c r="D45" s="205"/>
      <c r="E45" s="208" t="s">
        <v>118</v>
      </c>
      <c r="F45" s="205"/>
      <c r="G45" s="320" t="s">
        <v>1082</v>
      </c>
      <c r="H45" s="320"/>
      <c r="I45" s="320"/>
      <c r="J45" s="320"/>
      <c r="K45" s="203"/>
    </row>
    <row r="46" spans="2:11" ht="12.75" customHeight="1">
      <c r="B46" s="206"/>
      <c r="C46" s="207"/>
      <c r="D46" s="205"/>
      <c r="E46" s="205"/>
      <c r="F46" s="205"/>
      <c r="G46" s="205"/>
      <c r="H46" s="205"/>
      <c r="I46" s="205"/>
      <c r="J46" s="205"/>
      <c r="K46" s="203"/>
    </row>
    <row r="47" spans="2:11" ht="15" customHeight="1">
      <c r="B47" s="206"/>
      <c r="C47" s="207"/>
      <c r="D47" s="320" t="s">
        <v>1083</v>
      </c>
      <c r="E47" s="320"/>
      <c r="F47" s="320"/>
      <c r="G47" s="320"/>
      <c r="H47" s="320"/>
      <c r="I47" s="320"/>
      <c r="J47" s="320"/>
      <c r="K47" s="203"/>
    </row>
    <row r="48" spans="2:11" ht="15" customHeight="1">
      <c r="B48" s="206"/>
      <c r="C48" s="207"/>
      <c r="D48" s="207"/>
      <c r="E48" s="320" t="s">
        <v>1084</v>
      </c>
      <c r="F48" s="320"/>
      <c r="G48" s="320"/>
      <c r="H48" s="320"/>
      <c r="I48" s="320"/>
      <c r="J48" s="320"/>
      <c r="K48" s="203"/>
    </row>
    <row r="49" spans="2:11" ht="15" customHeight="1">
      <c r="B49" s="206"/>
      <c r="C49" s="207"/>
      <c r="D49" s="207"/>
      <c r="E49" s="320" t="s">
        <v>1085</v>
      </c>
      <c r="F49" s="320"/>
      <c r="G49" s="320"/>
      <c r="H49" s="320"/>
      <c r="I49" s="320"/>
      <c r="J49" s="320"/>
      <c r="K49" s="203"/>
    </row>
    <row r="50" spans="2:11" ht="15" customHeight="1">
      <c r="B50" s="206"/>
      <c r="C50" s="207"/>
      <c r="D50" s="207"/>
      <c r="E50" s="320" t="s">
        <v>1086</v>
      </c>
      <c r="F50" s="320"/>
      <c r="G50" s="320"/>
      <c r="H50" s="320"/>
      <c r="I50" s="320"/>
      <c r="J50" s="320"/>
      <c r="K50" s="203"/>
    </row>
    <row r="51" spans="2:11" ht="15" customHeight="1">
      <c r="B51" s="206"/>
      <c r="C51" s="207"/>
      <c r="D51" s="320" t="s">
        <v>1087</v>
      </c>
      <c r="E51" s="320"/>
      <c r="F51" s="320"/>
      <c r="G51" s="320"/>
      <c r="H51" s="320"/>
      <c r="I51" s="320"/>
      <c r="J51" s="320"/>
      <c r="K51" s="203"/>
    </row>
    <row r="52" spans="2:11" ht="25.5" customHeight="1">
      <c r="B52" s="202"/>
      <c r="C52" s="322" t="s">
        <v>1088</v>
      </c>
      <c r="D52" s="322"/>
      <c r="E52" s="322"/>
      <c r="F52" s="322"/>
      <c r="G52" s="322"/>
      <c r="H52" s="322"/>
      <c r="I52" s="322"/>
      <c r="J52" s="322"/>
      <c r="K52" s="203"/>
    </row>
    <row r="53" spans="2:11" ht="5.25" customHeight="1">
      <c r="B53" s="202"/>
      <c r="C53" s="204"/>
      <c r="D53" s="204"/>
      <c r="E53" s="204"/>
      <c r="F53" s="204"/>
      <c r="G53" s="204"/>
      <c r="H53" s="204"/>
      <c r="I53" s="204"/>
      <c r="J53" s="204"/>
      <c r="K53" s="203"/>
    </row>
    <row r="54" spans="2:11" ht="15" customHeight="1">
      <c r="B54" s="202"/>
      <c r="C54" s="320" t="s">
        <v>1089</v>
      </c>
      <c r="D54" s="320"/>
      <c r="E54" s="320"/>
      <c r="F54" s="320"/>
      <c r="G54" s="320"/>
      <c r="H54" s="320"/>
      <c r="I54" s="320"/>
      <c r="J54" s="320"/>
      <c r="K54" s="203"/>
    </row>
    <row r="55" spans="2:11" ht="15" customHeight="1">
      <c r="B55" s="202"/>
      <c r="C55" s="320" t="s">
        <v>1090</v>
      </c>
      <c r="D55" s="320"/>
      <c r="E55" s="320"/>
      <c r="F55" s="320"/>
      <c r="G55" s="320"/>
      <c r="H55" s="320"/>
      <c r="I55" s="320"/>
      <c r="J55" s="320"/>
      <c r="K55" s="203"/>
    </row>
    <row r="56" spans="2:11" ht="12.75" customHeight="1">
      <c r="B56" s="202"/>
      <c r="C56" s="205"/>
      <c r="D56" s="205"/>
      <c r="E56" s="205"/>
      <c r="F56" s="205"/>
      <c r="G56" s="205"/>
      <c r="H56" s="205"/>
      <c r="I56" s="205"/>
      <c r="J56" s="205"/>
      <c r="K56" s="203"/>
    </row>
    <row r="57" spans="2:11" ht="15" customHeight="1">
      <c r="B57" s="202"/>
      <c r="C57" s="320" t="s">
        <v>1091</v>
      </c>
      <c r="D57" s="320"/>
      <c r="E57" s="320"/>
      <c r="F57" s="320"/>
      <c r="G57" s="320"/>
      <c r="H57" s="320"/>
      <c r="I57" s="320"/>
      <c r="J57" s="320"/>
      <c r="K57" s="203"/>
    </row>
    <row r="58" spans="2:11" ht="15" customHeight="1">
      <c r="B58" s="202"/>
      <c r="C58" s="207"/>
      <c r="D58" s="320" t="s">
        <v>1092</v>
      </c>
      <c r="E58" s="320"/>
      <c r="F58" s="320"/>
      <c r="G58" s="320"/>
      <c r="H58" s="320"/>
      <c r="I58" s="320"/>
      <c r="J58" s="320"/>
      <c r="K58" s="203"/>
    </row>
    <row r="59" spans="2:11" ht="15" customHeight="1">
      <c r="B59" s="202"/>
      <c r="C59" s="207"/>
      <c r="D59" s="320" t="s">
        <v>1093</v>
      </c>
      <c r="E59" s="320"/>
      <c r="F59" s="320"/>
      <c r="G59" s="320"/>
      <c r="H59" s="320"/>
      <c r="I59" s="320"/>
      <c r="J59" s="320"/>
      <c r="K59" s="203"/>
    </row>
    <row r="60" spans="2:11" ht="15" customHeight="1">
      <c r="B60" s="202"/>
      <c r="C60" s="207"/>
      <c r="D60" s="320" t="s">
        <v>1094</v>
      </c>
      <c r="E60" s="320"/>
      <c r="F60" s="320"/>
      <c r="G60" s="320"/>
      <c r="H60" s="320"/>
      <c r="I60" s="320"/>
      <c r="J60" s="320"/>
      <c r="K60" s="203"/>
    </row>
    <row r="61" spans="2:11" ht="15" customHeight="1">
      <c r="B61" s="202"/>
      <c r="C61" s="207"/>
      <c r="D61" s="320" t="s">
        <v>1095</v>
      </c>
      <c r="E61" s="320"/>
      <c r="F61" s="320"/>
      <c r="G61" s="320"/>
      <c r="H61" s="320"/>
      <c r="I61" s="320"/>
      <c r="J61" s="320"/>
      <c r="K61" s="203"/>
    </row>
    <row r="62" spans="2:11" ht="15" customHeight="1">
      <c r="B62" s="202"/>
      <c r="C62" s="207"/>
      <c r="D62" s="324" t="s">
        <v>1096</v>
      </c>
      <c r="E62" s="324"/>
      <c r="F62" s="324"/>
      <c r="G62" s="324"/>
      <c r="H62" s="324"/>
      <c r="I62" s="324"/>
      <c r="J62" s="324"/>
      <c r="K62" s="203"/>
    </row>
    <row r="63" spans="2:11" ht="15" customHeight="1">
      <c r="B63" s="202"/>
      <c r="C63" s="207"/>
      <c r="D63" s="320" t="s">
        <v>1097</v>
      </c>
      <c r="E63" s="320"/>
      <c r="F63" s="320"/>
      <c r="G63" s="320"/>
      <c r="H63" s="320"/>
      <c r="I63" s="320"/>
      <c r="J63" s="320"/>
      <c r="K63" s="203"/>
    </row>
    <row r="64" spans="2:11" ht="12.75" customHeight="1">
      <c r="B64" s="202"/>
      <c r="C64" s="207"/>
      <c r="D64" s="207"/>
      <c r="E64" s="210"/>
      <c r="F64" s="207"/>
      <c r="G64" s="207"/>
      <c r="H64" s="207"/>
      <c r="I64" s="207"/>
      <c r="J64" s="207"/>
      <c r="K64" s="203"/>
    </row>
    <row r="65" spans="2:11" ht="15" customHeight="1">
      <c r="B65" s="202"/>
      <c r="C65" s="207"/>
      <c r="D65" s="320" t="s">
        <v>1098</v>
      </c>
      <c r="E65" s="320"/>
      <c r="F65" s="320"/>
      <c r="G65" s="320"/>
      <c r="H65" s="320"/>
      <c r="I65" s="320"/>
      <c r="J65" s="320"/>
      <c r="K65" s="203"/>
    </row>
    <row r="66" spans="2:11" ht="15" customHeight="1">
      <c r="B66" s="202"/>
      <c r="C66" s="207"/>
      <c r="D66" s="324" t="s">
        <v>1099</v>
      </c>
      <c r="E66" s="324"/>
      <c r="F66" s="324"/>
      <c r="G66" s="324"/>
      <c r="H66" s="324"/>
      <c r="I66" s="324"/>
      <c r="J66" s="324"/>
      <c r="K66" s="203"/>
    </row>
    <row r="67" spans="2:11" ht="15" customHeight="1">
      <c r="B67" s="202"/>
      <c r="C67" s="207"/>
      <c r="D67" s="320" t="s">
        <v>1100</v>
      </c>
      <c r="E67" s="320"/>
      <c r="F67" s="320"/>
      <c r="G67" s="320"/>
      <c r="H67" s="320"/>
      <c r="I67" s="320"/>
      <c r="J67" s="320"/>
      <c r="K67" s="203"/>
    </row>
    <row r="68" spans="2:11" ht="15" customHeight="1">
      <c r="B68" s="202"/>
      <c r="C68" s="207"/>
      <c r="D68" s="320" t="s">
        <v>1101</v>
      </c>
      <c r="E68" s="320"/>
      <c r="F68" s="320"/>
      <c r="G68" s="320"/>
      <c r="H68" s="320"/>
      <c r="I68" s="320"/>
      <c r="J68" s="320"/>
      <c r="K68" s="203"/>
    </row>
    <row r="69" spans="2:11" ht="15" customHeight="1">
      <c r="B69" s="202"/>
      <c r="C69" s="207"/>
      <c r="D69" s="320" t="s">
        <v>1102</v>
      </c>
      <c r="E69" s="320"/>
      <c r="F69" s="320"/>
      <c r="G69" s="320"/>
      <c r="H69" s="320"/>
      <c r="I69" s="320"/>
      <c r="J69" s="320"/>
      <c r="K69" s="203"/>
    </row>
    <row r="70" spans="2:11" ht="15" customHeight="1">
      <c r="B70" s="202"/>
      <c r="C70" s="207"/>
      <c r="D70" s="320" t="s">
        <v>1103</v>
      </c>
      <c r="E70" s="320"/>
      <c r="F70" s="320"/>
      <c r="G70" s="320"/>
      <c r="H70" s="320"/>
      <c r="I70" s="320"/>
      <c r="J70" s="320"/>
      <c r="K70" s="203"/>
    </row>
    <row r="71" spans="2:11" ht="12.75" customHeight="1">
      <c r="B71" s="211"/>
      <c r="C71" s="212"/>
      <c r="D71" s="212"/>
      <c r="E71" s="212"/>
      <c r="F71" s="212"/>
      <c r="G71" s="212"/>
      <c r="H71" s="212"/>
      <c r="I71" s="212"/>
      <c r="J71" s="212"/>
      <c r="K71" s="213"/>
    </row>
    <row r="72" spans="2:11" ht="18.75" customHeight="1">
      <c r="B72" s="214"/>
      <c r="C72" s="214"/>
      <c r="D72" s="214"/>
      <c r="E72" s="214"/>
      <c r="F72" s="214"/>
      <c r="G72" s="214"/>
      <c r="H72" s="214"/>
      <c r="I72" s="214"/>
      <c r="J72" s="214"/>
      <c r="K72" s="215"/>
    </row>
    <row r="73" spans="2:11" ht="18.75" customHeight="1">
      <c r="B73" s="215"/>
      <c r="C73" s="215"/>
      <c r="D73" s="215"/>
      <c r="E73" s="215"/>
      <c r="F73" s="215"/>
      <c r="G73" s="215"/>
      <c r="H73" s="215"/>
      <c r="I73" s="215"/>
      <c r="J73" s="215"/>
      <c r="K73" s="215"/>
    </row>
    <row r="74" spans="2:11" ht="7.5" customHeight="1">
      <c r="B74" s="216"/>
      <c r="C74" s="217"/>
      <c r="D74" s="217"/>
      <c r="E74" s="217"/>
      <c r="F74" s="217"/>
      <c r="G74" s="217"/>
      <c r="H74" s="217"/>
      <c r="I74" s="217"/>
      <c r="J74" s="217"/>
      <c r="K74" s="218"/>
    </row>
    <row r="75" spans="2:11" ht="45" customHeight="1">
      <c r="B75" s="219"/>
      <c r="C75" s="323" t="s">
        <v>1104</v>
      </c>
      <c r="D75" s="323"/>
      <c r="E75" s="323"/>
      <c r="F75" s="323"/>
      <c r="G75" s="323"/>
      <c r="H75" s="323"/>
      <c r="I75" s="323"/>
      <c r="J75" s="323"/>
      <c r="K75" s="220"/>
    </row>
    <row r="76" spans="2:11" ht="17.25" customHeight="1">
      <c r="B76" s="219"/>
      <c r="C76" s="221" t="s">
        <v>1105</v>
      </c>
      <c r="D76" s="221"/>
      <c r="E76" s="221"/>
      <c r="F76" s="221" t="s">
        <v>1106</v>
      </c>
      <c r="G76" s="222"/>
      <c r="H76" s="221" t="s">
        <v>60</v>
      </c>
      <c r="I76" s="221" t="s">
        <v>63</v>
      </c>
      <c r="J76" s="221" t="s">
        <v>1107</v>
      </c>
      <c r="K76" s="220"/>
    </row>
    <row r="77" spans="2:11" ht="17.25" customHeight="1">
      <c r="B77" s="219"/>
      <c r="C77" s="223" t="s">
        <v>1108</v>
      </c>
      <c r="D77" s="223"/>
      <c r="E77" s="223"/>
      <c r="F77" s="224" t="s">
        <v>1109</v>
      </c>
      <c r="G77" s="225"/>
      <c r="H77" s="223"/>
      <c r="I77" s="223"/>
      <c r="J77" s="223" t="s">
        <v>1110</v>
      </c>
      <c r="K77" s="220"/>
    </row>
    <row r="78" spans="2:11" ht="5.25" customHeight="1">
      <c r="B78" s="219"/>
      <c r="C78" s="226"/>
      <c r="D78" s="226"/>
      <c r="E78" s="226"/>
      <c r="F78" s="226"/>
      <c r="G78" s="227"/>
      <c r="H78" s="226"/>
      <c r="I78" s="226"/>
      <c r="J78" s="226"/>
      <c r="K78" s="220"/>
    </row>
    <row r="79" spans="2:11" ht="15" customHeight="1">
      <c r="B79" s="219"/>
      <c r="C79" s="208" t="s">
        <v>59</v>
      </c>
      <c r="D79" s="228"/>
      <c r="E79" s="228"/>
      <c r="F79" s="229" t="s">
        <v>1111</v>
      </c>
      <c r="G79" s="230"/>
      <c r="H79" s="208" t="s">
        <v>1112</v>
      </c>
      <c r="I79" s="208" t="s">
        <v>1113</v>
      </c>
      <c r="J79" s="208">
        <v>20</v>
      </c>
      <c r="K79" s="220"/>
    </row>
    <row r="80" spans="2:11" ht="15" customHeight="1">
      <c r="B80" s="219"/>
      <c r="C80" s="208" t="s">
        <v>1114</v>
      </c>
      <c r="D80" s="208"/>
      <c r="E80" s="208"/>
      <c r="F80" s="229" t="s">
        <v>1111</v>
      </c>
      <c r="G80" s="230"/>
      <c r="H80" s="208" t="s">
        <v>1115</v>
      </c>
      <c r="I80" s="208" t="s">
        <v>1113</v>
      </c>
      <c r="J80" s="208">
        <v>120</v>
      </c>
      <c r="K80" s="220"/>
    </row>
    <row r="81" spans="2:11" ht="15" customHeight="1">
      <c r="B81" s="231"/>
      <c r="C81" s="208" t="s">
        <v>1116</v>
      </c>
      <c r="D81" s="208"/>
      <c r="E81" s="208"/>
      <c r="F81" s="229" t="s">
        <v>1117</v>
      </c>
      <c r="G81" s="230"/>
      <c r="H81" s="208" t="s">
        <v>1118</v>
      </c>
      <c r="I81" s="208" t="s">
        <v>1113</v>
      </c>
      <c r="J81" s="208">
        <v>50</v>
      </c>
      <c r="K81" s="220"/>
    </row>
    <row r="82" spans="2:11" ht="15" customHeight="1">
      <c r="B82" s="231"/>
      <c r="C82" s="208" t="s">
        <v>1119</v>
      </c>
      <c r="D82" s="208"/>
      <c r="E82" s="208"/>
      <c r="F82" s="229" t="s">
        <v>1111</v>
      </c>
      <c r="G82" s="230"/>
      <c r="H82" s="208" t="s">
        <v>1120</v>
      </c>
      <c r="I82" s="208" t="s">
        <v>1121</v>
      </c>
      <c r="J82" s="208"/>
      <c r="K82" s="220"/>
    </row>
    <row r="83" spans="2:11" ht="15" customHeight="1">
      <c r="B83" s="231"/>
      <c r="C83" s="208" t="s">
        <v>1122</v>
      </c>
      <c r="D83" s="208"/>
      <c r="E83" s="208"/>
      <c r="F83" s="229" t="s">
        <v>1117</v>
      </c>
      <c r="G83" s="208"/>
      <c r="H83" s="208" t="s">
        <v>1123</v>
      </c>
      <c r="I83" s="208" t="s">
        <v>1113</v>
      </c>
      <c r="J83" s="208">
        <v>15</v>
      </c>
      <c r="K83" s="220"/>
    </row>
    <row r="84" spans="2:11" ht="15" customHeight="1">
      <c r="B84" s="231"/>
      <c r="C84" s="208" t="s">
        <v>1124</v>
      </c>
      <c r="D84" s="208"/>
      <c r="E84" s="208"/>
      <c r="F84" s="229" t="s">
        <v>1117</v>
      </c>
      <c r="G84" s="208"/>
      <c r="H84" s="208" t="s">
        <v>1125</v>
      </c>
      <c r="I84" s="208" t="s">
        <v>1113</v>
      </c>
      <c r="J84" s="208">
        <v>15</v>
      </c>
      <c r="K84" s="220"/>
    </row>
    <row r="85" spans="2:11" ht="15" customHeight="1">
      <c r="B85" s="231"/>
      <c r="C85" s="208" t="s">
        <v>1126</v>
      </c>
      <c r="D85" s="208"/>
      <c r="E85" s="208"/>
      <c r="F85" s="229" t="s">
        <v>1117</v>
      </c>
      <c r="G85" s="208"/>
      <c r="H85" s="208" t="s">
        <v>1127</v>
      </c>
      <c r="I85" s="208" t="s">
        <v>1113</v>
      </c>
      <c r="J85" s="208">
        <v>20</v>
      </c>
      <c r="K85" s="220"/>
    </row>
    <row r="86" spans="2:11" ht="15" customHeight="1">
      <c r="B86" s="231"/>
      <c r="C86" s="208" t="s">
        <v>1128</v>
      </c>
      <c r="D86" s="208"/>
      <c r="E86" s="208"/>
      <c r="F86" s="229" t="s">
        <v>1117</v>
      </c>
      <c r="G86" s="208"/>
      <c r="H86" s="208" t="s">
        <v>1129</v>
      </c>
      <c r="I86" s="208" t="s">
        <v>1113</v>
      </c>
      <c r="J86" s="208">
        <v>20</v>
      </c>
      <c r="K86" s="220"/>
    </row>
    <row r="87" spans="2:11" ht="15" customHeight="1">
      <c r="B87" s="231"/>
      <c r="C87" s="208" t="s">
        <v>1130</v>
      </c>
      <c r="D87" s="208"/>
      <c r="E87" s="208"/>
      <c r="F87" s="229" t="s">
        <v>1117</v>
      </c>
      <c r="G87" s="230"/>
      <c r="H87" s="208" t="s">
        <v>1131</v>
      </c>
      <c r="I87" s="208" t="s">
        <v>1113</v>
      </c>
      <c r="J87" s="208">
        <v>50</v>
      </c>
      <c r="K87" s="220"/>
    </row>
    <row r="88" spans="2:11" ht="15" customHeight="1">
      <c r="B88" s="231"/>
      <c r="C88" s="208" t="s">
        <v>1132</v>
      </c>
      <c r="D88" s="208"/>
      <c r="E88" s="208"/>
      <c r="F88" s="229" t="s">
        <v>1117</v>
      </c>
      <c r="G88" s="230"/>
      <c r="H88" s="208" t="s">
        <v>1133</v>
      </c>
      <c r="I88" s="208" t="s">
        <v>1113</v>
      </c>
      <c r="J88" s="208">
        <v>20</v>
      </c>
      <c r="K88" s="220"/>
    </row>
    <row r="89" spans="2:11" ht="15" customHeight="1">
      <c r="B89" s="231"/>
      <c r="C89" s="208" t="s">
        <v>1134</v>
      </c>
      <c r="D89" s="208"/>
      <c r="E89" s="208"/>
      <c r="F89" s="229" t="s">
        <v>1117</v>
      </c>
      <c r="G89" s="230"/>
      <c r="H89" s="208" t="s">
        <v>1135</v>
      </c>
      <c r="I89" s="208" t="s">
        <v>1113</v>
      </c>
      <c r="J89" s="208">
        <v>20</v>
      </c>
      <c r="K89" s="220"/>
    </row>
    <row r="90" spans="2:11" ht="15" customHeight="1">
      <c r="B90" s="231"/>
      <c r="C90" s="208" t="s">
        <v>1136</v>
      </c>
      <c r="D90" s="208"/>
      <c r="E90" s="208"/>
      <c r="F90" s="229" t="s">
        <v>1117</v>
      </c>
      <c r="G90" s="230"/>
      <c r="H90" s="208" t="s">
        <v>1137</v>
      </c>
      <c r="I90" s="208" t="s">
        <v>1113</v>
      </c>
      <c r="J90" s="208">
        <v>50</v>
      </c>
      <c r="K90" s="220"/>
    </row>
    <row r="91" spans="2:11" ht="15" customHeight="1">
      <c r="B91" s="231"/>
      <c r="C91" s="208" t="s">
        <v>1138</v>
      </c>
      <c r="D91" s="208"/>
      <c r="E91" s="208"/>
      <c r="F91" s="229" t="s">
        <v>1117</v>
      </c>
      <c r="G91" s="230"/>
      <c r="H91" s="208" t="s">
        <v>1138</v>
      </c>
      <c r="I91" s="208" t="s">
        <v>1113</v>
      </c>
      <c r="J91" s="208">
        <v>50</v>
      </c>
      <c r="K91" s="220"/>
    </row>
    <row r="92" spans="2:11" ht="15" customHeight="1">
      <c r="B92" s="231"/>
      <c r="C92" s="208" t="s">
        <v>1139</v>
      </c>
      <c r="D92" s="208"/>
      <c r="E92" s="208"/>
      <c r="F92" s="229" t="s">
        <v>1117</v>
      </c>
      <c r="G92" s="230"/>
      <c r="H92" s="208" t="s">
        <v>1140</v>
      </c>
      <c r="I92" s="208" t="s">
        <v>1113</v>
      </c>
      <c r="J92" s="208">
        <v>255</v>
      </c>
      <c r="K92" s="220"/>
    </row>
    <row r="93" spans="2:11" ht="15" customHeight="1">
      <c r="B93" s="231"/>
      <c r="C93" s="208" t="s">
        <v>1141</v>
      </c>
      <c r="D93" s="208"/>
      <c r="E93" s="208"/>
      <c r="F93" s="229" t="s">
        <v>1111</v>
      </c>
      <c r="G93" s="230"/>
      <c r="H93" s="208" t="s">
        <v>1142</v>
      </c>
      <c r="I93" s="208" t="s">
        <v>1143</v>
      </c>
      <c r="J93" s="208"/>
      <c r="K93" s="220"/>
    </row>
    <row r="94" spans="2:11" ht="15" customHeight="1">
      <c r="B94" s="231"/>
      <c r="C94" s="208" t="s">
        <v>1144</v>
      </c>
      <c r="D94" s="208"/>
      <c r="E94" s="208"/>
      <c r="F94" s="229" t="s">
        <v>1111</v>
      </c>
      <c r="G94" s="230"/>
      <c r="H94" s="208" t="s">
        <v>1145</v>
      </c>
      <c r="I94" s="208" t="s">
        <v>1146</v>
      </c>
      <c r="J94" s="208"/>
      <c r="K94" s="220"/>
    </row>
    <row r="95" spans="2:11" ht="15" customHeight="1">
      <c r="B95" s="231"/>
      <c r="C95" s="208" t="s">
        <v>1147</v>
      </c>
      <c r="D95" s="208"/>
      <c r="E95" s="208"/>
      <c r="F95" s="229" t="s">
        <v>1111</v>
      </c>
      <c r="G95" s="230"/>
      <c r="H95" s="208" t="s">
        <v>1147</v>
      </c>
      <c r="I95" s="208" t="s">
        <v>1146</v>
      </c>
      <c r="J95" s="208"/>
      <c r="K95" s="220"/>
    </row>
    <row r="96" spans="2:11" ht="15" customHeight="1">
      <c r="B96" s="231"/>
      <c r="C96" s="208" t="s">
        <v>44</v>
      </c>
      <c r="D96" s="208"/>
      <c r="E96" s="208"/>
      <c r="F96" s="229" t="s">
        <v>1111</v>
      </c>
      <c r="G96" s="230"/>
      <c r="H96" s="208" t="s">
        <v>1148</v>
      </c>
      <c r="I96" s="208" t="s">
        <v>1146</v>
      </c>
      <c r="J96" s="208"/>
      <c r="K96" s="220"/>
    </row>
    <row r="97" spans="2:11" ht="15" customHeight="1">
      <c r="B97" s="231"/>
      <c r="C97" s="208" t="s">
        <v>54</v>
      </c>
      <c r="D97" s="208"/>
      <c r="E97" s="208"/>
      <c r="F97" s="229" t="s">
        <v>1111</v>
      </c>
      <c r="G97" s="230"/>
      <c r="H97" s="208" t="s">
        <v>1149</v>
      </c>
      <c r="I97" s="208" t="s">
        <v>1146</v>
      </c>
      <c r="J97" s="208"/>
      <c r="K97" s="220"/>
    </row>
    <row r="98" spans="2:11" ht="15" customHeight="1">
      <c r="B98" s="232"/>
      <c r="C98" s="233"/>
      <c r="D98" s="233"/>
      <c r="E98" s="233"/>
      <c r="F98" s="233"/>
      <c r="G98" s="233"/>
      <c r="H98" s="233"/>
      <c r="I98" s="233"/>
      <c r="J98" s="233"/>
      <c r="K98" s="234"/>
    </row>
    <row r="99" spans="2:11" ht="18.7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5"/>
    </row>
    <row r="100" spans="2:11" ht="18.75" customHeight="1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</row>
    <row r="101" spans="2:11" ht="7.5" customHeight="1">
      <c r="B101" s="216"/>
      <c r="C101" s="217"/>
      <c r="D101" s="217"/>
      <c r="E101" s="217"/>
      <c r="F101" s="217"/>
      <c r="G101" s="217"/>
      <c r="H101" s="217"/>
      <c r="I101" s="217"/>
      <c r="J101" s="217"/>
      <c r="K101" s="218"/>
    </row>
    <row r="102" spans="2:11" ht="45" customHeight="1">
      <c r="B102" s="219"/>
      <c r="C102" s="323" t="s">
        <v>1150</v>
      </c>
      <c r="D102" s="323"/>
      <c r="E102" s="323"/>
      <c r="F102" s="323"/>
      <c r="G102" s="323"/>
      <c r="H102" s="323"/>
      <c r="I102" s="323"/>
      <c r="J102" s="323"/>
      <c r="K102" s="220"/>
    </row>
    <row r="103" spans="2:11" ht="17.25" customHeight="1">
      <c r="B103" s="219"/>
      <c r="C103" s="221" t="s">
        <v>1105</v>
      </c>
      <c r="D103" s="221"/>
      <c r="E103" s="221"/>
      <c r="F103" s="221" t="s">
        <v>1106</v>
      </c>
      <c r="G103" s="222"/>
      <c r="H103" s="221" t="s">
        <v>60</v>
      </c>
      <c r="I103" s="221" t="s">
        <v>63</v>
      </c>
      <c r="J103" s="221" t="s">
        <v>1107</v>
      </c>
      <c r="K103" s="220"/>
    </row>
    <row r="104" spans="2:11" ht="17.25" customHeight="1">
      <c r="B104" s="219"/>
      <c r="C104" s="223" t="s">
        <v>1108</v>
      </c>
      <c r="D104" s="223"/>
      <c r="E104" s="223"/>
      <c r="F104" s="224" t="s">
        <v>1109</v>
      </c>
      <c r="G104" s="225"/>
      <c r="H104" s="223"/>
      <c r="I104" s="223"/>
      <c r="J104" s="223" t="s">
        <v>1110</v>
      </c>
      <c r="K104" s="220"/>
    </row>
    <row r="105" spans="2:11" ht="5.25" customHeight="1">
      <c r="B105" s="219"/>
      <c r="C105" s="221"/>
      <c r="D105" s="221"/>
      <c r="E105" s="221"/>
      <c r="F105" s="221"/>
      <c r="G105" s="237"/>
      <c r="H105" s="221"/>
      <c r="I105" s="221"/>
      <c r="J105" s="221"/>
      <c r="K105" s="220"/>
    </row>
    <row r="106" spans="2:11" ht="15" customHeight="1">
      <c r="B106" s="219"/>
      <c r="C106" s="208" t="s">
        <v>59</v>
      </c>
      <c r="D106" s="228"/>
      <c r="E106" s="228"/>
      <c r="F106" s="229" t="s">
        <v>1111</v>
      </c>
      <c r="G106" s="208"/>
      <c r="H106" s="208" t="s">
        <v>1151</v>
      </c>
      <c r="I106" s="208" t="s">
        <v>1113</v>
      </c>
      <c r="J106" s="208">
        <v>20</v>
      </c>
      <c r="K106" s="220"/>
    </row>
    <row r="107" spans="2:11" ht="15" customHeight="1">
      <c r="B107" s="219"/>
      <c r="C107" s="208" t="s">
        <v>1114</v>
      </c>
      <c r="D107" s="208"/>
      <c r="E107" s="208"/>
      <c r="F107" s="229" t="s">
        <v>1111</v>
      </c>
      <c r="G107" s="208"/>
      <c r="H107" s="208" t="s">
        <v>1151</v>
      </c>
      <c r="I107" s="208" t="s">
        <v>1113</v>
      </c>
      <c r="J107" s="208">
        <v>120</v>
      </c>
      <c r="K107" s="220"/>
    </row>
    <row r="108" spans="2:11" ht="15" customHeight="1">
      <c r="B108" s="231"/>
      <c r="C108" s="208" t="s">
        <v>1116</v>
      </c>
      <c r="D108" s="208"/>
      <c r="E108" s="208"/>
      <c r="F108" s="229" t="s">
        <v>1117</v>
      </c>
      <c r="G108" s="208"/>
      <c r="H108" s="208" t="s">
        <v>1151</v>
      </c>
      <c r="I108" s="208" t="s">
        <v>1113</v>
      </c>
      <c r="J108" s="208">
        <v>50</v>
      </c>
      <c r="K108" s="220"/>
    </row>
    <row r="109" spans="2:11" ht="15" customHeight="1">
      <c r="B109" s="231"/>
      <c r="C109" s="208" t="s">
        <v>1119</v>
      </c>
      <c r="D109" s="208"/>
      <c r="E109" s="208"/>
      <c r="F109" s="229" t="s">
        <v>1111</v>
      </c>
      <c r="G109" s="208"/>
      <c r="H109" s="208" t="s">
        <v>1151</v>
      </c>
      <c r="I109" s="208" t="s">
        <v>1121</v>
      </c>
      <c r="J109" s="208"/>
      <c r="K109" s="220"/>
    </row>
    <row r="110" spans="2:11" ht="15" customHeight="1">
      <c r="B110" s="231"/>
      <c r="C110" s="208" t="s">
        <v>1130</v>
      </c>
      <c r="D110" s="208"/>
      <c r="E110" s="208"/>
      <c r="F110" s="229" t="s">
        <v>1117</v>
      </c>
      <c r="G110" s="208"/>
      <c r="H110" s="208" t="s">
        <v>1151</v>
      </c>
      <c r="I110" s="208" t="s">
        <v>1113</v>
      </c>
      <c r="J110" s="208">
        <v>50</v>
      </c>
      <c r="K110" s="220"/>
    </row>
    <row r="111" spans="2:11" ht="15" customHeight="1">
      <c r="B111" s="231"/>
      <c r="C111" s="208" t="s">
        <v>1138</v>
      </c>
      <c r="D111" s="208"/>
      <c r="E111" s="208"/>
      <c r="F111" s="229" t="s">
        <v>1117</v>
      </c>
      <c r="G111" s="208"/>
      <c r="H111" s="208" t="s">
        <v>1151</v>
      </c>
      <c r="I111" s="208" t="s">
        <v>1113</v>
      </c>
      <c r="J111" s="208">
        <v>50</v>
      </c>
      <c r="K111" s="220"/>
    </row>
    <row r="112" spans="2:11" ht="15" customHeight="1">
      <c r="B112" s="231"/>
      <c r="C112" s="208" t="s">
        <v>1136</v>
      </c>
      <c r="D112" s="208"/>
      <c r="E112" s="208"/>
      <c r="F112" s="229" t="s">
        <v>1117</v>
      </c>
      <c r="G112" s="208"/>
      <c r="H112" s="208" t="s">
        <v>1151</v>
      </c>
      <c r="I112" s="208" t="s">
        <v>1113</v>
      </c>
      <c r="J112" s="208">
        <v>50</v>
      </c>
      <c r="K112" s="220"/>
    </row>
    <row r="113" spans="2:11" ht="15" customHeight="1">
      <c r="B113" s="231"/>
      <c r="C113" s="208" t="s">
        <v>59</v>
      </c>
      <c r="D113" s="208"/>
      <c r="E113" s="208"/>
      <c r="F113" s="229" t="s">
        <v>1111</v>
      </c>
      <c r="G113" s="208"/>
      <c r="H113" s="208" t="s">
        <v>1152</v>
      </c>
      <c r="I113" s="208" t="s">
        <v>1113</v>
      </c>
      <c r="J113" s="208">
        <v>20</v>
      </c>
      <c r="K113" s="220"/>
    </row>
    <row r="114" spans="2:11" ht="15" customHeight="1">
      <c r="B114" s="231"/>
      <c r="C114" s="208" t="s">
        <v>1153</v>
      </c>
      <c r="D114" s="208"/>
      <c r="E114" s="208"/>
      <c r="F114" s="229" t="s">
        <v>1111</v>
      </c>
      <c r="G114" s="208"/>
      <c r="H114" s="208" t="s">
        <v>1154</v>
      </c>
      <c r="I114" s="208" t="s">
        <v>1113</v>
      </c>
      <c r="J114" s="208">
        <v>120</v>
      </c>
      <c r="K114" s="220"/>
    </row>
    <row r="115" spans="2:11" ht="15" customHeight="1">
      <c r="B115" s="231"/>
      <c r="C115" s="208" t="s">
        <v>44</v>
      </c>
      <c r="D115" s="208"/>
      <c r="E115" s="208"/>
      <c r="F115" s="229" t="s">
        <v>1111</v>
      </c>
      <c r="G115" s="208"/>
      <c r="H115" s="208" t="s">
        <v>1155</v>
      </c>
      <c r="I115" s="208" t="s">
        <v>1146</v>
      </c>
      <c r="J115" s="208"/>
      <c r="K115" s="220"/>
    </row>
    <row r="116" spans="2:11" ht="15" customHeight="1">
      <c r="B116" s="231"/>
      <c r="C116" s="208" t="s">
        <v>54</v>
      </c>
      <c r="D116" s="208"/>
      <c r="E116" s="208"/>
      <c r="F116" s="229" t="s">
        <v>1111</v>
      </c>
      <c r="G116" s="208"/>
      <c r="H116" s="208" t="s">
        <v>1156</v>
      </c>
      <c r="I116" s="208" t="s">
        <v>1146</v>
      </c>
      <c r="J116" s="208"/>
      <c r="K116" s="220"/>
    </row>
    <row r="117" spans="2:11" ht="15" customHeight="1">
      <c r="B117" s="231"/>
      <c r="C117" s="208" t="s">
        <v>63</v>
      </c>
      <c r="D117" s="208"/>
      <c r="E117" s="208"/>
      <c r="F117" s="229" t="s">
        <v>1111</v>
      </c>
      <c r="G117" s="208"/>
      <c r="H117" s="208" t="s">
        <v>1157</v>
      </c>
      <c r="I117" s="208" t="s">
        <v>1158</v>
      </c>
      <c r="J117" s="208"/>
      <c r="K117" s="220"/>
    </row>
    <row r="118" spans="2:11" ht="15" customHeight="1">
      <c r="B118" s="232"/>
      <c r="C118" s="238"/>
      <c r="D118" s="238"/>
      <c r="E118" s="238"/>
      <c r="F118" s="238"/>
      <c r="G118" s="238"/>
      <c r="H118" s="238"/>
      <c r="I118" s="238"/>
      <c r="J118" s="238"/>
      <c r="K118" s="234"/>
    </row>
    <row r="119" spans="2:11" ht="18.75" customHeight="1">
      <c r="B119" s="239"/>
      <c r="C119" s="240"/>
      <c r="D119" s="240"/>
      <c r="E119" s="240"/>
      <c r="F119" s="241"/>
      <c r="G119" s="240"/>
      <c r="H119" s="240"/>
      <c r="I119" s="240"/>
      <c r="J119" s="240"/>
      <c r="K119" s="239"/>
    </row>
    <row r="120" spans="2:11" ht="18.75" customHeight="1"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2:11" ht="7.5" customHeight="1">
      <c r="B121" s="242"/>
      <c r="C121" s="243"/>
      <c r="D121" s="243"/>
      <c r="E121" s="243"/>
      <c r="F121" s="243"/>
      <c r="G121" s="243"/>
      <c r="H121" s="243"/>
      <c r="I121" s="243"/>
      <c r="J121" s="243"/>
      <c r="K121" s="244"/>
    </row>
    <row r="122" spans="2:11" ht="45" customHeight="1">
      <c r="B122" s="245"/>
      <c r="C122" s="321" t="s">
        <v>1159</v>
      </c>
      <c r="D122" s="321"/>
      <c r="E122" s="321"/>
      <c r="F122" s="321"/>
      <c r="G122" s="321"/>
      <c r="H122" s="321"/>
      <c r="I122" s="321"/>
      <c r="J122" s="321"/>
      <c r="K122" s="246"/>
    </row>
    <row r="123" spans="2:11" ht="17.25" customHeight="1">
      <c r="B123" s="247"/>
      <c r="C123" s="221" t="s">
        <v>1105</v>
      </c>
      <c r="D123" s="221"/>
      <c r="E123" s="221"/>
      <c r="F123" s="221" t="s">
        <v>1106</v>
      </c>
      <c r="G123" s="222"/>
      <c r="H123" s="221" t="s">
        <v>60</v>
      </c>
      <c r="I123" s="221" t="s">
        <v>63</v>
      </c>
      <c r="J123" s="221" t="s">
        <v>1107</v>
      </c>
      <c r="K123" s="248"/>
    </row>
    <row r="124" spans="2:11" ht="17.25" customHeight="1">
      <c r="B124" s="247"/>
      <c r="C124" s="223" t="s">
        <v>1108</v>
      </c>
      <c r="D124" s="223"/>
      <c r="E124" s="223"/>
      <c r="F124" s="224" t="s">
        <v>1109</v>
      </c>
      <c r="G124" s="225"/>
      <c r="H124" s="223"/>
      <c r="I124" s="223"/>
      <c r="J124" s="223" t="s">
        <v>1110</v>
      </c>
      <c r="K124" s="248"/>
    </row>
    <row r="125" spans="2:11" ht="5.25" customHeight="1">
      <c r="B125" s="249"/>
      <c r="C125" s="226"/>
      <c r="D125" s="226"/>
      <c r="E125" s="226"/>
      <c r="F125" s="226"/>
      <c r="G125" s="250"/>
      <c r="H125" s="226"/>
      <c r="I125" s="226"/>
      <c r="J125" s="226"/>
      <c r="K125" s="251"/>
    </row>
    <row r="126" spans="2:11" ht="15" customHeight="1">
      <c r="B126" s="249"/>
      <c r="C126" s="208" t="s">
        <v>1114</v>
      </c>
      <c r="D126" s="228"/>
      <c r="E126" s="228"/>
      <c r="F126" s="229" t="s">
        <v>1111</v>
      </c>
      <c r="G126" s="208"/>
      <c r="H126" s="208" t="s">
        <v>1151</v>
      </c>
      <c r="I126" s="208" t="s">
        <v>1113</v>
      </c>
      <c r="J126" s="208">
        <v>120</v>
      </c>
      <c r="K126" s="252"/>
    </row>
    <row r="127" spans="2:11" ht="15" customHeight="1">
      <c r="B127" s="249"/>
      <c r="C127" s="208" t="s">
        <v>1160</v>
      </c>
      <c r="D127" s="208"/>
      <c r="E127" s="208"/>
      <c r="F127" s="229" t="s">
        <v>1111</v>
      </c>
      <c r="G127" s="208"/>
      <c r="H127" s="208" t="s">
        <v>1161</v>
      </c>
      <c r="I127" s="208" t="s">
        <v>1113</v>
      </c>
      <c r="J127" s="208" t="s">
        <v>1162</v>
      </c>
      <c r="K127" s="252"/>
    </row>
    <row r="128" spans="2:11" ht="15" customHeight="1">
      <c r="B128" s="249"/>
      <c r="C128" s="208" t="s">
        <v>91</v>
      </c>
      <c r="D128" s="208"/>
      <c r="E128" s="208"/>
      <c r="F128" s="229" t="s">
        <v>1111</v>
      </c>
      <c r="G128" s="208"/>
      <c r="H128" s="208" t="s">
        <v>1163</v>
      </c>
      <c r="I128" s="208" t="s">
        <v>1113</v>
      </c>
      <c r="J128" s="208" t="s">
        <v>1162</v>
      </c>
      <c r="K128" s="252"/>
    </row>
    <row r="129" spans="2:11" ht="15" customHeight="1">
      <c r="B129" s="249"/>
      <c r="C129" s="208" t="s">
        <v>1122</v>
      </c>
      <c r="D129" s="208"/>
      <c r="E129" s="208"/>
      <c r="F129" s="229" t="s">
        <v>1117</v>
      </c>
      <c r="G129" s="208"/>
      <c r="H129" s="208" t="s">
        <v>1123</v>
      </c>
      <c r="I129" s="208" t="s">
        <v>1113</v>
      </c>
      <c r="J129" s="208">
        <v>15</v>
      </c>
      <c r="K129" s="252"/>
    </row>
    <row r="130" spans="2:11" ht="15" customHeight="1">
      <c r="B130" s="249"/>
      <c r="C130" s="208" t="s">
        <v>1124</v>
      </c>
      <c r="D130" s="208"/>
      <c r="E130" s="208"/>
      <c r="F130" s="229" t="s">
        <v>1117</v>
      </c>
      <c r="G130" s="208"/>
      <c r="H130" s="208" t="s">
        <v>1125</v>
      </c>
      <c r="I130" s="208" t="s">
        <v>1113</v>
      </c>
      <c r="J130" s="208">
        <v>15</v>
      </c>
      <c r="K130" s="252"/>
    </row>
    <row r="131" spans="2:11" ht="15" customHeight="1">
      <c r="B131" s="249"/>
      <c r="C131" s="208" t="s">
        <v>1126</v>
      </c>
      <c r="D131" s="208"/>
      <c r="E131" s="208"/>
      <c r="F131" s="229" t="s">
        <v>1117</v>
      </c>
      <c r="G131" s="208"/>
      <c r="H131" s="208" t="s">
        <v>1127</v>
      </c>
      <c r="I131" s="208" t="s">
        <v>1113</v>
      </c>
      <c r="J131" s="208">
        <v>20</v>
      </c>
      <c r="K131" s="252"/>
    </row>
    <row r="132" spans="2:11" ht="15" customHeight="1">
      <c r="B132" s="249"/>
      <c r="C132" s="208" t="s">
        <v>1128</v>
      </c>
      <c r="D132" s="208"/>
      <c r="E132" s="208"/>
      <c r="F132" s="229" t="s">
        <v>1117</v>
      </c>
      <c r="G132" s="208"/>
      <c r="H132" s="208" t="s">
        <v>1129</v>
      </c>
      <c r="I132" s="208" t="s">
        <v>1113</v>
      </c>
      <c r="J132" s="208">
        <v>20</v>
      </c>
      <c r="K132" s="252"/>
    </row>
    <row r="133" spans="2:11" ht="15" customHeight="1">
      <c r="B133" s="249"/>
      <c r="C133" s="208" t="s">
        <v>1116</v>
      </c>
      <c r="D133" s="208"/>
      <c r="E133" s="208"/>
      <c r="F133" s="229" t="s">
        <v>1117</v>
      </c>
      <c r="G133" s="208"/>
      <c r="H133" s="208" t="s">
        <v>1151</v>
      </c>
      <c r="I133" s="208" t="s">
        <v>1113</v>
      </c>
      <c r="J133" s="208">
        <v>50</v>
      </c>
      <c r="K133" s="252"/>
    </row>
    <row r="134" spans="2:11" ht="15" customHeight="1">
      <c r="B134" s="249"/>
      <c r="C134" s="208" t="s">
        <v>1130</v>
      </c>
      <c r="D134" s="208"/>
      <c r="E134" s="208"/>
      <c r="F134" s="229" t="s">
        <v>1117</v>
      </c>
      <c r="G134" s="208"/>
      <c r="H134" s="208" t="s">
        <v>1151</v>
      </c>
      <c r="I134" s="208" t="s">
        <v>1113</v>
      </c>
      <c r="J134" s="208">
        <v>50</v>
      </c>
      <c r="K134" s="252"/>
    </row>
    <row r="135" spans="2:11" ht="15" customHeight="1">
      <c r="B135" s="249"/>
      <c r="C135" s="208" t="s">
        <v>1136</v>
      </c>
      <c r="D135" s="208"/>
      <c r="E135" s="208"/>
      <c r="F135" s="229" t="s">
        <v>1117</v>
      </c>
      <c r="G135" s="208"/>
      <c r="H135" s="208" t="s">
        <v>1151</v>
      </c>
      <c r="I135" s="208" t="s">
        <v>1113</v>
      </c>
      <c r="J135" s="208">
        <v>50</v>
      </c>
      <c r="K135" s="252"/>
    </row>
    <row r="136" spans="2:11" ht="15" customHeight="1">
      <c r="B136" s="249"/>
      <c r="C136" s="208" t="s">
        <v>1138</v>
      </c>
      <c r="D136" s="208"/>
      <c r="E136" s="208"/>
      <c r="F136" s="229" t="s">
        <v>1117</v>
      </c>
      <c r="G136" s="208"/>
      <c r="H136" s="208" t="s">
        <v>1151</v>
      </c>
      <c r="I136" s="208" t="s">
        <v>1113</v>
      </c>
      <c r="J136" s="208">
        <v>50</v>
      </c>
      <c r="K136" s="252"/>
    </row>
    <row r="137" spans="2:11" ht="15" customHeight="1">
      <c r="B137" s="249"/>
      <c r="C137" s="208" t="s">
        <v>1139</v>
      </c>
      <c r="D137" s="208"/>
      <c r="E137" s="208"/>
      <c r="F137" s="229" t="s">
        <v>1117</v>
      </c>
      <c r="G137" s="208"/>
      <c r="H137" s="208" t="s">
        <v>1164</v>
      </c>
      <c r="I137" s="208" t="s">
        <v>1113</v>
      </c>
      <c r="J137" s="208">
        <v>255</v>
      </c>
      <c r="K137" s="252"/>
    </row>
    <row r="138" spans="2:11" ht="15" customHeight="1">
      <c r="B138" s="249"/>
      <c r="C138" s="208" t="s">
        <v>1141</v>
      </c>
      <c r="D138" s="208"/>
      <c r="E138" s="208"/>
      <c r="F138" s="229" t="s">
        <v>1111</v>
      </c>
      <c r="G138" s="208"/>
      <c r="H138" s="208" t="s">
        <v>1165</v>
      </c>
      <c r="I138" s="208" t="s">
        <v>1143</v>
      </c>
      <c r="J138" s="208"/>
      <c r="K138" s="252"/>
    </row>
    <row r="139" spans="2:11" ht="15" customHeight="1">
      <c r="B139" s="249"/>
      <c r="C139" s="208" t="s">
        <v>1144</v>
      </c>
      <c r="D139" s="208"/>
      <c r="E139" s="208"/>
      <c r="F139" s="229" t="s">
        <v>1111</v>
      </c>
      <c r="G139" s="208"/>
      <c r="H139" s="208" t="s">
        <v>1166</v>
      </c>
      <c r="I139" s="208" t="s">
        <v>1146</v>
      </c>
      <c r="J139" s="208"/>
      <c r="K139" s="252"/>
    </row>
    <row r="140" spans="2:11" ht="15" customHeight="1">
      <c r="B140" s="249"/>
      <c r="C140" s="208" t="s">
        <v>1147</v>
      </c>
      <c r="D140" s="208"/>
      <c r="E140" s="208"/>
      <c r="F140" s="229" t="s">
        <v>1111</v>
      </c>
      <c r="G140" s="208"/>
      <c r="H140" s="208" t="s">
        <v>1147</v>
      </c>
      <c r="I140" s="208" t="s">
        <v>1146</v>
      </c>
      <c r="J140" s="208"/>
      <c r="K140" s="252"/>
    </row>
    <row r="141" spans="2:11" ht="15" customHeight="1">
      <c r="B141" s="249"/>
      <c r="C141" s="208" t="s">
        <v>44</v>
      </c>
      <c r="D141" s="208"/>
      <c r="E141" s="208"/>
      <c r="F141" s="229" t="s">
        <v>1111</v>
      </c>
      <c r="G141" s="208"/>
      <c r="H141" s="208" t="s">
        <v>1167</v>
      </c>
      <c r="I141" s="208" t="s">
        <v>1146</v>
      </c>
      <c r="J141" s="208"/>
      <c r="K141" s="252"/>
    </row>
    <row r="142" spans="2:11" ht="15" customHeight="1">
      <c r="B142" s="249"/>
      <c r="C142" s="208" t="s">
        <v>1168</v>
      </c>
      <c r="D142" s="208"/>
      <c r="E142" s="208"/>
      <c r="F142" s="229" t="s">
        <v>1111</v>
      </c>
      <c r="G142" s="208"/>
      <c r="H142" s="208" t="s">
        <v>1169</v>
      </c>
      <c r="I142" s="208" t="s">
        <v>1146</v>
      </c>
      <c r="J142" s="208"/>
      <c r="K142" s="252"/>
    </row>
    <row r="143" spans="2:11" ht="15" customHeight="1"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2:11" ht="18.75" customHeight="1">
      <c r="B144" s="240"/>
      <c r="C144" s="240"/>
      <c r="D144" s="240"/>
      <c r="E144" s="240"/>
      <c r="F144" s="241"/>
      <c r="G144" s="240"/>
      <c r="H144" s="240"/>
      <c r="I144" s="240"/>
      <c r="J144" s="240"/>
      <c r="K144" s="240"/>
    </row>
    <row r="145" spans="2:11" ht="18.75" customHeight="1"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</row>
    <row r="146" spans="2:11" ht="7.5" customHeight="1">
      <c r="B146" s="216"/>
      <c r="C146" s="217"/>
      <c r="D146" s="217"/>
      <c r="E146" s="217"/>
      <c r="F146" s="217"/>
      <c r="G146" s="217"/>
      <c r="H146" s="217"/>
      <c r="I146" s="217"/>
      <c r="J146" s="217"/>
      <c r="K146" s="218"/>
    </row>
    <row r="147" spans="2:11" ht="45" customHeight="1">
      <c r="B147" s="219"/>
      <c r="C147" s="323" t="s">
        <v>1170</v>
      </c>
      <c r="D147" s="323"/>
      <c r="E147" s="323"/>
      <c r="F147" s="323"/>
      <c r="G147" s="323"/>
      <c r="H147" s="323"/>
      <c r="I147" s="323"/>
      <c r="J147" s="323"/>
      <c r="K147" s="220"/>
    </row>
    <row r="148" spans="2:11" ht="17.25" customHeight="1">
      <c r="B148" s="219"/>
      <c r="C148" s="221" t="s">
        <v>1105</v>
      </c>
      <c r="D148" s="221"/>
      <c r="E148" s="221"/>
      <c r="F148" s="221" t="s">
        <v>1106</v>
      </c>
      <c r="G148" s="222"/>
      <c r="H148" s="221" t="s">
        <v>60</v>
      </c>
      <c r="I148" s="221" t="s">
        <v>63</v>
      </c>
      <c r="J148" s="221" t="s">
        <v>1107</v>
      </c>
      <c r="K148" s="220"/>
    </row>
    <row r="149" spans="2:11" ht="17.25" customHeight="1">
      <c r="B149" s="219"/>
      <c r="C149" s="223" t="s">
        <v>1108</v>
      </c>
      <c r="D149" s="223"/>
      <c r="E149" s="223"/>
      <c r="F149" s="224" t="s">
        <v>1109</v>
      </c>
      <c r="G149" s="225"/>
      <c r="H149" s="223"/>
      <c r="I149" s="223"/>
      <c r="J149" s="223" t="s">
        <v>1110</v>
      </c>
      <c r="K149" s="220"/>
    </row>
    <row r="150" spans="2:11" ht="5.25" customHeight="1">
      <c r="B150" s="231"/>
      <c r="C150" s="226"/>
      <c r="D150" s="226"/>
      <c r="E150" s="226"/>
      <c r="F150" s="226"/>
      <c r="G150" s="227"/>
      <c r="H150" s="226"/>
      <c r="I150" s="226"/>
      <c r="J150" s="226"/>
      <c r="K150" s="252"/>
    </row>
    <row r="151" spans="2:11" ht="15" customHeight="1">
      <c r="B151" s="231"/>
      <c r="C151" s="256" t="s">
        <v>1114</v>
      </c>
      <c r="D151" s="208"/>
      <c r="E151" s="208"/>
      <c r="F151" s="257" t="s">
        <v>1111</v>
      </c>
      <c r="G151" s="208"/>
      <c r="H151" s="256" t="s">
        <v>1151</v>
      </c>
      <c r="I151" s="256" t="s">
        <v>1113</v>
      </c>
      <c r="J151" s="256">
        <v>120</v>
      </c>
      <c r="K151" s="252"/>
    </row>
    <row r="152" spans="2:11" ht="15" customHeight="1">
      <c r="B152" s="231"/>
      <c r="C152" s="256" t="s">
        <v>1160</v>
      </c>
      <c r="D152" s="208"/>
      <c r="E152" s="208"/>
      <c r="F152" s="257" t="s">
        <v>1111</v>
      </c>
      <c r="G152" s="208"/>
      <c r="H152" s="256" t="s">
        <v>1171</v>
      </c>
      <c r="I152" s="256" t="s">
        <v>1113</v>
      </c>
      <c r="J152" s="256" t="s">
        <v>1162</v>
      </c>
      <c r="K152" s="252"/>
    </row>
    <row r="153" spans="2:11" ht="15" customHeight="1">
      <c r="B153" s="231"/>
      <c r="C153" s="256" t="s">
        <v>91</v>
      </c>
      <c r="D153" s="208"/>
      <c r="E153" s="208"/>
      <c r="F153" s="257" t="s">
        <v>1111</v>
      </c>
      <c r="G153" s="208"/>
      <c r="H153" s="256" t="s">
        <v>1172</v>
      </c>
      <c r="I153" s="256" t="s">
        <v>1113</v>
      </c>
      <c r="J153" s="256" t="s">
        <v>1162</v>
      </c>
      <c r="K153" s="252"/>
    </row>
    <row r="154" spans="2:11" ht="15" customHeight="1">
      <c r="B154" s="231"/>
      <c r="C154" s="256" t="s">
        <v>1116</v>
      </c>
      <c r="D154" s="208"/>
      <c r="E154" s="208"/>
      <c r="F154" s="257" t="s">
        <v>1117</v>
      </c>
      <c r="G154" s="208"/>
      <c r="H154" s="256" t="s">
        <v>1151</v>
      </c>
      <c r="I154" s="256" t="s">
        <v>1113</v>
      </c>
      <c r="J154" s="256">
        <v>50</v>
      </c>
      <c r="K154" s="252"/>
    </row>
    <row r="155" spans="2:11" ht="15" customHeight="1">
      <c r="B155" s="231"/>
      <c r="C155" s="256" t="s">
        <v>1119</v>
      </c>
      <c r="D155" s="208"/>
      <c r="E155" s="208"/>
      <c r="F155" s="257" t="s">
        <v>1111</v>
      </c>
      <c r="G155" s="208"/>
      <c r="H155" s="256" t="s">
        <v>1151</v>
      </c>
      <c r="I155" s="256" t="s">
        <v>1121</v>
      </c>
      <c r="J155" s="256"/>
      <c r="K155" s="252"/>
    </row>
    <row r="156" spans="2:11" ht="15" customHeight="1">
      <c r="B156" s="231"/>
      <c r="C156" s="256" t="s">
        <v>1130</v>
      </c>
      <c r="D156" s="208"/>
      <c r="E156" s="208"/>
      <c r="F156" s="257" t="s">
        <v>1117</v>
      </c>
      <c r="G156" s="208"/>
      <c r="H156" s="256" t="s">
        <v>1151</v>
      </c>
      <c r="I156" s="256" t="s">
        <v>1113</v>
      </c>
      <c r="J156" s="256">
        <v>50</v>
      </c>
      <c r="K156" s="252"/>
    </row>
    <row r="157" spans="2:11" ht="15" customHeight="1">
      <c r="B157" s="231"/>
      <c r="C157" s="256" t="s">
        <v>1138</v>
      </c>
      <c r="D157" s="208"/>
      <c r="E157" s="208"/>
      <c r="F157" s="257" t="s">
        <v>1117</v>
      </c>
      <c r="G157" s="208"/>
      <c r="H157" s="256" t="s">
        <v>1151</v>
      </c>
      <c r="I157" s="256" t="s">
        <v>1113</v>
      </c>
      <c r="J157" s="256">
        <v>50</v>
      </c>
      <c r="K157" s="252"/>
    </row>
    <row r="158" spans="2:11" ht="15" customHeight="1">
      <c r="B158" s="231"/>
      <c r="C158" s="256" t="s">
        <v>1136</v>
      </c>
      <c r="D158" s="208"/>
      <c r="E158" s="208"/>
      <c r="F158" s="257" t="s">
        <v>1117</v>
      </c>
      <c r="G158" s="208"/>
      <c r="H158" s="256" t="s">
        <v>1151</v>
      </c>
      <c r="I158" s="256" t="s">
        <v>1113</v>
      </c>
      <c r="J158" s="256">
        <v>50</v>
      </c>
      <c r="K158" s="252"/>
    </row>
    <row r="159" spans="2:11" ht="15" customHeight="1">
      <c r="B159" s="231"/>
      <c r="C159" s="256" t="s">
        <v>102</v>
      </c>
      <c r="D159" s="208"/>
      <c r="E159" s="208"/>
      <c r="F159" s="257" t="s">
        <v>1111</v>
      </c>
      <c r="G159" s="208"/>
      <c r="H159" s="256" t="s">
        <v>1173</v>
      </c>
      <c r="I159" s="256" t="s">
        <v>1113</v>
      </c>
      <c r="J159" s="256" t="s">
        <v>1174</v>
      </c>
      <c r="K159" s="252"/>
    </row>
    <row r="160" spans="2:11" ht="15" customHeight="1">
      <c r="B160" s="231"/>
      <c r="C160" s="256" t="s">
        <v>1175</v>
      </c>
      <c r="D160" s="208"/>
      <c r="E160" s="208"/>
      <c r="F160" s="257" t="s">
        <v>1111</v>
      </c>
      <c r="G160" s="208"/>
      <c r="H160" s="256" t="s">
        <v>1176</v>
      </c>
      <c r="I160" s="256" t="s">
        <v>1146</v>
      </c>
      <c r="J160" s="256"/>
      <c r="K160" s="252"/>
    </row>
    <row r="161" spans="2:11" ht="15" customHeight="1">
      <c r="B161" s="258"/>
      <c r="C161" s="238"/>
      <c r="D161" s="238"/>
      <c r="E161" s="238"/>
      <c r="F161" s="238"/>
      <c r="G161" s="238"/>
      <c r="H161" s="238"/>
      <c r="I161" s="238"/>
      <c r="J161" s="238"/>
      <c r="K161" s="259"/>
    </row>
    <row r="162" spans="2:11" ht="18.75" customHeight="1">
      <c r="B162" s="240"/>
      <c r="C162" s="250"/>
      <c r="D162" s="250"/>
      <c r="E162" s="250"/>
      <c r="F162" s="260"/>
      <c r="G162" s="250"/>
      <c r="H162" s="250"/>
      <c r="I162" s="250"/>
      <c r="J162" s="250"/>
      <c r="K162" s="240"/>
    </row>
    <row r="163" spans="2:11" ht="18.75" customHeight="1"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</row>
    <row r="164" spans="2:11" ht="7.5" customHeight="1">
      <c r="B164" s="197"/>
      <c r="C164" s="198"/>
      <c r="D164" s="198"/>
      <c r="E164" s="198"/>
      <c r="F164" s="198"/>
      <c r="G164" s="198"/>
      <c r="H164" s="198"/>
      <c r="I164" s="198"/>
      <c r="J164" s="198"/>
      <c r="K164" s="199"/>
    </row>
    <row r="165" spans="2:11" ht="45" customHeight="1">
      <c r="B165" s="200"/>
      <c r="C165" s="321" t="s">
        <v>1177</v>
      </c>
      <c r="D165" s="321"/>
      <c r="E165" s="321"/>
      <c r="F165" s="321"/>
      <c r="G165" s="321"/>
      <c r="H165" s="321"/>
      <c r="I165" s="321"/>
      <c r="J165" s="321"/>
      <c r="K165" s="201"/>
    </row>
    <row r="166" spans="2:11" ht="17.25" customHeight="1">
      <c r="B166" s="200"/>
      <c r="C166" s="221" t="s">
        <v>1105</v>
      </c>
      <c r="D166" s="221"/>
      <c r="E166" s="221"/>
      <c r="F166" s="221" t="s">
        <v>1106</v>
      </c>
      <c r="G166" s="261"/>
      <c r="H166" s="262" t="s">
        <v>60</v>
      </c>
      <c r="I166" s="262" t="s">
        <v>63</v>
      </c>
      <c r="J166" s="221" t="s">
        <v>1107</v>
      </c>
      <c r="K166" s="201"/>
    </row>
    <row r="167" spans="2:11" ht="17.25" customHeight="1">
      <c r="B167" s="202"/>
      <c r="C167" s="223" t="s">
        <v>1108</v>
      </c>
      <c r="D167" s="223"/>
      <c r="E167" s="223"/>
      <c r="F167" s="224" t="s">
        <v>1109</v>
      </c>
      <c r="G167" s="263"/>
      <c r="H167" s="264"/>
      <c r="I167" s="264"/>
      <c r="J167" s="223" t="s">
        <v>1110</v>
      </c>
      <c r="K167" s="203"/>
    </row>
    <row r="168" spans="2:11" ht="5.25" customHeight="1">
      <c r="B168" s="231"/>
      <c r="C168" s="226"/>
      <c r="D168" s="226"/>
      <c r="E168" s="226"/>
      <c r="F168" s="226"/>
      <c r="G168" s="227"/>
      <c r="H168" s="226"/>
      <c r="I168" s="226"/>
      <c r="J168" s="226"/>
      <c r="K168" s="252"/>
    </row>
    <row r="169" spans="2:11" ht="15" customHeight="1">
      <c r="B169" s="231"/>
      <c r="C169" s="208" t="s">
        <v>1114</v>
      </c>
      <c r="D169" s="208"/>
      <c r="E169" s="208"/>
      <c r="F169" s="229" t="s">
        <v>1111</v>
      </c>
      <c r="G169" s="208"/>
      <c r="H169" s="208" t="s">
        <v>1151</v>
      </c>
      <c r="I169" s="208" t="s">
        <v>1113</v>
      </c>
      <c r="J169" s="208">
        <v>120</v>
      </c>
      <c r="K169" s="252"/>
    </row>
    <row r="170" spans="2:11" ht="15" customHeight="1">
      <c r="B170" s="231"/>
      <c r="C170" s="208" t="s">
        <v>1160</v>
      </c>
      <c r="D170" s="208"/>
      <c r="E170" s="208"/>
      <c r="F170" s="229" t="s">
        <v>1111</v>
      </c>
      <c r="G170" s="208"/>
      <c r="H170" s="208" t="s">
        <v>1161</v>
      </c>
      <c r="I170" s="208" t="s">
        <v>1113</v>
      </c>
      <c r="J170" s="208" t="s">
        <v>1162</v>
      </c>
      <c r="K170" s="252"/>
    </row>
    <row r="171" spans="2:11" ht="15" customHeight="1">
      <c r="B171" s="231"/>
      <c r="C171" s="208" t="s">
        <v>91</v>
      </c>
      <c r="D171" s="208"/>
      <c r="E171" s="208"/>
      <c r="F171" s="229" t="s">
        <v>1111</v>
      </c>
      <c r="G171" s="208"/>
      <c r="H171" s="208" t="s">
        <v>1178</v>
      </c>
      <c r="I171" s="208" t="s">
        <v>1113</v>
      </c>
      <c r="J171" s="208" t="s">
        <v>1162</v>
      </c>
      <c r="K171" s="252"/>
    </row>
    <row r="172" spans="2:11" ht="15" customHeight="1">
      <c r="B172" s="231"/>
      <c r="C172" s="208" t="s">
        <v>1116</v>
      </c>
      <c r="D172" s="208"/>
      <c r="E172" s="208"/>
      <c r="F172" s="229" t="s">
        <v>1117</v>
      </c>
      <c r="G172" s="208"/>
      <c r="H172" s="208" t="s">
        <v>1178</v>
      </c>
      <c r="I172" s="208" t="s">
        <v>1113</v>
      </c>
      <c r="J172" s="208">
        <v>50</v>
      </c>
      <c r="K172" s="252"/>
    </row>
    <row r="173" spans="2:11" ht="15" customHeight="1">
      <c r="B173" s="231"/>
      <c r="C173" s="208" t="s">
        <v>1119</v>
      </c>
      <c r="D173" s="208"/>
      <c r="E173" s="208"/>
      <c r="F173" s="229" t="s">
        <v>1111</v>
      </c>
      <c r="G173" s="208"/>
      <c r="H173" s="208" t="s">
        <v>1178</v>
      </c>
      <c r="I173" s="208" t="s">
        <v>1121</v>
      </c>
      <c r="J173" s="208"/>
      <c r="K173" s="252"/>
    </row>
    <row r="174" spans="2:11" ht="15" customHeight="1">
      <c r="B174" s="231"/>
      <c r="C174" s="208" t="s">
        <v>1130</v>
      </c>
      <c r="D174" s="208"/>
      <c r="E174" s="208"/>
      <c r="F174" s="229" t="s">
        <v>1117</v>
      </c>
      <c r="G174" s="208"/>
      <c r="H174" s="208" t="s">
        <v>1178</v>
      </c>
      <c r="I174" s="208" t="s">
        <v>1113</v>
      </c>
      <c r="J174" s="208">
        <v>50</v>
      </c>
      <c r="K174" s="252"/>
    </row>
    <row r="175" spans="2:11" ht="15" customHeight="1">
      <c r="B175" s="231"/>
      <c r="C175" s="208" t="s">
        <v>1138</v>
      </c>
      <c r="D175" s="208"/>
      <c r="E175" s="208"/>
      <c r="F175" s="229" t="s">
        <v>1117</v>
      </c>
      <c r="G175" s="208"/>
      <c r="H175" s="208" t="s">
        <v>1178</v>
      </c>
      <c r="I175" s="208" t="s">
        <v>1113</v>
      </c>
      <c r="J175" s="208">
        <v>50</v>
      </c>
      <c r="K175" s="252"/>
    </row>
    <row r="176" spans="2:11" ht="15" customHeight="1">
      <c r="B176" s="231"/>
      <c r="C176" s="208" t="s">
        <v>1136</v>
      </c>
      <c r="D176" s="208"/>
      <c r="E176" s="208"/>
      <c r="F176" s="229" t="s">
        <v>1117</v>
      </c>
      <c r="G176" s="208"/>
      <c r="H176" s="208" t="s">
        <v>1178</v>
      </c>
      <c r="I176" s="208" t="s">
        <v>1113</v>
      </c>
      <c r="J176" s="208">
        <v>50</v>
      </c>
      <c r="K176" s="252"/>
    </row>
    <row r="177" spans="2:11" ht="15" customHeight="1">
      <c r="B177" s="231"/>
      <c r="C177" s="208" t="s">
        <v>114</v>
      </c>
      <c r="D177" s="208"/>
      <c r="E177" s="208"/>
      <c r="F177" s="229" t="s">
        <v>1111</v>
      </c>
      <c r="G177" s="208"/>
      <c r="H177" s="208" t="s">
        <v>1179</v>
      </c>
      <c r="I177" s="208" t="s">
        <v>1180</v>
      </c>
      <c r="J177" s="208"/>
      <c r="K177" s="252"/>
    </row>
    <row r="178" spans="2:11" ht="15" customHeight="1">
      <c r="B178" s="231"/>
      <c r="C178" s="208" t="s">
        <v>63</v>
      </c>
      <c r="D178" s="208"/>
      <c r="E178" s="208"/>
      <c r="F178" s="229" t="s">
        <v>1111</v>
      </c>
      <c r="G178" s="208"/>
      <c r="H178" s="208" t="s">
        <v>1181</v>
      </c>
      <c r="I178" s="208" t="s">
        <v>1182</v>
      </c>
      <c r="J178" s="208">
        <v>1</v>
      </c>
      <c r="K178" s="252"/>
    </row>
    <row r="179" spans="2:11" ht="15" customHeight="1">
      <c r="B179" s="231"/>
      <c r="C179" s="208" t="s">
        <v>59</v>
      </c>
      <c r="D179" s="208"/>
      <c r="E179" s="208"/>
      <c r="F179" s="229" t="s">
        <v>1111</v>
      </c>
      <c r="G179" s="208"/>
      <c r="H179" s="208" t="s">
        <v>1183</v>
      </c>
      <c r="I179" s="208" t="s">
        <v>1113</v>
      </c>
      <c r="J179" s="208">
        <v>20</v>
      </c>
      <c r="K179" s="252"/>
    </row>
    <row r="180" spans="2:11" ht="15" customHeight="1">
      <c r="B180" s="231"/>
      <c r="C180" s="208" t="s">
        <v>60</v>
      </c>
      <c r="D180" s="208"/>
      <c r="E180" s="208"/>
      <c r="F180" s="229" t="s">
        <v>1111</v>
      </c>
      <c r="G180" s="208"/>
      <c r="H180" s="208" t="s">
        <v>1184</v>
      </c>
      <c r="I180" s="208" t="s">
        <v>1113</v>
      </c>
      <c r="J180" s="208">
        <v>255</v>
      </c>
      <c r="K180" s="252"/>
    </row>
    <row r="181" spans="2:11" ht="15" customHeight="1">
      <c r="B181" s="231"/>
      <c r="C181" s="208" t="s">
        <v>115</v>
      </c>
      <c r="D181" s="208"/>
      <c r="E181" s="208"/>
      <c r="F181" s="229" t="s">
        <v>1111</v>
      </c>
      <c r="G181" s="208"/>
      <c r="H181" s="208" t="s">
        <v>1075</v>
      </c>
      <c r="I181" s="208" t="s">
        <v>1113</v>
      </c>
      <c r="J181" s="208">
        <v>10</v>
      </c>
      <c r="K181" s="252"/>
    </row>
    <row r="182" spans="2:11" ht="15" customHeight="1">
      <c r="B182" s="231"/>
      <c r="C182" s="208" t="s">
        <v>116</v>
      </c>
      <c r="D182" s="208"/>
      <c r="E182" s="208"/>
      <c r="F182" s="229" t="s">
        <v>1111</v>
      </c>
      <c r="G182" s="208"/>
      <c r="H182" s="208" t="s">
        <v>1185</v>
      </c>
      <c r="I182" s="208" t="s">
        <v>1146</v>
      </c>
      <c r="J182" s="208"/>
      <c r="K182" s="252"/>
    </row>
    <row r="183" spans="2:11" ht="15" customHeight="1">
      <c r="B183" s="231"/>
      <c r="C183" s="208" t="s">
        <v>1186</v>
      </c>
      <c r="D183" s="208"/>
      <c r="E183" s="208"/>
      <c r="F183" s="229" t="s">
        <v>1111</v>
      </c>
      <c r="G183" s="208"/>
      <c r="H183" s="208" t="s">
        <v>1187</v>
      </c>
      <c r="I183" s="208" t="s">
        <v>1146</v>
      </c>
      <c r="J183" s="208"/>
      <c r="K183" s="252"/>
    </row>
    <row r="184" spans="2:11" ht="15" customHeight="1">
      <c r="B184" s="231"/>
      <c r="C184" s="208" t="s">
        <v>1175</v>
      </c>
      <c r="D184" s="208"/>
      <c r="E184" s="208"/>
      <c r="F184" s="229" t="s">
        <v>1111</v>
      </c>
      <c r="G184" s="208"/>
      <c r="H184" s="208" t="s">
        <v>1188</v>
      </c>
      <c r="I184" s="208" t="s">
        <v>1146</v>
      </c>
      <c r="J184" s="208"/>
      <c r="K184" s="252"/>
    </row>
    <row r="185" spans="2:11" ht="15" customHeight="1">
      <c r="B185" s="231"/>
      <c r="C185" s="208" t="s">
        <v>118</v>
      </c>
      <c r="D185" s="208"/>
      <c r="E185" s="208"/>
      <c r="F185" s="229" t="s">
        <v>1117</v>
      </c>
      <c r="G185" s="208"/>
      <c r="H185" s="208" t="s">
        <v>1189</v>
      </c>
      <c r="I185" s="208" t="s">
        <v>1113</v>
      </c>
      <c r="J185" s="208">
        <v>50</v>
      </c>
      <c r="K185" s="252"/>
    </row>
    <row r="186" spans="2:11" ht="15" customHeight="1">
      <c r="B186" s="231"/>
      <c r="C186" s="208" t="s">
        <v>1190</v>
      </c>
      <c r="D186" s="208"/>
      <c r="E186" s="208"/>
      <c r="F186" s="229" t="s">
        <v>1117</v>
      </c>
      <c r="G186" s="208"/>
      <c r="H186" s="208" t="s">
        <v>1191</v>
      </c>
      <c r="I186" s="208" t="s">
        <v>1192</v>
      </c>
      <c r="J186" s="208"/>
      <c r="K186" s="252"/>
    </row>
    <row r="187" spans="2:11" ht="15" customHeight="1">
      <c r="B187" s="231"/>
      <c r="C187" s="208" t="s">
        <v>1193</v>
      </c>
      <c r="D187" s="208"/>
      <c r="E187" s="208"/>
      <c r="F187" s="229" t="s">
        <v>1117</v>
      </c>
      <c r="G187" s="208"/>
      <c r="H187" s="208" t="s">
        <v>1194</v>
      </c>
      <c r="I187" s="208" t="s">
        <v>1192</v>
      </c>
      <c r="J187" s="208"/>
      <c r="K187" s="252"/>
    </row>
    <row r="188" spans="2:11" ht="15" customHeight="1">
      <c r="B188" s="231"/>
      <c r="C188" s="208" t="s">
        <v>1195</v>
      </c>
      <c r="D188" s="208"/>
      <c r="E188" s="208"/>
      <c r="F188" s="229" t="s">
        <v>1117</v>
      </c>
      <c r="G188" s="208"/>
      <c r="H188" s="208" t="s">
        <v>1196</v>
      </c>
      <c r="I188" s="208" t="s">
        <v>1192</v>
      </c>
      <c r="J188" s="208"/>
      <c r="K188" s="252"/>
    </row>
    <row r="189" spans="2:11" ht="15" customHeight="1">
      <c r="B189" s="231"/>
      <c r="C189" s="265" t="s">
        <v>1197</v>
      </c>
      <c r="D189" s="208"/>
      <c r="E189" s="208"/>
      <c r="F189" s="229" t="s">
        <v>1117</v>
      </c>
      <c r="G189" s="208"/>
      <c r="H189" s="208" t="s">
        <v>1198</v>
      </c>
      <c r="I189" s="208" t="s">
        <v>1199</v>
      </c>
      <c r="J189" s="266" t="s">
        <v>1200</v>
      </c>
      <c r="K189" s="252"/>
    </row>
    <row r="190" spans="2:11" ht="15" customHeight="1">
      <c r="B190" s="231"/>
      <c r="C190" s="265" t="s">
        <v>48</v>
      </c>
      <c r="D190" s="208"/>
      <c r="E190" s="208"/>
      <c r="F190" s="229" t="s">
        <v>1111</v>
      </c>
      <c r="G190" s="208"/>
      <c r="H190" s="205" t="s">
        <v>1201</v>
      </c>
      <c r="I190" s="208" t="s">
        <v>1202</v>
      </c>
      <c r="J190" s="208"/>
      <c r="K190" s="252"/>
    </row>
    <row r="191" spans="2:11" ht="15" customHeight="1">
      <c r="B191" s="231"/>
      <c r="C191" s="265" t="s">
        <v>1203</v>
      </c>
      <c r="D191" s="208"/>
      <c r="E191" s="208"/>
      <c r="F191" s="229" t="s">
        <v>1111</v>
      </c>
      <c r="G191" s="208"/>
      <c r="H191" s="208" t="s">
        <v>1204</v>
      </c>
      <c r="I191" s="208" t="s">
        <v>1146</v>
      </c>
      <c r="J191" s="208"/>
      <c r="K191" s="252"/>
    </row>
    <row r="192" spans="2:11" ht="15" customHeight="1">
      <c r="B192" s="231"/>
      <c r="C192" s="265" t="s">
        <v>1205</v>
      </c>
      <c r="D192" s="208"/>
      <c r="E192" s="208"/>
      <c r="F192" s="229" t="s">
        <v>1111</v>
      </c>
      <c r="G192" s="208"/>
      <c r="H192" s="208" t="s">
        <v>1206</v>
      </c>
      <c r="I192" s="208" t="s">
        <v>1146</v>
      </c>
      <c r="J192" s="208"/>
      <c r="K192" s="252"/>
    </row>
    <row r="193" spans="2:11" ht="15" customHeight="1">
      <c r="B193" s="231"/>
      <c r="C193" s="265" t="s">
        <v>1207</v>
      </c>
      <c r="D193" s="208"/>
      <c r="E193" s="208"/>
      <c r="F193" s="229" t="s">
        <v>1117</v>
      </c>
      <c r="G193" s="208"/>
      <c r="H193" s="208" t="s">
        <v>1208</v>
      </c>
      <c r="I193" s="208" t="s">
        <v>1146</v>
      </c>
      <c r="J193" s="208"/>
      <c r="K193" s="252"/>
    </row>
    <row r="194" spans="2:11" ht="15" customHeight="1">
      <c r="B194" s="258"/>
      <c r="C194" s="267"/>
      <c r="D194" s="238"/>
      <c r="E194" s="238"/>
      <c r="F194" s="238"/>
      <c r="G194" s="238"/>
      <c r="H194" s="238"/>
      <c r="I194" s="238"/>
      <c r="J194" s="238"/>
      <c r="K194" s="259"/>
    </row>
    <row r="195" spans="2:11" ht="18.75" customHeight="1">
      <c r="B195" s="240"/>
      <c r="C195" s="250"/>
      <c r="D195" s="250"/>
      <c r="E195" s="250"/>
      <c r="F195" s="260"/>
      <c r="G195" s="250"/>
      <c r="H195" s="250"/>
      <c r="I195" s="250"/>
      <c r="J195" s="250"/>
      <c r="K195" s="240"/>
    </row>
    <row r="196" spans="2:11" ht="18.75" customHeight="1">
      <c r="B196" s="240"/>
      <c r="C196" s="250"/>
      <c r="D196" s="250"/>
      <c r="E196" s="250"/>
      <c r="F196" s="260"/>
      <c r="G196" s="250"/>
      <c r="H196" s="250"/>
      <c r="I196" s="250"/>
      <c r="J196" s="250"/>
      <c r="K196" s="240"/>
    </row>
    <row r="197" spans="2:11" ht="18.75" customHeight="1"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</row>
    <row r="198" spans="2:11" ht="12">
      <c r="B198" s="197"/>
      <c r="C198" s="198"/>
      <c r="D198" s="198"/>
      <c r="E198" s="198"/>
      <c r="F198" s="198"/>
      <c r="G198" s="198"/>
      <c r="H198" s="198"/>
      <c r="I198" s="198"/>
      <c r="J198" s="198"/>
      <c r="K198" s="199"/>
    </row>
    <row r="199" spans="2:11" ht="22.2">
      <c r="B199" s="200"/>
      <c r="C199" s="321" t="s">
        <v>1209</v>
      </c>
      <c r="D199" s="321"/>
      <c r="E199" s="321"/>
      <c r="F199" s="321"/>
      <c r="G199" s="321"/>
      <c r="H199" s="321"/>
      <c r="I199" s="321"/>
      <c r="J199" s="321"/>
      <c r="K199" s="201"/>
    </row>
    <row r="200" spans="2:11" ht="25.5" customHeight="1">
      <c r="B200" s="200"/>
      <c r="C200" s="268" t="s">
        <v>1210</v>
      </c>
      <c r="D200" s="268"/>
      <c r="E200" s="268"/>
      <c r="F200" s="268" t="s">
        <v>1211</v>
      </c>
      <c r="G200" s="269"/>
      <c r="H200" s="327" t="s">
        <v>1212</v>
      </c>
      <c r="I200" s="327"/>
      <c r="J200" s="327"/>
      <c r="K200" s="201"/>
    </row>
    <row r="201" spans="2:11" ht="5.25" customHeight="1">
      <c r="B201" s="231"/>
      <c r="C201" s="226"/>
      <c r="D201" s="226"/>
      <c r="E201" s="226"/>
      <c r="F201" s="226"/>
      <c r="G201" s="250"/>
      <c r="H201" s="226"/>
      <c r="I201" s="226"/>
      <c r="J201" s="226"/>
      <c r="K201" s="252"/>
    </row>
    <row r="202" spans="2:11" ht="15" customHeight="1">
      <c r="B202" s="231"/>
      <c r="C202" s="208" t="s">
        <v>1202</v>
      </c>
      <c r="D202" s="208"/>
      <c r="E202" s="208"/>
      <c r="F202" s="229" t="s">
        <v>49</v>
      </c>
      <c r="G202" s="208"/>
      <c r="H202" s="326" t="s">
        <v>1213</v>
      </c>
      <c r="I202" s="326"/>
      <c r="J202" s="326"/>
      <c r="K202" s="252"/>
    </row>
    <row r="203" spans="2:11" ht="15" customHeight="1">
      <c r="B203" s="231"/>
      <c r="C203" s="208"/>
      <c r="D203" s="208"/>
      <c r="E203" s="208"/>
      <c r="F203" s="229" t="s">
        <v>50</v>
      </c>
      <c r="G203" s="208"/>
      <c r="H203" s="326" t="s">
        <v>1214</v>
      </c>
      <c r="I203" s="326"/>
      <c r="J203" s="326"/>
      <c r="K203" s="252"/>
    </row>
    <row r="204" spans="2:11" ht="15" customHeight="1">
      <c r="B204" s="231"/>
      <c r="C204" s="208"/>
      <c r="D204" s="208"/>
      <c r="E204" s="208"/>
      <c r="F204" s="229" t="s">
        <v>53</v>
      </c>
      <c r="G204" s="208"/>
      <c r="H204" s="326" t="s">
        <v>1215</v>
      </c>
      <c r="I204" s="326"/>
      <c r="J204" s="326"/>
      <c r="K204" s="252"/>
    </row>
    <row r="205" spans="2:11" ht="15" customHeight="1">
      <c r="B205" s="231"/>
      <c r="C205" s="208"/>
      <c r="D205" s="208"/>
      <c r="E205" s="208"/>
      <c r="F205" s="229" t="s">
        <v>51</v>
      </c>
      <c r="G205" s="208"/>
      <c r="H205" s="326" t="s">
        <v>1216</v>
      </c>
      <c r="I205" s="326"/>
      <c r="J205" s="326"/>
      <c r="K205" s="252"/>
    </row>
    <row r="206" spans="2:11" ht="15" customHeight="1">
      <c r="B206" s="231"/>
      <c r="C206" s="208"/>
      <c r="D206" s="208"/>
      <c r="E206" s="208"/>
      <c r="F206" s="229" t="s">
        <v>52</v>
      </c>
      <c r="G206" s="208"/>
      <c r="H206" s="326" t="s">
        <v>1217</v>
      </c>
      <c r="I206" s="326"/>
      <c r="J206" s="326"/>
      <c r="K206" s="252"/>
    </row>
    <row r="207" spans="2:11" ht="15" customHeight="1">
      <c r="B207" s="231"/>
      <c r="C207" s="208"/>
      <c r="D207" s="208"/>
      <c r="E207" s="208"/>
      <c r="F207" s="229"/>
      <c r="G207" s="208"/>
      <c r="H207" s="208"/>
      <c r="I207" s="208"/>
      <c r="J207" s="208"/>
      <c r="K207" s="252"/>
    </row>
    <row r="208" spans="2:11" ht="15" customHeight="1">
      <c r="B208" s="231"/>
      <c r="C208" s="208" t="s">
        <v>1158</v>
      </c>
      <c r="D208" s="208"/>
      <c r="E208" s="208"/>
      <c r="F208" s="229" t="s">
        <v>84</v>
      </c>
      <c r="G208" s="208"/>
      <c r="H208" s="326" t="s">
        <v>1218</v>
      </c>
      <c r="I208" s="326"/>
      <c r="J208" s="326"/>
      <c r="K208" s="252"/>
    </row>
    <row r="209" spans="2:11" ht="15" customHeight="1">
      <c r="B209" s="231"/>
      <c r="C209" s="208"/>
      <c r="D209" s="208"/>
      <c r="E209" s="208"/>
      <c r="F209" s="229" t="s">
        <v>1054</v>
      </c>
      <c r="G209" s="208"/>
      <c r="H209" s="326" t="s">
        <v>1055</v>
      </c>
      <c r="I209" s="326"/>
      <c r="J209" s="326"/>
      <c r="K209" s="252"/>
    </row>
    <row r="210" spans="2:11" ht="15" customHeight="1">
      <c r="B210" s="231"/>
      <c r="C210" s="208"/>
      <c r="D210" s="208"/>
      <c r="E210" s="208"/>
      <c r="F210" s="229" t="s">
        <v>1052</v>
      </c>
      <c r="G210" s="208"/>
      <c r="H210" s="326" t="s">
        <v>1219</v>
      </c>
      <c r="I210" s="326"/>
      <c r="J210" s="326"/>
      <c r="K210" s="252"/>
    </row>
    <row r="211" spans="2:11" ht="15" customHeight="1">
      <c r="B211" s="270"/>
      <c r="C211" s="208"/>
      <c r="D211" s="208"/>
      <c r="E211" s="208"/>
      <c r="F211" s="229" t="s">
        <v>1056</v>
      </c>
      <c r="G211" s="265"/>
      <c r="H211" s="325" t="s">
        <v>1057</v>
      </c>
      <c r="I211" s="325"/>
      <c r="J211" s="325"/>
      <c r="K211" s="271"/>
    </row>
    <row r="212" spans="2:11" ht="15" customHeight="1">
      <c r="B212" s="270"/>
      <c r="C212" s="208"/>
      <c r="D212" s="208"/>
      <c r="E212" s="208"/>
      <c r="F212" s="229" t="s">
        <v>1058</v>
      </c>
      <c r="G212" s="265"/>
      <c r="H212" s="325" t="s">
        <v>1019</v>
      </c>
      <c r="I212" s="325"/>
      <c r="J212" s="325"/>
      <c r="K212" s="271"/>
    </row>
    <row r="213" spans="2:11" ht="15" customHeight="1">
      <c r="B213" s="270"/>
      <c r="C213" s="208"/>
      <c r="D213" s="208"/>
      <c r="E213" s="208"/>
      <c r="F213" s="229"/>
      <c r="G213" s="265"/>
      <c r="H213" s="256"/>
      <c r="I213" s="256"/>
      <c r="J213" s="256"/>
      <c r="K213" s="271"/>
    </row>
    <row r="214" spans="2:11" ht="15" customHeight="1">
      <c r="B214" s="270"/>
      <c r="C214" s="208" t="s">
        <v>1182</v>
      </c>
      <c r="D214" s="208"/>
      <c r="E214" s="208"/>
      <c r="F214" s="229">
        <v>1</v>
      </c>
      <c r="G214" s="265"/>
      <c r="H214" s="325" t="s">
        <v>1220</v>
      </c>
      <c r="I214" s="325"/>
      <c r="J214" s="325"/>
      <c r="K214" s="271"/>
    </row>
    <row r="215" spans="2:11" ht="15" customHeight="1">
      <c r="B215" s="270"/>
      <c r="C215" s="208"/>
      <c r="D215" s="208"/>
      <c r="E215" s="208"/>
      <c r="F215" s="229">
        <v>2</v>
      </c>
      <c r="G215" s="265"/>
      <c r="H215" s="325" t="s">
        <v>1221</v>
      </c>
      <c r="I215" s="325"/>
      <c r="J215" s="325"/>
      <c r="K215" s="271"/>
    </row>
    <row r="216" spans="2:11" ht="15" customHeight="1">
      <c r="B216" s="270"/>
      <c r="C216" s="208"/>
      <c r="D216" s="208"/>
      <c r="E216" s="208"/>
      <c r="F216" s="229">
        <v>3</v>
      </c>
      <c r="G216" s="265"/>
      <c r="H216" s="325" t="s">
        <v>1222</v>
      </c>
      <c r="I216" s="325"/>
      <c r="J216" s="325"/>
      <c r="K216" s="271"/>
    </row>
    <row r="217" spans="2:11" ht="15" customHeight="1">
      <c r="B217" s="270"/>
      <c r="C217" s="208"/>
      <c r="D217" s="208"/>
      <c r="E217" s="208"/>
      <c r="F217" s="229">
        <v>4</v>
      </c>
      <c r="G217" s="265"/>
      <c r="H217" s="325" t="s">
        <v>1223</v>
      </c>
      <c r="I217" s="325"/>
      <c r="J217" s="325"/>
      <c r="K217" s="271"/>
    </row>
    <row r="218" spans="2:11" ht="12.75" customHeight="1">
      <c r="B218" s="272"/>
      <c r="C218" s="273"/>
      <c r="D218" s="273"/>
      <c r="E218" s="273"/>
      <c r="F218" s="273"/>
      <c r="G218" s="273"/>
      <c r="H218" s="273"/>
      <c r="I218" s="273"/>
      <c r="J218" s="273"/>
      <c r="K218" s="27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Štuller</dc:creator>
  <cp:keywords/>
  <dc:description/>
  <cp:lastModifiedBy>Luděk Štuller</cp:lastModifiedBy>
  <dcterms:created xsi:type="dcterms:W3CDTF">2023-03-17T06:23:12Z</dcterms:created>
  <dcterms:modified xsi:type="dcterms:W3CDTF">2023-03-17T09:31:50Z</dcterms:modified>
  <cp:category/>
  <cp:version/>
  <cp:contentType/>
  <cp:contentStatus/>
</cp:coreProperties>
</file>