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104_SO 104" sheetId="3" r:id="rId3"/>
    <sheet name="SO 105_SO 105" sheetId="4" r:id="rId4"/>
    <sheet name="SO 105_SO 105.1" sheetId="5" r:id="rId5"/>
    <sheet name="SO 106_SO 106" sheetId="6" r:id="rId6"/>
    <sheet name="SO 107_SO 107" sheetId="7" r:id="rId7"/>
    <sheet name="SO 108_SO 108" sheetId="8" r:id="rId8"/>
    <sheet name="SO 191_SO 191" sheetId="9" r:id="rId9"/>
    <sheet name="SO 301_SO 301.1" sheetId="10" r:id="rId10"/>
    <sheet name="SO 301_SO 301.2" sheetId="11" r:id="rId11"/>
    <sheet name="SO 421_SO 421" sheetId="12" r:id="rId12"/>
    <sheet name="SO 431_SO 431" sheetId="13" r:id="rId13"/>
    <sheet name="SO 901_SO 901" sheetId="14" r:id="rId14"/>
  </sheets>
  <definedNames/>
  <calcPr fullCalcOnLoad="1"/>
</workbook>
</file>

<file path=xl/sharedStrings.xml><?xml version="1.0" encoding="utf-8"?>
<sst xmlns="http://schemas.openxmlformats.org/spreadsheetml/2006/main" count="7117" uniqueCount="1219">
  <si>
    <t>Firma: Pontex, spol. s r.o.</t>
  </si>
  <si>
    <t>Rekapitulace ceny</t>
  </si>
  <si>
    <t>Stavba: 1518100_STCK - III/1025 Bojov - Klínec, rekonstrukce silnice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</si>
  <si>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</si>
  <si>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</si>
  <si>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</si>
  <si>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</si>
  <si>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</si>
  <si>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</si>
  <si>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</si>
  <si>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</si>
  <si>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</si>
  <si>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</si>
  <si>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</si>
  <si>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</si>
  <si>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1518100_STCK</t>
  </si>
  <si>
    <t>III/1025 Bojov - Klínec, rekonstrukce silnice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</si>
  <si>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</si>
  <si>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</si>
  <si>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</si>
  <si>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</si>
  <si>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</si>
  <si>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</si>
  <si>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</si>
  <si>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</si>
  <si>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</si>
  <si>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</si>
  <si>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</si>
  <si>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</si>
  <si>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</si>
  <si>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</si>
  <si>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</si>
  <si>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</si>
  <si>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</si>
  <si>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</si>
  <si>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</si>
  <si>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</si>
  <si>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</si>
  <si>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</si>
  <si>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</si>
  <si>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</si>
  <si>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</si>
  <si>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</si>
  <si>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</si>
  <si>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</si>
  <si>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</si>
  <si>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</si>
  <si>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 xml:space="preserve">  SO 000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</si>
  <si>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</si>
  <si>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</si>
  <si>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</si>
  <si>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</si>
  <si>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</si>
  <si>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</si>
  <si>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</si>
  <si>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</si>
  <si>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</t>
  </si>
  <si>
    <t>VV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</si>
  <si>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</si>
  <si>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</si>
  <si>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</t>
  </si>
  <si>
    <t>02910</t>
  </si>
  <si>
    <t>a</t>
  </si>
  <si>
    <t>OSTATNÍ POŽADAVKY - ZEMĚMĚŘIČSKÁ MĚŘENÍ</t>
  </si>
  <si>
    <t>2019_OTSKP</t>
  </si>
  <si>
    <t>vytyčení obvodu stavby, vč.vyhotovení vytyčovacího protokolu stavby,</t>
  </si>
  <si>
    <t>b</t>
  </si>
  <si>
    <t>vytyčení stávajících sítí vč.geodet.zaměření průběhů</t>
  </si>
  <si>
    <t>02911</t>
  </si>
  <si>
    <t>OSTATNÍ POŽADAVKY - GEODETICKÉ ZAMĚŘENÍ</t>
  </si>
  <si>
    <t>Zaměření skutečného stavu po dokončení stavby vč.zákresu do katastrální mapy a její digitalizace</t>
  </si>
  <si>
    <t>02943</t>
  </si>
  <si>
    <t>OSTATNÍ POŽADAVKY - VYPRACOVÁNÍ RDS</t>
  </si>
  <si>
    <t>RDS-Z-PDS</t>
  </si>
  <si>
    <t>7</t>
  </si>
  <si>
    <t>02944</t>
  </si>
  <si>
    <t>OSTAT POŽADAVKY - DOKUMENTACE SKUTEČ PROVEDENÍ V DIGIT FORMĚ</t>
  </si>
  <si>
    <t>Skutečného provedení stavby</t>
  </si>
  <si>
    <t>8</t>
  </si>
  <si>
    <t>02945</t>
  </si>
  <si>
    <t>OSTAT POŽADAVKY - GEOMETRICKÝ PLÁN</t>
  </si>
  <si>
    <t>GP pro TZ stavby</t>
  </si>
  <si>
    <t>délka úseku cca 3,250 km</t>
  </si>
  <si>
    <t>02946</t>
  </si>
  <si>
    <t>OSTAT POŽADAVKY - FOTODOKUMENTACE</t>
  </si>
  <si>
    <t>02991</t>
  </si>
  <si>
    <t>OSTATNÍ POŽADAVKY - INFORMAČNÍ TABULE</t>
  </si>
  <si>
    <t>KUS</t>
  </si>
  <si>
    <t>provizorní dopravní značení - kompletní (ozn.stavby) 
vč.patních desek, sloupků, kontroly úplnosti během výstavby, vč.odvozu</t>
  </si>
  <si>
    <t>2=2,000 [A]</t>
  </si>
  <si>
    <t>03100</t>
  </si>
  <si>
    <t>ZAŘÍZENÍ STAVENIŠTĚ - ZŘÍZENÍ, PROVOZ, DEMONTÁŽ</t>
  </si>
  <si>
    <t>12</t>
  </si>
  <si>
    <t>03720</t>
  </si>
  <si>
    <t>POMOC PRÁCE ZAJIŠŤ NEBO ZŘÍZ REGULACI A OCHRANU DOPRAVY</t>
  </si>
  <si>
    <t>Inženýrská činnost pro DIO</t>
  </si>
  <si>
    <t>13</t>
  </si>
  <si>
    <t>04300R</t>
  </si>
  <si>
    <t>Zkoušky a ostatní měření</t>
  </si>
  <si>
    <t>CS ÚRS 2019 01</t>
  </si>
  <si>
    <t>1=1,000 [A]</t>
  </si>
  <si>
    <t>SO 104</t>
  </si>
  <si>
    <t>Úprava křižovatky silnic III/1025 a III/0042</t>
  </si>
  <si>
    <t xml:space="preserve">  SO 104</t>
  </si>
  <si>
    <t>014132</t>
  </si>
  <si>
    <t>POPLATKY ZA SKLÁDKU TYP S-NO (NEBEZPEČNÝ ODPAD)</t>
  </si>
  <si>
    <t>T</t>
  </si>
  <si>
    <t>odstraňované živičné vrstvy a dehtem</t>
  </si>
  <si>
    <t>frézování (pol. č. 11372)   2,65* 166,592=441,469 [A] 
vozovka (pol. č. 11333)   2,65*110,757=293,506 [B] 
Celkem: A+B=734,975 [C]</t>
  </si>
  <si>
    <t>015111</t>
  </si>
  <si>
    <t>POPLATKY ZA LIKVIDACŮ ODPADŮ NEKONTAMINOVANÝCH - 17 05 04 VYTĚŽENÉ ZEMINY A HORNINY - I. TŘÍDA TĚŽITELNOSTI</t>
  </si>
  <si>
    <t>sejmutí drnu (pol. č. 11130)   2,0*0,2*256,81=102,724 [A] 
odstranění podklad. vrstev (pol. č. 11332)    1,9*347,371=660,005 [B] 
odkop pro AZ (pol. č. 12373)    2,0*698,891=1 397,782 [C] 
výkop (dle planimetrie)   2,0*90,354=180,708 [D] 
trativody 2,0*222,59*0,6*0,45=120,199 [E] 
výkop pro přípojky a UV   2,0*1,95=3,900 [F] 
Celkem: A+B+C+D+E+F=2 465,318 [G]</t>
  </si>
  <si>
    <t>015140</t>
  </si>
  <si>
    <t>POPLATKY ZA LIKVIDACŮ ODPADŮ NEKONTAMINOVANÝCH - 17 01 01 BETON Z DEMOLIC OBJEKTŮ, ZÁKLADŮ TV</t>
  </si>
  <si>
    <t>betonové obrubníky (pol. č. 11352)   0,098*21,75=2,132 [A] 
záhonové obrubníky (pol. č. 11351)   0,046*4,48=0,206 [B] 
Celkem: A+B=2,338 [C]</t>
  </si>
  <si>
    <t>Zemní práce</t>
  </si>
  <si>
    <t>11130</t>
  </si>
  <si>
    <t>SEJMUTÍ DRNU</t>
  </si>
  <si>
    <t>M2</t>
  </si>
  <si>
    <t>vč. odvozu, polatek za skládku v pol. č. 015111</t>
  </si>
  <si>
    <t>110.44+51.98+4.39+20.82+4.1+21.74+14.81+22.08+6.45=256,810 [A]</t>
  </si>
  <si>
    <t>11332</t>
  </si>
  <si>
    <t>ODSTRANĚNÍ PODKLADŮ ZPEVNĚNÝCH PLOCH Z KAMENIVA NESTMELENÉHO</t>
  </si>
  <si>
    <t>M3</t>
  </si>
  <si>
    <t>vč. odvozu a uložení na skládku, poplatek v pol. č. 015111</t>
  </si>
  <si>
    <t>vozovka  (odměřeno v ACAD)  1384,46*0,25=346,115 [A]    
chodník  (odměřeno v ACAD)   5,71*0,22=1,256 [B] 
Celkem: A+B=347,371 [C]</t>
  </si>
  <si>
    <t>11333</t>
  </si>
  <si>
    <t>ODSTRANĚNÍ PODKLADU ZPEVNĚNÝCH PLOCH S ASFALT POJIVEM</t>
  </si>
  <si>
    <t>vč. odvozu a uložení na skládku, poplatek za skládku v pol. č. 014132</t>
  </si>
  <si>
    <t>vozovka 0,08*1384,46=110,757 [A]</t>
  </si>
  <si>
    <t>11351</t>
  </si>
  <si>
    <t>ODSTRANĚNÍ ZÁHONOVÝCH OBRUBNÍKŮ</t>
  </si>
  <si>
    <t>M</t>
  </si>
  <si>
    <t>vč. odvozu a uložení na skládku, poplatek v pol. č. 015140</t>
  </si>
  <si>
    <t>4,48=4,480 [A]</t>
  </si>
  <si>
    <t>11352</t>
  </si>
  <si>
    <t>ODSTRANĚNÍ CHODNÍKOVÝCH A SILNIČNÍCH OBRUBNÍKŮ BETONOVÝCH</t>
  </si>
  <si>
    <t>14.23+3.15+4.37=21,750 [A]</t>
  </si>
  <si>
    <t>11353</t>
  </si>
  <si>
    <t>ODSTRANĚNÍ CHODNÍKOVÝCH KAMENNÝCH OBRUBNÍKŮ</t>
  </si>
  <si>
    <t>vč. odvozu a uložení na místo určení investorem</t>
  </si>
  <si>
    <t>19.92+4.01=23,930 [A]</t>
  </si>
  <si>
    <t>11372</t>
  </si>
  <si>
    <t>FRÉZOVÁNÍ ZPEVNĚNÝCH PLOCH ASFALTOVÝCH</t>
  </si>
  <si>
    <t>vč. odvozu na skládku, poplatek za skládku v pol. č. 014132</t>
  </si>
  <si>
    <t>vozovka (odměřeno z ACAD)   0,12*1384,46=166,135 [A] 
chodník (odměřeno z ACAD)   0,08*5,71=0,457 [B] 
Celkem: A+B=166,592 [C]</t>
  </si>
  <si>
    <t>113765</t>
  </si>
  <si>
    <t>FRÉZOVÁNÍ DRÁŽKY PRŮŘEZU DO 600MM2 V ASFALTOVÉ VOZOVCE</t>
  </si>
  <si>
    <t>3.1+4.67+5.56+3.62+21+328+2,0*5+2*4+3*2=389,950 [A]</t>
  </si>
  <si>
    <t>12373</t>
  </si>
  <si>
    <t>ODKOP PRO SPOD STAVBU SILNIC A ŽELEZNIC TŘ. I</t>
  </si>
  <si>
    <t>vč. odvozu, uložení v pol. č. 17120, poplatek za skládku v pol. 015111</t>
  </si>
  <si>
    <t>odkop pro AZ (dle panimetrie)   418,815+26,851+253,225=698,891 [A]    
výkop (dle planimetrie)   55,744+2,815+31,795=90,354 [B] 
Celkem: A+B=789,245 [C]</t>
  </si>
  <si>
    <t>13273</t>
  </si>
  <si>
    <t>HLOUBENÍ RÝH ŠÍŘ DO 2M PAŽ I NEPAŽ TŘ. I</t>
  </si>
  <si>
    <t>výkop pro přípojky a UV   0,65*1,2*(5*0,5)=1,950 [A]</t>
  </si>
  <si>
    <t>14</t>
  </si>
  <si>
    <t>17120</t>
  </si>
  <si>
    <t>ULOŽENÍ SYPANINY DO NÁSYPŮ A NA SKLÁDKY BEZ ZHUTNĚNÍ</t>
  </si>
  <si>
    <t>odkop pro AZ    698,891=698,891 [A] 
výkop (dle planimetrie)   90,354=90,354 [B] 
výkop pro přípojky a UV   1,95=1,950 [C] 
Celkem: A+B+C=791,195 [D]</t>
  </si>
  <si>
    <t>15</t>
  </si>
  <si>
    <t>17180</t>
  </si>
  <si>
    <t>ULOŽENÍ SYPANINY DO NÁSYPŮ Z NAKUPOVANÝCH MATERIÁLŮ</t>
  </si>
  <si>
    <t>násyp (dle planimetrie)   2,046+14,941+6,100=23,087 [A]</t>
  </si>
  <si>
    <t>16</t>
  </si>
  <si>
    <t>aktivní zóna   472,441+27,068+269,410=768,919 [A]</t>
  </si>
  <si>
    <t>17</t>
  </si>
  <si>
    <t>17481</t>
  </si>
  <si>
    <t>ZÁSYP JAM A RÝH Z NAKUPOVANÝCH MATERIÁLŮ</t>
  </si>
  <si>
    <t>zásyp přípojek UV   0,05*1,2*5*0,5=0,150 [A]</t>
  </si>
  <si>
    <t>18</t>
  </si>
  <si>
    <t>17581</t>
  </si>
  <si>
    <t>OBSYP POTRUBÍ A OBJEKTŮ Z NAKUPOVANÝCH MATERIÁLŮ</t>
  </si>
  <si>
    <t>obsyp přípojek   0.45*1.2*5*0,5=1,350 [A]</t>
  </si>
  <si>
    <t>19</t>
  </si>
  <si>
    <t>18110</t>
  </si>
  <si>
    <t>ÚPRAVA PLÁNĚ SE ZHUTNĚNÍM V HORNINĚ TŘ. I</t>
  </si>
  <si>
    <t>parapláň 1181,607+68,210+673,614=1 923,431 [A] 
pláň   1230,014+68,210+678,222=1 976,446 [B] 
Celkem: A+B=3 899,877 [C]</t>
  </si>
  <si>
    <t>Základy</t>
  </si>
  <si>
    <t>20</t>
  </si>
  <si>
    <t>21197</t>
  </si>
  <si>
    <t>OPLÁŠTĚNÍ ODVODŇOVACÍCH ŽEBER Z GEOTEXTILIE</t>
  </si>
  <si>
    <t>opláštění trativodů 228,09*2,4=547,416 [A]</t>
  </si>
  <si>
    <t>21</t>
  </si>
  <si>
    <t>212635</t>
  </si>
  <si>
    <t>TRATIVODY KOMPL Z TRUB Z PLAST HM DN DO 150MM, RÝHA TŘ I</t>
  </si>
  <si>
    <t>kompletní, vč. odvozu materiálu, poplatek za skládku v pol. č. 015111</t>
  </si>
  <si>
    <t>35+23.73+44.53+95.95+23.38+5,5=228,090 [A]</t>
  </si>
  <si>
    <t>22</t>
  </si>
  <si>
    <t>21461</t>
  </si>
  <si>
    <t>SEPARAČNÍ GEOTEXTILIE</t>
  </si>
  <si>
    <t>1923,431=1 923,431 [A]</t>
  </si>
  <si>
    <t>Vodorovné konstrukce</t>
  </si>
  <si>
    <t>23</t>
  </si>
  <si>
    <t>451312</t>
  </si>
  <si>
    <t>PODKLADNÍ A VÝPLŇOVÉ VRSTVY Z PROSTÉHO BETONU C12/15</t>
  </si>
  <si>
    <t>zvětšené lože pod záhon. obrubou 0,1*14,3=1,430 [A]</t>
  </si>
  <si>
    <t>24</t>
  </si>
  <si>
    <t>45157</t>
  </si>
  <si>
    <t>PODKLADNÍ A VÝPLŇOVÉ VRSTVY Z KAMENIVA TĚŽENÉHO</t>
  </si>
  <si>
    <t>podsyp pod přípojky UV   1.2*0.15*0,5*5=0,450 [A]</t>
  </si>
  <si>
    <t>Komunikace</t>
  </si>
  <si>
    <t>25</t>
  </si>
  <si>
    <t>561431</t>
  </si>
  <si>
    <t>KAMENIVO ZPEVNĚNÉ CEMENTEM TŘ. I TL. DO 150MM</t>
  </si>
  <si>
    <t>SC c8/10 tl. 120mm</t>
  </si>
  <si>
    <t>vozovka  1320,05=1 320,050 [A] 
ostrůvek   12,45=12,450 [B] 
Celkem: A+B=1 332,500 [C]</t>
  </si>
  <si>
    <t>26</t>
  </si>
  <si>
    <t>56333</t>
  </si>
  <si>
    <t>VOZOVKOVÉ VRSTVY ZE ŠTĚRKODRTI TL. DO 150MM</t>
  </si>
  <si>
    <t>tl. 150mm</t>
  </si>
  <si>
    <t>asf. vjezd   14,6=14,600 [A]</t>
  </si>
  <si>
    <t>27</t>
  </si>
  <si>
    <t>tl. 120mm</t>
  </si>
  <si>
    <t>28</t>
  </si>
  <si>
    <t>56334</t>
  </si>
  <si>
    <t>VOZOVKOVÉ VRSTVY ZE ŠTĚRKODRTI TL. DO 200MM</t>
  </si>
  <si>
    <t>tl. 180mm</t>
  </si>
  <si>
    <t>vozovka   1320,05+(0,15*21)+(0,5*328)=1 487,200 [A] 
ostrůvek   12,45=12,450 [B] 
Celkem: A+B=1 499,650 [C]</t>
  </si>
  <si>
    <t>29</t>
  </si>
  <si>
    <t>56335</t>
  </si>
  <si>
    <t>VOZOVKOVÉ VRSTVY ZE ŠTĚRKODRTI TL. DO 250MM</t>
  </si>
  <si>
    <t>tl. 250mm</t>
  </si>
  <si>
    <t>vjezd  40,3=40,300 [A]</t>
  </si>
  <si>
    <t>30</t>
  </si>
  <si>
    <t>tl. 0,20m</t>
  </si>
  <si>
    <t>chodník   26,5=26,500 [A]</t>
  </si>
  <si>
    <t>31</t>
  </si>
  <si>
    <t>572123</t>
  </si>
  <si>
    <t>INFILTRAČNÍ POSTŘIK Z EMULZE DO 1,0KG/M2</t>
  </si>
  <si>
    <t>PI-CP 0,6kg/m2</t>
  </si>
  <si>
    <t>vozovka 1320,05=1 320,050 [A] 
chodník   26,5=26,500 [B] 
asf. vjezd   14,6=14,600 [C] 
Celkem: A+B+C=1 361,150 [D]</t>
  </si>
  <si>
    <t>32</t>
  </si>
  <si>
    <t>572214</t>
  </si>
  <si>
    <t>SPOJOVACÍ POSTŘIK Z MODIFIK EMULZE DO 0,5KG/M2</t>
  </si>
  <si>
    <t>vozovka 2*1320,05=2 640,100 [A] 
chodník   26,5=26,500 [B] 
asf. vjezd   14,6=14,600 [C] 
Celkem: A+B+C=2 681,200 [D]</t>
  </si>
  <si>
    <t>33</t>
  </si>
  <si>
    <t>574A21</t>
  </si>
  <si>
    <t>ASFALTOVÝ BETON PRO OBRUSNÉ VRSTVY ACO 8 TL. 30MM</t>
  </si>
  <si>
    <t>ACO 8 (50/70)</t>
  </si>
  <si>
    <t>chodník 26,5=26,500 [A] 
asf. vjezd   14,6=14,600 [B] 
Celkem: A+B=41,100 [C]</t>
  </si>
  <si>
    <t>34</t>
  </si>
  <si>
    <t>574B34</t>
  </si>
  <si>
    <t>ASFALTOVÝ BETON PRO OBRUSNÉ VRSTVY MODIFIK ACO 11+, 11S TL. 40MM</t>
  </si>
  <si>
    <t>ACO 11+ (PmP 45/80-65)</t>
  </si>
  <si>
    <t>vozovka 1320,05=1 320,050 [A]</t>
  </si>
  <si>
    <t>35</t>
  </si>
  <si>
    <t>574D56</t>
  </si>
  <si>
    <t>ASFALTOVÝ BETON PRO LOŽNÍ VRSTVY MODIFIK ACL 16+, 16S TL. 60MM</t>
  </si>
  <si>
    <t>ACL 16+ (PmB 25/55-60)</t>
  </si>
  <si>
    <t>36</t>
  </si>
  <si>
    <t>574E46</t>
  </si>
  <si>
    <t>ASFALTOVÝ BETON PRO PODKLADNÍ VRSTVY ACP 16+, 16S TL. 50MM</t>
  </si>
  <si>
    <t>chodník   26,5=26,500 [A] 
asf. vjezd   14,6=14,600 [B] 
Celkem: A+B=41,100 [C]</t>
  </si>
  <si>
    <t>37</t>
  </si>
  <si>
    <t>574E56</t>
  </si>
  <si>
    <t>ASFALTOVÝ BETON PRO PODKLADNÍ VRSTVY ACP 16+, 16S TL. 60MM</t>
  </si>
  <si>
    <t>ACP 16+ (50/70)</t>
  </si>
  <si>
    <t>38</t>
  </si>
  <si>
    <t>58222</t>
  </si>
  <si>
    <t>DLÁŽDĚNÉ KRYTY Z DROBNÝCH KOSTEK DO LOŽE Z MC</t>
  </si>
  <si>
    <t>vč. cementového lože tl. 0,06m</t>
  </si>
  <si>
    <t>12,45=12,450 [A]</t>
  </si>
  <si>
    <t>39</t>
  </si>
  <si>
    <t>582615</t>
  </si>
  <si>
    <t>KRYTY Z BETON DLAŽDIC SE ZÁMKEM BAREV TL 80MM DO LOŽE Z KAM</t>
  </si>
  <si>
    <t>vč. lože tl. 0,04m</t>
  </si>
  <si>
    <t>vjezd 38,3=38,300 [A]</t>
  </si>
  <si>
    <t>40</t>
  </si>
  <si>
    <t>58261A</t>
  </si>
  <si>
    <t>KRYTY Z BETON DLAŽDIC SE ZÁMKEM BAREV RELIÉF TL 60MM DO LOŽE Z KAM</t>
  </si>
  <si>
    <t>2,0=2,000 [A]</t>
  </si>
  <si>
    <t>Potrubí</t>
  </si>
  <si>
    <t>41</t>
  </si>
  <si>
    <t>87433</t>
  </si>
  <si>
    <t>POTRUBÍ Z TRUB PLASTOVÝCH ODPADNÍCH DN DO 150MM</t>
  </si>
  <si>
    <t>přípojky UV   5.52+7.26+22.9+8.76+8.35+4.2=56,990 [A]</t>
  </si>
  <si>
    <t>42</t>
  </si>
  <si>
    <t>89712</t>
  </si>
  <si>
    <t>VPUSŤ KANALIZAČNÍ ULIČNÍ KOMPLETNÍ Z BETONOVÝCH DÍLCŮ</t>
  </si>
  <si>
    <t>5=5,000 [A]</t>
  </si>
  <si>
    <t>43</t>
  </si>
  <si>
    <t>897543</t>
  </si>
  <si>
    <t>VPUSŤ ODVOD ŽLABŮ Z POLYMERBETONU SV. ŠÍŘKY DO 200MM</t>
  </si>
  <si>
    <t>44</t>
  </si>
  <si>
    <t>89921</t>
  </si>
  <si>
    <t>VÝŠKOVÁ ÚPRAVA POKLOPŮ</t>
  </si>
  <si>
    <t>3=3,000 [A]</t>
  </si>
  <si>
    <t>45</t>
  </si>
  <si>
    <t>89923</t>
  </si>
  <si>
    <t>VÝŠKOVÁ ÚPRAVA KRYCÍCH HRNCŮ</t>
  </si>
  <si>
    <t>4=4,000 [A]</t>
  </si>
  <si>
    <t>Ostatní konstrukce a práce</t>
  </si>
  <si>
    <t>46</t>
  </si>
  <si>
    <t>915000</t>
  </si>
  <si>
    <t>R</t>
  </si>
  <si>
    <t>VODOROVNÉ DOPRAVNÍ ZNAČENÍ - PROFILOVANÉ LEPENÉ PÁSY - DOD A POKLÁDKA</t>
  </si>
  <si>
    <t>nalepovací hmatové úpravy    5,2m2=5,200 [A]</t>
  </si>
  <si>
    <t>47</t>
  </si>
  <si>
    <t>917212</t>
  </si>
  <si>
    <t>ZÁHONOVÉ OBRUBY Z BETONOVÝCH OBRUBNÍKŮ ŠÍŘ 80MM</t>
  </si>
  <si>
    <t>14,3=14,300 [A]</t>
  </si>
  <si>
    <t>48</t>
  </si>
  <si>
    <t>917224</t>
  </si>
  <si>
    <t>SILNIČNÍ A CHODNÍKOVÉ OBRUBY Z BETONOVÝCH OBRUBNÍKŮ ŠÍŘ 150MM</t>
  </si>
  <si>
    <t>Silniční obruba 250/150mm do bet. lože   87+23+55+6+7+29+57+64=328,000 [A]</t>
  </si>
  <si>
    <t>49</t>
  </si>
  <si>
    <t>91743</t>
  </si>
  <si>
    <t>CHODNÍKOVÉ OBRUBY Z KAMENNÝCH KRAJNÍKŮ</t>
  </si>
  <si>
    <t>21=21,000 [A]</t>
  </si>
  <si>
    <t>50</t>
  </si>
  <si>
    <t>919111</t>
  </si>
  <si>
    <t>ŘEZÁNÍ ASFALTOVÉHO KRYTU VOZOVEK TL DO 50MM</t>
  </si>
  <si>
    <t>tl. 50mm, vč. případného odklizení odpadu</t>
  </si>
  <si>
    <t>stávající vozovka 4.67+5.27+3.63+3.1=16,670 [A]</t>
  </si>
  <si>
    <t>51</t>
  </si>
  <si>
    <t>931325</t>
  </si>
  <si>
    <t>TĚSNĚNÍ DILATAČ SPAR ASF ZÁLIVKOU MODIFIK PRŮŘ DO 600MM2</t>
  </si>
  <si>
    <t>52</t>
  </si>
  <si>
    <t>93543</t>
  </si>
  <si>
    <t>ŽLABY Z DÍLCŮ Z POLYMERBETONU SVĚTLÉ ŠÍŘKY DO 200MM VČETNĚ MŘÍŽÍ</t>
  </si>
  <si>
    <t>4,3=4,300 [A]</t>
  </si>
  <si>
    <t>SO 105</t>
  </si>
  <si>
    <t>Obnova krytu vozovky silnice III/1025 Klínec - R4</t>
  </si>
  <si>
    <t>Obnova krytu vozovky silnice III/1025 Klínec - R4 - etapa 1</t>
  </si>
  <si>
    <t xml:space="preserve">  SO 105</t>
  </si>
  <si>
    <t>vozovka (pol. č. 11372)   2,65*(9,0+2,6)=30,740 [A] 
vozovka (pol. č. 11333)   2,65*(6,3+14,63)=55,465 [B] 
Celkem: A+B=86,205 [C]</t>
  </si>
  <si>
    <t>014211</t>
  </si>
  <si>
    <t>POPLATKY ZA ZEMNÍK - ORNICE</t>
  </si>
  <si>
    <t>nákup ornice</t>
  </si>
  <si>
    <t>1896,4*0,15=284,460 [A]</t>
  </si>
  <si>
    <t>sejmutí drnu (pol. č. 11130)    2,0*0,2*1878,94=751,576 [A] 
výkop (pol. č. 17120)  2.0*496,35=992,700 [B] 
podkladní vrstvy (pol. č. 11332)   1,9*(11,03+25,6)=69,597 [C] 
Celkem: A+B+C=1 813,873 [D]</t>
  </si>
  <si>
    <t>02914R</t>
  </si>
  <si>
    <t>OSTATNÍ POŽADAVKY - POSUN BODU VYTYČOVACÍ SÍTĚ</t>
  </si>
  <si>
    <t>967,47+61,7+849,77=1 878,940 [A]</t>
  </si>
  <si>
    <t>vozovka (odměřeno z ACAD)    
(v úseku km 0,130-0,160 vlevo)  
odvoz na skládku 
plocha před zastávkou  0,14*78,75=11,025 [A] 
sanace krajnic  0,14*182,86=25,600 [B] 
Celkem: A+B=36,625 [C]</t>
  </si>
  <si>
    <t>vozovka (odměřeno z ACAD)      
(v úseku km 0,130-0,160 vlevo 
odvoz na skládku 
plocha před zastávkou  0,08*78,75=6,300 [A] 
sanace krajnic   0,08*182,86=14,629 [B] 
Celkem: A+B=20,929 [C]</t>
  </si>
  <si>
    <t>vč. odvozu na skládku, poplatek za skládku v pol. č. 014132 (pol.č. 015130)</t>
  </si>
  <si>
    <t>vozovka (odměřeno z ACAD)   
odvoz na skládku nebezp.odpadu  0,12*75=9,000 [D] 
po sanaci krajnic vráceno zpět  0,12*174,67=20,960 [B] 
Celkem: D+B=29,960 [E] 
provizorní nájezdový klín - na skládku  6,5*20,0*0,02=2,600 [A] 
Celkem: E+A=32,560 [F]</t>
  </si>
  <si>
    <t>6,5+6,5=13,000 [A]</t>
  </si>
  <si>
    <t>výkop (dle planimetrie)  198,34=198,340 [A] 
výkop pro AZ (dle planimetrie)  148,332=148,332 [B] 
výkop pro sanaci (dle planimetrie)  10,06=10,060 [C] 
Celkem: A+B+C=356,732 [D]</t>
  </si>
  <si>
    <t>12573</t>
  </si>
  <si>
    <t>VYKOPÁVKY ZE ZEMNÍKŮ A SKLÁDEK TŘ. I</t>
  </si>
  <si>
    <t>vč. odvozu, rozprostření v pol. č. 18222 , nákup v pol. č. 014211</t>
  </si>
  <si>
    <t>ornice  1896,4*0,15=284,460 [A]</t>
  </si>
  <si>
    <t>trubní propustek 2,22*11,0=24,420 [A]  
vsakovací žebro  0,6*192,0=115,200 [B] 
Celkem: A+B=139,620 [C]</t>
  </si>
  <si>
    <t>výkop (pol. č. 12373)  356,73=356,730 [A] 
hloubení rýh (pol. č. 13273)  139,62=139,620 [B] 
Celkem: A+B=496,350 [C]</t>
  </si>
  <si>
    <t>aktivní zóna (dle planimetrie)  148,332=148,332 [A]</t>
  </si>
  <si>
    <t>násyp (dle planimetrie)   81,64=81,640 [A]</t>
  </si>
  <si>
    <t>17380</t>
  </si>
  <si>
    <t>ZEMNÍ KRAJNICE A DOSYPÁVKY Z NAKUPOVANÝCH MATERIÁLŮ</t>
  </si>
  <si>
    <t>dosypání krajnic (dle planimetrie)   20,9=20,900 [A]</t>
  </si>
  <si>
    <t>zásyp propustku   (0.63+0.91)*11,0=16,940 [A]</t>
  </si>
  <si>
    <t>zásyp - šd</t>
  </si>
  <si>
    <t>vsakovací žebro  0,6*192,0=115,200 [C]</t>
  </si>
  <si>
    <t>úprava parapláně (dle planimetrie)   388,91=388,910 [A] 
úprava pláně (dle planimetrie)    313,86=313,860 [B] 
Celkem: A+B=702,770 [C]</t>
  </si>
  <si>
    <t>18222</t>
  </si>
  <si>
    <t>ROZPROSTŘENÍ ORNICE VE SVAHU V TL DO 0,15M</t>
  </si>
  <si>
    <t>1724*1,1=1 896,400 [A]</t>
  </si>
  <si>
    <t>18241</t>
  </si>
  <si>
    <t>ZALOŽENÍ TRÁVNÍKU RUČNÍM VÝSEVEM</t>
  </si>
  <si>
    <t>vsakovací žebro  3,8*192,0+8*0,8*1,4=738,560 [A]</t>
  </si>
  <si>
    <t>388,91=388,910 [A]</t>
  </si>
  <si>
    <t>27231A</t>
  </si>
  <si>
    <t>ZÁKLADY Z PROSTÉHO BETONU DO C20/25</t>
  </si>
  <si>
    <t>betonový prah pro propustek   2*(0.8*0.8*0.8)+(0.8*0.4*0.5)*2=1,344 [A]</t>
  </si>
  <si>
    <t>45131A</t>
  </si>
  <si>
    <t>PODKLADNÍ A VÝPLŇOVÉ VRSTVY Z PROSTÉHO BETONU C20/25</t>
  </si>
  <si>
    <t>podklad pod čela z LK   0,15*3,5*2=1,050 [A]</t>
  </si>
  <si>
    <t>45152</t>
  </si>
  <si>
    <t>PODKLADNÍ A VÝPLŇOVÉ VRSTVY Z KAMENIVA DRCENÉHO</t>
  </si>
  <si>
    <t>lože pod TP   0,23m2*11,0=2,530 [A] 
lože pod čela z LK   0,15*3,5*2=1,050 [B] 
Celkem: A+B=3,580 [D]</t>
  </si>
  <si>
    <t>465512</t>
  </si>
  <si>
    <t>DLAŽBY Z LOMOVÉHO KAMENE NA MC</t>
  </si>
  <si>
    <t>čelo propustku   3,5*2*0,3=2,100 [A]</t>
  </si>
  <si>
    <t>zpevnění vjezdů   28,3=28,300 [B]</t>
  </si>
  <si>
    <t>šd tl.220 mm</t>
  </si>
  <si>
    <t>341,15*2*(1,5+0,22)*0,2=234,711 [A]</t>
  </si>
  <si>
    <t>567534</t>
  </si>
  <si>
    <t>VRST PRO OBNOVU A OPR RECYK ZA STUD CEM A ASF EM TL DO 150MM</t>
  </si>
  <si>
    <t>RS CA 0/63 tl.150 mm</t>
  </si>
  <si>
    <t>2218,1+2*341*0,25=2 388,600 [A]</t>
  </si>
  <si>
    <t>56933</t>
  </si>
  <si>
    <t>ZPEVNĚNÍ KRAJNIC ZE ŠTĚRKODRTI TL. DO 150MM</t>
  </si>
  <si>
    <t>0,5*682,0=341,000 [A]</t>
  </si>
  <si>
    <t>PS-CP 0,35kg/m2</t>
  </si>
  <si>
    <t>2218,1+2*341*0,09=2 279,480 [A]</t>
  </si>
  <si>
    <t>ACO 11+ (PmB 45/80-65)</t>
  </si>
  <si>
    <t>2218,1+2*341*0,02=2 231,740 [A] 
provizorní klín  6,5*20,0=130,000 [B] 
Celkem: A+B=2 361,740 [C]</t>
  </si>
  <si>
    <t>574C06</t>
  </si>
  <si>
    <t>ASFALTOVÝ BETON PRO LOŽNÍ VRSTVY ACL 16+, 16S</t>
  </si>
  <si>
    <t>provizorní nájezdový klín  6,5*16,7*0,1*0,5=5,428 [A]</t>
  </si>
  <si>
    <t>574D66</t>
  </si>
  <si>
    <t>ASFALTOVÝ BETON PRO LOŽNÍ VRSTVY MODIFIK ACL 16+, 16S TL. 70MM</t>
  </si>
  <si>
    <t>ACL16+ (PmB 25/55-60) tl. 0,07m</t>
  </si>
  <si>
    <t>vozovka  2218,1+2*341*0,125=2 303,350 [A]</t>
  </si>
  <si>
    <t>89952A</t>
  </si>
  <si>
    <t>OBETONOVÁNÍ POTRUBÍ Z PROSTÉHO BETONU DO C20/25</t>
  </si>
  <si>
    <t>(1,1*1,1-3,14*0,4*0,4)*11,0=7,784 [A]</t>
  </si>
  <si>
    <t>91228</t>
  </si>
  <si>
    <t>SMĚROVÉ SLOUPKY Z PLAST HMOT VČETNĚ ODRAZNÉHO PÁSKU</t>
  </si>
  <si>
    <t>bílé sloupky</t>
  </si>
  <si>
    <t>14=14,000 [A]</t>
  </si>
  <si>
    <t>červené sloupky</t>
  </si>
  <si>
    <t>918358</t>
  </si>
  <si>
    <t>PROPUSTY Z TRUB DN 600MM</t>
  </si>
  <si>
    <t>11=11,000 [A]</t>
  </si>
  <si>
    <t>6.61+6,5=13,110 [A]</t>
  </si>
  <si>
    <t>13,0=13,000 [A]</t>
  </si>
  <si>
    <t>SO 105.1</t>
  </si>
  <si>
    <t>Obnova krytu vozovky silnice III/1025 Klínec - R4 - etapa 2</t>
  </si>
  <si>
    <t xml:space="preserve">  SO 105.1</t>
  </si>
  <si>
    <t>vozovka (pol. č. 11372)  2,65*40,6=107,590 [A]</t>
  </si>
  <si>
    <t>nákup rekultivační zeminy</t>
  </si>
  <si>
    <t>rekultivace 0,15*113,85=17,078 [C]</t>
  </si>
  <si>
    <t>podkladní vrstvy (pol. č. 11332) 1,9*90,422=171,802 [A] 
odkop pro AZ (pol. č. 12373)   2,0*115,91=231,820 [B] 
výkop (pol. č. 12373)   2,0*20,36=40,720 [C] 
sejmutí drnu (pol. č. 11130)   2,0*0,2*62,76=25,104 [D] 
hloubení jam a rýh (pol. č. 13273, 13173)   2,0*(20,639+19,208)=79,694 [E] 
rýha trativodů  2,0*0,4*0,5*58,15=23,260 [F] 
Celkem: A+B+C+D+E+F=572,400 [G]</t>
  </si>
  <si>
    <t>015130</t>
  </si>
  <si>
    <t>POPLATKY ZA LIKVIDACŮ ODPADŮ NEKONTAMINOVANÝCH - 17 03 02 VYBOURANÝ ASFALTOVÝ BETON BEZ DEHTU</t>
  </si>
  <si>
    <t>odbourání provizorního nájezdového klínu  2,65*9,1=24,115 [A]</t>
  </si>
  <si>
    <t>60,35+2,41=62,760 [A]</t>
  </si>
  <si>
    <t>11313</t>
  </si>
  <si>
    <t>ODSTRANĚNÍ KRYTU ZPEVNĚNÝCH PLOCH S ASFALTOVÝM POJIVEM</t>
  </si>
  <si>
    <t>vč. odvozu a uložení na skládku, poplatek z askládku v pol. č. 015130</t>
  </si>
  <si>
    <t>odbourání provizorního nájezdového klínu  6,5*20*0,14*0,5=9,100 [A]</t>
  </si>
  <si>
    <t>podkladní vrstvy vozovky tl.220 mm  338,3*0,22=74,426 [B] 
štěrkové vrstvy tl.200 mm  79,98*0,2=15,996 [A] 
Celkem: B+A=90,422 [C]</t>
  </si>
  <si>
    <t>vozovka  0,12*338,3=40,596 [A]</t>
  </si>
  <si>
    <t>6,5+6,5=13,000 [A] 
42,5=42,500 [B] 
2,0=2,000 [C] 
Celkem: A+B+C=57,500 [D]</t>
  </si>
  <si>
    <t>odkop pro AZ (dle planimetrie)  21,51+54,0+40,4=115,910 [A] 
výkop (dle planimetrie)   1,19+8,86+10,31=20,360 [B] 
Celkem: A+B=136,270 [C]</t>
  </si>
  <si>
    <t>13173</t>
  </si>
  <si>
    <t>HLOUBENÍ JAM ZAPAŽ I NEPAŽ TŘ. I</t>
  </si>
  <si>
    <t>uložení v pol. č. 17120, poplatek za skládku v pol. č. 015111</t>
  </si>
  <si>
    <t>výkop pro HV   (2,8*2,2*1,4*2)+1,12+0,84=19,208 [A]</t>
  </si>
  <si>
    <t>výkop pro přípojku   0,65*1,2*26,46=20,639 [A]</t>
  </si>
  <si>
    <t>odkop pro AZ (pol. č. 12373)   115,91=115,910 [A] 
výkop (pol. č. 12373)   20,36=20,360 [B] 
hloubení jam a rýh (pol. č. 13273,13173)   19,21+20,64=39,850 [D] 
Celkem: A+B+D=176,120 [E]</t>
  </si>
  <si>
    <t>aktivní zóna (dle planimetrie)   22,73+59,1+45,48=127,310 [A]</t>
  </si>
  <si>
    <t>násyp (dle planimetrie)  4,37+5,1+0,14=9,610 [A]</t>
  </si>
  <si>
    <t>dosypávka krajnice (dle planimetrie)   0,6+0,82=1,420 [A]</t>
  </si>
  <si>
    <t>zásyp přípojek   0,05*1,2*26,46=1,588 [A] 
zásyp HV  (19,21-(1,6*1*1,4)-1,12)*2=31,700 [B] 
Celkem: A+B=33,288 [C]</t>
  </si>
  <si>
    <t>obsyp přípojek   0,45*1,2*26,46-(3,14*0,075*0,075*26,46)=13,821 [A]</t>
  </si>
  <si>
    <t>parapláň (dle planimetrie)  56,83+150+116,8=323,630 [A] 
pláň (dle planimetrie)   58,58+145+107,18=310,760 [B] 
Celkem: A+B=634,390 [C]</t>
  </si>
  <si>
    <t>rekultivace 113,85=113,850 [B]</t>
  </si>
  <si>
    <t>trativod  2,6*58,15+2,6*2=156,390 [A]</t>
  </si>
  <si>
    <t>15,6+42,55=58,150 [A]</t>
  </si>
  <si>
    <t>dle planimetrie  56,83+150+116,8=323,630 [B]</t>
  </si>
  <si>
    <t>pod HV   2*2*1,4*0,15=0,840 [A]</t>
  </si>
  <si>
    <t>podsyp  HV  2*1,4*0,2*2=1,120 [A]</t>
  </si>
  <si>
    <t>podsyp přípojek   1,2*0,15*26,46=4,763 [A]</t>
  </si>
  <si>
    <t>SC c8/10  tl.120mm</t>
  </si>
  <si>
    <t>vozovka   276,66+(0,36*42,6)=291,996 [A]</t>
  </si>
  <si>
    <t>tl.150 mm</t>
  </si>
  <si>
    <t>ŠD vozovky pod krajnicí 0,48*42,6=20,448 [A] 
zpevnění vjezdů   21,3=21,300 [B] 
Celkem: A+B=41,748 [C]</t>
  </si>
  <si>
    <t>tl 180mm</t>
  </si>
  <si>
    <t>vozovka   276,66+(0,55*42,6)+(0,29*42,5)=312,415 [A]</t>
  </si>
  <si>
    <t>(28,76+4,5+9,9)*0,5=21,580 [A]</t>
  </si>
  <si>
    <t>PS-CP 0,35 kg/m2</t>
  </si>
  <si>
    <t>vozovka   276,66+(0,2*42,6)=285,180 [A] 
vozovka   276,66+(0,09*42,6)=280,494 [B] 
Celkem: A+B=565,674 [C]</t>
  </si>
  <si>
    <t>vozovka   276,66+(0,02*42,6)=277,512 [A]</t>
  </si>
  <si>
    <t>vozovka   276,66+(0,12*42,6)=281,772 [A]</t>
  </si>
  <si>
    <t>vozovka   276,66+(0,23*42,6)=286,458 [A]</t>
  </si>
  <si>
    <t>přípojky  13,05+13,41=26,460 [A]</t>
  </si>
  <si>
    <t>89722</t>
  </si>
  <si>
    <t>VPUSŤ KANALIZAČNÍ HORSKÁ KOMPLETNÍ Z BETON DÍLCŮ</t>
  </si>
  <si>
    <t>1=1,000 [A] 
červené  2=2,000 [B] 
Celkem: A+B=3,000 [C]</t>
  </si>
  <si>
    <t>Silniční obruba 250/150mm do bet. lože 42,5=42,500 [A]</t>
  </si>
  <si>
    <t>zálivka N2   6,5+6,5=13,000 [A] 
zálivka N1  42,5=42,500 [B] 
zálivka N2 u šachet  2,0=2,000 [C] 
Celkem: A+B+C=57,500 [D]</t>
  </si>
  <si>
    <t>SO 106</t>
  </si>
  <si>
    <t>Úprava křižovatky silnic III/1025 a III/11512</t>
  </si>
  <si>
    <t xml:space="preserve">  SO 106</t>
  </si>
  <si>
    <t>vozovka (pol. č. 11372)  2,65*184,855=489,866 [A] 
vozovka (pol. č. 11333)   2,65*123,236=326,575 [B] 
Celkem: A+B=816,441 [C]</t>
  </si>
  <si>
    <t>676,404*0,15=101,461 [A] 
odečet ornice z meziskládky   -12,094=-12,094 [B] 
rekultivace 0,15*134,0=20,100 [C] 
Celkem: A+B+C=109,467 [D]</t>
  </si>
  <si>
    <t>podkladní vrstvy (pol. č. 11332) 1,9*385,114=731,717 [A] 
odkop pro AZ (pol. č. 12373)   2,0*477,11=954,220 [B] 
výkop (pol. č. 12373)   2,0*134,99=269,980 [C] 
sejmutí drnu (pol. č. 11130)   2,0*0,2*424,13=169,652 [D] 
hloubení jam a rýh (pol. č. 13273, 13173)   2,0*(10,764+18,37)=58,268 [E] 
Celkem: A+B+C+D+E=2 183,837 [F]</t>
  </si>
  <si>
    <t>159,17+106+25,3+12,4+57,82+12,33+51,11=424,130 [A]</t>
  </si>
  <si>
    <t>podkladní vrstvy 1540,455*0,25=385,114 [A]</t>
  </si>
  <si>
    <t>vozovka   0,08*1540,455=123,236 [A]</t>
  </si>
  <si>
    <t>vozovka  0,12*1540,455=184,855 [A]</t>
  </si>
  <si>
    <t>7.7+7.3=15,000 [A]</t>
  </si>
  <si>
    <t>12110</t>
  </si>
  <si>
    <t>SEJMUTÍ ORNICE NEBO LESNÍ PŮDY</t>
  </si>
  <si>
    <t>vč. odvozu na dočasnou skládku</t>
  </si>
  <si>
    <t>60,47*0,2=12,094 [A]</t>
  </si>
  <si>
    <t>odkop pro AZ (dle planimetrie)   334,12+142,99=477,110 [A] 
výkop (dle planimetrie)   93,13+41,86=134,990 [B] 
Celkem: A+B=612,100 [C]</t>
  </si>
  <si>
    <t>nákup nové ornice   121,56-12,094=109,466 [A] 
ornice z meziskládky   12,094=12,094 [B] 
Celkem: A+B=121,560 [C]</t>
  </si>
  <si>
    <t>výkop pro HV   (2.8*2.2*1.4*2)+1,12=18,368 [A]</t>
  </si>
  <si>
    <t>výkop pro přípojku   0,65*1,2*13,8=10,764 [A]</t>
  </si>
  <si>
    <t>odkop pro AZ (pol. č. 12373)   334,12+142,99=477,110 [A] 
výkop (pol. č. 12373)   93,13+41,86=134,990 [B] 
ornice na dočas. skládku (pol. č. 12110)   60,47*0,2=12,094 [C] 
hloubení jam a rýh (pol. č. 13273,13173)   10,764+18,37=29,134 [D] 
Celkem: A+B+C+D=653,328 [E]</t>
  </si>
  <si>
    <t>aktivní zóna (dle planimetrie)   461,671+161,529=623,200 [A]</t>
  </si>
  <si>
    <t>násyp (dle planimetrie)   5,92+3,09=9,010 [A]    
rekultivace - násyp    0,3*134,0=40,200 [B] 
Celkem: A+B=49,210 [C]</t>
  </si>
  <si>
    <t>dosypávka krajnice (dle planimetrie)   15,756+5,337=21,093 [A]</t>
  </si>
  <si>
    <t>zásyp přípojek   0,05*1,2*13,8=0,828 [A]</t>
  </si>
  <si>
    <t>obsyp přípojek   0.45*1.2*13,8-(3,14*0,075*0,075*13,8)=7,208 [A]</t>
  </si>
  <si>
    <t>parapláň (dle planimetrie) 1248,165+429,808=1 677,973 [A] 
pláň (dle planimetrie)   1060,255+376,433=1 436,688 [B] 
Celkem: A+B=3 114,661 [C]</t>
  </si>
  <si>
    <t>676,404=676,404 [A] 
rekultivace 134,0=134,000 [B] 
Celkem: A+B=810,404 [C]</t>
  </si>
  <si>
    <t>dle planimetrie  1248,165+429,808=1 677,973 [A]</t>
  </si>
  <si>
    <t>podél HV   3,6*2*0,15=1,080 [A]</t>
  </si>
  <si>
    <t>podél HV   3,6*2*0,3=2,160 [A]</t>
  </si>
  <si>
    <t>podsyp přípojek   1,2*0,15*13,8=2,484 [A]</t>
  </si>
  <si>
    <t>Dlažba podél HV   3,6*2*0,3=2,160 [A]</t>
  </si>
  <si>
    <t>vozovka   1057,49+(0,36*227,46)=1 139,376 [A]</t>
  </si>
  <si>
    <t>vozovka   1057,49+(0,55*227,46)+(0,5*227,46*0,4)=1 228,085 [A]</t>
  </si>
  <si>
    <t>227,46*0,5=113,730 [A]</t>
  </si>
  <si>
    <t>vozovka   1057,49+(0,2*227,46)=1 102,982 [A] 
vozovka   1057,49+(0,09*227,46)=1 077,961 [B] 
Celkem: A+B=2 180,943 [C]</t>
  </si>
  <si>
    <t>vozovka   1057,49+(0,02*227,46)=1 062,039 [A]</t>
  </si>
  <si>
    <t>vozovka   1057,49+(0,12*227,46)=1 084,785 [A]</t>
  </si>
  <si>
    <t>vozovka   1057,49+(0,23*227,46)=1 109,806 [A]</t>
  </si>
  <si>
    <t>12,7+1,1=13,800 [A]</t>
  </si>
  <si>
    <t>22=22,000 [A]</t>
  </si>
  <si>
    <t>7.34+7.69=15,030 [A]</t>
  </si>
  <si>
    <t>SO 107</t>
  </si>
  <si>
    <t>Rekonstrukce silnice III/0042, průtah Klínec</t>
  </si>
  <si>
    <t xml:space="preserve">  SO 107</t>
  </si>
  <si>
    <t>1353,0*0,15=202,950 [A]</t>
  </si>
  <si>
    <t>odstranění podkladních vrstev (pol. č. 11332)   1,9*1080,249=2 052,473 [A] 
sejmutí drnu (pol. č. 11130)   2,0*1166,15=2 332,300 [B] 
výkop (pol. č. 12373)   2,0*1149,07=2 298,140 [C] 
trativod (pol. č. 212635)   2,0*0,45*0,6*649,79=350,887 [D] 
výkop pro přípojky (pol. č. 13273) 2,0*44,226=88,452 [E] 
kamenné obrubníky (11353) 0,101*240,21=24,261 [F] 
Celkem: A+B+C+D+E+F=7 146,513 [G]</t>
  </si>
  <si>
    <t>vybourání asf. sjezdů (pol. č. 11313)   2,65*11,511=30,504 [A] 
odbourání vozovky (11333)   2,65*241,393=639,691 [B] 
odbourání provizorního nájezdového klínu  2,65*1,6=4,240 [D] 
Celkem: A+B+D=674,435 [E]</t>
  </si>
  <si>
    <t>silniční obrubníky (pol. č. 11352) 0,098*219,260=21,487 [A] 
záhonové obrubníky (pol. č. 11351)   0,046*166,2=7,645 [B] 
Celkem: A+B=29,132 [C]</t>
  </si>
  <si>
    <t>47.4+23.4+9.62+34.52+33.22+3.05+169.09+173.09+84.64+60.67+392.93+48.64+34.47+51.41=1 166,150 [A]</t>
  </si>
  <si>
    <t>asf. sjezdy   0,1*(7.53+7.5+7.52+6.15+6.28+35.21+30.01+9.14+5.77)=11,511 [A] 
odbourání provizorního nájezdového klínu  1,6=1,600 [B] 
Celkem: A+B=13,111 [C]</t>
  </si>
  <si>
    <t>vozovka (dle planimetrie)   3017,41*0,32=965,571 [A] 
chodník (dle planimetrie)   302,5*0,22=66,550 [B] 
asf. sjezdy 0,25*115,11=28,778 [C] 
sjezdy šd   0,15*129,0=19,350 [D] 
Celkem: A+B+C+D=1 080,249 [E]</t>
  </si>
  <si>
    <t>vč. odvozu a uložení na skládku, poplatek za skládku v pol. č. 015130</t>
  </si>
  <si>
    <t>vozovka (dle planimetrie)   3017,41*0,08=241,393 [A]</t>
  </si>
  <si>
    <t>3.02+17.7+74.69+42.69+28.1=166,200 [A]</t>
  </si>
  <si>
    <t>19.72+70.78+128.76=219,260 [A]</t>
  </si>
  <si>
    <t>23.57+15.81+22.58+29.59+17.34+8.93+24.55+25.03+26+32.51+14.3=240,210 [A]</t>
  </si>
  <si>
    <t>povinný odkup zhotovitelem</t>
  </si>
  <si>
    <t>vozovka 3017,41*0,05=150,871 [A] 
chodník (58.7+18.3+22.48+78.73+124.29)*0,08=24,200 [B] 
Celkem: A+B=175,071 [C]</t>
  </si>
  <si>
    <t>3+3.87+4.64+4.16+4.07+5.14+4+817,78+2,0*13+2*8+2*15=918,660 [A]</t>
  </si>
  <si>
    <t>výkop (dle planimetrie)   159,315=159,315 [A] 
výkop AZ (dle planimetrie)   989,755=989,755 [B] 
Celkem: A+B=1 149,070 [C]</t>
  </si>
  <si>
    <t>výkop pro přípojky 0,65*1,2*(50,2+13*0,5)=44,226 [A]</t>
  </si>
  <si>
    <t>výkop (pol. č. 12373)   159,315+989,755=1 149,070 [A] 
výkop pro přípojky (pol. č. 13273) 44,226=44,226 [B] 
Celkem: A+B=1 193,296 [C]</t>
  </si>
  <si>
    <t>aktivní zóna  1035,425=1 035,425 [A]</t>
  </si>
  <si>
    <t>násyp (dle planimetrie)   190,152=190,152 [A]</t>
  </si>
  <si>
    <t>zásyp přípojek UV   0,05*1,2*50,2=3,012 [A]</t>
  </si>
  <si>
    <t>obsyp přípojek UV   0.45*1.2*50,2=27,108 [A]</t>
  </si>
  <si>
    <t>parapláň    2596,188=2 596,188 [A] 
pláň   2697,984=2 697,984 [B] 
Celkem: A+B=5 294,172 [C]</t>
  </si>
  <si>
    <t>1353,0=1 353,000 [A]</t>
  </si>
  <si>
    <t>2,4*649,79=1 559,496 [A]</t>
  </si>
  <si>
    <t>5.72+383.37+260.7=649,790 [A]</t>
  </si>
  <si>
    <t>2596,188=2 596,188 [A]</t>
  </si>
  <si>
    <t>podsyp pod přípojky   1,2*0,15*50,2=9,036 [A]</t>
  </si>
  <si>
    <t>vozovka   2921,83+0,5*37,43=2 940,545 [A]</t>
  </si>
  <si>
    <t>asf. vjezdy   83,25=83,250 [A] 
šd sjezdy   112,17=112,170 [B] 
Celkem: A+B=195,420 [C]</t>
  </si>
  <si>
    <t>asf. vjezdy   83,25=83,250 [A]</t>
  </si>
  <si>
    <t>tl. 200mm</t>
  </si>
  <si>
    <t>předláždění chodníku   3,38=3,380 [A]</t>
  </si>
  <si>
    <t>předláždění vjezdu   6,34=6,340 [A]</t>
  </si>
  <si>
    <t>tl. 0,22m</t>
  </si>
  <si>
    <t>vozovka   2921,83+0,46*37,43+0,5*802,28=3 340,188 [A] 
asf. chodník   265,48=265,480 [B] 
Celkem: A+B=3 605,668 [C]</t>
  </si>
  <si>
    <t>27.95+16.43=44,380 [A]</t>
  </si>
  <si>
    <t>vozovka   2921,83+0,25*37,43=2 931,188 [A] 
asf. chodník   279,85=279,850 [B] 
asf. vjezdy   83,25=83,250 [C] 
Celkem: A+B+C=3 294,288 [D]</t>
  </si>
  <si>
    <t>vozovka   2921,83+0,09*37,43=2 925,199 [A] 
asf. chodník   279,85=279,850 [B] 
asf. vjezdy   83,25=83,250 [C] 
Celkem: A+B+C=3 288,299 [D]</t>
  </si>
  <si>
    <t>asf. chodník   279,85=279,850 [A] 
asf. vjezdy   83,25=83,250 [B] 
Celkem: A+B=363,100 [C]</t>
  </si>
  <si>
    <t>vozovka   2921,83+0,02*37,43=2 922,579 [A]</t>
  </si>
  <si>
    <t>vozovka   2921,83+0,12*37,43=2 926,322 [A]</t>
  </si>
  <si>
    <t>587206</t>
  </si>
  <si>
    <t>PŘEDLÁŽDĚNÍ KRYTU Z BETONOVÝCH DLAŽDIC SE ZÁMKEM</t>
  </si>
  <si>
    <t>vč. lože tl 40mm</t>
  </si>
  <si>
    <t>vjezdy   6,34=6,340 [A] 
chodník   3,38=3,380 [B] 
Celkem: A+B=9,720 [C]</t>
  </si>
  <si>
    <t>4.28+2.9+0.8+0.7+1+5.25+0.8+4.5+1.2+4.4+1.5+4.2+6.27+12.4=50,200 [A]</t>
  </si>
  <si>
    <t>13=13,000 [A]</t>
  </si>
  <si>
    <t>15=15,000 [A]</t>
  </si>
  <si>
    <t>9=9,000 [A]</t>
  </si>
  <si>
    <t>9113A1</t>
  </si>
  <si>
    <t>SVODIDLO OCEL SILNIČ JEDNOSTR, ÚROVEŇ ZADRŽ N1, N2 - DODÁVKA A MONTÁŽ</t>
  </si>
  <si>
    <t>11.6+14.8=26,400 [A]</t>
  </si>
  <si>
    <t>33,2=33,200 [A]</t>
  </si>
  <si>
    <t>19.2+74.9+38.06+29.22+3,12+3,52=168,020 [A]</t>
  </si>
  <si>
    <t>101.76+94.78+143.62+68.27+117.21+2.6+2.6+2.6+2.6+2.6+2.5+65.44+211.2=817,780 [A]</t>
  </si>
  <si>
    <t>3.6+3.7+3.5+3.3+3.7+5.2+4.1+3.87+5.94+3+4.64+4.16+4+3.19=55,900 [A]</t>
  </si>
  <si>
    <t>53</t>
  </si>
  <si>
    <t>54</t>
  </si>
  <si>
    <t>4,6=4,600 [A]</t>
  </si>
  <si>
    <t>SO 108</t>
  </si>
  <si>
    <t>Rekonstrukce silnice III/0042, Klínec - Líšnice</t>
  </si>
  <si>
    <t xml:space="preserve">  SO 108</t>
  </si>
  <si>
    <t>pol. č. 11372   2,65*0,585=1,550 [A]</t>
  </si>
  <si>
    <t>0,15*3596,373-1466,11*0,2=246,234 [A]</t>
  </si>
  <si>
    <t>odstranění krytu (pol. č. 11332)   1,9*984,120=1 869,828 [A] 
sejmutí drnu (pol. č. 11130)   2,0*0,2*2950.35=1 180,140 [B] 
výkop (pol. č. 12373)   2,0*(420,960+1003,291)=2 848,502 [C] 
výkop pro HV, propustky (pol. č. 13273)   2,0*94,991=189,982 [D] 
výkop pro trativody (pol. č. 212635)   2,0*0,45*0,6*147,8=79,812 [E] 
Celkem: A+B+C+D+E=6 168,264 [F]</t>
  </si>
  <si>
    <t>odstranění propustku   2,3*7,76*(1,0*1,0*3,14*0,3*0,3)=5,044 [A]</t>
  </si>
  <si>
    <t>1367.9+144.06+1438.39=2 950,350 [A]</t>
  </si>
  <si>
    <t>vč. odvozu a uložení na skládku, polatek za skládku v pol. č. 015130</t>
  </si>
  <si>
    <t>vozovka (dle planimetrie) - po sanaci krajnic bude vráceno na místo  0,1*(1958,009+30,25)=198,826 [A]</t>
  </si>
  <si>
    <t>vozovka (dle planimetrie)   0,5*(1958,009+10.23)=984,120 [A]</t>
  </si>
  <si>
    <t>provizorní nájezdový klín - na skládku   4,5*6,5*0,02=0,585 [A]</t>
  </si>
  <si>
    <t>4.49+68,34=72,830 [A]</t>
  </si>
  <si>
    <t>0,2*(165.68+16.4+211.1+193.03+851.91+27.99)=293,222 [A]</t>
  </si>
  <si>
    <t>výkop (dle planimetrie)   420,960=420,960 [A] 
výkop pro AZ (dle planimetrie)  1000,222+1,86*0,3*5,5=1 003,291 [B] 
Celkem: A+B=1 424,251 [C]</t>
  </si>
  <si>
    <t>nakupovaná ornice   0,15*3596,373-1466,11*0,2=246,234 [A] 
ornice z dočasné skládky1466,11*0,2=293,222 [B] 
Celkem: A+B=539,456 [C]</t>
  </si>
  <si>
    <t>výkop pro trubní propustky   2,0*9,43+13,97*4,4=80,328 [A] 
výkop pro HV   (2,6*2+4,1*3,5)/2*1,5=14,663 [B] 
Celkem: A+B=94,991 [C]</t>
  </si>
  <si>
    <t>ornice na dočasnou skládku (pol. č. 12110)  293,222=293,222 [A] 
výkop (pol. č. 12373)   420,960=420,960 [B] 
výkop pro AZ (pol. č. 12373)  1003,291=1 003,291 [C] 
hloubení rýh (pol. č. 13273)   94,991=94,991 [D] 
Celkem: A+B+C+D=1 812,464 [E]</t>
  </si>
  <si>
    <t>aktivní zóna   1684,368+5,5*1,86*0,4=1 688,460 [A]</t>
  </si>
  <si>
    <t>dosypání krajnice (dle planimetrie)   122,31=122,310 [A]</t>
  </si>
  <si>
    <t>zásyp propustků   (0,87+0,251)*9,43+2,79*13,53=48,320 [A]</t>
  </si>
  <si>
    <t>úprava parapláně  4705,589+5,5*1,86=4 715,819 [A] 
úprava pláně   3728,172+5,5*1,86=3 738,402 [B] 
Celkem: A+B=8 454,221 [C]</t>
  </si>
  <si>
    <t>3596,373=3 596,373 [A]</t>
  </si>
  <si>
    <t>147,8*2,4=354,720 [A]</t>
  </si>
  <si>
    <t>80,2+67,6=147,800 [A]</t>
  </si>
  <si>
    <t>4705,589+5,5*1,86=4 715,819 [A]</t>
  </si>
  <si>
    <t>betonové prahy pod propustky  (0.8*0.8*0.8)*2=1,024 [A] 
2*(0.8*0.8*0.8)+(0.8*0.4*0.5)=1,184 [B] 
Celkem: A+B=2,208 [C]</t>
  </si>
  <si>
    <t>lože propustků: 
2,46=2,460 [A] 
podklad pod LK 
obložení propustků   0,15*(3.39-1.14)*2=0,675 [B] 
0,15*(((1.12+1.33)*2.5)+(0.55*1.4)+(0.53*1.05))=1,118 [C] 
(6,27+2,49+1,74+4,82)*1,07*0,15=2,459 [D] 
Celkem: A+B+C+D=6,712 [E]</t>
  </si>
  <si>
    <t>lože pro propustky   0,23*9,43+2,7*2*(9,43+13,53)=126,153 [A] 
lože pod propustky   2,46=2,460 [B] 
dosypání odtěžených krajů vozovky   0,16*(1659,32+10,23+0,90*67,5+0,11*647,271*2+1226*0,31)=360,442 [C] 
podklad pod LK 
obložení propustků   0,3*(3.39-1.14)*2=1,350 [D] 
0,3*(((1.12+1.33)*2.5)+(0.55*1.4)+(0.53*1.05))=2,235 [E] 
(6,27+2,49+1,74+4,82)*1,07*0,3=4,918 [F] 
Celkem: A+B+C+D+E+F=497,558 [G]</t>
  </si>
  <si>
    <t>ŠD 0-63</t>
  </si>
  <si>
    <t>zásyp HV   (14,66-(1.6*1*1.4)-0,56)=11,860 [A]</t>
  </si>
  <si>
    <t>obložení propustků   0,3*(3.39-1.14)*2=1,350 [A] 
0,3*(((1.12+1.33)*2.5)+(0.55*1.4)+(0.53*1.05))=2,235 [B] 
(6,27+2,49+1,74+4,82)*1,07*0,3=4,918 [C] 
Celkem: A+B+C=8,503 [D]</t>
  </si>
  <si>
    <t>vjezd ze šd   31,0=31,000 [A] 
šd pod krajnicemi   1226,0*0,5+70*2*0,75=718,000 [B] 
Celkem: A+B=749,000 [C]</t>
  </si>
  <si>
    <t>ŠD tl. 220mm</t>
  </si>
  <si>
    <t>2327,312+(0.42*1234)-(0.11*647,271*2)+(0.71*67,5)+10,23=2 761,347 [A]</t>
  </si>
  <si>
    <t>567504</t>
  </si>
  <si>
    <t>VRSTVY PRO OBNOVU A OPRAVY RECYK ZA STUDENA CEM A ASF EMULZÍ</t>
  </si>
  <si>
    <t>RS CA 0/63</t>
  </si>
  <si>
    <t>0,16*(3760,34+0,31*1226,0+0,5*67,5)=667,864 [A]</t>
  </si>
  <si>
    <t>1226,0*0,75+(70+70)*0,75=1 024,500 [A]</t>
  </si>
  <si>
    <t>PI-CP 0,6 kg/m2</t>
  </si>
  <si>
    <t>3760,34+0,2*1226,0=4 005,540 [A]</t>
  </si>
  <si>
    <t>3760,34+0,09*1226,0=3 870,680 [A]</t>
  </si>
  <si>
    <t>vozovka  3760,34+0,02*1226,0=3 784,860 [A] 
provizorní nájezdový klín  4,5*6,5=29,250 [B] 
Celkem: A+B=3 814,110 [C]</t>
  </si>
  <si>
    <t>provizorní nájezdový klín  3,3*6,5*0,04*0,5=0,429 [A]</t>
  </si>
  <si>
    <t>ACL16+ (PmB 25/55-60) tl. 0,06m</t>
  </si>
  <si>
    <t>vozovka  3760,34+0,02*1226,0=3 784,860 [A]</t>
  </si>
  <si>
    <t>38,2=38,200 [A]</t>
  </si>
  <si>
    <t>13,53*(1,1*1,1-3,14*0,4*0,4)=9,574 [A] 
9,43*(1,0*1,0-3,14*0,4*0,4)=4,692 [B] 
Celkem: A+B=14,266 [C]</t>
  </si>
  <si>
    <t>60,0+60,0=120,000 [A]</t>
  </si>
  <si>
    <t>50=50,000 [A]</t>
  </si>
  <si>
    <t>91238</t>
  </si>
  <si>
    <t>SMĚROVÉ SLOUPKY Z PLAST HMOT - NÁSTAVCE NA SVODIDLA VČETNĚ ODRAZNÉHO PÁSKU</t>
  </si>
  <si>
    <t>71=71,000 [A]</t>
  </si>
  <si>
    <t>9,43+13,53=22,960 [A]</t>
  </si>
  <si>
    <t>4,8=4,800 [A]</t>
  </si>
  <si>
    <t>4.49=4,490 [A]</t>
  </si>
  <si>
    <t>zálivka N1 40x12mm</t>
  </si>
  <si>
    <t>68,34=68,340 [A]</t>
  </si>
  <si>
    <t>966358</t>
  </si>
  <si>
    <t>BOURÁNÍ PROPUSTŮ Z TRUB DN DO 600MM</t>
  </si>
  <si>
    <t>7,76=7,760 [A]</t>
  </si>
  <si>
    <t>SO 191</t>
  </si>
  <si>
    <t>Trvalé dopravní značení</t>
  </si>
  <si>
    <t xml:space="preserve">  SO 191</t>
  </si>
  <si>
    <t>914131</t>
  </si>
  <si>
    <t>DOPRAVNÍ ZNAČKY ZÁKLADNÍ VELIKOSTI OCELOVÉ FÓLIE TŘ 2 - DODÁVKA A MONTÁŽ</t>
  </si>
  <si>
    <t>kompletní, vč. sloupků</t>
  </si>
  <si>
    <t>A1a   1ks + A1b   1ks + A2b   2ks + A11   1ks + A22   1ks + B4     1ks + B20a  0ks + C4a    0ks +E2b    1ks + E2d    0ks + E7b    1ks + E13    1ks + P1      1ks + P2      1ks + P4      1ks + IJ4a    0ks + IJ10    1ks + IZ4a   1ks + IZ4b   1ks + IP5     4ks + IP6     0ks + IS1a    0ks +IS3a    1ks + IS3b    1ks +IS3c    0ks + IS5      0ks   =22,000 [A]</t>
  </si>
  <si>
    <t>914133</t>
  </si>
  <si>
    <t>DOPRAVNÍ ZNAČKY ZÁKLADNÍ VELIKOSTI OCELOVÉ FÓLIE TŘ 2 - DEMONTÁŽ</t>
  </si>
  <si>
    <t>A12b 1ks + A22 1ks + B4 1ks + E2b 1ks + E7b 1ks + E13 1ks + P1 1ks + P2 0ks + P4 1ks + IJ4a 0ks + IJ10 1ks + IZ4a 1ks + IZ4b 1ks + IS1c 0ks + IS3a 1ks + IS3b 1ks + IS3c 0ks + IS5 0ks=13,000 [A]</t>
  </si>
  <si>
    <t>914731</t>
  </si>
  <si>
    <t>STÁLÁ DOPRAV ZAŘÍZ Z3 OCEL S FÓLIÍ TŘ 2 DODÁVKA A MONTÁŽ</t>
  </si>
  <si>
    <t>Z3</t>
  </si>
  <si>
    <t>915111</t>
  </si>
  <si>
    <t>VODOROVNÉ DOPRAVNÍ ZNAČENÍ BARVOU HLADKÉ - DODÁVKA A POKLÁDKA</t>
  </si>
  <si>
    <t>V1a   0,125*(33+54+379)=58,250 [A] 
V2b 1,5/1,5/0,125   0,5*0,125*(48+23)=4,438 [B] 
V4   0,125*(61+431+419+638+657)=275,750 [C] 
Celkem: A+B+C=338,438 [D]</t>
  </si>
  <si>
    <t>915221</t>
  </si>
  <si>
    <t>VODOR DOPRAV ZNAČ PLASTEM STRUKTURÁLNÍ NEHLUČNÉ - DOD A POKLÁDKA</t>
  </si>
  <si>
    <t>SO 301</t>
  </si>
  <si>
    <t>Dešťová kanalizace v obci Klínec, část 1</t>
  </si>
  <si>
    <t>SO 301.1</t>
  </si>
  <si>
    <t>Stoka 1</t>
  </si>
  <si>
    <t xml:space="preserve">  SO 301.1</t>
  </si>
  <si>
    <t>115001103</t>
  </si>
  <si>
    <t>Převedení vody potrubím DN do 250</t>
  </si>
  <si>
    <t>Převedení vody potrubím průměru DN přes 150 do 250</t>
  </si>
  <si>
    <t>0,6942*80,0=55,536 [A]</t>
  </si>
  <si>
    <t>115101201</t>
  </si>
  <si>
    <t>Čerpání vody na dopravní výšku do 10 m průměrný přítok do 500 l/min</t>
  </si>
  <si>
    <t>HOD</t>
  </si>
  <si>
    <t>Čerpání vody na dopravní výšku do 10 m s uvažovaným průměrným přítokem do 500 l/min</t>
  </si>
  <si>
    <t>80*24=1 920,000 [A] 
Celkem: 0,6942*A=1 332,864 [B]</t>
  </si>
  <si>
    <t>115101301</t>
  </si>
  <si>
    <t>Pohotovost čerpací soupravy pro dopravní výšku do 10 m přítok do 500 l/min</t>
  </si>
  <si>
    <t>DEN</t>
  </si>
  <si>
    <t>Pohotovost záložní čerpací soupravy pro dopravní výšku do 10 m s uvažovaným průměrným přítokem do 500 l/min</t>
  </si>
  <si>
    <t>0,6942*80=55,536 [A]</t>
  </si>
  <si>
    <t>119001401</t>
  </si>
  <si>
    <t>Dočasné zajištění potrubí ocelového nebo litinového DN do 200 mm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</si>
  <si>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</si>
  <si>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0,6942*25,0=17,355 [A]</t>
  </si>
  <si>
    <t>119001405</t>
  </si>
  <si>
    <t>Dočasné zajištění potrubí z PE DN do 200 mm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</si>
  <si>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</si>
  <si>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119001412</t>
  </si>
  <si>
    <t>Dočasné zajištění potrubí betonového, ŽB nebo kameninového DN do 500 mm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</si>
  <si>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betonového, kameninového nebo železobetonového, světlosti DN přes 200 do 500 mm</t>
  </si>
  <si>
    <t>0,6942*33,0=22,909 [A]</t>
  </si>
  <si>
    <t>119001422</t>
  </si>
  <si>
    <t>Dočasné zajištění kabelů a kabelových tratí z 6 volně ložených kabelů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</si>
  <si>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kabelů a kabelových tratí z volně ložených kabelů a to přes 3 do 6 kabelů</t>
  </si>
  <si>
    <t>10*2.5=25,000 [A] 
18*1.2=21,600 [B] 
Celkem: 0,6942*(A+B)=32,350 [C]</t>
  </si>
  <si>
    <t>119003131</t>
  </si>
  <si>
    <t>Výstražná páska pro zabezpečení výkopu zřízení</t>
  </si>
  <si>
    <t>Pomocné konstrukce při zabezpečení výkopu svislé výstražná páska zřízení</t>
  </si>
  <si>
    <t>417.52*2=835,040 [A] 
1.3*2=2,600 [B] 
21.00*2+4.20*2=50,400 [C] 
95.17*2=190,340 [D] 
Celkem:0,6942*(A+B+C+D)=748,611 [E]</t>
  </si>
  <si>
    <t>119003132</t>
  </si>
  <si>
    <t>Výstražná páska pro zabezpečení výkopu odstranění</t>
  </si>
  <si>
    <t>Pomocné konstrukce při zabezpečení výkopu svislé výstražná páska odstranění</t>
  </si>
  <si>
    <t>1078.38=1 078,380 [A] 
Celkem: 0,6942*A=748,611 [B]</t>
  </si>
  <si>
    <t>130001101</t>
  </si>
  <si>
    <t>Příplatek za ztížení vykopávky v blízkosti podzemního vedení</t>
  </si>
  <si>
    <t>Příplatek k cenám hloubených vykopávek za ztížení vykopávky  v blízkosti podzemního vedení nebo výbušnin pro jakoukoliv třídu horniny</t>
  </si>
  <si>
    <t>Šířka rýhy pro DN 300 1.300=1,300 [A] 
Šířka rýhy pro DN 200 1.200=1,200 [B] 
Mocnost komunikace 0.460=0,460 [C] 
Mocnost zeleň 0.200=0,200 [D] 
Celkem: A+B+C+D=3,160 [E] 
Rýhy - Stoka 1 
Staničení 0,0000-10,91000 (10.9100-0.0000)*1.3*(1.235-0.46)=10,992 [F] 
Staničení 42,320-209,5600 (209.560-42.320)*1.3*(2.300-0.46)=400,038 [G] 
Staničení 209,56-344,6300 (344.630-209.56)*1.3*(2.270-0.46)=317,820 [H] 
Staničení 344,63-438,5200 (438.520-344.63)*1.3*(2.240-0.46)=217,261 [I] 
Rozšíření pro Š3 (2.0-1.3)*2.0*(2.04-0.46+0.15)=2,422 [J] 
Rozšíření pro Š4 (2.0-1.3)*2.0*(2.27-0.46+0.15)=2,744 [K] 
Rozšíření pro Š5 (2.0-1.3)*2.0*(2.45-0.46+0.15)=2,996 [L] 
Rozšíření pro Š6 (2.0-1.3)*2.0*(2.56-0.46+0.15)=3,150 [M] 
Rozšíření pro Š7 (2.0-1.3)*2.0*(2.50-0.46+0.15)=3,066 [N] 
Rozšíření pro Š8 (2.0-1.3)*2.0*(2.26-0.46+0.15)=2,730 [O] 
Rozšíření pro Š9 (2.0-1.3)*2.0*(1.98-0.46+0.15)=2,338 [P] 
Rozšíření pro Š10 (2.0-1.3)*2.0*(1.81-0.46+0.15)=2,100 [Q] 
Rozšíření pro Š11 (2.0-1.3)*2.0*(2.05-0.46+0.15)=2,436 [R] 
Rozšíření pro Š12 (2.0-1.3)*2.0*(2.50-0.46+0.15)=3,066 [S] 
Rýhy - Přípojky na Stoce 1 
Žlab 1 4.20*1.2*(2.09-0.46)=8,215 [T] 
Žlab 2 2.90*1.2*(1.84-0.46)=4,802 [U] 
UV 3 22.90*1.2*(2.50-0.46)=56,059 [V] 
UV 4 8.77*1.2*(2.30-0.46)=19,364 [W] 
UV 5 8.55*1.2*(2.16-0.46)=17,442 [X] 
UV 6 4.38*1.2*(1.88-0.46)=7,464 [Y] 
UV 7 1.00*1.2*(2.04-0.46)=1,896 [Z] 
UV 8 1.00*1.2*(2.21-0.46)=2,100 [AA] 
UV 9 1.00*1.2*(2.45-0.46)=2,388 [AB] 
UV 10 5.14*1.2*(2.45-0.46)=12,274 [AC] 
UV 11 1.00*1.2*(2.55-0.46)=2,508 [AD] 
UV 12 4.31*1.2*(2.55-0.46)=10,809 [AE] 
UV 13 1.30*1.2*(2.39-0.46)=3,011 [AF] 
UV 14 4.48*1.2*(2.38-0.46)=10,322 [AG] 
UV 15 1.35*1.2*(2.13-0.46)=2,705 [AH] 
UV 16 4.35*1.2*(2.13-0.46)=8,717 [AI] 
UV 17 6.00*1.2*(0.92-0.46)=3,312 [AJ] 
UV 18 12.54*1.2*(0.92-0.46)=6,922 [AK] 
Tělesa UV 1.0*1.0*0.75*16=12,000 [AL] 
Celkem: F+G+H+I+J+K+L+M+N+O+P+Q+R+S+T+U+V+W+X+Y+Z+AA+AB+AC+AD+AE+AF+AG+AH+AI+AJ+AK+AL=1 165,469 [AM] 
Jáma - vsakovací objekt na stoce 1 
Staničení 10,9100-42,3200 včetně rozšíření o 1m na každou stranu (1.0+42.3200-10.9100+1.0)*(1.0+4.20+1.0)*(2.50-0.2)=476,427 [AN] 
Přehloubení a rozšíření pro revizní šachty Š1 a Š2 2.50=2,500 [AO] 
Svahování výkopku (2.50-0.2)*1.1*(1.0+4.20+1.0)*2+(2.50-0.2)*1.1*(1.0+42.3200-10.9100+1.0)=115,899 [AP] 
Celkem: AN+AO+AP=594,826 [AQ] 
Hloubení rýh strojně - třída těžitelnosti 3 - 70% 1165.469*0.70=815,828 [AR] 
Hloubení rýh strojně - třída těžitelnosti 4 - 30% 1165.469*0.30=349,641 [AS] 
Celkem: AR+AS=1 165,469 [AT] 
Hloubení jam strojně - třída těžitelnosti 3 - 70% 594.826*0.70=416,378 [AU] 
Hloubení jam strojně - třída těžitelnosti 4 - 30% 594.826*0.30=178,448 [AV] 
Celkem: AU+AV=594,826 [AW] 
(1165.469+594.826)*0.25=440,074 [AX] 
Celkem: 0,6942*AX=305,499 [AY]</t>
  </si>
  <si>
    <t>131201102</t>
  </si>
  <si>
    <t>Hloubení jam nezapažených v hornině tř. 3 objemu do 1000 m3</t>
  </si>
  <si>
    <t>Hloubení nezapažených jam a zářezů s urovnáním dna do předepsaného profilu a spádu v hornině tř. 3 přes 100 do 1 000 m3</t>
  </si>
  <si>
    <t>416.378=416,378 [A] 
Celkem: 0,6942*A=289,050 [B]</t>
  </si>
  <si>
    <t>131201109</t>
  </si>
  <si>
    <t>Příplatek za lepivost u hloubení jam nezapažených v hornině tř. 3</t>
  </si>
  <si>
    <t>Hloubení nezapažených jam a zářezů s urovnáním dna do předepsaného profilu a spádu Příplatek k cenám za lepivost horniny tř. 3</t>
  </si>
  <si>
    <t>416.378*0.50=208,189 [A] 
Celkem: 0,6942*A=144,525 [B]</t>
  </si>
  <si>
    <t>131301102</t>
  </si>
  <si>
    <t>Hloubení jam nezapažených v hornině tř. 4 objemu do 1000 m3</t>
  </si>
  <si>
    <t>Hloubení nezapažených jam a zářezů s urovnáním dna do předepsaného profilu a spádu v hornině tř. 4 přes 100 do 1 000 m3</t>
  </si>
  <si>
    <t>178.448=178,448 [A] 
Celkem:0,6942*A=123,879 [B]</t>
  </si>
  <si>
    <t>131301109</t>
  </si>
  <si>
    <t>Příplatek za lepivost u hloubení jam nezapažených v hornině tř. 4</t>
  </si>
  <si>
    <t>Hloubení nezapažených jam a zářezů s urovnáním dna do předepsaného profilu a spádu Příplatek k cenám za lepivost horniny tř. 4</t>
  </si>
  <si>
    <t>178.448*0.50=89,224 [A] 
Celkem: 0,6942*A=61,939 [B]</t>
  </si>
  <si>
    <t>132201202</t>
  </si>
  <si>
    <t>Hloubení rýh š do 2000 mm v hornině tř. 3 objemu do 1000 m3</t>
  </si>
  <si>
    <t>Hloubení zapažených i nezapažených rýh šířky přes 600 do 2 000 mm  s urovnáním dna do předepsaného profilu a spádu v hornině tř. 3 přes 100 do 1 000 m3</t>
  </si>
  <si>
    <t>815.828=815,828 [A] 
Celkem:0,6942*A=566,348 [B]</t>
  </si>
  <si>
    <t>132201209</t>
  </si>
  <si>
    <t>Příplatek za lepivost k hloubení rýh š do 2000 mm v hornině tř. 3</t>
  </si>
  <si>
    <t>Hloubení zapažených i nezapažených rýh šířky přes 600 do 2 000 mm  s urovnáním dna do předepsaného profilu a spádu v hornině tř. 3 Příplatek k cenám za lepivost horniny tř. 3</t>
  </si>
  <si>
    <t>815.828*0.50=407,914 [A] 
Celkem: 0,6942*A=283,174 [B]</t>
  </si>
  <si>
    <t>132301202</t>
  </si>
  <si>
    <t>Hloubení rýh š do 2000 mm v hornině tř. 4 objemu do 1000 m3</t>
  </si>
  <si>
    <t>Hloubení zapažených i nezapažených rýh šířky přes 600 do 2 000 mm  s urovnáním dna do předepsaného profilu a spádu v hornině tř. 4 přes 100 do 1 000 m3</t>
  </si>
  <si>
    <t>349.641=349,641 [A] 
Celkem: 0,6942*A=242,721 [B]</t>
  </si>
  <si>
    <t>132301209</t>
  </si>
  <si>
    <t>Příplatek za lepivost k hloubení rýh š do 2000 mm v hornině tř. 4</t>
  </si>
  <si>
    <t>Hloubení zapažených i nezapažených rýh šířky přes 600 do 2 000 mm  s urovnáním dna do předepsaného profilu a spádu v hornině tř. 4 Příplatek k cenám za lepivost horniny tř. 4</t>
  </si>
  <si>
    <t>349.641*0.50=174,821 [A] 
Celkem: 0,6942*A=121,361 [B]</t>
  </si>
  <si>
    <t>132312102</t>
  </si>
  <si>
    <t>Hloubení rýh š do 600 mm ručním nebo pneum nářadím v nesoudržných horninách tř. 4</t>
  </si>
  <si>
    <t>Hloubení zapažených i nezapažených rýh šířky do 600 mm ručním nebo pneumatickým nářadím  s urovnáním dna do předepsaného profilu a spádu v horninách tř. 4 nesoudržných</t>
  </si>
  <si>
    <t>Drenážní 417.52 v rýze - předpoklad 0,15m3/m ((12.110+405.410)+21.00*2)*0.15=68,928 [A] 
Drenážní jímky v rýze 1.3*1.3*0.500*10=8,450 [B] 
Celkem:0,6942*(A+B)=53,716 [C]</t>
  </si>
  <si>
    <t>132312109</t>
  </si>
  <si>
    <t>Příplatek za lepivost u hloubení rýh š do 600 mm ručním nebo pneum nářadím v hornině tř. 4</t>
  </si>
  <si>
    <t>Hloubení zapažených i nezapažených rýh šířky do 600 mm ručním nebo pneumatickým nářadím  s urovnáním dna do předepsaného profilu a spádu v horninách tř. 4 Příplatek k cenám za lepivost horniny tř. 4</t>
  </si>
  <si>
    <t>77.378*0.50=38,689 [A] 
Celkem:0,6942*A=26,858 [B]</t>
  </si>
  <si>
    <t>137526457R</t>
  </si>
  <si>
    <t>Sondy pro ověření polohy stávajících inženýrských sítí</t>
  </si>
  <si>
    <t>0,6942*10=6,942 [A]</t>
  </si>
  <si>
    <t>151101101</t>
  </si>
  <si>
    <t>Zřízení příložného pažení a rozepření stěn rýh hl do 2 m</t>
  </si>
  <si>
    <t>Zřízení pažení a rozepření stěn rýh pro podzemní vedení pro všechny šířky rýhy  příložné pro jakoukoliv mezerovitost, hloubky do 2 m</t>
  </si>
  <si>
    <t>Staničení 0,0000-10,91000 (10.9100-0.0000)*1.235*2=26,948 [A] 
Žlab 2 2.90*1.2*1.84*2=12,806 [B] 
UV 6 4.38*1.2*1.88*2=19,763 [C] 
UV 17 6.00*1.2*0.92*2=13,248 [D] 
UV 18 12.54*1.2*0.92*2=27,688 [E] 
Celkem:0,6942*(A+B+C+D+E)=69,734 [F]</t>
  </si>
  <si>
    <t>151101102</t>
  </si>
  <si>
    <t>Zřízení příložného pažení a rozepření stěn rýh hl do 4 m</t>
  </si>
  <si>
    <t>Zřízení pažení a rozepření stěn rýh pro podzemní vedení pro všechny šířky rýhy  příložné pro jakoukoliv mezerovitost, hloubky do 4 m</t>
  </si>
  <si>
    <t>Staničení 42,320-209,5600 (209.560-42.320)*2.300*2=769,304 [A] 
Staničení 209,56-344,6300 (344.630-209.56)*2.270*2=613,218 [B] 
Staničení 344,63-438,5200 (438.520-344.63)*2.240*2=420,627 [C] 
Žlab 1 4.20*2.09*2=17,556 [D] 
UV 3 22.90*2.50*2=114,500 [E] 
UV 4 8.77*2.30*2=40,342 [F] 
UV 5 8.55*2.16*2=36,936 [G] 
UV 7 1.00*2.04*2=4,080 [H] 
UV 8 1.00*2.21*2=4,420 [I] 
UV 9 1.00*2.45*2=4,900 [J] 
UV 10 5.14*2.45*2=25,186 [K] 
UV 11 1.00*2.55*2=5,100 [L] 
UV 12 4.31*2.55*2=21,981 [M] 
UV 13 1.30*2.39*2=6,214 [N] 
UV 14 4.48*2.38*2=21,325 [O] 
UV 15 1.35*2.13*2=5,751 [P] 
UV 16 4.35*2.13*2=18,531 [Q] 
Celkem: 0,6942*(A+B+C+D+E+F+G+H+I+J+K+L+M+N+O+P+Q)=1 478,626 [R]</t>
  </si>
  <si>
    <t>151101111</t>
  </si>
  <si>
    <t>Odstranění příložného pažení a rozepření stěn rýh hl do 2 m</t>
  </si>
  <si>
    <t>Odstranění pažení a rozepření stěn rýh pro podzemní vedení s uložením materiálu na vzdálenost do 3 m od kraje výkopu příložné, hloubky do 2 m</t>
  </si>
  <si>
    <t>100.453=100,453 [A] 
Celkem: 0,6942*A=69,734 [B]</t>
  </si>
  <si>
    <t>151101112</t>
  </si>
  <si>
    <t>Odstranění příložného pažení a rozepření stěn rýh hl do 4 m</t>
  </si>
  <si>
    <t>Odstranění pažení a rozepření stěn rýh pro podzemní vedení s uložením materiálu na vzdálenost do 3 m od kraje výkopu příložné, hloubky přes 2 do 4 m</t>
  </si>
  <si>
    <t>2129.971=2 129,971 [A] 
Celkem: 0,6942*A=1 478,626 [B]</t>
  </si>
  <si>
    <t>161101101</t>
  </si>
  <si>
    <t>Svislé přemístění výkopku z horniny tř. 1 až 4 hl výkopu do 2,5 m</t>
  </si>
  <si>
    <t>Svislé přemístění výkopku  bez naložení do dopravní nádoby avšak s vyprázdněním dopravní nádoby na hromadu nebo do dopravního prostředku z horniny tř. 1 až 4, při hloubce výkopu přes 1 do 2,5 m</t>
  </si>
  <si>
    <t>1165.469=1 165,469 [A] 
594.826=594,826 [B] 
Celkem: 0,6942*(A+B)=1 221,997 [C]</t>
  </si>
  <si>
    <t>162301101</t>
  </si>
  <si>
    <t>Vodorovné přemístění do 500 m výkopku/sypaniny z horniny tř. 1 až 4</t>
  </si>
  <si>
    <t>Vodorovné přemístění výkopku nebo sypaniny po suchu  na obvyklém dopravním prostředku, bez naložení výkopku, avšak se složením bez rozhrnutí z horniny tř. 1 až 4 na vzdálenost přes 50 do 500 m</t>
  </si>
  <si>
    <t>Odvoz výkopku na mezideponi 1165.469+594.826+77.378=1 837,673 [A] 
Odvoz výkopku z mezideponii na staveniště pro zpětný 1111.396 1111.396=1 111,396 [B] 
Celkem: 0,6942*(A+B)=2 047,244 [C]</t>
  </si>
  <si>
    <t>162701105</t>
  </si>
  <si>
    <t>Vodorovné přemístění do 10000 m výkopku/sypaniny z horniny tř. 1 až 4</t>
  </si>
  <si>
    <t>Vodorovné přemístění výkopku nebo sypaniny po suchu  na obvyklém dopravním prostředku, bez naložení výkopku, avšak se složením bez rozhrnutí z horniny tř. 1 až 4 na vzdálenost přes 9 000 do 10 000 m</t>
  </si>
  <si>
    <t>67.298=67,298 [A] 
28.52=28,520 [B] 
39.64=39,640 [C] 
350.282=350,282 [D] 
417.52 DN 300 3.14*0.150*0.150*(12.110+405.410)=29,498 [E] 
UV 3.14*0.250*0.250*1.0*16=3,140 [F] 
Prefabrikované šachty 3.14*0.50*0.50*(0.92+1.02+1.80+2.27+2.45+2.56+2.50+2.26+1.98+1.81+2.05+2.50-12*0.46)=14,601 [G] 
Retenční objekt 21.00*4.60*1.200=115,920 [H] 
77.378=77,378 [I] 
Celkem: 0,6942*(A+B+C+D+E+F+G+H+I)=504,181 [J]</t>
  </si>
  <si>
    <t>162701109</t>
  </si>
  <si>
    <t>Příplatek k vodorovnému přemístění výkopku/sypaniny z horniny tř. 1 až 4 ZKD 1000 m přes 10000 m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</si>
  <si>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</si>
  <si>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Skládka ve vzdálenosti 20km 726.277*10=7 262,770 [A] 
Celkem: 0,6942*A=5 041,815 [B]</t>
  </si>
  <si>
    <t>167101102</t>
  </si>
  <si>
    <t>Nakládání výkopku z hornin tř. 1 až 4 přes 100 m3</t>
  </si>
  <si>
    <t>Nakládání, skládání a překládání neulehlého výkopku nebo sypaniny  nakládání, množství přes 100 m3, z hornin tř. 1 až 4</t>
  </si>
  <si>
    <t>Naložení na mezideponii pro další dopravu 
726.277=726,277 [A] 
1111.396=1 111,396 [B] 
Celkem: 0,6942*(A+B)=1 275,713 [C]</t>
  </si>
  <si>
    <t>171201201</t>
  </si>
  <si>
    <t>Uložení sypaniny na skládky</t>
  </si>
  <si>
    <t>Uložení sypaniny  na skládky</t>
  </si>
  <si>
    <t>726.277=726,277 [A] 
Celkem: 0,6942*A=504,181 [B]</t>
  </si>
  <si>
    <t>171201211</t>
  </si>
  <si>
    <t>Poplatek za uložení stavebního odpadu - zeminy a kameniva na skládce</t>
  </si>
  <si>
    <t>Poplatek za uložení stavebního odpadu na skládce (skládkovné) zeminy a kameniva zatříděného do Katalogu odpadů pod kódem 170 504</t>
  </si>
  <si>
    <t>726.277*1.85=1 343,612 [A] 
Celkem: 0,6942*A=932,735 [B]</t>
  </si>
  <si>
    <t>1712012110R</t>
  </si>
  <si>
    <t>Poplatek za uložení stavebního odpadu - zeminy a kameniva na dočasné meziskládce</t>
  </si>
  <si>
    <t>726.277+1111.396=1 837,673 [A] 
Celkem: 0,6942*A=1 275,713 [B]</t>
  </si>
  <si>
    <t>174101101</t>
  </si>
  <si>
    <t>Zásyp jam, šachet rýh nebo kolem objektů sypaninou se zhutněním</t>
  </si>
  <si>
    <t>Zásyp sypaninou z jakékoliv horniny  s uložením výkopku ve vrstvách se zhutněním jam, šachet, rýh nebo kolem objektů v těchto vykopávkách</t>
  </si>
  <si>
    <t>1165.469+594.826+77.378=1 837,673 [A] 
-726.277=- 726,277 [B] 
Celkem: 0,6942*(A+B)=771,531 [C]</t>
  </si>
  <si>
    <t>175111101</t>
  </si>
  <si>
    <t>Obsypání potrubí ručně sypaninou bez prohození sítem, uloženou do 3 m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</si>
  <si>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</si>
  <si>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105.085=105,085 [A] 
Celkem:0,6942*A=72,950 [B]</t>
  </si>
  <si>
    <t>175151101</t>
  </si>
  <si>
    <t>Obsypání potrubí strojně sypaninou bez prohození, uloženou do 3 m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</si>
  <si>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</si>
  <si>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(12.110+405.410)*1.3*(0.300+0.300)-3.14*0.150*0.150*(12.110+405.410)=296,168 [A] 
95.17*1.2*(0.200+0.300)-3.14*0.100*0.100*95.17=54,114 [B] 
Celkem: 0,6942*(A+B)=243,166 [C] 
ruční - 30% 0,6942*350.282*0.30=72,950 [D] 
strojní - 70% 0,6942*350.282*0.70=170,216 [E]</t>
  </si>
  <si>
    <t>181951102</t>
  </si>
  <si>
    <t>Úprava pláně v hornině tř. 1 až 4 se zhutněním</t>
  </si>
  <si>
    <t>Úprava pláně vyrovnáním výškových rozdílů  v hornině tř. 1 až 4 se zhutněním</t>
  </si>
  <si>
    <t>Rýhy - stoka 1 
Staničení 0,0000-10,91000 (10.9100-0.0000)*1.3=14,183 [A] 
Staničení 42,320-209,5600 (209.560-42.320)*1.3=217,412 [B] 
Staničení 209,56-344,6300 (344.630-209.56)*1.3=175,591 [C] 
Staničení 344,63-438,5200 (438.520-344.63)*1.3=122,057 [D] 
Rýhy - přípojky na stoce 1 
95.17*1.2=114,204 [E] 
Jáma - vsakovací objekt na stoce 1 
Staničení 10,9100-42,3200 včetně rozšíření o 1m na každou stranu (1.0+42.3200-10.9100+1.0)*(1.0+4.20+1.0)=207,142 [F] 
Svahování výkopku 1.1*(1.0+4.20+1.0)*2+1.1*(1.0+42.3200-10.9100+1.0)=50,391 [G] 
Celkem:0,6942*(A+B+C+D+E+F+G)=625,460 [H]</t>
  </si>
  <si>
    <t>58337331</t>
  </si>
  <si>
    <t>štěrkopísek frakce 0/22</t>
  </si>
  <si>
    <t>350.282*2.010=704,067 [A] 
Celkem: 0,6942*A=488,763 [B]</t>
  </si>
  <si>
    <t>Zakládání</t>
  </si>
  <si>
    <t>211561111</t>
  </si>
  <si>
    <t>Výplň odvodňovacích žeber nebo trativodů kamenivem hrubým drceným frakce 4 až 16 mm</t>
  </si>
  <si>
    <t>Výplň kamenivem do rýh odvodňovacích žeber nebo trativodů  bez zhutnění, s úpravou povrchu výplně kamenivem hrubým drceným frakce 4 až 16 mm</t>
  </si>
  <si>
    <t>Nad bloky retence 21.00*4.20*0.20=17,640 [A] 
Výplň v okolí retence a v okolí šachet Š1 a Š2 22.00=22,000 [B] 
Celkem: 0,6942*(A+B)=27,518 [C]</t>
  </si>
  <si>
    <t>212752212</t>
  </si>
  <si>
    <t>Trativod z drenážních trubek plastových flexibilních D do 100 mm včetně lože otevřený výkop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</si>
  <si>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</si>
  <si>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Drenážní 417.52 v rýze (12.110+405.410)+21.00*2=459,520 [A] 
Celkem: 0,6942*A=318,999 [B]</t>
  </si>
  <si>
    <t>451541111</t>
  </si>
  <si>
    <t>Lože pod potrubí otevřený výkop ze štěrkodrtě</t>
  </si>
  <si>
    <t>Lože pod potrubí, stoky a drobné objekty v otevřeném výkopu ze štěrkodrtě 0-63 mm</t>
  </si>
  <si>
    <t>Podklad pod šachty 2.00*2.00*0.100*12=4,800 [A] 
Celkem:0,6942*A=3,332 [B]</t>
  </si>
  <si>
    <t>451573111</t>
  </si>
  <si>
    <t>Lože pod potrubí otevřený výkop ze štěrkopísku</t>
  </si>
  <si>
    <t>Lože pod potrubí, stoky a drobné objekty v otevřeném výkopu z písku a štěrkopísku do 63 mm</t>
  </si>
  <si>
    <t>(12.110+405.41)*1.3*0.100=54,278 [A] 
95.17*1.2*0.100=11,420 [B] 
UV 1.0*1.0*0.10*16=1,600 [C] 
Celkem: A+B+C=67,298 [D] 
(1.0+21.00+1.00)*(1.00+4.20+1.00)*0.200=28,520 [E] 
Celkem: E=28,520 [F] 
67.298+28.52=95,818 [G] 
Celkem: 0,6942*G=66,517 [H]</t>
  </si>
  <si>
    <t>452311131</t>
  </si>
  <si>
    <t>Podkladní desky z betonu prostého tř. C 12/15 otevřený výkop</t>
  </si>
  <si>
    <t>Podkladní a zajišťovací konstrukce z betonu prostého v otevřeném výkopu desky pod potrubí, stoky a drobné objekty z betonu tř. C 12/15</t>
  </si>
  <si>
    <t>Podklad pod šachty 2.00*2.00*0.150*12=7,200 [A] 
UV 1.0*1.0*0.10*16=1,600 [B] 
Celkem: 0,6942*(A+B)=6,109 [C]</t>
  </si>
  <si>
    <t>452351101</t>
  </si>
  <si>
    <t>Bednění podkladních desek nebo bloků nebo sedlového lože otevřený výkop</t>
  </si>
  <si>
    <t>Bednění podkladních a zajišťovacích konstrukcí v otevřeném výkopu desek nebo sedlových loží pod potrubí, stoky a drobné objekty</t>
  </si>
  <si>
    <t>Bednění oodkladu pod šachty 2.00*0.150*4*12=14,400 [A] 
UV 1.0*0.10*4*16=6,400 [B] 
Celkem: 0,6942*(A+B)=14,439 [C]</t>
  </si>
  <si>
    <t>Trubní vedení</t>
  </si>
  <si>
    <t>28611364</t>
  </si>
  <si>
    <t>koleno kanalizace PVC KG 200x15°</t>
  </si>
  <si>
    <t>0,6942*36=24,991 [A]</t>
  </si>
  <si>
    <t>28611365</t>
  </si>
  <si>
    <t>koleno kanalizace PVC KG 200x30°</t>
  </si>
  <si>
    <t>0,6942*12=8,330 [A]</t>
  </si>
  <si>
    <t>28611366</t>
  </si>
  <si>
    <t>koleno kanalizace PVC KG 200x45°</t>
  </si>
  <si>
    <t>0,6942*18=12,496 [A]</t>
  </si>
  <si>
    <t>28611373</t>
  </si>
  <si>
    <t>koleno kanalizace PVC KG 300x15°</t>
  </si>
  <si>
    <t>0,6942*3=2,083 [A]</t>
  </si>
  <si>
    <t>28611374</t>
  </si>
  <si>
    <t>koleno kanalizace PVC KG 300x30°</t>
  </si>
  <si>
    <t>28611375</t>
  </si>
  <si>
    <t>koleno kanalizace PVC KG 300x45°</t>
  </si>
  <si>
    <t>0,6942*2=1,388 [A]</t>
  </si>
  <si>
    <t>28611396</t>
  </si>
  <si>
    <t>odbočka kanalizační PVC s hrdlem 200/200/45°</t>
  </si>
  <si>
    <t>0,6942*1=0,694 [A]</t>
  </si>
  <si>
    <t>28611442</t>
  </si>
  <si>
    <t>odbočka kanalizační plastová s hrdlem KG 315/200/87°</t>
  </si>
  <si>
    <t>0,6942*15=10,413 [A]</t>
  </si>
  <si>
    <t>59223357R</t>
  </si>
  <si>
    <t>dno betonové s výtokem TBV-Q 450/330/1a PVC DN 200</t>
  </si>
  <si>
    <t>0,6942*16=11,107 [A]</t>
  </si>
  <si>
    <t>59223358R</t>
  </si>
  <si>
    <t>středová skruž betonová TBV-Q 450/295/6a</t>
  </si>
  <si>
    <t>55</t>
  </si>
  <si>
    <t>59223359.CB</t>
  </si>
  <si>
    <t>horní skruž betonová TBV-Q 450/295/5b</t>
  </si>
  <si>
    <t>56</t>
  </si>
  <si>
    <t>59223360.CB</t>
  </si>
  <si>
    <t>vyrovnávací prstenec betonový TBV-Q 390/60/10a</t>
  </si>
  <si>
    <t>57</t>
  </si>
  <si>
    <t>59223361.CB</t>
  </si>
  <si>
    <t>prstenec betonový pro uchycení koše TBV 450-500/170</t>
  </si>
  <si>
    <t>58</t>
  </si>
  <si>
    <t>59223363.CB</t>
  </si>
  <si>
    <t>kalový koš DIN 4052, tvar A4 výšky 600mm</t>
  </si>
  <si>
    <t>59</t>
  </si>
  <si>
    <t>59223401R</t>
  </si>
  <si>
    <t>rám zabetonovaný DIN 19583-9 530/406 mm</t>
  </si>
  <si>
    <t>60</t>
  </si>
  <si>
    <t>59223402R</t>
  </si>
  <si>
    <t>mříž M1 D400 DIN 19583-13 500/500mm</t>
  </si>
  <si>
    <t>61</t>
  </si>
  <si>
    <t>871355241</t>
  </si>
  <si>
    <t>Kanalizační potrubí z tvrdého PVC vícevrstvé tuhost třídy SN12 DN 200</t>
  </si>
  <si>
    <t>Kanalizační potrubí z tvrdého PVC v otevřeném výkopu ve sklonu do 20 %, hladkého plnostěnného vícevrstvého, tuhost třídy SN 12 DN 200</t>
  </si>
  <si>
    <t>Žlab 1 4.20=4,200 [A] 
Žlab 2 2.90=2,900 [B] 
UV 3 22.90=22,900 [C] 
UV 4 8.77=8,770 [D] 
UV 5 8.55=8,550 [E] 
UV 6 4.38=4,380 [F] 
UV 7 1.00=1,000 [G] 
UV 8 1.00=1,000 [H] 
UV 9 1.00=1,000 [I] 
UV 10 5.14=5,140 [J] 
UV 11 1.00=1,000 [K] 
UV 12 4.31=4,310 [L] 
UV 13 1.30=1,300 [M] 
UV 14 4.48=4,480 [N] 
UV 15 1.35=1,350 [O] 
UV 16 4.35=4,350 [P] 
UV 17 6.00=6,000 [Q] 
UV 18 12.54=12,540 [R] 
Celkem: 0,6942*(A+B+C+D+E+F+G+H+I+J+K+L+M+N+O+P+Q+R)=66,067 [S]</t>
  </si>
  <si>
    <t>62</t>
  </si>
  <si>
    <t>871375241</t>
  </si>
  <si>
    <t>Kanalizační potrubí z tvrdého PVC vícevrstvé tuhost třídy SN12 DN 300</t>
  </si>
  <si>
    <t>Kanalizační potrubí z tvrdého PVC v otevřeném výkopu ve sklonu do 20 %, hladkého plnostěnného vícevrstvého, tuhost třídy SN 12 DN 300</t>
  </si>
  <si>
    <t>12.110+405.410=417,520 [A] 
Celkem: 0,6942*A=289,842 [B]</t>
  </si>
  <si>
    <t>63</t>
  </si>
  <si>
    <t>877355211</t>
  </si>
  <si>
    <t>Montáž tvarovek z tvrdého PVC-systém KG nebo z polypropylenu-systém KG 2000 jednoosé DN 200</t>
  </si>
  <si>
    <t>Montáž tvarovek na kanalizačním potrubí z trub z plastu  z tvrdého PVC nebo z polypropylenu v otevřeném výkopu jednoosých DN 200</t>
  </si>
  <si>
    <t>0,6942*66=45,817 [A]</t>
  </si>
  <si>
    <t>64</t>
  </si>
  <si>
    <t>877355221</t>
  </si>
  <si>
    <t>Montáž tvarovek z tvrdého PVC-systém KG nebo z polypropylenu-systém KG 2000 dvouosé DN 200</t>
  </si>
  <si>
    <t>Montáž tvarovek na kanalizačním potrubí z trub z plastu  z tvrdého PVC nebo z polypropylenu v otevřeném výkopu dvouosých DN 200</t>
  </si>
  <si>
    <t>Napojení UV17 do UV18 1=1,000 [A] 
Celkem: 0,6942*A=0,694 [B]</t>
  </si>
  <si>
    <t>65</t>
  </si>
  <si>
    <t>877375211</t>
  </si>
  <si>
    <t>Montáž tvarovek z tvrdého PVC-systém KG nebo z polypropylenu-systém KG 2000 jednoosé DN 315</t>
  </si>
  <si>
    <t>Montáž tvarovek na kanalizačním potrubí z trub z plastu  z tvrdého PVC nebo z polypropylenu v otevřeném výkopu jednoosých DN 315</t>
  </si>
  <si>
    <t>0,6942*8=5,554 [A]</t>
  </si>
  <si>
    <t>66</t>
  </si>
  <si>
    <t>877375221</t>
  </si>
  <si>
    <t>Montáž tvarovek z tvrdého PVC-systém KG nebo z polypropylenu-systém KG 2000 dvouosé DN 315</t>
  </si>
  <si>
    <t>Montáž tvarovek na kanalizačním potrubí z trub z plastu  z tvrdého PVC nebo z polypropylenu v otevřeném výkopu dvouosých DN 315</t>
  </si>
  <si>
    <t>67</t>
  </si>
  <si>
    <t>892352121</t>
  </si>
  <si>
    <t>Tlaková zkouška vzduchem potrubí DN 200 těsnícím vakem ucpávkovým</t>
  </si>
  <si>
    <t>ÚSEK</t>
  </si>
  <si>
    <t>Tlakové zkoušky vzduchem těsnícími vaky ucpávkovými DN 200</t>
  </si>
  <si>
    <t>68</t>
  </si>
  <si>
    <t>892372121</t>
  </si>
  <si>
    <t>Tlaková zkouška vzduchem potrubí DN 300 těsnícím vakem ucpávkovým</t>
  </si>
  <si>
    <t>Tlakové zkoušky vzduchem těsnícími vaky ucpávkovými DN 300</t>
  </si>
  <si>
    <t>69</t>
  </si>
  <si>
    <t>892562574R</t>
  </si>
  <si>
    <t>Tlaková zkouška šachet</t>
  </si>
  <si>
    <t>70</t>
  </si>
  <si>
    <t>894412145R</t>
  </si>
  <si>
    <t>Šachta kanalizační celoprefabrikovaná na potrubí DN300, průměrná výška 51-100cm vč. dodávky prefa dílců a poklopu</t>
  </si>
  <si>
    <t>Šachta kanalizační celoprefabrikovaná na potrubí DN300, průměrná výška 101-150cm vč. dodávky prefa dílců a poklopu</t>
  </si>
  <si>
    <t>71</t>
  </si>
  <si>
    <t>894412146R</t>
  </si>
  <si>
    <t>72</t>
  </si>
  <si>
    <t>894412147R</t>
  </si>
  <si>
    <t>Šachta kanalizační celoprefabrikovaná na potrubí DN300, průměrná výška 151-200cm vč. dodávky prefa dílců a poklopu</t>
  </si>
  <si>
    <t>73</t>
  </si>
  <si>
    <t>894412148R</t>
  </si>
  <si>
    <t>Šachta kanalizační celoprefabrikovaná na potrubí DN300, průměrná výška 201-250cm vč. dodávky prefa dílců a poklopu</t>
  </si>
  <si>
    <t>0,6942*7=4,859 [A]</t>
  </si>
  <si>
    <t>74</t>
  </si>
  <si>
    <t>894412149R</t>
  </si>
  <si>
    <t>Šachta kanalizační celoprefabrikovaná na potrubí DN300, průměrná výška 251-300cm vč. dodávky prefa dílců a poklopu</t>
  </si>
  <si>
    <t>75</t>
  </si>
  <si>
    <t>895941111</t>
  </si>
  <si>
    <t>Zřízení vpusti kanalizační uliční z betonových dílců typ UV-50 normální</t>
  </si>
  <si>
    <t>Zřízení vpusti kanalizační  uliční z betonových dílců typ UV-50 normální</t>
  </si>
  <si>
    <t>76</t>
  </si>
  <si>
    <t>895971144R</t>
  </si>
  <si>
    <t>Zasakovací box z polypropylenu PP bez revize pro vsakování jednořadá galerie objemu do 150 m3</t>
  </si>
  <si>
    <t>SOUBOR</t>
  </si>
  <si>
    <t>77</t>
  </si>
  <si>
    <t>899203112</t>
  </si>
  <si>
    <t>Osazení mříží litinových včetně rámů a košů na bahno pro třídu zatížení B12, C250</t>
  </si>
  <si>
    <t>Osazení mříží litinových včetně rámů a košů na bahno pro třídu zatížení B125, C250</t>
  </si>
  <si>
    <t>78</t>
  </si>
  <si>
    <t>899722113</t>
  </si>
  <si>
    <t>Krytí potrubí z plastů výstražnou fólií z PVC 34cm</t>
  </si>
  <si>
    <t>Krytí potrubí z plastů výstražnou fólií z PVC šířky 34cm</t>
  </si>
  <si>
    <t>95.17=95,170 [A] 
Celkem: 0,6942*A=66,067 [B]</t>
  </si>
  <si>
    <t>79</t>
  </si>
  <si>
    <t>899722114</t>
  </si>
  <si>
    <t>Krytí potrubí z plastů výstražnou fólií z PVC 40 cm</t>
  </si>
  <si>
    <t>Krytí potrubí z plastů výstražnou fólií z PVC šířky 40 cm</t>
  </si>
  <si>
    <t>417.52=417,520 [A] 
Celkem: 0,6942*A=289,842 [B]</t>
  </si>
  <si>
    <t>Ostatní konstrukce a práce, bourání</t>
  </si>
  <si>
    <t>80</t>
  </si>
  <si>
    <t>935210027R</t>
  </si>
  <si>
    <t>Provedení výústního objektu dlažbou do betonu</t>
  </si>
  <si>
    <t>998</t>
  </si>
  <si>
    <t>Přesun hmot</t>
  </si>
  <si>
    <t>81</t>
  </si>
  <si>
    <t>998276101</t>
  </si>
  <si>
    <t>Přesun hmot pro trubní vedení z trub z plastických hmot otevřený výkop</t>
  </si>
  <si>
    <t>Přesun hmot pro trubní vedení hloubené z trub z plastických hmot nebo sklolaminátových pro vodovody nebo kanalizace v otevřeném výkopu dopravní vzdálenost do 15 m</t>
  </si>
  <si>
    <t>0,6942*165,306=114,755 [A]</t>
  </si>
  <si>
    <t>82</t>
  </si>
  <si>
    <t>998276124</t>
  </si>
  <si>
    <t>Příplatek k přesunu hmot pro trubní vedení z trub z plastických hmot za zvětšený přesun do 500 m</t>
  </si>
  <si>
    <t>Přesun hmot pro trubní vedení hloubené z trub z plastických hmot nebo sklolaminátových Příplatek k cenám za zvětšený přesun přes vymezenou největší dopravní vzdálenost do 500 m</t>
  </si>
  <si>
    <t>HZS</t>
  </si>
  <si>
    <t>Hodinové zúčtovací sazby</t>
  </si>
  <si>
    <t>83</t>
  </si>
  <si>
    <t>HZS2222</t>
  </si>
  <si>
    <t>Hodinová zúčtovací sazba elektrikář odborný</t>
  </si>
  <si>
    <t>Hodinové zúčtovací sazby profesí PSV  provádění stavebních instalací elektrikář odborný</t>
  </si>
  <si>
    <t>80*1=80,000 [A] 
Celkem: 0,6942*A=55,536 [B]</t>
  </si>
  <si>
    <t>SO 301.2</t>
  </si>
  <si>
    <t>Stoka 2</t>
  </si>
  <si>
    <t xml:space="preserve">  SO 301.2</t>
  </si>
  <si>
    <t>0,6942*40=27,768 [A]</t>
  </si>
  <si>
    <t>30*24=720,000 [A] 
Celkem: 0,6942*A=499,824 [B]</t>
  </si>
  <si>
    <t>0,6942*30=20,826 [A]</t>
  </si>
  <si>
    <t>0,6942*15,0=10,413 [A]</t>
  </si>
  <si>
    <t>0,6942*17=11,801 [A]</t>
  </si>
  <si>
    <t>5*2.5=12,500 [A] 
4*1.2=4,800 [B] 
Celkem:0,6942*(A+B)=12,010 [C]</t>
  </si>
  <si>
    <t>135.58*2=271,160 [A] 
1.3*2=2,600 [B] 
9.00*2+6.00*2=30,000 [C] 
26.24*2=52,480 [D] 
1.2*36=43,200 [E] 
Celkem: 0,6942*(A+B+C+D+E)=277,291 [G]</t>
  </si>
  <si>
    <t>399.44=399,440 [A] 
Celkem: 0,6942*A=277,291 [B]</t>
  </si>
  <si>
    <t>Šířka rýhy pro DN 300 1.300=1,300 [A] 
Šířka rýhy pro DN 200 1.200=1,200 [B] 
Mocnost komunikace 0.460=0,460 [C] 
Mocnost zeleň 0.200=0,200 [D] 
Celkem: A+B+C+D=3,160 [E] 
Rýhy - Stoka 2 
Staničení 0,0000-30,24000 (30.2400-0.0000)*1.3*(2.230-0.46)=69,582 [F] 
Staničení 30,240-51,15000 (51.1500-30.240)*1.3*(2.130-0.46)=45,396 [G] 
Staničení 66,800-143,0800 (143.080-66.800)*1.3*(2.050-0.46)=157,671 [H] 
Rozšíření pro Š14 (2.0-1.3)*2.0*(2.10-0.46+0.15)=2,506 [I] 
Rozšíření pro Š17 (2.0-1.3)*2.0*(2.16-0.46+0.15)=2,590 [J] 
Rozšíření pro Š18 (2.0-1.3)*2.0*(2.20-0.46+0.15)=2,646 [K] 
Rýhy - Přípojky na Stoce 2 
HV 1 6.70*1.2*(2.20-0.46)=13,990 [L] 
HV 2 6.75*1.2*(2.18-0.46)=13,932 [M] 
UV 1 5.54*1.2*(1.96-0.46)=9,972 [N] 
UV 2 7.25*1.2*(1.81-0.46)=11,745 [O] 
Tělesa UV 1.0*1.0*0.75*2=1,500 [P] 
Tělesa HV 2.2*2.2*1.50*2=14,520 [Q] 
Celkem: F+G+H+I+J+K+L+M+N+O+P+Q=346,050 [R] 
Jáma - vsakovací objekt na stoce 2 
Staničení 51,1500-66,8000 včetně rozšíření o 1m na každou stranu (1.0+66.800-51.150+1.0)*(1.0+6.000+1.0)*(2.10-0.2)=268,280 [S] 
Přehloubení a rozšíření pro revizní šachty Š15 a Š16 2.50=2,500 [T] 
Svahování výkopku (2.10-0.2)*1.05*(1.0+6.00+1.0)*2+(2.10-0.2)*1.05*(1.0+66.800-51.150+1.0)=67,132 [U] 
Celkem: S+T+U=337,912 [V] 
Hloubení rýh strojně - třída těžitelnosti 3 - 70% 346.05*0.70=242,235 [W] 
Hloubení rýh strojně - třída těžitelnosti 4 - 30% 346.05*0.30=103,815 [X] 
Celkem: W+X=346,050 [Y] 
Hloubení jam strojně - třída těžitelnosti 3 - 70% 337.912*0.70=236,538 [Z] 
Hloubení jam strojně - třída těžitelnosti 4 - 30% 337.912*0.30=101,374 [AA] 
Celkem: Z+AA=337,912 [AB] 
(346.05+337.912)*0.25=170,991 [AC] 
Celkem: 0,6942*AC=118,702 [AD]</t>
  </si>
  <si>
    <t>236.538=236,538 [A] 
Celkem: 0,6942*A=164,205 [B]</t>
  </si>
  <si>
    <t>236.538*0.50=118,269 [A] 
Celkem: 0,6942*A=82,102 [B]</t>
  </si>
  <si>
    <t>101.374=101,374 [A] 
Celkem: 0,6942*A=70,374 [B]</t>
  </si>
  <si>
    <t>101.374*0.50=50,687 [A] 
Celkem:0,6942*A=35,187 [B]</t>
  </si>
  <si>
    <t>242.235=242,235 [A] 
Celkem: 0,6942*A=168,160 [B]</t>
  </si>
  <si>
    <t>242.235*0.50=121,118 [A] 
Celkem: 0,6942*A=84,080 [B]</t>
  </si>
  <si>
    <t>103.815=103,815 [A] 
Celkem: 0,6942*A=72,068 [B]</t>
  </si>
  <si>
    <t>103.815*0.50=51,908 [A] 
Celkem: 0,6942*A=36,035 [B]</t>
  </si>
  <si>
    <t>Drenážní 135.58 v rýze - předpoklad 0,15m3/m ((80.820+54.760)+9.000*2)*0.15=23,037 [A] 
Drenážní jímky v rýze 1.3*1.3*0.500*3=2,535 [B] 
Celkem: 0,6942*(A+B)=17,752 [C]</t>
  </si>
  <si>
    <t>25.572*0.50=12,786 [A] 
Celkem: 0,6942*A=8,876 [B]</t>
  </si>
  <si>
    <t>0,6942*4=2,777 [A]</t>
  </si>
  <si>
    <t>UV 1 5.54*1.96*2=21,717 [A] 
UV 2 7.25*1.81*2=26,245 [B] 
Celkem: 0,6942*(A+B)=33,295 [C]</t>
  </si>
  <si>
    <t>Staničení 0,0000-30,24000 (30.2400-0.0000)*2.230*2=134,870 [A] 
Staničení 30,240-51,15000 (51.1500-30.240)*2.130*2=89,077 [B] 
Staničení 66,800-143,0800 (143.080-66.800)*2.050*2=312,748 [C] 
HV 1 6.70*2.20*2=29,480 [D] 
HV 2 6.75*2.18*2=29,430 [E] 
Celkem:0,6942*(A+B+C+D+E)=413,469 [F]</t>
  </si>
  <si>
    <t>47.962=47,962 [A] 
Celkem: 0,6942*A=33,295 [B]</t>
  </si>
  <si>
    <t>595.605=595,605 [A] 
Celkem: 0,6942*A=413,469 [B]</t>
  </si>
  <si>
    <t>346.05=346,050 [A] 
337.912=337,912 [B] 
Celkem:0,6942*(A+B)=474,806 [D]</t>
  </si>
  <si>
    <t>Odvoz výkopku na mezideponi 346.05+337.912+25.572=709,534 [A] 
Odvoz výkopku z mezideponii na staveniště pro zpětný 452.915 452.915=452,915 [B] 
Celkem: 0,6942*(A+B)=806,972 [C]</t>
  </si>
  <si>
    <t>22.032=22,032 [A] 
17.6=17,600 [B] 
23.3=23,300 [C] 
111.094=111,094 [D] 
135.58 DN 300 3.14*0.150*0.150*135.58=9,579 [E] 
135.58 DN 200 3.14*0.100*0.100*26.24=0,824 [F] 
UV 3.14*0.250*0.250*1.0*2=0,393 [G] 
HV 1.60*1.600*1.400*2=7,168 [H] 
Prefabrikované šachty 3.14*0.50*0.50*(2.10+1.90+1.90+2.16+2.20-3*0.46-2*0.2)=6,657 [I] 
Retenční objekt 9.00*6.00*0.600=32,400 [J] 
25.572=25,572 [K] 
Celkem: 0,6942*(A+B+C+D+E+F+G+H+I+J+K)=178,145 [L]</t>
  </si>
  <si>
    <t>Skládka ve vzdálenosti 20km 256.619*10=2 566,190 [A] 
Celkem: 0,6942*A=1 781,449 [B]</t>
  </si>
  <si>
    <t>Naložení na mezideponii pro další dopravu 
256.619=256,619 [A] 
452.915=452,915 [B] 
Celkem: 0,6942*(A+B)=492,559 [D]</t>
  </si>
  <si>
    <t>256.619=256,619 [A] 
Celkem: 0,6942*A=178,145 [B]</t>
  </si>
  <si>
    <t>256.619*1.85=474,745 [A] 
Celkem: 0,6942*A=329,568 [B]</t>
  </si>
  <si>
    <t>171201211R</t>
  </si>
  <si>
    <t>256.619+452.915=709,534 [A] 
Celkem: 0,6942*A=492,559 [B]</t>
  </si>
  <si>
    <t>346.05+337.912+25.572=709,534 [A] 
-256.619=- 256,619 [B] 
Celkem: 0,6942*(A+B)=314,414 [C]</t>
  </si>
  <si>
    <t>33.328=33,328 [A] 
Celkem: 0,6942*A=23,136 [B]</t>
  </si>
  <si>
    <t>135.58*1.3*(0.300+0.300)-3.14*0.150*0.150*135.58=96,174 [A] 
26.24*1.2*(0.200+0.300)-3.14*0.100*0.100*26.24=14,920 [B] 
Celkem: 0,6942*(A+B)=77,121 [C] 
ruční - 30% 0,6942*111.094*0.30=23,136  
strojní 70% 0,6942*111.094*0.70=53,985</t>
  </si>
  <si>
    <t>Rýhy - Stoka 2 
Staničení 0,0000-30,24000 (30.2400-0.0000)*1.3=39,312 [A] 
Staničení 30,240-51,15000 (51.1500-30.240)*1.3=27,183 [B] 
Staničení 66,800-143,0800 (143.080-66.800)*1.3=99,164 [C] 
Rýhy - Přípojky na Stoce 2 
HV 1 6.70*1.2=8,040 [D] 
HV 2 6.75*1.2=8,100 [E] 
UV 1 5.54*1.2=6,648 [F] 
UV 2 7.25*1.2=8,700 [G] 
Jáma - vsakovací objekt na stoce 2 
Staničení 51,1500-66,8000 včetně rozšíření o 1m na každou stranu (1.0+66.800-51.150+1.0)*(1.0+6.000+1.0)=141,200 [H] 
Svahování výkopku 1.05*(1.0+6.00+1.0)*2+1.05*(1.0+66.800-51.150+1.0)=35,333 [I] 
Celkem: 0,6942*(A+B+C+D+E+F+G+H+I)=259,409 [J]</t>
  </si>
  <si>
    <t>111.094*2.010=223,299 [A] 
Celkem:0,6942*A=155,014 [B]</t>
  </si>
  <si>
    <t>Nad bloky retence 9.00*6.00*0.20=10,800 [A] 
Výplň v okolí retence a v okolí šachet Š15 a Š16 12.50=12,500 [B] 
Celkem: 0,6942*(A+B)=16,175 [C]</t>
  </si>
  <si>
    <t>Drenážní 135.58 v rýze135.58+9.00*2=153,580 [A] 
Celkem: 0,6942*A=106,615 [B]</t>
  </si>
  <si>
    <t>Podklad pod šachty 2.00*2.00*0.100*5=2,000 [A] 
Celkem: 0,6942*A=1,388 [B]</t>
  </si>
  <si>
    <t>135.58*1.3*0.100=17,625 [A] 
26.24*1.2*0.100=3,149 [B] 
UV 1.0*1.0*0.10*2=0,200 [C] 
UV 2.3*2.3*0.10*2=1,058 [D] 
Celkem: A+B+C+D=22,032 [E] 
(1.0+9.00+1.00)*(1.00+6.00+1.00)*0.200=17,600 [F] 
Celkem: F=17,600 [G] 
22.032+17.6=39,632 [H] 
Celkem: 0,6942*H=27,513 [I]</t>
  </si>
  <si>
    <t>Podklad pod šachty 2.00*2.00*0.150*5=3,000 [A] 
UV 1.0*1.0*0.10*2=0,200 [B] 
HV 2.3*2.3*0.10*2=1,058 [C] 
Celkem:0,6942*(A+B+C)=2,956 [D]</t>
  </si>
  <si>
    <t>Bednění oodkladu pod šachty 2.00*0.150*4*5=6,000 [A] 
UV 1.0*0.10*4*2=0,800 [B] 
HV 2.3*0.10*4*2=1,840 [C] 
Celkem: 0,6942*(A+B+C)=5,998 [D]</t>
  </si>
  <si>
    <t>HV 1 6.700=6,700 [A] 
HV 2 6.750=6,750 [B] 
UV 1 5.540=5,540 [C] 
UV 2 7.250=7,250 [D] 
Celkem: 0,6942*(A+B+C+D)=18,216 [E]</t>
  </si>
  <si>
    <t>54.760+80.820=135,580 [A] 
Celkem: 0,6942*A=94,120 [B]</t>
  </si>
  <si>
    <t>0,6942*14=9,719 [A]</t>
  </si>
  <si>
    <t>0,6942*5=3,471 [A]</t>
  </si>
  <si>
    <t>895931112R</t>
  </si>
  <si>
    <t>Vpusti kanalizačních horské z betonu prostého C12/15 velikosti 1400/1600 mm včetně litinové mříže se zámkem</t>
  </si>
  <si>
    <t>895971143R</t>
  </si>
  <si>
    <t>Zasakovací box z polypropylenu PP bez revize pro vsakování jednořadá galerie objemu do 50 m3</t>
  </si>
  <si>
    <t>26.24=26,240 [A] 
Celkem: 0,6942*A=18,216 [B]</t>
  </si>
  <si>
    <t>135.58=135,580 [A] 
Celkem: 0,6942*A=94,120 [B]</t>
  </si>
  <si>
    <t>0,6942*64,507=44,781 [A]</t>
  </si>
  <si>
    <t>30*1=30,000 [A] 
Celkem: 0,6942*A=20,826 [B]</t>
  </si>
  <si>
    <t>SO 421</t>
  </si>
  <si>
    <t>Přeložka přípojky nn TJ Klínec</t>
  </si>
  <si>
    <t xml:space="preserve">  SO 421</t>
  </si>
  <si>
    <t>0,770*1,8=1,386 [A]</t>
  </si>
  <si>
    <t>vytyčení nového kabelu 
zaměření skutečného provedení</t>
  </si>
  <si>
    <t>v digitální i tištěné formě</t>
  </si>
  <si>
    <t>kabelová rýha 35x80 cm - 11m 
kabelová rýha pro 35x80 cm v délce cca 64m je součástí SO 431</t>
  </si>
  <si>
    <t>0,35*(0,8-0,2)*(11)=2,310 [A] kabelová rýha 0,35*0,8</t>
  </si>
  <si>
    <t>132738</t>
  </si>
  <si>
    <t>HLOUBENÍ RÝH ŠÍŘ DO 2M PAŽ I NEPAŽ TŘ. I, ODVOZ DO 20KM</t>
  </si>
  <si>
    <t>kabelová rýha 35x80 cm 
kabelová rýha pro 35x80 cm v délce cca 64m je součástí SO 431</t>
  </si>
  <si>
    <t>0,35*0,2*11=0,770 [A] kabelová rýha 0,35*0,8</t>
  </si>
  <si>
    <t>přebytečná zemina, složení na skládce</t>
  </si>
  <si>
    <t>0,35*0,2*11=0,770 [A]  kabelová trasa</t>
  </si>
  <si>
    <t>17411</t>
  </si>
  <si>
    <t>ZÁSYP JAM A RÝH ZEMINOU SE ZHUTNĚNÍM</t>
  </si>
  <si>
    <t>0,35*(0,8-0,2)*11=2,310 [A] kabelová trasa</t>
  </si>
  <si>
    <t>pískové lože</t>
  </si>
  <si>
    <t>0,35*0,2*11=0,770 [A]   kabel trasa</t>
  </si>
  <si>
    <t>18210</t>
  </si>
  <si>
    <t>ÚPRAVA POVRCHŮ SROVNÁNÍM ÚZEMÍ</t>
  </si>
  <si>
    <t>2018_OTSKP</t>
  </si>
  <si>
    <t>srovnání kabelové rýhy po hutněném záhozu</t>
  </si>
  <si>
    <t>0,35*11*0,05=0,193 [A] kabelová rýha</t>
  </si>
  <si>
    <t>Přidružená stavební výroba</t>
  </si>
  <si>
    <t>702331</t>
  </si>
  <si>
    <t>ZAKRYTÍ KABELŮ PLASTOVOU DESKOU/PÁSEM ŠÍŘKY DO 20 CM</t>
  </si>
  <si>
    <t>červená 
červená v délce cca 64m je součástí SO 431</t>
  </si>
  <si>
    <t>11*1,03=11,330 [A]</t>
  </si>
  <si>
    <t>742256</t>
  </si>
  <si>
    <t>VEDENÍ VENKOVNÍ NN, KOTEVNÍ SVORKA VČETNĚ UPEVNĚNÍ</t>
  </si>
  <si>
    <t>742258</t>
  </si>
  <si>
    <t>VEDENÍ VENKOVNÍ NN, KABELOVÝ SVOD</t>
  </si>
  <si>
    <t>svod do kabelového vedení</t>
  </si>
  <si>
    <t>742G11</t>
  </si>
  <si>
    <t>KABEL NN DVOU- A TŘÍŽÍLOVÝ CU S PLASTOVOU IZOLACÍ DO 2,5 MM2</t>
  </si>
  <si>
    <t>kabel CYKY 2-Ox1,5</t>
  </si>
  <si>
    <t>(64-5-8-8,5+11)*1,03=55,105 [A] v kabelovém loži 
9+1,5=10,500 [B] na stožáru (skříně) 
(5+8+8,5)*1,3=27,950 [C]  v kabelovém prostupu 
Celkem: A+B+C=93,555 [D]</t>
  </si>
  <si>
    <t>742H12</t>
  </si>
  <si>
    <t>KABEL NN ČTYŘ- A PĚTIŽÍLOVÝ CU S PLASTOVOU IZOLACÍ OD 4 DO 16 MM2</t>
  </si>
  <si>
    <t>kabel CYKY 4-Jx16 mm</t>
  </si>
  <si>
    <t>742L11</t>
  </si>
  <si>
    <t>UKONČENÍ DVOU AŽ PĚTIŽÍLOVÉHO KABELU V ROZVADĚČI NEBO NA PŘÍSTROJI DO 2,5 MM2</t>
  </si>
  <si>
    <t>kabelová koncovka pro 4-vodičové zakončení do 2x1,5</t>
  </si>
  <si>
    <t>742L12</t>
  </si>
  <si>
    <t>UKONČENÍ DVOU AŽ PĚTIŽÍLOVÉHO KABELU V ROZVADĚČI NEBO NA PŘÍSTROJI OD 4 DO 16 MM2</t>
  </si>
  <si>
    <t>kabelová koncovka pro 4-vodičové zakončení do 4x16</t>
  </si>
  <si>
    <t>743C11</t>
  </si>
  <si>
    <t>SKŘÍŇ PŘÍPOJKOVÁ POJISTKOVÁ NA STOŽÁR/STĚNU NEBO DO VÝKLENKU DO 63 A, DO 50 MM2, S 1-2 SADAMI JISTÍCÍCH PRVKŮ</t>
  </si>
  <si>
    <t>SP 100 
dodávka a montáž</t>
  </si>
  <si>
    <t>747213</t>
  </si>
  <si>
    <t>CELKOVÁ PROHLÍDKA, ZKOUŠENÍ, MĚŘENÍ A VYHOTOVENÍ VÝCHOZÍ REVIZNÍ ZPRÁVY, PRO OBJEM IN PŘES 500 DO 1000 TIS. KČ</t>
  </si>
  <si>
    <t>SO 431</t>
  </si>
  <si>
    <t>Přeložka veřejného osvětlení</t>
  </si>
  <si>
    <t xml:space="preserve">  SO 431</t>
  </si>
  <si>
    <t>18,785*1,8=33,813 [A]</t>
  </si>
  <si>
    <t>základy stožárů</t>
  </si>
  <si>
    <t>0,8*0,8*0,7*4*2,2=3,942 [A]</t>
  </si>
  <si>
    <t>vytyčení nového VO 
zaměření skutečného provedení</t>
  </si>
  <si>
    <t>pro rozpojovací skříň</t>
  </si>
  <si>
    <t>0,9*0,5*0,8=0,360 [B] rozpojovací skříň</t>
  </si>
  <si>
    <t>131738</t>
  </si>
  <si>
    <t>HLOUBENÍ JAM ZAPAŽ I NEPAŽ TŘ. I, ODVOZ DO 20KM</t>
  </si>
  <si>
    <t>0,8*0,8*1,3*4+0,8*0,8*1,8*1=4,480 [A] základy stožárů</t>
  </si>
  <si>
    <t>kabelová rýha 35x80 cm</t>
  </si>
  <si>
    <t>0,35*(0,8-0,2)*(24+33+12+31-8-8,5+16-8,5+11+33+34)=35,490 [A] kabelová rýha 0,35*0,8 
0,6*(1,2-0,25)*(8+8,5)=9,405 [B]  pro kabelový prostup 0,6*1,2 
0,35*0,8*80=22,400 [C] demontáž stáv. kabelu 
Celkem: A+B+C=67,295 [D]</t>
  </si>
  <si>
    <t>0,35*0,2*(24+33+12+31-8-8,5+16-8,5+11+33+34)=11,830 [A] kabelová rýha 0,35*0,8 
0,6*0,25*(8+8,5)=2,475 [B]  pro kabelový prostup 0,6*1,2 
Celkem: A+B=14,305 [C]</t>
  </si>
  <si>
    <t>0,35*0,2*(24+33+12+31-8-8,5+16-8,5+11+33+34)=11,830 [A]  kabelová trasa 
0,6*0,25*(8+8,5)=2,475 [B]  pro kabelový prostup 0,6*1,2 
0,8*0,8*1,3*4+0,8*0,8*1,8*1=4,480 [C] základy stožárů 
Celkem: A+B+C=18,785 [D]</t>
  </si>
  <si>
    <t>0,35*(0,8-0,2)*(24+33+12+31-8-8,5+16-8,5+11+33+34)=35,490 [A] kabelová trasa 
0,9*0,5*0,8=0,360 [B] rozpojovací skříň 
0,35*0,8*80=22,400 [C] demontáž stáv. kabelu 
0,6*(1,2-0,25)*(8+8,5)=9,405 [D]  pro kabelový prostup 0,6*1,2 
Celkem: A+B+C+D=67,655 [E]</t>
  </si>
  <si>
    <t>0,35*0,2*(24+33+12+31-8-8,5+16-8,5+11+33+34)=11,830 [A]   kabel trasa</t>
  </si>
  <si>
    <t>0,35*(24+33+12+31+16+11+33+34)*0,05=3,395 [A] kabelová rýha</t>
  </si>
  <si>
    <t>272314</t>
  </si>
  <si>
    <t>ZÁKLADY Z PROSTÉHO BETONU DO C25/30</t>
  </si>
  <si>
    <t>základ stožárů VO, včeně pouzdra a chrániček na kabel 
beton C25/30 - XF2</t>
  </si>
  <si>
    <t>0,8*0,8*1,3*4+0,8*0,8*1,8*1=4,480 [A]</t>
  </si>
  <si>
    <t>272315</t>
  </si>
  <si>
    <t>ZÁKLADY Z PROSTÉHO BETONU DO C30/37</t>
  </si>
  <si>
    <t>beton C30/37-XF4</t>
  </si>
  <si>
    <t>0,8*0,8*0,1*4+0,8*0,8*0,1=0,320 [A]</t>
  </si>
  <si>
    <t>červená</t>
  </si>
  <si>
    <t>(24+33+12+31-8-8,5+16-8,5+11+33+34)*1,03=174,070 [A]</t>
  </si>
  <si>
    <t>742211</t>
  </si>
  <si>
    <t>VEDENÍ VENKOVNÍ NN, SLOUP DO 9/10 KN</t>
  </si>
  <si>
    <t>betonový předpjatý sloup EPV 9/6 
dodávka a montáž</t>
  </si>
  <si>
    <t>(24+33+12+31-8-8,5+16-8,5+11+33+34)*1,03=174,070 [A] v kabelovém loži 
9+1,5*12+9=36,000 [B] do (na) stožáru  
(5+8+8,5+8,5)*1,3=39,000 [C]  v kabelovém prostupu 
Celkem: A+B+C=249,070 [D]</t>
  </si>
  <si>
    <t>742H22</t>
  </si>
  <si>
    <t>KABEL NN ČTYŘ- A PĚTIŽÍLOVÝ AL S PLASTOVOU IZOLACÍ OD 4 DO 16 MM2</t>
  </si>
  <si>
    <t>kabel AYKY 4-Jx16 (na betonovém stožáru)</t>
  </si>
  <si>
    <t>3*2=6,000 [A]</t>
  </si>
  <si>
    <t>742Z22</t>
  </si>
  <si>
    <t>DEMONTÁŽ VENKOVNÍHO VEDENÍ NN (4X)</t>
  </si>
  <si>
    <t>742Z23</t>
  </si>
  <si>
    <t>DEMONTÁŽ KABELOVÉHO VEDENÍ NN</t>
  </si>
  <si>
    <t>stávajícího kabelu vč. odvozu a ekologické likvidace</t>
  </si>
  <si>
    <t>80=80,000 [A]</t>
  </si>
  <si>
    <t>743122</t>
  </si>
  <si>
    <t>A</t>
  </si>
  <si>
    <t>OSVĚTLOVACÍ STOŽÁR PEVNÝ ŽÁROVĚ ZINKOVANÝ DÉLKY PŘES 6,5 DO 12 M</t>
  </si>
  <si>
    <t>stožár osvětlovací silniční 8m,  
vetknutý, bezpatic., ocel., třístupň., žár. zik., např. stožár U8-159/133/114 
dodávka a montáž 
     vč. svorkovnice se svork. poj. 4A 
     připojovací kabel svítidla CYKY 3x1,5.</t>
  </si>
  <si>
    <t>743312</t>
  </si>
  <si>
    <t>VÝLOŽNÍK PRO MONTÁŽ SVÍTIDLA NA STOŽÁR JEDNORAMENNÝ DÉLKA VYLOŽENÍ PŘES 1 DO 2 M</t>
  </si>
  <si>
    <t>žárově zinkovaný dl. 1,5m např. J1-1500 
 - dodávka a montáž</t>
  </si>
  <si>
    <t>743313</t>
  </si>
  <si>
    <t>VÝLOŽNÍK PRO MONTÁŽ SVÍTIDLA NA STOŽÁR JEDNORAMENNÝ DÉLKA VYLOŽENÍ PŘES 2 M</t>
  </si>
  <si>
    <t>žárově zinkovaný dl. 2,5m např. J1-2500 
 - dodávka a montáž</t>
  </si>
  <si>
    <t>743342</t>
  </si>
  <si>
    <t>VÝLOŽNÍK PRO MONTÁŽ SVÍTIDLA NA STĚNU/BETONOVÝ STOŽÁR DÉLKA VYLOŽENÍ PŘES 1 DO 2 M</t>
  </si>
  <si>
    <t>raménko pro svítidlo např. TRBC 1500</t>
  </si>
  <si>
    <t>743554</t>
  </si>
  <si>
    <t>SVÍTIDLO VENKOVNÍ VŠEOBECNÉ LED, MIN. IP 44, PŘES 45 W</t>
  </si>
  <si>
    <t>svítidlo s LED zdrojem světla 63W/3000K/6840lm, např. Phillips Luma BGP623, DM10 
dodávka a montáž</t>
  </si>
  <si>
    <t>4+1=5,000 [A]</t>
  </si>
  <si>
    <t>pojistková skříň např. SP100 
dodávka a montáž</t>
  </si>
  <si>
    <t>743D12</t>
  </si>
  <si>
    <t>SKŘÍŇ PŘÍPOJKOVÁ POJISTKOVÁ KOMPAKTNÍ PILÍŘOVÁ DO 63 A, DO 50 MM2, SE 3-4 SADAMI JISTÍCÍCH PRVKŮ</t>
  </si>
  <si>
    <t>rozpojovací skříň 
vč. pojistkových spodků dodávka a montáž</t>
  </si>
  <si>
    <t>743Z11</t>
  </si>
  <si>
    <t>DEMONTÁŽ OSVĚTLOVACÍHO STOŽÁRU ULIČNÍHO VÝŠKY DO 15 M</t>
  </si>
  <si>
    <t>stožár, patice, výložník, svorkovnice včetně odvozu</t>
  </si>
  <si>
    <t>743Z35</t>
  </si>
  <si>
    <t>DEMONTÁŽ SVÍTIDLA Z OSVĚTLOVACÍHO STOŽÁRU VÝŠKY DO 15 M</t>
  </si>
  <si>
    <t>demontáž stávajícího svítidla vč. předání sprácvi</t>
  </si>
  <si>
    <t>1=1,000 [A] zářivkové svítidlo 
1=1,000 [B] LED svítidlo 
2=2,000 [C] výbojkové svítidlo 
Celkem: A+B+C=4,000 [D]</t>
  </si>
  <si>
    <t>74D217</t>
  </si>
  <si>
    <t>SVOD NN KABELU ZE STOŽÁRU TV DO ZEMĚ VČETNĚ KRYTU</t>
  </si>
  <si>
    <t>žár. zinkovaná trubka na bet. stožár 54/41 
dodávka a montáž</t>
  </si>
  <si>
    <t>7,5*(2+1)=22,500 [A]</t>
  </si>
  <si>
    <t>74F424</t>
  </si>
  <si>
    <t>DEMONTÁŽ BETONOVÝCH STOŽÁRŮ</t>
  </si>
  <si>
    <t>včetně odvozu správci</t>
  </si>
  <si>
    <t>75IG51</t>
  </si>
  <si>
    <t>VEDENÍ UZEMŇOVACÍ NA POVRCHU Z FEZN DRÁTU DO 120 MM2</t>
  </si>
  <si>
    <t>propojení stožáru a strojeného zemniče, drát FeZn pr. 10 mm, včetně svorek</t>
  </si>
  <si>
    <t>1,5*4=6,000 [A]</t>
  </si>
  <si>
    <t>75IG71</t>
  </si>
  <si>
    <t>VEDENÍ UZEMŇOVACÍ V ZEMI Z FEZN DRÁTU PRŮMĚRU DO 10 MM</t>
  </si>
  <si>
    <t>FeZn pr. 10, včetně svorek 
dodávka a montáž</t>
  </si>
  <si>
    <t>(24+33+12+31+27+33+34)*1,03+1,5*13=219,320 [A]</t>
  </si>
  <si>
    <t>75L16X</t>
  </si>
  <si>
    <t>ROZHLASOVÉ PŘÍSLUŠENSTVÍ - MONTÁŽ</t>
  </si>
  <si>
    <t>opětovná montáž stávajícího rozhlasu</t>
  </si>
  <si>
    <t>75L16Y</t>
  </si>
  <si>
    <t>ROZHLASOVÉ PŘÍSLUŠENSTVÍ - DEMONTÁŽ</t>
  </si>
  <si>
    <t>provizorní demontáž stávajícího rozhlasu z betonového stožáru, po dobu stavby uskladnit</t>
  </si>
  <si>
    <t>78311</t>
  </si>
  <si>
    <t>PROTIKOROZ OCHRANA OCEL KONSTR NÁTĚREM JEDNOVRST</t>
  </si>
  <si>
    <t>ochranný antikorozní nátěr spodní části osvětlovacích stožárů RENOLAK ALN) - 
vně i uvnitř</t>
  </si>
  <si>
    <t>3,14*0,159*2*4=3,994 [A]</t>
  </si>
  <si>
    <t>87614</t>
  </si>
  <si>
    <t>CHRÁNIČKY Z TRUB PLAST DN DO 40MM</t>
  </si>
  <si>
    <t>chránička HDPE/LDPE do základu stožáru, profil 40/33</t>
  </si>
  <si>
    <t>1,5*3*4=18,000 [A]</t>
  </si>
  <si>
    <t>87615</t>
  </si>
  <si>
    <t>CHRÁNIČKY Z TRUB PLAST DN DO 50MM</t>
  </si>
  <si>
    <t>chránička HDPE/LDPE do základu stožáru, profil 50/41</t>
  </si>
  <si>
    <t>1,5*2=3,000 [A]</t>
  </si>
  <si>
    <t>87627</t>
  </si>
  <si>
    <t>CHRÁNIČKY Z TRUB PLASTOVÝCH DN DO 100MM</t>
  </si>
  <si>
    <t>chránička HDPE/LDPE 110/94 vč. zatahovacího lanka</t>
  </si>
  <si>
    <t>5*2=10,000 [A] pod komunikací (obetonované) 
(8+8,5)*3=49,500 [B]  pod vjezdem (bez obetonování) 
Celkem: A+B=59,500 [C]</t>
  </si>
  <si>
    <t>899522</t>
  </si>
  <si>
    <t>OBETONOVÁNÍ POTRUBÍ Z PROSTÉHO BETONU DO C12/15</t>
  </si>
  <si>
    <t>podkladní beton C12/15-X0</t>
  </si>
  <si>
    <t>0,6*0,05*(8+8,5)=0,495 [A]  silnice</t>
  </si>
  <si>
    <t>899524</t>
  </si>
  <si>
    <t>OBETONOVÁNÍ POTRUBÍ Z PROSTÉHO BETONU DO C25/30</t>
  </si>
  <si>
    <t>beton C25/30-XA1</t>
  </si>
  <si>
    <t>(0,6*0,2-3,14*0,055*0,055*3)*(8+8,5)=1,510 [B]</t>
  </si>
  <si>
    <t>966118</t>
  </si>
  <si>
    <t>BOURÁNÍ KONSTRUKCÍ Z BETON DÍLCŮ S ODVOZEM DO 20KM</t>
  </si>
  <si>
    <t>základů</t>
  </si>
  <si>
    <t>0,8*0,8*0,7*4=1,792 [A]</t>
  </si>
  <si>
    <t>SO 901</t>
  </si>
  <si>
    <t>DIO</t>
  </si>
  <si>
    <t xml:space="preserve">  SO 901</t>
  </si>
  <si>
    <t>02720</t>
  </si>
  <si>
    <t>POMOC PRÁCE ZŘÍZ NEBO ZAJIŠŤ REGULACI A OCHRANU DOPRAVY</t>
  </si>
  <si>
    <t>dopravní značení kompletní - SDZ  montáž s přesunem, nájem, demontáž, VDZ pokládka, odstranění</t>
  </si>
  <si>
    <t>c</t>
  </si>
  <si>
    <t>OSTATNÍ POŽADAVKY - OPRAVY OBJÍZDNÝCH TRAS</t>
  </si>
  <si>
    <t>celková cena položky je rovna součtu MJ - jednotková cena je 1 
PRELIMINÁŘOVÁ POLOŽKA: 
Čerpání této položky bude dle upřesnění investora 
Výluky, znehodnocený kryt na objízdných trasách , obruby</t>
  </si>
  <si>
    <t>2492000,0=2 492 000,000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</si>
</sst>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0+C10+C12+C14+C17+C19+C21+C23+C25+C28+C30+C32</f>
      </c>
      <c r="D6" s="1"/>
      <c r="E6" s="1"/>
    </row>
    <row r="7" spans="1:5" ht="12.75" customHeight="1">
      <c r="A7" s="1"/>
      <c r="B7" s="4" t="s">
        <v>5</v>
      </c>
      <c r="C7" s="7">
        <f>0+E10+E12+E14+E17+E19+E21+E23+E25+E28+E30+E32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0+C11</f>
      </c>
      <c r="D10" s="20">
        <f>0+D11</f>
      </c>
      <c r="E10" s="20">
        <f>0+E11</f>
      </c>
    </row>
    <row r="11" spans="1:5" ht="12.75" customHeight="1">
      <c r="A11" s="21" t="s">
        <v>47</v>
      </c>
      <c r="B11" s="21" t="s">
        <v>20</v>
      </c>
      <c r="C11" s="22">
        <f>'SO 000_SO 000'!I3</f>
      </c>
      <c r="D11" s="22">
        <f>'SO 000_SO 000'!O2</f>
      </c>
      <c r="E11" s="22">
        <f>C11+D11</f>
      </c>
    </row>
    <row r="12" spans="1:5" ht="12.75" customHeight="1">
      <c r="A12" s="19" t="s">
        <v>101</v>
      </c>
      <c r="B12" s="19" t="s">
        <v>102</v>
      </c>
      <c r="C12" s="20">
        <f>0+C13</f>
      </c>
      <c r="D12" s="20">
        <f>0+D13</f>
      </c>
      <c r="E12" s="20">
        <f>0+E13</f>
      </c>
    </row>
    <row r="13" spans="1:5" ht="12.75" customHeight="1">
      <c r="A13" s="21" t="s">
        <v>103</v>
      </c>
      <c r="B13" s="21" t="s">
        <v>102</v>
      </c>
      <c r="C13" s="22">
        <f>'SO 104_SO 104'!I3</f>
      </c>
      <c r="D13" s="22">
        <f>'SO 104_SO 104'!O2</f>
      </c>
      <c r="E13" s="22">
        <f>C13+D13</f>
      </c>
    </row>
    <row r="14" spans="1:5" ht="12.75" customHeight="1">
      <c r="A14" s="19" t="s">
        <v>322</v>
      </c>
      <c r="B14" s="19" t="s">
        <v>323</v>
      </c>
      <c r="C14" s="20">
        <f>0+C15+C16</f>
      </c>
      <c r="D14" s="20">
        <f>0+D15+D16</f>
      </c>
      <c r="E14" s="20">
        <f>0+E15+E16</f>
      </c>
    </row>
    <row r="15" spans="1:5" ht="12.75" customHeight="1">
      <c r="A15" s="21" t="s">
        <v>325</v>
      </c>
      <c r="B15" s="21" t="s">
        <v>324</v>
      </c>
      <c r="C15" s="22">
        <f>'SO 105_SO 105'!I3</f>
      </c>
      <c r="D15" s="22">
        <f>'SO 105_SO 105'!O2</f>
      </c>
      <c r="E15" s="22">
        <f>C15+D15</f>
      </c>
    </row>
    <row r="16" spans="1:5" ht="12.75" customHeight="1">
      <c r="A16" s="21" t="s">
        <v>411</v>
      </c>
      <c r="B16" s="21" t="s">
        <v>410</v>
      </c>
      <c r="C16" s="22">
        <f>'SO 105_SO 105.1'!I3</f>
      </c>
      <c r="D16" s="22">
        <f>'SO 105_SO 105.1'!O2</f>
      </c>
      <c r="E16" s="22">
        <f>C16+D16</f>
      </c>
    </row>
    <row r="17" spans="1:5" ht="12.75" customHeight="1">
      <c r="A17" s="19" t="s">
        <v>465</v>
      </c>
      <c r="B17" s="19" t="s">
        <v>466</v>
      </c>
      <c r="C17" s="20">
        <f>0+C18</f>
      </c>
      <c r="D17" s="20">
        <f>0+D18</f>
      </c>
      <c r="E17" s="20">
        <f>0+E18</f>
      </c>
    </row>
    <row r="18" spans="1:5" ht="12.75" customHeight="1">
      <c r="A18" s="21" t="s">
        <v>467</v>
      </c>
      <c r="B18" s="21" t="s">
        <v>466</v>
      </c>
      <c r="C18" s="22">
        <f>'SO 106_SO 106'!I3</f>
      </c>
      <c r="D18" s="22">
        <f>'SO 106_SO 106'!O2</f>
      </c>
      <c r="E18" s="22">
        <f>C18+D18</f>
      </c>
    </row>
    <row r="19" spans="1:5" ht="12.75" customHeight="1">
      <c r="A19" s="19" t="s">
        <v>507</v>
      </c>
      <c r="B19" s="19" t="s">
        <v>508</v>
      </c>
      <c r="C19" s="20">
        <f>0+C20</f>
      </c>
      <c r="D19" s="20">
        <f>0+D20</f>
      </c>
      <c r="E19" s="20">
        <f>0+E20</f>
      </c>
    </row>
    <row r="20" spans="1:5" ht="12.75" customHeight="1">
      <c r="A20" s="21" t="s">
        <v>509</v>
      </c>
      <c r="B20" s="21" t="s">
        <v>508</v>
      </c>
      <c r="C20" s="22">
        <f>'SO 107_SO 107'!I3</f>
      </c>
      <c r="D20" s="22">
        <f>'SO 107_SO 107'!O2</f>
      </c>
      <c r="E20" s="22">
        <f>C20+D20</f>
      </c>
    </row>
    <row r="21" spans="1:5" ht="12.75" customHeight="1">
      <c r="A21" s="19" t="s">
        <v>570</v>
      </c>
      <c r="B21" s="19" t="s">
        <v>571</v>
      </c>
      <c r="C21" s="20">
        <f>0+C22</f>
      </c>
      <c r="D21" s="20">
        <f>0+D22</f>
      </c>
      <c r="E21" s="20">
        <f>0+E22</f>
      </c>
    </row>
    <row r="22" spans="1:5" ht="12.75" customHeight="1">
      <c r="A22" s="21" t="s">
        <v>572</v>
      </c>
      <c r="B22" s="21" t="s">
        <v>571</v>
      </c>
      <c r="C22" s="22">
        <f>'SO 108_SO 108'!I3</f>
      </c>
      <c r="D22" s="22">
        <f>'SO 108_SO 108'!O2</f>
      </c>
      <c r="E22" s="22">
        <f>C22+D22</f>
      </c>
    </row>
    <row r="23" spans="1:5" ht="12.75" customHeight="1">
      <c r="A23" s="19" t="s">
        <v>632</v>
      </c>
      <c r="B23" s="19" t="s">
        <v>633</v>
      </c>
      <c r="C23" s="20">
        <f>0+C24</f>
      </c>
      <c r="D23" s="20">
        <f>0+D24</f>
      </c>
      <c r="E23" s="20">
        <f>0+E24</f>
      </c>
    </row>
    <row r="24" spans="1:5" ht="12.75" customHeight="1">
      <c r="A24" s="21" t="s">
        <v>634</v>
      </c>
      <c r="B24" s="21" t="s">
        <v>633</v>
      </c>
      <c r="C24" s="22">
        <f>'SO 191_SO 191'!I3</f>
      </c>
      <c r="D24" s="22">
        <f>'SO 191_SO 191'!O2</f>
      </c>
      <c r="E24" s="22">
        <f>C24+D24</f>
      </c>
    </row>
    <row r="25" spans="1:5" ht="12.75" customHeight="1">
      <c r="A25" s="19" t="s">
        <v>650</v>
      </c>
      <c r="B25" s="19" t="s">
        <v>651</v>
      </c>
      <c r="C25" s="20">
        <f>0+C26+C27</f>
      </c>
      <c r="D25" s="20">
        <f>0+D26+D27</f>
      </c>
      <c r="E25" s="20">
        <f>0+E26+E27</f>
      </c>
    </row>
    <row r="26" spans="1:5" ht="12.75" customHeight="1">
      <c r="A26" s="21" t="s">
        <v>654</v>
      </c>
      <c r="B26" s="21" t="s">
        <v>653</v>
      </c>
      <c r="C26" s="22">
        <f>'SO 301_SO 301.1'!I3</f>
      </c>
      <c r="D26" s="22">
        <f>'SO 301_SO 301.1'!O2</f>
      </c>
      <c r="E26" s="22">
        <f>C26+D26</f>
      </c>
    </row>
    <row r="27" spans="1:5" ht="12.75" customHeight="1">
      <c r="A27" s="21" t="s">
        <v>980</v>
      </c>
      <c r="B27" s="21" t="s">
        <v>979</v>
      </c>
      <c r="C27" s="22">
        <f>'SO 301_SO 301.2'!I3</f>
      </c>
      <c r="D27" s="22">
        <f>'SO 301_SO 301.2'!O2</f>
      </c>
      <c r="E27" s="22">
        <f>C27+D27</f>
      </c>
    </row>
    <row r="28" spans="1:5" ht="12.75" customHeight="1">
      <c r="A28" s="19" t="s">
        <v>1037</v>
      </c>
      <c r="B28" s="19" t="s">
        <v>1038</v>
      </c>
      <c r="C28" s="20">
        <f>0+C29</f>
      </c>
      <c r="D28" s="20">
        <f>0+D29</f>
      </c>
      <c r="E28" s="20">
        <f>0+E29</f>
      </c>
    </row>
    <row r="29" spans="1:5" ht="12.75" customHeight="1">
      <c r="A29" s="21" t="s">
        <v>1039</v>
      </c>
      <c r="B29" s="21" t="s">
        <v>1038</v>
      </c>
      <c r="C29" s="22">
        <f>'SO 421_SO 421'!I3</f>
      </c>
      <c r="D29" s="22">
        <f>'SO 421_SO 421'!O2</f>
      </c>
      <c r="E29" s="22">
        <f>C29+D29</f>
      </c>
    </row>
    <row r="30" spans="1:5" ht="12.75" customHeight="1">
      <c r="A30" s="19" t="s">
        <v>1089</v>
      </c>
      <c r="B30" s="19" t="s">
        <v>1090</v>
      </c>
      <c r="C30" s="20">
        <f>0+C31</f>
      </c>
      <c r="D30" s="20">
        <f>0+D31</f>
      </c>
      <c r="E30" s="20">
        <f>0+E31</f>
      </c>
    </row>
    <row r="31" spans="1:5" ht="12.75" customHeight="1">
      <c r="A31" s="21" t="s">
        <v>1091</v>
      </c>
      <c r="B31" s="21" t="s">
        <v>1090</v>
      </c>
      <c r="C31" s="22">
        <f>'SO 431_SO 431'!I3</f>
      </c>
      <c r="D31" s="22">
        <f>'SO 431_SO 431'!O2</f>
      </c>
      <c r="E31" s="22">
        <f>C31+D31</f>
      </c>
    </row>
    <row r="32" spans="1:5" ht="12.75" customHeight="1">
      <c r="A32" s="19" t="s">
        <v>1209</v>
      </c>
      <c r="B32" s="19" t="s">
        <v>1210</v>
      </c>
      <c r="C32" s="20">
        <f>0+C33</f>
      </c>
      <c r="D32" s="20">
        <f>0+D33</f>
      </c>
      <c r="E32" s="20">
        <f>0+E33</f>
      </c>
    </row>
    <row r="33" spans="1:5" ht="12.75" customHeight="1">
      <c r="A33" s="21" t="s">
        <v>1211</v>
      </c>
      <c r="B33" s="21" t="s">
        <v>1210</v>
      </c>
      <c r="C33" s="22">
        <f>'SO 901_SO 901'!I3</f>
      </c>
      <c r="D33" s="22">
        <f>'SO 901_SO 901'!O2</f>
      </c>
      <c r="E33" s="22">
        <f>C33+D33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0+O9+O124+O131+O144+O250+O254+O261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652</v>
      </c>
      <c r="I3" s="41">
        <f>0+I9+I124+I131+I144+I250+I254+I261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650</v>
      </c>
      <c r="D4" s="1"/>
      <c r="E4" s="14" t="s">
        <v>651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652</v>
      </c>
      <c r="D5" s="6"/>
      <c r="E5" s="18" t="s">
        <v>653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115</v>
      </c>
      <c r="F9" s="27"/>
      <c r="G9" s="27"/>
      <c r="H9" s="27"/>
      <c r="I9" s="30">
        <f>0+Q9</f>
      </c>
      <c r="J9" s="27"/>
      <c r="O9">
        <f>0+R9</f>
      </c>
      <c r="Q9">
        <f>0+I10+I13+I16+I19+I22+I25+I28+I31+I34+I37+I40+I43+I46+I49+I52+I55+I58+I61+I64+I67+I70+I73+I76+I79+I82+I85+I88+I91+I94+I97+I100+I103+I106+I109+I112+I115+I118+I121</f>
      </c>
      <c r="R9">
        <f>0+O10+O13+O16+O19+O22+O25+O28+O31+O34+O37+O40+O43+O46+O49+O52+O55+O58+O61+O64+O67+O70+O73+O76+O79+O82+O85+O88+O91+O94+O97+O100+O103+O106+O109+O112+O115+O118+O121</f>
      </c>
    </row>
    <row r="10" spans="1:16" ht="12.75">
      <c r="A10" s="26" t="s">
        <v>50</v>
      </c>
      <c r="B10" s="31" t="s">
        <v>31</v>
      </c>
      <c r="C10" s="31" t="s">
        <v>655</v>
      </c>
      <c r="D10" s="26" t="s">
        <v>52</v>
      </c>
      <c r="E10" s="32" t="s">
        <v>656</v>
      </c>
      <c r="F10" s="33" t="s">
        <v>132</v>
      </c>
      <c r="G10" s="34">
        <v>55.536</v>
      </c>
      <c r="H10" s="35">
        <v>0</v>
      </c>
      <c r="I10" s="35">
        <f>ROUND(ROUND(H10,2)*ROUND(G10,3),2)</f>
      </c>
      <c r="J10" s="33" t="s">
        <v>99</v>
      </c>
      <c r="O10">
        <f>(I10*21)/100</f>
      </c>
      <c r="P10" t="s">
        <v>27</v>
      </c>
    </row>
    <row r="11" spans="1:5" ht="12.75">
      <c r="A11" s="36" t="s">
        <v>55</v>
      </c>
      <c r="E11" s="37" t="s">
        <v>657</v>
      </c>
    </row>
    <row r="12" spans="1:5" ht="12.75">
      <c r="A12" s="40" t="s">
        <v>57</v>
      </c>
      <c r="E12" s="39" t="s">
        <v>658</v>
      </c>
    </row>
    <row r="13" spans="1:16" ht="12.75">
      <c r="A13" s="26" t="s">
        <v>50</v>
      </c>
      <c r="B13" s="31" t="s">
        <v>27</v>
      </c>
      <c r="C13" s="31" t="s">
        <v>659</v>
      </c>
      <c r="D13" s="26" t="s">
        <v>52</v>
      </c>
      <c r="E13" s="32" t="s">
        <v>660</v>
      </c>
      <c r="F13" s="33" t="s">
        <v>661</v>
      </c>
      <c r="G13" s="34">
        <v>1332.864</v>
      </c>
      <c r="H13" s="35">
        <v>0</v>
      </c>
      <c r="I13" s="35">
        <f>ROUND(ROUND(H13,2)*ROUND(G13,3),2)</f>
      </c>
      <c r="J13" s="33" t="s">
        <v>99</v>
      </c>
      <c r="O13">
        <f>(I13*21)/100</f>
      </c>
      <c r="P13" t="s">
        <v>27</v>
      </c>
    </row>
    <row r="14" spans="1:5" ht="25.5">
      <c r="A14" s="36" t="s">
        <v>55</v>
      </c>
      <c r="E14" s="37" t="s">
        <v>662</v>
      </c>
    </row>
    <row r="15" spans="1:5" ht="25.5">
      <c r="A15" s="40" t="s">
        <v>57</v>
      </c>
      <c r="E15" s="39" t="s">
        <v>663</v>
      </c>
    </row>
    <row r="16" spans="1:16" ht="12.75">
      <c r="A16" s="26" t="s">
        <v>50</v>
      </c>
      <c r="B16" s="31" t="s">
        <v>26</v>
      </c>
      <c r="C16" s="31" t="s">
        <v>664</v>
      </c>
      <c r="D16" s="26" t="s">
        <v>52</v>
      </c>
      <c r="E16" s="32" t="s">
        <v>665</v>
      </c>
      <c r="F16" s="33" t="s">
        <v>666</v>
      </c>
      <c r="G16" s="34">
        <v>55.536</v>
      </c>
      <c r="H16" s="35">
        <v>0</v>
      </c>
      <c r="I16" s="35">
        <f>ROUND(ROUND(H16,2)*ROUND(G16,3),2)</f>
      </c>
      <c r="J16" s="33" t="s">
        <v>99</v>
      </c>
      <c r="O16">
        <f>(I16*21)/100</f>
      </c>
      <c r="P16" t="s">
        <v>27</v>
      </c>
    </row>
    <row r="17" spans="1:5" ht="25.5">
      <c r="A17" s="36" t="s">
        <v>55</v>
      </c>
      <c r="E17" s="37" t="s">
        <v>667</v>
      </c>
    </row>
    <row r="18" spans="1:5" ht="12.75">
      <c r="A18" s="40" t="s">
        <v>57</v>
      </c>
      <c r="E18" s="39" t="s">
        <v>668</v>
      </c>
    </row>
    <row r="19" spans="1:16" ht="12.75">
      <c r="A19" s="26" t="s">
        <v>50</v>
      </c>
      <c r="B19" s="31" t="s">
        <v>35</v>
      </c>
      <c r="C19" s="31" t="s">
        <v>669</v>
      </c>
      <c r="D19" s="26" t="s">
        <v>52</v>
      </c>
      <c r="E19" s="32" t="s">
        <v>670</v>
      </c>
      <c r="F19" s="33" t="s">
        <v>132</v>
      </c>
      <c r="G19" s="34">
        <v>17.355</v>
      </c>
      <c r="H19" s="35">
        <v>0</v>
      </c>
      <c r="I19" s="35">
        <f>ROUND(ROUND(H19,2)*ROUND(G19,3),2)</f>
      </c>
      <c r="J19" s="33" t="s">
        <v>99</v>
      </c>
      <c r="O19">
        <f>(I19*21)/100</f>
      </c>
      <c r="P19" t="s">
        <v>27</v>
      </c>
    </row>
    <row r="20" spans="1:5" ht="63.75">
      <c r="A20" s="36" t="s">
        <v>55</v>
      </c>
      <c r="E20" s="37" t="s">
        <v>671</v>
      </c>
    </row>
    <row r="21" spans="1:5" ht="12.75">
      <c r="A21" s="40" t="s">
        <v>57</v>
      </c>
      <c r="E21" s="39" t="s">
        <v>672</v>
      </c>
    </row>
    <row r="22" spans="1:16" ht="12.75">
      <c r="A22" s="26" t="s">
        <v>50</v>
      </c>
      <c r="B22" s="31" t="s">
        <v>37</v>
      </c>
      <c r="C22" s="31" t="s">
        <v>673</v>
      </c>
      <c r="D22" s="26" t="s">
        <v>52</v>
      </c>
      <c r="E22" s="32" t="s">
        <v>674</v>
      </c>
      <c r="F22" s="33" t="s">
        <v>132</v>
      </c>
      <c r="G22" s="34">
        <v>17.355</v>
      </c>
      <c r="H22" s="35">
        <v>0</v>
      </c>
      <c r="I22" s="35">
        <f>ROUND(ROUND(H22,2)*ROUND(G22,3),2)</f>
      </c>
      <c r="J22" s="33" t="s">
        <v>99</v>
      </c>
      <c r="O22">
        <f>(I22*21)/100</f>
      </c>
      <c r="P22" t="s">
        <v>27</v>
      </c>
    </row>
    <row r="23" spans="1:5" ht="63.75">
      <c r="A23" s="36" t="s">
        <v>55</v>
      </c>
      <c r="E23" s="37" t="s">
        <v>675</v>
      </c>
    </row>
    <row r="24" spans="1:5" ht="12.75">
      <c r="A24" s="40" t="s">
        <v>57</v>
      </c>
      <c r="E24" s="39" t="s">
        <v>672</v>
      </c>
    </row>
    <row r="25" spans="1:16" ht="12.75">
      <c r="A25" s="26" t="s">
        <v>50</v>
      </c>
      <c r="B25" s="31" t="s">
        <v>39</v>
      </c>
      <c r="C25" s="31" t="s">
        <v>676</v>
      </c>
      <c r="D25" s="26" t="s">
        <v>52</v>
      </c>
      <c r="E25" s="32" t="s">
        <v>677</v>
      </c>
      <c r="F25" s="33" t="s">
        <v>132</v>
      </c>
      <c r="G25" s="34">
        <v>22.909</v>
      </c>
      <c r="H25" s="35">
        <v>0</v>
      </c>
      <c r="I25" s="35">
        <f>ROUND(ROUND(H25,2)*ROUND(G25,3),2)</f>
      </c>
      <c r="J25" s="33" t="s">
        <v>99</v>
      </c>
      <c r="O25">
        <f>(I25*21)/100</f>
      </c>
      <c r="P25" t="s">
        <v>27</v>
      </c>
    </row>
    <row r="26" spans="1:5" ht="63.75">
      <c r="A26" s="36" t="s">
        <v>55</v>
      </c>
      <c r="E26" s="37" t="s">
        <v>678</v>
      </c>
    </row>
    <row r="27" spans="1:5" ht="12.75">
      <c r="A27" s="40" t="s">
        <v>57</v>
      </c>
      <c r="E27" s="39" t="s">
        <v>679</v>
      </c>
    </row>
    <row r="28" spans="1:16" ht="12.75">
      <c r="A28" s="26" t="s">
        <v>50</v>
      </c>
      <c r="B28" s="31" t="s">
        <v>74</v>
      </c>
      <c r="C28" s="31" t="s">
        <v>680</v>
      </c>
      <c r="D28" s="26" t="s">
        <v>52</v>
      </c>
      <c r="E28" s="32" t="s">
        <v>681</v>
      </c>
      <c r="F28" s="33" t="s">
        <v>132</v>
      </c>
      <c r="G28" s="34">
        <v>32.35</v>
      </c>
      <c r="H28" s="35">
        <v>0</v>
      </c>
      <c r="I28" s="35">
        <f>ROUND(ROUND(H28,2)*ROUND(G28,3),2)</f>
      </c>
      <c r="J28" s="33" t="s">
        <v>99</v>
      </c>
      <c r="O28">
        <f>(I28*21)/100</f>
      </c>
      <c r="P28" t="s">
        <v>27</v>
      </c>
    </row>
    <row r="29" spans="1:5" ht="63.75">
      <c r="A29" s="36" t="s">
        <v>55</v>
      </c>
      <c r="E29" s="37" t="s">
        <v>682</v>
      </c>
    </row>
    <row r="30" spans="1:5" ht="38.25">
      <c r="A30" s="40" t="s">
        <v>57</v>
      </c>
      <c r="E30" s="39" t="s">
        <v>683</v>
      </c>
    </row>
    <row r="31" spans="1:16" ht="12.75">
      <c r="A31" s="26" t="s">
        <v>50</v>
      </c>
      <c r="B31" s="31" t="s">
        <v>78</v>
      </c>
      <c r="C31" s="31" t="s">
        <v>684</v>
      </c>
      <c r="D31" s="26" t="s">
        <v>52</v>
      </c>
      <c r="E31" s="32" t="s">
        <v>685</v>
      </c>
      <c r="F31" s="33" t="s">
        <v>132</v>
      </c>
      <c r="G31" s="34">
        <v>748.611</v>
      </c>
      <c r="H31" s="35">
        <v>0</v>
      </c>
      <c r="I31" s="35">
        <f>ROUND(ROUND(H31,2)*ROUND(G31,3),2)</f>
      </c>
      <c r="J31" s="33" t="s">
        <v>99</v>
      </c>
      <c r="O31">
        <f>(I31*21)/100</f>
      </c>
      <c r="P31" t="s">
        <v>27</v>
      </c>
    </row>
    <row r="32" spans="1:5" ht="12.75">
      <c r="A32" s="36" t="s">
        <v>55</v>
      </c>
      <c r="E32" s="37" t="s">
        <v>686</v>
      </c>
    </row>
    <row r="33" spans="1:5" ht="63.75">
      <c r="A33" s="40" t="s">
        <v>57</v>
      </c>
      <c r="E33" s="39" t="s">
        <v>687</v>
      </c>
    </row>
    <row r="34" spans="1:16" ht="12.75">
      <c r="A34" s="26" t="s">
        <v>50</v>
      </c>
      <c r="B34" s="31" t="s">
        <v>42</v>
      </c>
      <c r="C34" s="31" t="s">
        <v>688</v>
      </c>
      <c r="D34" s="26" t="s">
        <v>52</v>
      </c>
      <c r="E34" s="32" t="s">
        <v>689</v>
      </c>
      <c r="F34" s="33" t="s">
        <v>132</v>
      </c>
      <c r="G34" s="34">
        <v>748.611</v>
      </c>
      <c r="H34" s="35">
        <v>0</v>
      </c>
      <c r="I34" s="35">
        <f>ROUND(ROUND(H34,2)*ROUND(G34,3),2)</f>
      </c>
      <c r="J34" s="33" t="s">
        <v>99</v>
      </c>
      <c r="O34">
        <f>(I34*21)/100</f>
      </c>
      <c r="P34" t="s">
        <v>27</v>
      </c>
    </row>
    <row r="35" spans="1:5" ht="12.75">
      <c r="A35" s="36" t="s">
        <v>55</v>
      </c>
      <c r="E35" s="37" t="s">
        <v>690</v>
      </c>
    </row>
    <row r="36" spans="1:5" ht="25.5">
      <c r="A36" s="40" t="s">
        <v>57</v>
      </c>
      <c r="E36" s="39" t="s">
        <v>691</v>
      </c>
    </row>
    <row r="37" spans="1:16" ht="12.75">
      <c r="A37" s="26" t="s">
        <v>50</v>
      </c>
      <c r="B37" s="31" t="s">
        <v>44</v>
      </c>
      <c r="C37" s="31" t="s">
        <v>692</v>
      </c>
      <c r="D37" s="26" t="s">
        <v>52</v>
      </c>
      <c r="E37" s="32" t="s">
        <v>693</v>
      </c>
      <c r="F37" s="33" t="s">
        <v>123</v>
      </c>
      <c r="G37" s="34">
        <v>305.499</v>
      </c>
      <c r="H37" s="35">
        <v>0</v>
      </c>
      <c r="I37" s="35">
        <f>ROUND(ROUND(H37,2)*ROUND(G37,3),2)</f>
      </c>
      <c r="J37" s="33" t="s">
        <v>99</v>
      </c>
      <c r="O37">
        <f>(I37*21)/100</f>
      </c>
      <c r="P37" t="s">
        <v>27</v>
      </c>
    </row>
    <row r="38" spans="1:5" ht="25.5">
      <c r="A38" s="36" t="s">
        <v>55</v>
      </c>
      <c r="E38" s="37" t="s">
        <v>694</v>
      </c>
    </row>
    <row r="39" spans="1:5" ht="409.5">
      <c r="A39" s="40" t="s">
        <v>57</v>
      </c>
      <c r="E39" s="39" t="s">
        <v>695</v>
      </c>
    </row>
    <row r="40" spans="1:16" ht="12.75">
      <c r="A40" s="26" t="s">
        <v>50</v>
      </c>
      <c r="B40" s="31" t="s">
        <v>46</v>
      </c>
      <c r="C40" s="31" t="s">
        <v>696</v>
      </c>
      <c r="D40" s="26" t="s">
        <v>52</v>
      </c>
      <c r="E40" s="32" t="s">
        <v>697</v>
      </c>
      <c r="F40" s="33" t="s">
        <v>123</v>
      </c>
      <c r="G40" s="34">
        <v>289.05</v>
      </c>
      <c r="H40" s="35">
        <v>0</v>
      </c>
      <c r="I40" s="35">
        <f>ROUND(ROUND(H40,2)*ROUND(G40,3),2)</f>
      </c>
      <c r="J40" s="33" t="s">
        <v>99</v>
      </c>
      <c r="O40">
        <f>(I40*21)/100</f>
      </c>
      <c r="P40" t="s">
        <v>27</v>
      </c>
    </row>
    <row r="41" spans="1:5" ht="25.5">
      <c r="A41" s="36" t="s">
        <v>55</v>
      </c>
      <c r="E41" s="37" t="s">
        <v>698</v>
      </c>
    </row>
    <row r="42" spans="1:5" ht="25.5">
      <c r="A42" s="40" t="s">
        <v>57</v>
      </c>
      <c r="E42" s="39" t="s">
        <v>699</v>
      </c>
    </row>
    <row r="43" spans="1:16" ht="12.75">
      <c r="A43" s="26" t="s">
        <v>50</v>
      </c>
      <c r="B43" s="31" t="s">
        <v>92</v>
      </c>
      <c r="C43" s="31" t="s">
        <v>700</v>
      </c>
      <c r="D43" s="26" t="s">
        <v>52</v>
      </c>
      <c r="E43" s="32" t="s">
        <v>701</v>
      </c>
      <c r="F43" s="33" t="s">
        <v>123</v>
      </c>
      <c r="G43" s="34">
        <v>144.525</v>
      </c>
      <c r="H43" s="35">
        <v>0</v>
      </c>
      <c r="I43" s="35">
        <f>ROUND(ROUND(H43,2)*ROUND(G43,3),2)</f>
      </c>
      <c r="J43" s="33" t="s">
        <v>99</v>
      </c>
      <c r="O43">
        <f>(I43*21)/100</f>
      </c>
      <c r="P43" t="s">
        <v>27</v>
      </c>
    </row>
    <row r="44" spans="1:5" ht="25.5">
      <c r="A44" s="36" t="s">
        <v>55</v>
      </c>
      <c r="E44" s="37" t="s">
        <v>702</v>
      </c>
    </row>
    <row r="45" spans="1:5" ht="25.5">
      <c r="A45" s="40" t="s">
        <v>57</v>
      </c>
      <c r="E45" s="39" t="s">
        <v>703</v>
      </c>
    </row>
    <row r="46" spans="1:16" ht="12.75">
      <c r="A46" s="26" t="s">
        <v>50</v>
      </c>
      <c r="B46" s="31" t="s">
        <v>96</v>
      </c>
      <c r="C46" s="31" t="s">
        <v>704</v>
      </c>
      <c r="D46" s="26" t="s">
        <v>52</v>
      </c>
      <c r="E46" s="32" t="s">
        <v>705</v>
      </c>
      <c r="F46" s="33" t="s">
        <v>123</v>
      </c>
      <c r="G46" s="34">
        <v>123.879</v>
      </c>
      <c r="H46" s="35">
        <v>0</v>
      </c>
      <c r="I46" s="35">
        <f>ROUND(ROUND(H46,2)*ROUND(G46,3),2)</f>
      </c>
      <c r="J46" s="33" t="s">
        <v>99</v>
      </c>
      <c r="O46">
        <f>(I46*21)/100</f>
      </c>
      <c r="P46" t="s">
        <v>27</v>
      </c>
    </row>
    <row r="47" spans="1:5" ht="25.5">
      <c r="A47" s="36" t="s">
        <v>55</v>
      </c>
      <c r="E47" s="37" t="s">
        <v>706</v>
      </c>
    </row>
    <row r="48" spans="1:5" ht="25.5">
      <c r="A48" s="40" t="s">
        <v>57</v>
      </c>
      <c r="E48" s="39" t="s">
        <v>707</v>
      </c>
    </row>
    <row r="49" spans="1:16" ht="12.75">
      <c r="A49" s="26" t="s">
        <v>50</v>
      </c>
      <c r="B49" s="31" t="s">
        <v>156</v>
      </c>
      <c r="C49" s="31" t="s">
        <v>708</v>
      </c>
      <c r="D49" s="26" t="s">
        <v>52</v>
      </c>
      <c r="E49" s="32" t="s">
        <v>709</v>
      </c>
      <c r="F49" s="33" t="s">
        <v>123</v>
      </c>
      <c r="G49" s="34">
        <v>61.939</v>
      </c>
      <c r="H49" s="35">
        <v>0</v>
      </c>
      <c r="I49" s="35">
        <f>ROUND(ROUND(H49,2)*ROUND(G49,3),2)</f>
      </c>
      <c r="J49" s="33" t="s">
        <v>99</v>
      </c>
      <c r="O49">
        <f>(I49*21)/100</f>
      </c>
      <c r="P49" t="s">
        <v>27</v>
      </c>
    </row>
    <row r="50" spans="1:5" ht="25.5">
      <c r="A50" s="36" t="s">
        <v>55</v>
      </c>
      <c r="E50" s="37" t="s">
        <v>710</v>
      </c>
    </row>
    <row r="51" spans="1:5" ht="25.5">
      <c r="A51" s="40" t="s">
        <v>57</v>
      </c>
      <c r="E51" s="39" t="s">
        <v>711</v>
      </c>
    </row>
    <row r="52" spans="1:16" ht="12.75">
      <c r="A52" s="26" t="s">
        <v>50</v>
      </c>
      <c r="B52" s="31" t="s">
        <v>160</v>
      </c>
      <c r="C52" s="31" t="s">
        <v>712</v>
      </c>
      <c r="D52" s="26" t="s">
        <v>52</v>
      </c>
      <c r="E52" s="32" t="s">
        <v>713</v>
      </c>
      <c r="F52" s="33" t="s">
        <v>123</v>
      </c>
      <c r="G52" s="34">
        <v>566.348</v>
      </c>
      <c r="H52" s="35">
        <v>0</v>
      </c>
      <c r="I52" s="35">
        <f>ROUND(ROUND(H52,2)*ROUND(G52,3),2)</f>
      </c>
      <c r="J52" s="33" t="s">
        <v>99</v>
      </c>
      <c r="O52">
        <f>(I52*21)/100</f>
      </c>
      <c r="P52" t="s">
        <v>27</v>
      </c>
    </row>
    <row r="53" spans="1:5" ht="25.5">
      <c r="A53" s="36" t="s">
        <v>55</v>
      </c>
      <c r="E53" s="37" t="s">
        <v>714</v>
      </c>
    </row>
    <row r="54" spans="1:5" ht="25.5">
      <c r="A54" s="40" t="s">
        <v>57</v>
      </c>
      <c r="E54" s="39" t="s">
        <v>715</v>
      </c>
    </row>
    <row r="55" spans="1:16" ht="12.75">
      <c r="A55" s="26" t="s">
        <v>50</v>
      </c>
      <c r="B55" s="31" t="s">
        <v>164</v>
      </c>
      <c r="C55" s="31" t="s">
        <v>716</v>
      </c>
      <c r="D55" s="26" t="s">
        <v>52</v>
      </c>
      <c r="E55" s="32" t="s">
        <v>717</v>
      </c>
      <c r="F55" s="33" t="s">
        <v>123</v>
      </c>
      <c r="G55" s="34">
        <v>283.174</v>
      </c>
      <c r="H55" s="35">
        <v>0</v>
      </c>
      <c r="I55" s="35">
        <f>ROUND(ROUND(H55,2)*ROUND(G55,3),2)</f>
      </c>
      <c r="J55" s="33" t="s">
        <v>99</v>
      </c>
      <c r="O55">
        <f>(I55*21)/100</f>
      </c>
      <c r="P55" t="s">
        <v>27</v>
      </c>
    </row>
    <row r="56" spans="1:5" ht="38.25">
      <c r="A56" s="36" t="s">
        <v>55</v>
      </c>
      <c r="E56" s="37" t="s">
        <v>718</v>
      </c>
    </row>
    <row r="57" spans="1:5" ht="25.5">
      <c r="A57" s="40" t="s">
        <v>57</v>
      </c>
      <c r="E57" s="39" t="s">
        <v>719</v>
      </c>
    </row>
    <row r="58" spans="1:16" ht="12.75">
      <c r="A58" s="26" t="s">
        <v>50</v>
      </c>
      <c r="B58" s="31" t="s">
        <v>166</v>
      </c>
      <c r="C58" s="31" t="s">
        <v>720</v>
      </c>
      <c r="D58" s="26" t="s">
        <v>52</v>
      </c>
      <c r="E58" s="32" t="s">
        <v>721</v>
      </c>
      <c r="F58" s="33" t="s">
        <v>123</v>
      </c>
      <c r="G58" s="34">
        <v>242.721</v>
      </c>
      <c r="H58" s="35">
        <v>0</v>
      </c>
      <c r="I58" s="35">
        <f>ROUND(ROUND(H58,2)*ROUND(G58,3),2)</f>
      </c>
      <c r="J58" s="33" t="s">
        <v>99</v>
      </c>
      <c r="O58">
        <f>(I58*21)/100</f>
      </c>
      <c r="P58" t="s">
        <v>27</v>
      </c>
    </row>
    <row r="59" spans="1:5" ht="25.5">
      <c r="A59" s="36" t="s">
        <v>55</v>
      </c>
      <c r="E59" s="37" t="s">
        <v>722</v>
      </c>
    </row>
    <row r="60" spans="1:5" ht="25.5">
      <c r="A60" s="40" t="s">
        <v>57</v>
      </c>
      <c r="E60" s="39" t="s">
        <v>723</v>
      </c>
    </row>
    <row r="61" spans="1:16" ht="12.75">
      <c r="A61" s="26" t="s">
        <v>50</v>
      </c>
      <c r="B61" s="31" t="s">
        <v>170</v>
      </c>
      <c r="C61" s="31" t="s">
        <v>724</v>
      </c>
      <c r="D61" s="26" t="s">
        <v>52</v>
      </c>
      <c r="E61" s="32" t="s">
        <v>725</v>
      </c>
      <c r="F61" s="33" t="s">
        <v>123</v>
      </c>
      <c r="G61" s="34">
        <v>121.361</v>
      </c>
      <c r="H61" s="35">
        <v>0</v>
      </c>
      <c r="I61" s="35">
        <f>ROUND(ROUND(H61,2)*ROUND(G61,3),2)</f>
      </c>
      <c r="J61" s="33" t="s">
        <v>99</v>
      </c>
      <c r="O61">
        <f>(I61*21)/100</f>
      </c>
      <c r="P61" t="s">
        <v>27</v>
      </c>
    </row>
    <row r="62" spans="1:5" ht="38.25">
      <c r="A62" s="36" t="s">
        <v>55</v>
      </c>
      <c r="E62" s="37" t="s">
        <v>726</v>
      </c>
    </row>
    <row r="63" spans="1:5" ht="25.5">
      <c r="A63" s="40" t="s">
        <v>57</v>
      </c>
      <c r="E63" s="39" t="s">
        <v>727</v>
      </c>
    </row>
    <row r="64" spans="1:16" ht="25.5">
      <c r="A64" s="26" t="s">
        <v>50</v>
      </c>
      <c r="B64" s="31" t="s">
        <v>174</v>
      </c>
      <c r="C64" s="31" t="s">
        <v>728</v>
      </c>
      <c r="D64" s="26" t="s">
        <v>52</v>
      </c>
      <c r="E64" s="32" t="s">
        <v>729</v>
      </c>
      <c r="F64" s="33" t="s">
        <v>123</v>
      </c>
      <c r="G64" s="34">
        <v>53.716</v>
      </c>
      <c r="H64" s="35">
        <v>0</v>
      </c>
      <c r="I64" s="35">
        <f>ROUND(ROUND(H64,2)*ROUND(G64,3),2)</f>
      </c>
      <c r="J64" s="33" t="s">
        <v>99</v>
      </c>
      <c r="O64">
        <f>(I64*21)/100</f>
      </c>
      <c r="P64" t="s">
        <v>27</v>
      </c>
    </row>
    <row r="65" spans="1:5" ht="38.25">
      <c r="A65" s="36" t="s">
        <v>55</v>
      </c>
      <c r="E65" s="37" t="s">
        <v>730</v>
      </c>
    </row>
    <row r="66" spans="1:5" ht="51">
      <c r="A66" s="40" t="s">
        <v>57</v>
      </c>
      <c r="E66" s="39" t="s">
        <v>731</v>
      </c>
    </row>
    <row r="67" spans="1:16" ht="25.5">
      <c r="A67" s="26" t="s">
        <v>50</v>
      </c>
      <c r="B67" s="31" t="s">
        <v>179</v>
      </c>
      <c r="C67" s="31" t="s">
        <v>732</v>
      </c>
      <c r="D67" s="26" t="s">
        <v>52</v>
      </c>
      <c r="E67" s="32" t="s">
        <v>733</v>
      </c>
      <c r="F67" s="33" t="s">
        <v>123</v>
      </c>
      <c r="G67" s="34">
        <v>26.858</v>
      </c>
      <c r="H67" s="35">
        <v>0</v>
      </c>
      <c r="I67" s="35">
        <f>ROUND(ROUND(H67,2)*ROUND(G67,3),2)</f>
      </c>
      <c r="J67" s="33" t="s">
        <v>99</v>
      </c>
      <c r="O67">
        <f>(I67*21)/100</f>
      </c>
      <c r="P67" t="s">
        <v>27</v>
      </c>
    </row>
    <row r="68" spans="1:5" ht="38.25">
      <c r="A68" s="36" t="s">
        <v>55</v>
      </c>
      <c r="E68" s="37" t="s">
        <v>734</v>
      </c>
    </row>
    <row r="69" spans="1:5" ht="25.5">
      <c r="A69" s="40" t="s">
        <v>57</v>
      </c>
      <c r="E69" s="39" t="s">
        <v>735</v>
      </c>
    </row>
    <row r="70" spans="1:16" ht="12.75">
      <c r="A70" s="26" t="s">
        <v>50</v>
      </c>
      <c r="B70" s="31" t="s">
        <v>183</v>
      </c>
      <c r="C70" s="31" t="s">
        <v>736</v>
      </c>
      <c r="D70" s="26" t="s">
        <v>52</v>
      </c>
      <c r="E70" s="32" t="s">
        <v>737</v>
      </c>
      <c r="F70" s="33" t="s">
        <v>87</v>
      </c>
      <c r="G70" s="34">
        <v>6.942</v>
      </c>
      <c r="H70" s="35">
        <v>0</v>
      </c>
      <c r="I70" s="35">
        <f>ROUND(ROUND(H70,2)*ROUND(G70,3),2)</f>
      </c>
      <c r="J70" s="33"/>
      <c r="O70">
        <f>(I70*21)/100</f>
      </c>
      <c r="P70" t="s">
        <v>27</v>
      </c>
    </row>
    <row r="71" spans="1:5" ht="12.75">
      <c r="A71" s="36" t="s">
        <v>55</v>
      </c>
      <c r="E71" s="37" t="s">
        <v>737</v>
      </c>
    </row>
    <row r="72" spans="1:5" ht="12.75">
      <c r="A72" s="40" t="s">
        <v>57</v>
      </c>
      <c r="E72" s="39" t="s">
        <v>738</v>
      </c>
    </row>
    <row r="73" spans="1:16" ht="12.75">
      <c r="A73" s="26" t="s">
        <v>50</v>
      </c>
      <c r="B73" s="31" t="s">
        <v>188</v>
      </c>
      <c r="C73" s="31" t="s">
        <v>739</v>
      </c>
      <c r="D73" s="26" t="s">
        <v>52</v>
      </c>
      <c r="E73" s="32" t="s">
        <v>740</v>
      </c>
      <c r="F73" s="33" t="s">
        <v>118</v>
      </c>
      <c r="G73" s="34">
        <v>69.734</v>
      </c>
      <c r="H73" s="35">
        <v>0</v>
      </c>
      <c r="I73" s="35">
        <f>ROUND(ROUND(H73,2)*ROUND(G73,3),2)</f>
      </c>
      <c r="J73" s="33" t="s">
        <v>99</v>
      </c>
      <c r="O73">
        <f>(I73*21)/100</f>
      </c>
      <c r="P73" t="s">
        <v>27</v>
      </c>
    </row>
    <row r="74" spans="1:5" ht="25.5">
      <c r="A74" s="36" t="s">
        <v>55</v>
      </c>
      <c r="E74" s="37" t="s">
        <v>741</v>
      </c>
    </row>
    <row r="75" spans="1:5" ht="76.5">
      <c r="A75" s="40" t="s">
        <v>57</v>
      </c>
      <c r="E75" s="39" t="s">
        <v>742</v>
      </c>
    </row>
    <row r="76" spans="1:16" ht="12.75">
      <c r="A76" s="26" t="s">
        <v>50</v>
      </c>
      <c r="B76" s="31" t="s">
        <v>193</v>
      </c>
      <c r="C76" s="31" t="s">
        <v>743</v>
      </c>
      <c r="D76" s="26" t="s">
        <v>52</v>
      </c>
      <c r="E76" s="32" t="s">
        <v>744</v>
      </c>
      <c r="F76" s="33" t="s">
        <v>118</v>
      </c>
      <c r="G76" s="34">
        <v>1478.626</v>
      </c>
      <c r="H76" s="35">
        <v>0</v>
      </c>
      <c r="I76" s="35">
        <f>ROUND(ROUND(H76,2)*ROUND(G76,3),2)</f>
      </c>
      <c r="J76" s="33" t="s">
        <v>99</v>
      </c>
      <c r="O76">
        <f>(I76*21)/100</f>
      </c>
      <c r="P76" t="s">
        <v>27</v>
      </c>
    </row>
    <row r="77" spans="1:5" ht="25.5">
      <c r="A77" s="36" t="s">
        <v>55</v>
      </c>
      <c r="E77" s="37" t="s">
        <v>745</v>
      </c>
    </row>
    <row r="78" spans="1:5" ht="229.5">
      <c r="A78" s="40" t="s">
        <v>57</v>
      </c>
      <c r="E78" s="39" t="s">
        <v>746</v>
      </c>
    </row>
    <row r="79" spans="1:16" ht="12.75">
      <c r="A79" s="26" t="s">
        <v>50</v>
      </c>
      <c r="B79" s="31" t="s">
        <v>197</v>
      </c>
      <c r="C79" s="31" t="s">
        <v>747</v>
      </c>
      <c r="D79" s="26" t="s">
        <v>52</v>
      </c>
      <c r="E79" s="32" t="s">
        <v>748</v>
      </c>
      <c r="F79" s="33" t="s">
        <v>118</v>
      </c>
      <c r="G79" s="34">
        <v>69.734</v>
      </c>
      <c r="H79" s="35">
        <v>0</v>
      </c>
      <c r="I79" s="35">
        <f>ROUND(ROUND(H79,2)*ROUND(G79,3),2)</f>
      </c>
      <c r="J79" s="33" t="s">
        <v>99</v>
      </c>
      <c r="O79">
        <f>(I79*21)/100</f>
      </c>
      <c r="P79" t="s">
        <v>27</v>
      </c>
    </row>
    <row r="80" spans="1:5" ht="25.5">
      <c r="A80" s="36" t="s">
        <v>55</v>
      </c>
      <c r="E80" s="37" t="s">
        <v>749</v>
      </c>
    </row>
    <row r="81" spans="1:5" ht="25.5">
      <c r="A81" s="40" t="s">
        <v>57</v>
      </c>
      <c r="E81" s="39" t="s">
        <v>750</v>
      </c>
    </row>
    <row r="82" spans="1:16" ht="12.75">
      <c r="A82" s="26" t="s">
        <v>50</v>
      </c>
      <c r="B82" s="31" t="s">
        <v>202</v>
      </c>
      <c r="C82" s="31" t="s">
        <v>751</v>
      </c>
      <c r="D82" s="26" t="s">
        <v>52</v>
      </c>
      <c r="E82" s="32" t="s">
        <v>752</v>
      </c>
      <c r="F82" s="33" t="s">
        <v>118</v>
      </c>
      <c r="G82" s="34">
        <v>1478.626</v>
      </c>
      <c r="H82" s="35">
        <v>0</v>
      </c>
      <c r="I82" s="35">
        <f>ROUND(ROUND(H82,2)*ROUND(G82,3),2)</f>
      </c>
      <c r="J82" s="33" t="s">
        <v>99</v>
      </c>
      <c r="O82">
        <f>(I82*21)/100</f>
      </c>
      <c r="P82" t="s">
        <v>27</v>
      </c>
    </row>
    <row r="83" spans="1:5" ht="25.5">
      <c r="A83" s="36" t="s">
        <v>55</v>
      </c>
      <c r="E83" s="37" t="s">
        <v>753</v>
      </c>
    </row>
    <row r="84" spans="1:5" ht="25.5">
      <c r="A84" s="40" t="s">
        <v>57</v>
      </c>
      <c r="E84" s="39" t="s">
        <v>754</v>
      </c>
    </row>
    <row r="85" spans="1:16" ht="12.75">
      <c r="A85" s="26" t="s">
        <v>50</v>
      </c>
      <c r="B85" s="31" t="s">
        <v>207</v>
      </c>
      <c r="C85" s="31" t="s">
        <v>755</v>
      </c>
      <c r="D85" s="26" t="s">
        <v>52</v>
      </c>
      <c r="E85" s="32" t="s">
        <v>756</v>
      </c>
      <c r="F85" s="33" t="s">
        <v>123</v>
      </c>
      <c r="G85" s="34">
        <v>1221.997</v>
      </c>
      <c r="H85" s="35">
        <v>0</v>
      </c>
      <c r="I85" s="35">
        <f>ROUND(ROUND(H85,2)*ROUND(G85,3),2)</f>
      </c>
      <c r="J85" s="33" t="s">
        <v>99</v>
      </c>
      <c r="O85">
        <f>(I85*21)/100</f>
      </c>
      <c r="P85" t="s">
        <v>27</v>
      </c>
    </row>
    <row r="86" spans="1:5" ht="38.25">
      <c r="A86" s="36" t="s">
        <v>55</v>
      </c>
      <c r="E86" s="37" t="s">
        <v>757</v>
      </c>
    </row>
    <row r="87" spans="1:5" ht="38.25">
      <c r="A87" s="40" t="s">
        <v>57</v>
      </c>
      <c r="E87" s="39" t="s">
        <v>758</v>
      </c>
    </row>
    <row r="88" spans="1:16" ht="12.75">
      <c r="A88" s="26" t="s">
        <v>50</v>
      </c>
      <c r="B88" s="31" t="s">
        <v>212</v>
      </c>
      <c r="C88" s="31" t="s">
        <v>759</v>
      </c>
      <c r="D88" s="26" t="s">
        <v>52</v>
      </c>
      <c r="E88" s="32" t="s">
        <v>760</v>
      </c>
      <c r="F88" s="33" t="s">
        <v>123</v>
      </c>
      <c r="G88" s="34">
        <v>2047.244</v>
      </c>
      <c r="H88" s="35">
        <v>0</v>
      </c>
      <c r="I88" s="35">
        <f>ROUND(ROUND(H88,2)*ROUND(G88,3),2)</f>
      </c>
      <c r="J88" s="33" t="s">
        <v>99</v>
      </c>
      <c r="O88">
        <f>(I88*21)/100</f>
      </c>
      <c r="P88" t="s">
        <v>27</v>
      </c>
    </row>
    <row r="89" spans="1:5" ht="38.25">
      <c r="A89" s="36" t="s">
        <v>55</v>
      </c>
      <c r="E89" s="37" t="s">
        <v>761</v>
      </c>
    </row>
    <row r="90" spans="1:5" ht="51">
      <c r="A90" s="40" t="s">
        <v>57</v>
      </c>
      <c r="E90" s="39" t="s">
        <v>762</v>
      </c>
    </row>
    <row r="91" spans="1:16" ht="12.75">
      <c r="A91" s="26" t="s">
        <v>50</v>
      </c>
      <c r="B91" s="31" t="s">
        <v>214</v>
      </c>
      <c r="C91" s="31" t="s">
        <v>763</v>
      </c>
      <c r="D91" s="26" t="s">
        <v>52</v>
      </c>
      <c r="E91" s="32" t="s">
        <v>764</v>
      </c>
      <c r="F91" s="33" t="s">
        <v>123</v>
      </c>
      <c r="G91" s="34">
        <v>504.181</v>
      </c>
      <c r="H91" s="35">
        <v>0</v>
      </c>
      <c r="I91" s="35">
        <f>ROUND(ROUND(H91,2)*ROUND(G91,3),2)</f>
      </c>
      <c r="J91" s="33" t="s">
        <v>99</v>
      </c>
      <c r="O91">
        <f>(I91*21)/100</f>
      </c>
      <c r="P91" t="s">
        <v>27</v>
      </c>
    </row>
    <row r="92" spans="1:5" ht="38.25">
      <c r="A92" s="36" t="s">
        <v>55</v>
      </c>
      <c r="E92" s="37" t="s">
        <v>765</v>
      </c>
    </row>
    <row r="93" spans="1:5" ht="153">
      <c r="A93" s="40" t="s">
        <v>57</v>
      </c>
      <c r="E93" s="39" t="s">
        <v>766</v>
      </c>
    </row>
    <row r="94" spans="1:16" ht="25.5">
      <c r="A94" s="26" t="s">
        <v>50</v>
      </c>
      <c r="B94" s="31" t="s">
        <v>219</v>
      </c>
      <c r="C94" s="31" t="s">
        <v>767</v>
      </c>
      <c r="D94" s="26" t="s">
        <v>52</v>
      </c>
      <c r="E94" s="32" t="s">
        <v>768</v>
      </c>
      <c r="F94" s="33" t="s">
        <v>123</v>
      </c>
      <c r="G94" s="34">
        <v>5041.815</v>
      </c>
      <c r="H94" s="35">
        <v>0</v>
      </c>
      <c r="I94" s="35">
        <f>ROUND(ROUND(H94,2)*ROUND(G94,3),2)</f>
      </c>
      <c r="J94" s="33" t="s">
        <v>99</v>
      </c>
      <c r="O94">
        <f>(I94*21)/100</f>
      </c>
      <c r="P94" t="s">
        <v>27</v>
      </c>
    </row>
    <row r="95" spans="1:5" ht="38.25">
      <c r="A95" s="36" t="s">
        <v>55</v>
      </c>
      <c r="E95" s="37" t="s">
        <v>769</v>
      </c>
    </row>
    <row r="96" spans="1:5" ht="25.5">
      <c r="A96" s="40" t="s">
        <v>57</v>
      </c>
      <c r="E96" s="39" t="s">
        <v>770</v>
      </c>
    </row>
    <row r="97" spans="1:16" ht="12.75">
      <c r="A97" s="26" t="s">
        <v>50</v>
      </c>
      <c r="B97" s="31" t="s">
        <v>224</v>
      </c>
      <c r="C97" s="31" t="s">
        <v>771</v>
      </c>
      <c r="D97" s="26" t="s">
        <v>52</v>
      </c>
      <c r="E97" s="32" t="s">
        <v>772</v>
      </c>
      <c r="F97" s="33" t="s">
        <v>123</v>
      </c>
      <c r="G97" s="34">
        <v>1275.713</v>
      </c>
      <c r="H97" s="35">
        <v>0</v>
      </c>
      <c r="I97" s="35">
        <f>ROUND(ROUND(H97,2)*ROUND(G97,3),2)</f>
      </c>
      <c r="J97" s="33" t="s">
        <v>99</v>
      </c>
      <c r="O97">
        <f>(I97*21)/100</f>
      </c>
      <c r="P97" t="s">
        <v>27</v>
      </c>
    </row>
    <row r="98" spans="1:5" ht="25.5">
      <c r="A98" s="36" t="s">
        <v>55</v>
      </c>
      <c r="E98" s="37" t="s">
        <v>773</v>
      </c>
    </row>
    <row r="99" spans="1:5" ht="51">
      <c r="A99" s="40" t="s">
        <v>57</v>
      </c>
      <c r="E99" s="39" t="s">
        <v>774</v>
      </c>
    </row>
    <row r="100" spans="1:16" ht="12.75">
      <c r="A100" s="26" t="s">
        <v>50</v>
      </c>
      <c r="B100" s="31" t="s">
        <v>227</v>
      </c>
      <c r="C100" s="31" t="s">
        <v>775</v>
      </c>
      <c r="D100" s="26" t="s">
        <v>52</v>
      </c>
      <c r="E100" s="32" t="s">
        <v>776</v>
      </c>
      <c r="F100" s="33" t="s">
        <v>123</v>
      </c>
      <c r="G100" s="34">
        <v>504.181</v>
      </c>
      <c r="H100" s="35">
        <v>0</v>
      </c>
      <c r="I100" s="35">
        <f>ROUND(ROUND(H100,2)*ROUND(G100,3),2)</f>
      </c>
      <c r="J100" s="33" t="s">
        <v>99</v>
      </c>
      <c r="O100">
        <f>(I100*21)/100</f>
      </c>
      <c r="P100" t="s">
        <v>27</v>
      </c>
    </row>
    <row r="101" spans="1:5" ht="12.75">
      <c r="A101" s="36" t="s">
        <v>55</v>
      </c>
      <c r="E101" s="37" t="s">
        <v>777</v>
      </c>
    </row>
    <row r="102" spans="1:5" ht="25.5">
      <c r="A102" s="40" t="s">
        <v>57</v>
      </c>
      <c r="E102" s="39" t="s">
        <v>778</v>
      </c>
    </row>
    <row r="103" spans="1:16" ht="12.75">
      <c r="A103" s="26" t="s">
        <v>50</v>
      </c>
      <c r="B103" s="31" t="s">
        <v>232</v>
      </c>
      <c r="C103" s="31" t="s">
        <v>779</v>
      </c>
      <c r="D103" s="26" t="s">
        <v>52</v>
      </c>
      <c r="E103" s="32" t="s">
        <v>780</v>
      </c>
      <c r="F103" s="33" t="s">
        <v>106</v>
      </c>
      <c r="G103" s="34">
        <v>932.735</v>
      </c>
      <c r="H103" s="35">
        <v>0</v>
      </c>
      <c r="I103" s="35">
        <f>ROUND(ROUND(H103,2)*ROUND(G103,3),2)</f>
      </c>
      <c r="J103" s="33" t="s">
        <v>99</v>
      </c>
      <c r="O103">
        <f>(I103*21)/100</f>
      </c>
      <c r="P103" t="s">
        <v>27</v>
      </c>
    </row>
    <row r="104" spans="1:5" ht="25.5">
      <c r="A104" s="36" t="s">
        <v>55</v>
      </c>
      <c r="E104" s="37" t="s">
        <v>781</v>
      </c>
    </row>
    <row r="105" spans="1:5" ht="25.5">
      <c r="A105" s="40" t="s">
        <v>57</v>
      </c>
      <c r="E105" s="39" t="s">
        <v>782</v>
      </c>
    </row>
    <row r="106" spans="1:16" ht="25.5">
      <c r="A106" s="26" t="s">
        <v>50</v>
      </c>
      <c r="B106" s="31" t="s">
        <v>236</v>
      </c>
      <c r="C106" s="31" t="s">
        <v>783</v>
      </c>
      <c r="D106" s="26" t="s">
        <v>52</v>
      </c>
      <c r="E106" s="32" t="s">
        <v>784</v>
      </c>
      <c r="F106" s="33" t="s">
        <v>123</v>
      </c>
      <c r="G106" s="34">
        <v>1275.713</v>
      </c>
      <c r="H106" s="35">
        <v>0</v>
      </c>
      <c r="I106" s="35">
        <f>ROUND(ROUND(H106,2)*ROUND(G106,3),2)</f>
      </c>
      <c r="J106" s="33"/>
      <c r="O106">
        <f>(I106*21)/100</f>
      </c>
      <c r="P106" t="s">
        <v>27</v>
      </c>
    </row>
    <row r="107" spans="1:5" ht="25.5">
      <c r="A107" s="36" t="s">
        <v>55</v>
      </c>
      <c r="E107" s="37" t="s">
        <v>784</v>
      </c>
    </row>
    <row r="108" spans="1:5" ht="25.5">
      <c r="A108" s="40" t="s">
        <v>57</v>
      </c>
      <c r="E108" s="39" t="s">
        <v>785</v>
      </c>
    </row>
    <row r="109" spans="1:16" ht="12.75">
      <c r="A109" s="26" t="s">
        <v>50</v>
      </c>
      <c r="B109" s="31" t="s">
        <v>241</v>
      </c>
      <c r="C109" s="31" t="s">
        <v>786</v>
      </c>
      <c r="D109" s="26" t="s">
        <v>52</v>
      </c>
      <c r="E109" s="32" t="s">
        <v>787</v>
      </c>
      <c r="F109" s="33" t="s">
        <v>123</v>
      </c>
      <c r="G109" s="34">
        <v>771.531</v>
      </c>
      <c r="H109" s="35">
        <v>0</v>
      </c>
      <c r="I109" s="35">
        <f>ROUND(ROUND(H109,2)*ROUND(G109,3),2)</f>
      </c>
      <c r="J109" s="33" t="s">
        <v>99</v>
      </c>
      <c r="O109">
        <f>(I109*21)/100</f>
      </c>
      <c r="P109" t="s">
        <v>27</v>
      </c>
    </row>
    <row r="110" spans="1:5" ht="25.5">
      <c r="A110" s="36" t="s">
        <v>55</v>
      </c>
      <c r="E110" s="37" t="s">
        <v>788</v>
      </c>
    </row>
    <row r="111" spans="1:5" ht="38.25">
      <c r="A111" s="40" t="s">
        <v>57</v>
      </c>
      <c r="E111" s="39" t="s">
        <v>789</v>
      </c>
    </row>
    <row r="112" spans="1:16" ht="12.75">
      <c r="A112" s="26" t="s">
        <v>50</v>
      </c>
      <c r="B112" s="31" t="s">
        <v>246</v>
      </c>
      <c r="C112" s="31" t="s">
        <v>790</v>
      </c>
      <c r="D112" s="26" t="s">
        <v>52</v>
      </c>
      <c r="E112" s="32" t="s">
        <v>791</v>
      </c>
      <c r="F112" s="33" t="s">
        <v>123</v>
      </c>
      <c r="G112" s="34">
        <v>72.95</v>
      </c>
      <c r="H112" s="35">
        <v>0</v>
      </c>
      <c r="I112" s="35">
        <f>ROUND(ROUND(H112,2)*ROUND(G112,3),2)</f>
      </c>
      <c r="J112" s="33" t="s">
        <v>99</v>
      </c>
      <c r="O112">
        <f>(I112*21)/100</f>
      </c>
      <c r="P112" t="s">
        <v>27</v>
      </c>
    </row>
    <row r="113" spans="1:5" ht="38.25">
      <c r="A113" s="36" t="s">
        <v>55</v>
      </c>
      <c r="E113" s="37" t="s">
        <v>792</v>
      </c>
    </row>
    <row r="114" spans="1:5" ht="25.5">
      <c r="A114" s="40" t="s">
        <v>57</v>
      </c>
      <c r="E114" s="39" t="s">
        <v>793</v>
      </c>
    </row>
    <row r="115" spans="1:16" ht="12.75">
      <c r="A115" s="26" t="s">
        <v>50</v>
      </c>
      <c r="B115" s="31" t="s">
        <v>250</v>
      </c>
      <c r="C115" s="31" t="s">
        <v>794</v>
      </c>
      <c r="D115" s="26" t="s">
        <v>52</v>
      </c>
      <c r="E115" s="32" t="s">
        <v>795</v>
      </c>
      <c r="F115" s="33" t="s">
        <v>123</v>
      </c>
      <c r="G115" s="34">
        <v>243.166</v>
      </c>
      <c r="H115" s="35">
        <v>0</v>
      </c>
      <c r="I115" s="35">
        <f>ROUND(ROUND(H115,2)*ROUND(G115,3),2)</f>
      </c>
      <c r="J115" s="33" t="s">
        <v>99</v>
      </c>
      <c r="O115">
        <f>(I115*21)/100</f>
      </c>
      <c r="P115" t="s">
        <v>27</v>
      </c>
    </row>
    <row r="116" spans="1:5" ht="38.25">
      <c r="A116" s="36" t="s">
        <v>55</v>
      </c>
      <c r="E116" s="37" t="s">
        <v>796</v>
      </c>
    </row>
    <row r="117" spans="1:5" ht="76.5">
      <c r="A117" s="40" t="s">
        <v>57</v>
      </c>
      <c r="E117" s="39" t="s">
        <v>797</v>
      </c>
    </row>
    <row r="118" spans="1:16" ht="12.75">
      <c r="A118" s="26" t="s">
        <v>50</v>
      </c>
      <c r="B118" s="31" t="s">
        <v>254</v>
      </c>
      <c r="C118" s="31" t="s">
        <v>798</v>
      </c>
      <c r="D118" s="26" t="s">
        <v>52</v>
      </c>
      <c r="E118" s="32" t="s">
        <v>799</v>
      </c>
      <c r="F118" s="33" t="s">
        <v>118</v>
      </c>
      <c r="G118" s="34">
        <v>625.46</v>
      </c>
      <c r="H118" s="35">
        <v>0</v>
      </c>
      <c r="I118" s="35">
        <f>ROUND(ROUND(H118,2)*ROUND(G118,3),2)</f>
      </c>
      <c r="J118" s="33" t="s">
        <v>99</v>
      </c>
      <c r="O118">
        <f>(I118*21)/100</f>
      </c>
      <c r="P118" t="s">
        <v>27</v>
      </c>
    </row>
    <row r="119" spans="1:5" ht="12.75">
      <c r="A119" s="36" t="s">
        <v>55</v>
      </c>
      <c r="E119" s="37" t="s">
        <v>800</v>
      </c>
    </row>
    <row r="120" spans="1:5" ht="165.75">
      <c r="A120" s="40" t="s">
        <v>57</v>
      </c>
      <c r="E120" s="39" t="s">
        <v>801</v>
      </c>
    </row>
    <row r="121" spans="1:16" ht="12.75">
      <c r="A121" s="26" t="s">
        <v>50</v>
      </c>
      <c r="B121" s="31" t="s">
        <v>318</v>
      </c>
      <c r="C121" s="31" t="s">
        <v>802</v>
      </c>
      <c r="D121" s="26" t="s">
        <v>52</v>
      </c>
      <c r="E121" s="32" t="s">
        <v>803</v>
      </c>
      <c r="F121" s="33" t="s">
        <v>106</v>
      </c>
      <c r="G121" s="34">
        <v>488.763</v>
      </c>
      <c r="H121" s="35">
        <v>0</v>
      </c>
      <c r="I121" s="35">
        <f>ROUND(ROUND(H121,2)*ROUND(G121,3),2)</f>
      </c>
      <c r="J121" s="33" t="s">
        <v>99</v>
      </c>
      <c r="O121">
        <f>(I121*21)/100</f>
      </c>
      <c r="P121" t="s">
        <v>27</v>
      </c>
    </row>
    <row r="122" spans="1:5" ht="12.75">
      <c r="A122" s="36" t="s">
        <v>55</v>
      </c>
      <c r="E122" s="37" t="s">
        <v>803</v>
      </c>
    </row>
    <row r="123" spans="1:5" ht="25.5">
      <c r="A123" s="38" t="s">
        <v>57</v>
      </c>
      <c r="E123" s="39" t="s">
        <v>804</v>
      </c>
    </row>
    <row r="124" spans="1:18" ht="12.75" customHeight="1">
      <c r="A124" s="6" t="s">
        <v>48</v>
      </c>
      <c r="B124" s="6"/>
      <c r="C124" s="43" t="s">
        <v>27</v>
      </c>
      <c r="D124" s="6"/>
      <c r="E124" s="29" t="s">
        <v>805</v>
      </c>
      <c r="F124" s="6"/>
      <c r="G124" s="6"/>
      <c r="H124" s="6"/>
      <c r="I124" s="44">
        <f>0+Q124</f>
      </c>
      <c r="J124" s="6"/>
      <c r="O124">
        <f>0+R124</f>
      </c>
      <c r="Q124">
        <f>0+I125+I128</f>
      </c>
      <c r="R124">
        <f>0+O125+O128</f>
      </c>
    </row>
    <row r="125" spans="1:16" ht="25.5">
      <c r="A125" s="26" t="s">
        <v>50</v>
      </c>
      <c r="B125" s="31" t="s">
        <v>258</v>
      </c>
      <c r="C125" s="31" t="s">
        <v>806</v>
      </c>
      <c r="D125" s="26" t="s">
        <v>52</v>
      </c>
      <c r="E125" s="32" t="s">
        <v>807</v>
      </c>
      <c r="F125" s="33" t="s">
        <v>123</v>
      </c>
      <c r="G125" s="34">
        <v>27.518</v>
      </c>
      <c r="H125" s="35">
        <v>0</v>
      </c>
      <c r="I125" s="35">
        <f>ROUND(ROUND(H125,2)*ROUND(G125,3),2)</f>
      </c>
      <c r="J125" s="33" t="s">
        <v>99</v>
      </c>
      <c r="O125">
        <f>(I125*21)/100</f>
      </c>
      <c r="P125" t="s">
        <v>27</v>
      </c>
    </row>
    <row r="126" spans="1:5" ht="25.5">
      <c r="A126" s="36" t="s">
        <v>55</v>
      </c>
      <c r="E126" s="37" t="s">
        <v>808</v>
      </c>
    </row>
    <row r="127" spans="1:5" ht="38.25">
      <c r="A127" s="40" t="s">
        <v>57</v>
      </c>
      <c r="E127" s="39" t="s">
        <v>809</v>
      </c>
    </row>
    <row r="128" spans="1:16" ht="25.5">
      <c r="A128" s="26" t="s">
        <v>50</v>
      </c>
      <c r="B128" s="31" t="s">
        <v>263</v>
      </c>
      <c r="C128" s="31" t="s">
        <v>810</v>
      </c>
      <c r="D128" s="26" t="s">
        <v>52</v>
      </c>
      <c r="E128" s="32" t="s">
        <v>811</v>
      </c>
      <c r="F128" s="33" t="s">
        <v>132</v>
      </c>
      <c r="G128" s="34">
        <v>318.999</v>
      </c>
      <c r="H128" s="35">
        <v>0</v>
      </c>
      <c r="I128" s="35">
        <f>ROUND(ROUND(H128,2)*ROUND(G128,3),2)</f>
      </c>
      <c r="J128" s="33" t="s">
        <v>99</v>
      </c>
      <c r="O128">
        <f>(I128*21)/100</f>
      </c>
      <c r="P128" t="s">
        <v>27</v>
      </c>
    </row>
    <row r="129" spans="1:5" ht="38.25">
      <c r="A129" s="36" t="s">
        <v>55</v>
      </c>
      <c r="E129" s="37" t="s">
        <v>812</v>
      </c>
    </row>
    <row r="130" spans="1:5" ht="25.5">
      <c r="A130" s="38" t="s">
        <v>57</v>
      </c>
      <c r="E130" s="39" t="s">
        <v>813</v>
      </c>
    </row>
    <row r="131" spans="1:18" ht="12.75" customHeight="1">
      <c r="A131" s="6" t="s">
        <v>48</v>
      </c>
      <c r="B131" s="6"/>
      <c r="C131" s="43" t="s">
        <v>35</v>
      </c>
      <c r="D131" s="6"/>
      <c r="E131" s="29" t="s">
        <v>192</v>
      </c>
      <c r="F131" s="6"/>
      <c r="G131" s="6"/>
      <c r="H131" s="6"/>
      <c r="I131" s="44">
        <f>0+Q131</f>
      </c>
      <c r="J131" s="6"/>
      <c r="O131">
        <f>0+R131</f>
      </c>
      <c r="Q131">
        <f>0+I132+I135+I138+I141</f>
      </c>
      <c r="R131">
        <f>0+O132+O135+O138+O141</f>
      </c>
    </row>
    <row r="132" spans="1:16" ht="12.75">
      <c r="A132" s="26" t="s">
        <v>50</v>
      </c>
      <c r="B132" s="31" t="s">
        <v>302</v>
      </c>
      <c r="C132" s="31" t="s">
        <v>814</v>
      </c>
      <c r="D132" s="26" t="s">
        <v>52</v>
      </c>
      <c r="E132" s="32" t="s">
        <v>815</v>
      </c>
      <c r="F132" s="33" t="s">
        <v>123</v>
      </c>
      <c r="G132" s="34">
        <v>3.332</v>
      </c>
      <c r="H132" s="35">
        <v>0</v>
      </c>
      <c r="I132" s="35">
        <f>ROUND(ROUND(H132,2)*ROUND(G132,3),2)</f>
      </c>
      <c r="J132" s="33" t="s">
        <v>99</v>
      </c>
      <c r="O132">
        <f>(I132*21)/100</f>
      </c>
      <c r="P132" t="s">
        <v>27</v>
      </c>
    </row>
    <row r="133" spans="1:5" ht="12.75">
      <c r="A133" s="36" t="s">
        <v>55</v>
      </c>
      <c r="E133" s="37" t="s">
        <v>816</v>
      </c>
    </row>
    <row r="134" spans="1:5" ht="25.5">
      <c r="A134" s="40" t="s">
        <v>57</v>
      </c>
      <c r="E134" s="39" t="s">
        <v>817</v>
      </c>
    </row>
    <row r="135" spans="1:16" ht="12.75">
      <c r="A135" s="26" t="s">
        <v>50</v>
      </c>
      <c r="B135" s="31" t="s">
        <v>306</v>
      </c>
      <c r="C135" s="31" t="s">
        <v>818</v>
      </c>
      <c r="D135" s="26" t="s">
        <v>52</v>
      </c>
      <c r="E135" s="32" t="s">
        <v>819</v>
      </c>
      <c r="F135" s="33" t="s">
        <v>123</v>
      </c>
      <c r="G135" s="34">
        <v>66.517</v>
      </c>
      <c r="H135" s="35">
        <v>0</v>
      </c>
      <c r="I135" s="35">
        <f>ROUND(ROUND(H135,2)*ROUND(G135,3),2)</f>
      </c>
      <c r="J135" s="33" t="s">
        <v>99</v>
      </c>
      <c r="O135">
        <f>(I135*21)/100</f>
      </c>
      <c r="P135" t="s">
        <v>27</v>
      </c>
    </row>
    <row r="136" spans="1:5" ht="25.5">
      <c r="A136" s="36" t="s">
        <v>55</v>
      </c>
      <c r="E136" s="37" t="s">
        <v>820</v>
      </c>
    </row>
    <row r="137" spans="1:5" ht="102">
      <c r="A137" s="40" t="s">
        <v>57</v>
      </c>
      <c r="E137" s="39" t="s">
        <v>821</v>
      </c>
    </row>
    <row r="138" spans="1:16" ht="12.75">
      <c r="A138" s="26" t="s">
        <v>50</v>
      </c>
      <c r="B138" s="31" t="s">
        <v>310</v>
      </c>
      <c r="C138" s="31" t="s">
        <v>822</v>
      </c>
      <c r="D138" s="26" t="s">
        <v>52</v>
      </c>
      <c r="E138" s="32" t="s">
        <v>823</v>
      </c>
      <c r="F138" s="33" t="s">
        <v>123</v>
      </c>
      <c r="G138" s="34">
        <v>6.109</v>
      </c>
      <c r="H138" s="35">
        <v>0</v>
      </c>
      <c r="I138" s="35">
        <f>ROUND(ROUND(H138,2)*ROUND(G138,3),2)</f>
      </c>
      <c r="J138" s="33" t="s">
        <v>99</v>
      </c>
      <c r="O138">
        <f>(I138*21)/100</f>
      </c>
      <c r="P138" t="s">
        <v>27</v>
      </c>
    </row>
    <row r="139" spans="1:5" ht="25.5">
      <c r="A139" s="36" t="s">
        <v>55</v>
      </c>
      <c r="E139" s="37" t="s">
        <v>824</v>
      </c>
    </row>
    <row r="140" spans="1:5" ht="38.25">
      <c r="A140" s="40" t="s">
        <v>57</v>
      </c>
      <c r="E140" s="39" t="s">
        <v>825</v>
      </c>
    </row>
    <row r="141" spans="1:16" ht="12.75">
      <c r="A141" s="26" t="s">
        <v>50</v>
      </c>
      <c r="B141" s="31" t="s">
        <v>315</v>
      </c>
      <c r="C141" s="31" t="s">
        <v>826</v>
      </c>
      <c r="D141" s="26" t="s">
        <v>52</v>
      </c>
      <c r="E141" s="32" t="s">
        <v>827</v>
      </c>
      <c r="F141" s="33" t="s">
        <v>118</v>
      </c>
      <c r="G141" s="34">
        <v>14.439</v>
      </c>
      <c r="H141" s="35">
        <v>0</v>
      </c>
      <c r="I141" s="35">
        <f>ROUND(ROUND(H141,2)*ROUND(G141,3),2)</f>
      </c>
      <c r="J141" s="33" t="s">
        <v>99</v>
      </c>
      <c r="O141">
        <f>(I141*21)/100</f>
      </c>
      <c r="P141" t="s">
        <v>27</v>
      </c>
    </row>
    <row r="142" spans="1:5" ht="25.5">
      <c r="A142" s="36" t="s">
        <v>55</v>
      </c>
      <c r="E142" s="37" t="s">
        <v>828</v>
      </c>
    </row>
    <row r="143" spans="1:5" ht="38.25">
      <c r="A143" s="38" t="s">
        <v>57</v>
      </c>
      <c r="E143" s="39" t="s">
        <v>829</v>
      </c>
    </row>
    <row r="144" spans="1:18" ht="12.75" customHeight="1">
      <c r="A144" s="6" t="s">
        <v>48</v>
      </c>
      <c r="B144" s="6"/>
      <c r="C144" s="43" t="s">
        <v>78</v>
      </c>
      <c r="D144" s="6"/>
      <c r="E144" s="29" t="s">
        <v>830</v>
      </c>
      <c r="F144" s="6"/>
      <c r="G144" s="6"/>
      <c r="H144" s="6"/>
      <c r="I144" s="44">
        <f>0+Q144</f>
      </c>
      <c r="J144" s="6"/>
      <c r="O144">
        <f>0+R144</f>
      </c>
      <c r="Q144">
        <f>0+I145+I148+I151+I154+I157+I160+I163+I166+I169+I172+I175+I178+I181+I184+I187+I190+I193+I196+I199+I202+I205+I208+I211+I214+I217+I220+I223+I226+I229+I232+I235+I238+I241+I244+I247</f>
      </c>
      <c r="R144">
        <f>0+O145+O148+O151+O154+O157+O160+O163+O166+O169+O172+O175+O178+O181+O184+O187+O190+O193+O196+O199+O202+O205+O208+O211+O214+O217+O220+O223+O226+O229+O232+O235+O238+O241+O244+O247</f>
      </c>
    </row>
    <row r="145" spans="1:16" ht="12.75">
      <c r="A145" s="26" t="s">
        <v>50</v>
      </c>
      <c r="B145" s="31" t="s">
        <v>268</v>
      </c>
      <c r="C145" s="31" t="s">
        <v>831</v>
      </c>
      <c r="D145" s="26" t="s">
        <v>52</v>
      </c>
      <c r="E145" s="32" t="s">
        <v>832</v>
      </c>
      <c r="F145" s="33" t="s">
        <v>87</v>
      </c>
      <c r="G145" s="34">
        <v>24.991</v>
      </c>
      <c r="H145" s="35">
        <v>0</v>
      </c>
      <c r="I145" s="35">
        <f>ROUND(ROUND(H145,2)*ROUND(G145,3),2)</f>
      </c>
      <c r="J145" s="33" t="s">
        <v>99</v>
      </c>
      <c r="O145">
        <f>(I145*21)/100</f>
      </c>
      <c r="P145" t="s">
        <v>27</v>
      </c>
    </row>
    <row r="146" spans="1:5" ht="12.75">
      <c r="A146" s="36" t="s">
        <v>55</v>
      </c>
      <c r="E146" s="37" t="s">
        <v>832</v>
      </c>
    </row>
    <row r="147" spans="1:5" ht="12.75">
      <c r="A147" s="40" t="s">
        <v>57</v>
      </c>
      <c r="E147" s="39" t="s">
        <v>833</v>
      </c>
    </row>
    <row r="148" spans="1:16" ht="12.75">
      <c r="A148" s="26" t="s">
        <v>50</v>
      </c>
      <c r="B148" s="31" t="s">
        <v>273</v>
      </c>
      <c r="C148" s="31" t="s">
        <v>834</v>
      </c>
      <c r="D148" s="26" t="s">
        <v>52</v>
      </c>
      <c r="E148" s="32" t="s">
        <v>835</v>
      </c>
      <c r="F148" s="33" t="s">
        <v>87</v>
      </c>
      <c r="G148" s="34">
        <v>8.33</v>
      </c>
      <c r="H148" s="35">
        <v>0</v>
      </c>
      <c r="I148" s="35">
        <f>ROUND(ROUND(H148,2)*ROUND(G148,3),2)</f>
      </c>
      <c r="J148" s="33" t="s">
        <v>99</v>
      </c>
      <c r="O148">
        <f>(I148*21)/100</f>
      </c>
      <c r="P148" t="s">
        <v>27</v>
      </c>
    </row>
    <row r="149" spans="1:5" ht="12.75">
      <c r="A149" s="36" t="s">
        <v>55</v>
      </c>
      <c r="E149" s="37" t="s">
        <v>835</v>
      </c>
    </row>
    <row r="150" spans="1:5" ht="12.75">
      <c r="A150" s="40" t="s">
        <v>57</v>
      </c>
      <c r="E150" s="39" t="s">
        <v>836</v>
      </c>
    </row>
    <row r="151" spans="1:16" ht="12.75">
      <c r="A151" s="26" t="s">
        <v>50</v>
      </c>
      <c r="B151" s="31" t="s">
        <v>277</v>
      </c>
      <c r="C151" s="31" t="s">
        <v>837</v>
      </c>
      <c r="D151" s="26" t="s">
        <v>52</v>
      </c>
      <c r="E151" s="32" t="s">
        <v>838</v>
      </c>
      <c r="F151" s="33" t="s">
        <v>87</v>
      </c>
      <c r="G151" s="34">
        <v>12.496</v>
      </c>
      <c r="H151" s="35">
        <v>0</v>
      </c>
      <c r="I151" s="35">
        <f>ROUND(ROUND(H151,2)*ROUND(G151,3),2)</f>
      </c>
      <c r="J151" s="33" t="s">
        <v>99</v>
      </c>
      <c r="O151">
        <f>(I151*21)/100</f>
      </c>
      <c r="P151" t="s">
        <v>27</v>
      </c>
    </row>
    <row r="152" spans="1:5" ht="12.75">
      <c r="A152" s="36" t="s">
        <v>55</v>
      </c>
      <c r="E152" s="37" t="s">
        <v>838</v>
      </c>
    </row>
    <row r="153" spans="1:5" ht="12.75">
      <c r="A153" s="40" t="s">
        <v>57</v>
      </c>
      <c r="E153" s="39" t="s">
        <v>839</v>
      </c>
    </row>
    <row r="154" spans="1:16" ht="12.75">
      <c r="A154" s="26" t="s">
        <v>50</v>
      </c>
      <c r="B154" s="31" t="s">
        <v>281</v>
      </c>
      <c r="C154" s="31" t="s">
        <v>840</v>
      </c>
      <c r="D154" s="26" t="s">
        <v>52</v>
      </c>
      <c r="E154" s="32" t="s">
        <v>841</v>
      </c>
      <c r="F154" s="33" t="s">
        <v>87</v>
      </c>
      <c r="G154" s="34">
        <v>2.083</v>
      </c>
      <c r="H154" s="35">
        <v>0</v>
      </c>
      <c r="I154" s="35">
        <f>ROUND(ROUND(H154,2)*ROUND(G154,3),2)</f>
      </c>
      <c r="J154" s="33" t="s">
        <v>99</v>
      </c>
      <c r="O154">
        <f>(I154*21)/100</f>
      </c>
      <c r="P154" t="s">
        <v>27</v>
      </c>
    </row>
    <row r="155" spans="1:5" ht="12.75">
      <c r="A155" s="36" t="s">
        <v>55</v>
      </c>
      <c r="E155" s="37" t="s">
        <v>841</v>
      </c>
    </row>
    <row r="156" spans="1:5" ht="12.75">
      <c r="A156" s="40" t="s">
        <v>57</v>
      </c>
      <c r="E156" s="39" t="s">
        <v>842</v>
      </c>
    </row>
    <row r="157" spans="1:16" ht="12.75">
      <c r="A157" s="26" t="s">
        <v>50</v>
      </c>
      <c r="B157" s="31" t="s">
        <v>284</v>
      </c>
      <c r="C157" s="31" t="s">
        <v>843</v>
      </c>
      <c r="D157" s="26" t="s">
        <v>52</v>
      </c>
      <c r="E157" s="32" t="s">
        <v>844</v>
      </c>
      <c r="F157" s="33" t="s">
        <v>87</v>
      </c>
      <c r="G157" s="34">
        <v>2.083</v>
      </c>
      <c r="H157" s="35">
        <v>0</v>
      </c>
      <c r="I157" s="35">
        <f>ROUND(ROUND(H157,2)*ROUND(G157,3),2)</f>
      </c>
      <c r="J157" s="33" t="s">
        <v>99</v>
      </c>
      <c r="O157">
        <f>(I157*21)/100</f>
      </c>
      <c r="P157" t="s">
        <v>27</v>
      </c>
    </row>
    <row r="158" spans="1:5" ht="12.75">
      <c r="A158" s="36" t="s">
        <v>55</v>
      </c>
      <c r="E158" s="37" t="s">
        <v>844</v>
      </c>
    </row>
    <row r="159" spans="1:5" ht="12.75">
      <c r="A159" s="40" t="s">
        <v>57</v>
      </c>
      <c r="E159" s="39" t="s">
        <v>842</v>
      </c>
    </row>
    <row r="160" spans="1:16" ht="12.75">
      <c r="A160" s="26" t="s">
        <v>50</v>
      </c>
      <c r="B160" s="31" t="s">
        <v>288</v>
      </c>
      <c r="C160" s="31" t="s">
        <v>845</v>
      </c>
      <c r="D160" s="26" t="s">
        <v>52</v>
      </c>
      <c r="E160" s="32" t="s">
        <v>846</v>
      </c>
      <c r="F160" s="33" t="s">
        <v>87</v>
      </c>
      <c r="G160" s="34">
        <v>1.388</v>
      </c>
      <c r="H160" s="35">
        <v>0</v>
      </c>
      <c r="I160" s="35">
        <f>ROUND(ROUND(H160,2)*ROUND(G160,3),2)</f>
      </c>
      <c r="J160" s="33" t="s">
        <v>99</v>
      </c>
      <c r="O160">
        <f>(I160*21)/100</f>
      </c>
      <c r="P160" t="s">
        <v>27</v>
      </c>
    </row>
    <row r="161" spans="1:5" ht="12.75">
      <c r="A161" s="36" t="s">
        <v>55</v>
      </c>
      <c r="E161" s="37" t="s">
        <v>846</v>
      </c>
    </row>
    <row r="162" spans="1:5" ht="12.75">
      <c r="A162" s="40" t="s">
        <v>57</v>
      </c>
      <c r="E162" s="39" t="s">
        <v>847</v>
      </c>
    </row>
    <row r="163" spans="1:16" ht="12.75">
      <c r="A163" s="26" t="s">
        <v>50</v>
      </c>
      <c r="B163" s="31" t="s">
        <v>293</v>
      </c>
      <c r="C163" s="31" t="s">
        <v>848</v>
      </c>
      <c r="D163" s="26" t="s">
        <v>52</v>
      </c>
      <c r="E163" s="32" t="s">
        <v>849</v>
      </c>
      <c r="F163" s="33" t="s">
        <v>87</v>
      </c>
      <c r="G163" s="34">
        <v>0.694</v>
      </c>
      <c r="H163" s="35">
        <v>0</v>
      </c>
      <c r="I163" s="35">
        <f>ROUND(ROUND(H163,2)*ROUND(G163,3),2)</f>
      </c>
      <c r="J163" s="33" t="s">
        <v>99</v>
      </c>
      <c r="O163">
        <f>(I163*21)/100</f>
      </c>
      <c r="P163" t="s">
        <v>27</v>
      </c>
    </row>
    <row r="164" spans="1:5" ht="12.75">
      <c r="A164" s="36" t="s">
        <v>55</v>
      </c>
      <c r="E164" s="37" t="s">
        <v>849</v>
      </c>
    </row>
    <row r="165" spans="1:5" ht="12.75">
      <c r="A165" s="40" t="s">
        <v>57</v>
      </c>
      <c r="E165" s="39" t="s">
        <v>850</v>
      </c>
    </row>
    <row r="166" spans="1:16" ht="12.75">
      <c r="A166" s="26" t="s">
        <v>50</v>
      </c>
      <c r="B166" s="31" t="s">
        <v>298</v>
      </c>
      <c r="C166" s="31" t="s">
        <v>851</v>
      </c>
      <c r="D166" s="26" t="s">
        <v>52</v>
      </c>
      <c r="E166" s="32" t="s">
        <v>852</v>
      </c>
      <c r="F166" s="33" t="s">
        <v>87</v>
      </c>
      <c r="G166" s="34">
        <v>10.413</v>
      </c>
      <c r="H166" s="35">
        <v>0</v>
      </c>
      <c r="I166" s="35">
        <f>ROUND(ROUND(H166,2)*ROUND(G166,3),2)</f>
      </c>
      <c r="J166" s="33" t="s">
        <v>99</v>
      </c>
      <c r="O166">
        <f>(I166*21)/100</f>
      </c>
      <c r="P166" t="s">
        <v>27</v>
      </c>
    </row>
    <row r="167" spans="1:5" ht="12.75">
      <c r="A167" s="36" t="s">
        <v>55</v>
      </c>
      <c r="E167" s="37" t="s">
        <v>852</v>
      </c>
    </row>
    <row r="168" spans="1:5" ht="12.75">
      <c r="A168" s="40" t="s">
        <v>57</v>
      </c>
      <c r="E168" s="39" t="s">
        <v>853</v>
      </c>
    </row>
    <row r="169" spans="1:16" ht="12.75">
      <c r="A169" s="26" t="s">
        <v>50</v>
      </c>
      <c r="B169" s="31" t="s">
        <v>567</v>
      </c>
      <c r="C169" s="31" t="s">
        <v>854</v>
      </c>
      <c r="D169" s="26" t="s">
        <v>52</v>
      </c>
      <c r="E169" s="32" t="s">
        <v>855</v>
      </c>
      <c r="F169" s="33" t="s">
        <v>87</v>
      </c>
      <c r="G169" s="34">
        <v>11.107</v>
      </c>
      <c r="H169" s="35">
        <v>0</v>
      </c>
      <c r="I169" s="35">
        <f>ROUND(ROUND(H169,2)*ROUND(G169,3),2)</f>
      </c>
      <c r="J169" s="33"/>
      <c r="O169">
        <f>(I169*21)/100</f>
      </c>
      <c r="P169" t="s">
        <v>27</v>
      </c>
    </row>
    <row r="170" spans="1:5" ht="12.75">
      <c r="A170" s="36" t="s">
        <v>55</v>
      </c>
      <c r="E170" s="37" t="s">
        <v>855</v>
      </c>
    </row>
    <row r="171" spans="1:5" ht="12.75">
      <c r="A171" s="40" t="s">
        <v>57</v>
      </c>
      <c r="E171" s="39" t="s">
        <v>856</v>
      </c>
    </row>
    <row r="172" spans="1:16" ht="12.75">
      <c r="A172" s="26" t="s">
        <v>50</v>
      </c>
      <c r="B172" s="31" t="s">
        <v>568</v>
      </c>
      <c r="C172" s="31" t="s">
        <v>857</v>
      </c>
      <c r="D172" s="26" t="s">
        <v>52</v>
      </c>
      <c r="E172" s="32" t="s">
        <v>858</v>
      </c>
      <c r="F172" s="33" t="s">
        <v>87</v>
      </c>
      <c r="G172" s="34">
        <v>11.107</v>
      </c>
      <c r="H172" s="35">
        <v>0</v>
      </c>
      <c r="I172" s="35">
        <f>ROUND(ROUND(H172,2)*ROUND(G172,3),2)</f>
      </c>
      <c r="J172" s="33"/>
      <c r="O172">
        <f>(I172*21)/100</f>
      </c>
      <c r="P172" t="s">
        <v>27</v>
      </c>
    </row>
    <row r="173" spans="1:5" ht="12.75">
      <c r="A173" s="36" t="s">
        <v>55</v>
      </c>
      <c r="E173" s="37" t="s">
        <v>858</v>
      </c>
    </row>
    <row r="174" spans="1:5" ht="12.75">
      <c r="A174" s="40" t="s">
        <v>57</v>
      </c>
      <c r="E174" s="39" t="s">
        <v>856</v>
      </c>
    </row>
    <row r="175" spans="1:16" ht="12.75">
      <c r="A175" s="26" t="s">
        <v>50</v>
      </c>
      <c r="B175" s="31" t="s">
        <v>859</v>
      </c>
      <c r="C175" s="31" t="s">
        <v>860</v>
      </c>
      <c r="D175" s="26" t="s">
        <v>52</v>
      </c>
      <c r="E175" s="32" t="s">
        <v>861</v>
      </c>
      <c r="F175" s="33" t="s">
        <v>87</v>
      </c>
      <c r="G175" s="34">
        <v>11.107</v>
      </c>
      <c r="H175" s="35">
        <v>0</v>
      </c>
      <c r="I175" s="35">
        <f>ROUND(ROUND(H175,2)*ROUND(G175,3),2)</f>
      </c>
      <c r="J175" s="33"/>
      <c r="O175">
        <f>(I175*21)/100</f>
      </c>
      <c r="P175" t="s">
        <v>27</v>
      </c>
    </row>
    <row r="176" spans="1:5" ht="12.75">
      <c r="A176" s="36" t="s">
        <v>55</v>
      </c>
      <c r="E176" s="37" t="s">
        <v>861</v>
      </c>
    </row>
    <row r="177" spans="1:5" ht="12.75">
      <c r="A177" s="40" t="s">
        <v>57</v>
      </c>
      <c r="E177" s="39" t="s">
        <v>856</v>
      </c>
    </row>
    <row r="178" spans="1:16" ht="12.75">
      <c r="A178" s="26" t="s">
        <v>50</v>
      </c>
      <c r="B178" s="31" t="s">
        <v>862</v>
      </c>
      <c r="C178" s="31" t="s">
        <v>863</v>
      </c>
      <c r="D178" s="26" t="s">
        <v>52</v>
      </c>
      <c r="E178" s="32" t="s">
        <v>864</v>
      </c>
      <c r="F178" s="33" t="s">
        <v>87</v>
      </c>
      <c r="G178" s="34">
        <v>11.107</v>
      </c>
      <c r="H178" s="35">
        <v>0</v>
      </c>
      <c r="I178" s="35">
        <f>ROUND(ROUND(H178,2)*ROUND(G178,3),2)</f>
      </c>
      <c r="J178" s="33"/>
      <c r="O178">
        <f>(I178*21)/100</f>
      </c>
      <c r="P178" t="s">
        <v>27</v>
      </c>
    </row>
    <row r="179" spans="1:5" ht="12.75">
      <c r="A179" s="36" t="s">
        <v>55</v>
      </c>
      <c r="E179" s="37" t="s">
        <v>864</v>
      </c>
    </row>
    <row r="180" spans="1:5" ht="12.75">
      <c r="A180" s="40" t="s">
        <v>57</v>
      </c>
      <c r="E180" s="39" t="s">
        <v>856</v>
      </c>
    </row>
    <row r="181" spans="1:16" ht="12.75">
      <c r="A181" s="26" t="s">
        <v>50</v>
      </c>
      <c r="B181" s="31" t="s">
        <v>865</v>
      </c>
      <c r="C181" s="31" t="s">
        <v>866</v>
      </c>
      <c r="D181" s="26" t="s">
        <v>52</v>
      </c>
      <c r="E181" s="32" t="s">
        <v>867</v>
      </c>
      <c r="F181" s="33" t="s">
        <v>87</v>
      </c>
      <c r="G181" s="34">
        <v>11.107</v>
      </c>
      <c r="H181" s="35">
        <v>0</v>
      </c>
      <c r="I181" s="35">
        <f>ROUND(ROUND(H181,2)*ROUND(G181,3),2)</f>
      </c>
      <c r="J181" s="33"/>
      <c r="O181">
        <f>(I181*21)/100</f>
      </c>
      <c r="P181" t="s">
        <v>27</v>
      </c>
    </row>
    <row r="182" spans="1:5" ht="12.75">
      <c r="A182" s="36" t="s">
        <v>55</v>
      </c>
      <c r="E182" s="37" t="s">
        <v>867</v>
      </c>
    </row>
    <row r="183" spans="1:5" ht="12.75">
      <c r="A183" s="40" t="s">
        <v>57</v>
      </c>
      <c r="E183" s="39" t="s">
        <v>856</v>
      </c>
    </row>
    <row r="184" spans="1:16" ht="12.75">
      <c r="A184" s="26" t="s">
        <v>50</v>
      </c>
      <c r="B184" s="31" t="s">
        <v>868</v>
      </c>
      <c r="C184" s="31" t="s">
        <v>869</v>
      </c>
      <c r="D184" s="26" t="s">
        <v>52</v>
      </c>
      <c r="E184" s="32" t="s">
        <v>870</v>
      </c>
      <c r="F184" s="33" t="s">
        <v>87</v>
      </c>
      <c r="G184" s="34">
        <v>11.107</v>
      </c>
      <c r="H184" s="35">
        <v>0</v>
      </c>
      <c r="I184" s="35">
        <f>ROUND(ROUND(H184,2)*ROUND(G184,3),2)</f>
      </c>
      <c r="J184" s="33"/>
      <c r="O184">
        <f>(I184*21)/100</f>
      </c>
      <c r="P184" t="s">
        <v>27</v>
      </c>
    </row>
    <row r="185" spans="1:5" ht="12.75">
      <c r="A185" s="36" t="s">
        <v>55</v>
      </c>
      <c r="E185" s="37" t="s">
        <v>870</v>
      </c>
    </row>
    <row r="186" spans="1:5" ht="12.75">
      <c r="A186" s="40" t="s">
        <v>57</v>
      </c>
      <c r="E186" s="39" t="s">
        <v>856</v>
      </c>
    </row>
    <row r="187" spans="1:16" ht="12.75">
      <c r="A187" s="26" t="s">
        <v>50</v>
      </c>
      <c r="B187" s="31" t="s">
        <v>871</v>
      </c>
      <c r="C187" s="31" t="s">
        <v>872</v>
      </c>
      <c r="D187" s="26" t="s">
        <v>52</v>
      </c>
      <c r="E187" s="32" t="s">
        <v>873</v>
      </c>
      <c r="F187" s="33" t="s">
        <v>87</v>
      </c>
      <c r="G187" s="34">
        <v>11.107</v>
      </c>
      <c r="H187" s="35">
        <v>0</v>
      </c>
      <c r="I187" s="35">
        <f>ROUND(ROUND(H187,2)*ROUND(G187,3),2)</f>
      </c>
      <c r="J187" s="33"/>
      <c r="O187">
        <f>(I187*21)/100</f>
      </c>
      <c r="P187" t="s">
        <v>27</v>
      </c>
    </row>
    <row r="188" spans="1:5" ht="12.75">
      <c r="A188" s="36" t="s">
        <v>55</v>
      </c>
      <c r="E188" s="37" t="s">
        <v>873</v>
      </c>
    </row>
    <row r="189" spans="1:5" ht="12.75">
      <c r="A189" s="40" t="s">
        <v>57</v>
      </c>
      <c r="E189" s="39" t="s">
        <v>856</v>
      </c>
    </row>
    <row r="190" spans="1:16" ht="12.75">
      <c r="A190" s="26" t="s">
        <v>50</v>
      </c>
      <c r="B190" s="31" t="s">
        <v>874</v>
      </c>
      <c r="C190" s="31" t="s">
        <v>875</v>
      </c>
      <c r="D190" s="26" t="s">
        <v>52</v>
      </c>
      <c r="E190" s="32" t="s">
        <v>876</v>
      </c>
      <c r="F190" s="33" t="s">
        <v>87</v>
      </c>
      <c r="G190" s="34">
        <v>11.107</v>
      </c>
      <c r="H190" s="35">
        <v>0</v>
      </c>
      <c r="I190" s="35">
        <f>ROUND(ROUND(H190,2)*ROUND(G190,3),2)</f>
      </c>
      <c r="J190" s="33"/>
      <c r="O190">
        <f>(I190*21)/100</f>
      </c>
      <c r="P190" t="s">
        <v>27</v>
      </c>
    </row>
    <row r="191" spans="1:5" ht="12.75">
      <c r="A191" s="36" t="s">
        <v>55</v>
      </c>
      <c r="E191" s="37" t="s">
        <v>876</v>
      </c>
    </row>
    <row r="192" spans="1:5" ht="12.75">
      <c r="A192" s="40" t="s">
        <v>57</v>
      </c>
      <c r="E192" s="39" t="s">
        <v>856</v>
      </c>
    </row>
    <row r="193" spans="1:16" ht="12.75">
      <c r="A193" s="26" t="s">
        <v>50</v>
      </c>
      <c r="B193" s="31" t="s">
        <v>877</v>
      </c>
      <c r="C193" s="31" t="s">
        <v>878</v>
      </c>
      <c r="D193" s="26" t="s">
        <v>52</v>
      </c>
      <c r="E193" s="32" t="s">
        <v>879</v>
      </c>
      <c r="F193" s="33" t="s">
        <v>132</v>
      </c>
      <c r="G193" s="34">
        <v>66.067</v>
      </c>
      <c r="H193" s="35">
        <v>0</v>
      </c>
      <c r="I193" s="35">
        <f>ROUND(ROUND(H193,2)*ROUND(G193,3),2)</f>
      </c>
      <c r="J193" s="33" t="s">
        <v>99</v>
      </c>
      <c r="O193">
        <f>(I193*21)/100</f>
      </c>
      <c r="P193" t="s">
        <v>27</v>
      </c>
    </row>
    <row r="194" spans="1:5" ht="25.5">
      <c r="A194" s="36" t="s">
        <v>55</v>
      </c>
      <c r="E194" s="37" t="s">
        <v>880</v>
      </c>
    </row>
    <row r="195" spans="1:5" ht="242.25">
      <c r="A195" s="40" t="s">
        <v>57</v>
      </c>
      <c r="E195" s="39" t="s">
        <v>881</v>
      </c>
    </row>
    <row r="196" spans="1:16" ht="12.75">
      <c r="A196" s="26" t="s">
        <v>50</v>
      </c>
      <c r="B196" s="31" t="s">
        <v>882</v>
      </c>
      <c r="C196" s="31" t="s">
        <v>883</v>
      </c>
      <c r="D196" s="26" t="s">
        <v>52</v>
      </c>
      <c r="E196" s="32" t="s">
        <v>884</v>
      </c>
      <c r="F196" s="33" t="s">
        <v>132</v>
      </c>
      <c r="G196" s="34">
        <v>289.842</v>
      </c>
      <c r="H196" s="35">
        <v>0</v>
      </c>
      <c r="I196" s="35">
        <f>ROUND(ROUND(H196,2)*ROUND(G196,3),2)</f>
      </c>
      <c r="J196" s="33" t="s">
        <v>99</v>
      </c>
      <c r="O196">
        <f>(I196*21)/100</f>
      </c>
      <c r="P196" t="s">
        <v>27</v>
      </c>
    </row>
    <row r="197" spans="1:5" ht="25.5">
      <c r="A197" s="36" t="s">
        <v>55</v>
      </c>
      <c r="E197" s="37" t="s">
        <v>885</v>
      </c>
    </row>
    <row r="198" spans="1:5" ht="25.5">
      <c r="A198" s="40" t="s">
        <v>57</v>
      </c>
      <c r="E198" s="39" t="s">
        <v>886</v>
      </c>
    </row>
    <row r="199" spans="1:16" ht="25.5">
      <c r="A199" s="26" t="s">
        <v>50</v>
      </c>
      <c r="B199" s="31" t="s">
        <v>887</v>
      </c>
      <c r="C199" s="31" t="s">
        <v>888</v>
      </c>
      <c r="D199" s="26" t="s">
        <v>52</v>
      </c>
      <c r="E199" s="32" t="s">
        <v>889</v>
      </c>
      <c r="F199" s="33" t="s">
        <v>87</v>
      </c>
      <c r="G199" s="34">
        <v>45.817</v>
      </c>
      <c r="H199" s="35">
        <v>0</v>
      </c>
      <c r="I199" s="35">
        <f>ROUND(ROUND(H199,2)*ROUND(G199,3),2)</f>
      </c>
      <c r="J199" s="33" t="s">
        <v>99</v>
      </c>
      <c r="O199">
        <f>(I199*21)/100</f>
      </c>
      <c r="P199" t="s">
        <v>27</v>
      </c>
    </row>
    <row r="200" spans="1:5" ht="25.5">
      <c r="A200" s="36" t="s">
        <v>55</v>
      </c>
      <c r="E200" s="37" t="s">
        <v>890</v>
      </c>
    </row>
    <row r="201" spans="1:5" ht="12.75">
      <c r="A201" s="40" t="s">
        <v>57</v>
      </c>
      <c r="E201" s="39" t="s">
        <v>891</v>
      </c>
    </row>
    <row r="202" spans="1:16" ht="25.5">
      <c r="A202" s="26" t="s">
        <v>50</v>
      </c>
      <c r="B202" s="31" t="s">
        <v>892</v>
      </c>
      <c r="C202" s="31" t="s">
        <v>893</v>
      </c>
      <c r="D202" s="26" t="s">
        <v>52</v>
      </c>
      <c r="E202" s="32" t="s">
        <v>894</v>
      </c>
      <c r="F202" s="33" t="s">
        <v>87</v>
      </c>
      <c r="G202" s="34">
        <v>0.694</v>
      </c>
      <c r="H202" s="35">
        <v>0</v>
      </c>
      <c r="I202" s="35">
        <f>ROUND(ROUND(H202,2)*ROUND(G202,3),2)</f>
      </c>
      <c r="J202" s="33" t="s">
        <v>99</v>
      </c>
      <c r="O202">
        <f>(I202*21)/100</f>
      </c>
      <c r="P202" t="s">
        <v>27</v>
      </c>
    </row>
    <row r="203" spans="1:5" ht="25.5">
      <c r="A203" s="36" t="s">
        <v>55</v>
      </c>
      <c r="E203" s="37" t="s">
        <v>895</v>
      </c>
    </row>
    <row r="204" spans="1:5" ht="25.5">
      <c r="A204" s="40" t="s">
        <v>57</v>
      </c>
      <c r="E204" s="39" t="s">
        <v>896</v>
      </c>
    </row>
    <row r="205" spans="1:16" ht="25.5">
      <c r="A205" s="26" t="s">
        <v>50</v>
      </c>
      <c r="B205" s="31" t="s">
        <v>897</v>
      </c>
      <c r="C205" s="31" t="s">
        <v>898</v>
      </c>
      <c r="D205" s="26" t="s">
        <v>52</v>
      </c>
      <c r="E205" s="32" t="s">
        <v>899</v>
      </c>
      <c r="F205" s="33" t="s">
        <v>87</v>
      </c>
      <c r="G205" s="34">
        <v>5.554</v>
      </c>
      <c r="H205" s="35">
        <v>0</v>
      </c>
      <c r="I205" s="35">
        <f>ROUND(ROUND(H205,2)*ROUND(G205,3),2)</f>
      </c>
      <c r="J205" s="33" t="s">
        <v>99</v>
      </c>
      <c r="O205">
        <f>(I205*21)/100</f>
      </c>
      <c r="P205" t="s">
        <v>27</v>
      </c>
    </row>
    <row r="206" spans="1:5" ht="25.5">
      <c r="A206" s="36" t="s">
        <v>55</v>
      </c>
      <c r="E206" s="37" t="s">
        <v>900</v>
      </c>
    </row>
    <row r="207" spans="1:5" ht="12.75">
      <c r="A207" s="40" t="s">
        <v>57</v>
      </c>
      <c r="E207" s="39" t="s">
        <v>901</v>
      </c>
    </row>
    <row r="208" spans="1:16" ht="25.5">
      <c r="A208" s="26" t="s">
        <v>50</v>
      </c>
      <c r="B208" s="31" t="s">
        <v>902</v>
      </c>
      <c r="C208" s="31" t="s">
        <v>903</v>
      </c>
      <c r="D208" s="26" t="s">
        <v>52</v>
      </c>
      <c r="E208" s="32" t="s">
        <v>904</v>
      </c>
      <c r="F208" s="33" t="s">
        <v>87</v>
      </c>
      <c r="G208" s="34">
        <v>10.413</v>
      </c>
      <c r="H208" s="35">
        <v>0</v>
      </c>
      <c r="I208" s="35">
        <f>ROUND(ROUND(H208,2)*ROUND(G208,3),2)</f>
      </c>
      <c r="J208" s="33" t="s">
        <v>99</v>
      </c>
      <c r="O208">
        <f>(I208*21)/100</f>
      </c>
      <c r="P208" t="s">
        <v>27</v>
      </c>
    </row>
    <row r="209" spans="1:5" ht="25.5">
      <c r="A209" s="36" t="s">
        <v>55</v>
      </c>
      <c r="E209" s="37" t="s">
        <v>905</v>
      </c>
    </row>
    <row r="210" spans="1:5" ht="12.75">
      <c r="A210" s="40" t="s">
        <v>57</v>
      </c>
      <c r="E210" s="39" t="s">
        <v>853</v>
      </c>
    </row>
    <row r="211" spans="1:16" ht="12.75">
      <c r="A211" s="26" t="s">
        <v>50</v>
      </c>
      <c r="B211" s="31" t="s">
        <v>906</v>
      </c>
      <c r="C211" s="31" t="s">
        <v>907</v>
      </c>
      <c r="D211" s="26" t="s">
        <v>52</v>
      </c>
      <c r="E211" s="32" t="s">
        <v>908</v>
      </c>
      <c r="F211" s="33" t="s">
        <v>909</v>
      </c>
      <c r="G211" s="34">
        <v>12.496</v>
      </c>
      <c r="H211" s="35">
        <v>0</v>
      </c>
      <c r="I211" s="35">
        <f>ROUND(ROUND(H211,2)*ROUND(G211,3),2)</f>
      </c>
      <c r="J211" s="33" t="s">
        <v>99</v>
      </c>
      <c r="O211">
        <f>(I211*21)/100</f>
      </c>
      <c r="P211" t="s">
        <v>27</v>
      </c>
    </row>
    <row r="212" spans="1:5" ht="12.75">
      <c r="A212" s="36" t="s">
        <v>55</v>
      </c>
      <c r="E212" s="37" t="s">
        <v>910</v>
      </c>
    </row>
    <row r="213" spans="1:5" ht="12.75">
      <c r="A213" s="40" t="s">
        <v>57</v>
      </c>
      <c r="E213" s="39" t="s">
        <v>839</v>
      </c>
    </row>
    <row r="214" spans="1:16" ht="12.75">
      <c r="A214" s="26" t="s">
        <v>50</v>
      </c>
      <c r="B214" s="31" t="s">
        <v>911</v>
      </c>
      <c r="C214" s="31" t="s">
        <v>912</v>
      </c>
      <c r="D214" s="26" t="s">
        <v>52</v>
      </c>
      <c r="E214" s="32" t="s">
        <v>913</v>
      </c>
      <c r="F214" s="33" t="s">
        <v>909</v>
      </c>
      <c r="G214" s="34">
        <v>8.33</v>
      </c>
      <c r="H214" s="35">
        <v>0</v>
      </c>
      <c r="I214" s="35">
        <f>ROUND(ROUND(H214,2)*ROUND(G214,3),2)</f>
      </c>
      <c r="J214" s="33" t="s">
        <v>99</v>
      </c>
      <c r="O214">
        <f>(I214*21)/100</f>
      </c>
      <c r="P214" t="s">
        <v>27</v>
      </c>
    </row>
    <row r="215" spans="1:5" ht="12.75">
      <c r="A215" s="36" t="s">
        <v>55</v>
      </c>
      <c r="E215" s="37" t="s">
        <v>914</v>
      </c>
    </row>
    <row r="216" spans="1:5" ht="12.75">
      <c r="A216" s="40" t="s">
        <v>57</v>
      </c>
      <c r="E216" s="39" t="s">
        <v>836</v>
      </c>
    </row>
    <row r="217" spans="1:16" ht="12.75">
      <c r="A217" s="26" t="s">
        <v>50</v>
      </c>
      <c r="B217" s="31" t="s">
        <v>915</v>
      </c>
      <c r="C217" s="31" t="s">
        <v>916</v>
      </c>
      <c r="D217" s="26" t="s">
        <v>52</v>
      </c>
      <c r="E217" s="32" t="s">
        <v>917</v>
      </c>
      <c r="F217" s="33" t="s">
        <v>87</v>
      </c>
      <c r="G217" s="34">
        <v>8.33</v>
      </c>
      <c r="H217" s="35">
        <v>0</v>
      </c>
      <c r="I217" s="35">
        <f>ROUND(ROUND(H217,2)*ROUND(G217,3),2)</f>
      </c>
      <c r="J217" s="33"/>
      <c r="O217">
        <f>(I217*21)/100</f>
      </c>
      <c r="P217" t="s">
        <v>27</v>
      </c>
    </row>
    <row r="218" spans="1:5" ht="12.75">
      <c r="A218" s="36" t="s">
        <v>55</v>
      </c>
      <c r="E218" s="37" t="s">
        <v>917</v>
      </c>
    </row>
    <row r="219" spans="1:5" ht="12.75">
      <c r="A219" s="40" t="s">
        <v>57</v>
      </c>
      <c r="E219" s="39" t="s">
        <v>836</v>
      </c>
    </row>
    <row r="220" spans="1:16" ht="25.5">
      <c r="A220" s="26" t="s">
        <v>50</v>
      </c>
      <c r="B220" s="31" t="s">
        <v>918</v>
      </c>
      <c r="C220" s="31" t="s">
        <v>919</v>
      </c>
      <c r="D220" s="26" t="s">
        <v>52</v>
      </c>
      <c r="E220" s="32" t="s">
        <v>920</v>
      </c>
      <c r="F220" s="33" t="s">
        <v>54</v>
      </c>
      <c r="G220" s="34">
        <v>0.694</v>
      </c>
      <c r="H220" s="35">
        <v>0</v>
      </c>
      <c r="I220" s="35">
        <f>ROUND(ROUND(H220,2)*ROUND(G220,3),2)</f>
      </c>
      <c r="J220" s="33"/>
      <c r="O220">
        <f>(I220*21)/100</f>
      </c>
      <c r="P220" t="s">
        <v>27</v>
      </c>
    </row>
    <row r="221" spans="1:5" ht="25.5">
      <c r="A221" s="36" t="s">
        <v>55</v>
      </c>
      <c r="E221" s="37" t="s">
        <v>921</v>
      </c>
    </row>
    <row r="222" spans="1:5" ht="12.75">
      <c r="A222" s="40" t="s">
        <v>57</v>
      </c>
      <c r="E222" s="39" t="s">
        <v>850</v>
      </c>
    </row>
    <row r="223" spans="1:16" ht="25.5">
      <c r="A223" s="26" t="s">
        <v>50</v>
      </c>
      <c r="B223" s="31" t="s">
        <v>922</v>
      </c>
      <c r="C223" s="31" t="s">
        <v>923</v>
      </c>
      <c r="D223" s="26" t="s">
        <v>52</v>
      </c>
      <c r="E223" s="32" t="s">
        <v>921</v>
      </c>
      <c r="F223" s="33" t="s">
        <v>54</v>
      </c>
      <c r="G223" s="34">
        <v>0.694</v>
      </c>
      <c r="H223" s="35">
        <v>0</v>
      </c>
      <c r="I223" s="35">
        <f>ROUND(ROUND(H223,2)*ROUND(G223,3),2)</f>
      </c>
      <c r="J223" s="33"/>
      <c r="O223">
        <f>(I223*21)/100</f>
      </c>
      <c r="P223" t="s">
        <v>27</v>
      </c>
    </row>
    <row r="224" spans="1:5" ht="25.5">
      <c r="A224" s="36" t="s">
        <v>55</v>
      </c>
      <c r="E224" s="37" t="s">
        <v>921</v>
      </c>
    </row>
    <row r="225" spans="1:5" ht="12.75">
      <c r="A225" s="40" t="s">
        <v>57</v>
      </c>
      <c r="E225" s="39" t="s">
        <v>850</v>
      </c>
    </row>
    <row r="226" spans="1:16" ht="25.5">
      <c r="A226" s="26" t="s">
        <v>50</v>
      </c>
      <c r="B226" s="31" t="s">
        <v>924</v>
      </c>
      <c r="C226" s="31" t="s">
        <v>925</v>
      </c>
      <c r="D226" s="26" t="s">
        <v>52</v>
      </c>
      <c r="E226" s="32" t="s">
        <v>926</v>
      </c>
      <c r="F226" s="33" t="s">
        <v>54</v>
      </c>
      <c r="G226" s="34">
        <v>1.388</v>
      </c>
      <c r="H226" s="35">
        <v>0</v>
      </c>
      <c r="I226" s="35">
        <f>ROUND(ROUND(H226,2)*ROUND(G226,3),2)</f>
      </c>
      <c r="J226" s="33"/>
      <c r="O226">
        <f>(I226*21)/100</f>
      </c>
      <c r="P226" t="s">
        <v>27</v>
      </c>
    </row>
    <row r="227" spans="1:5" ht="25.5">
      <c r="A227" s="36" t="s">
        <v>55</v>
      </c>
      <c r="E227" s="37" t="s">
        <v>926</v>
      </c>
    </row>
    <row r="228" spans="1:5" ht="12.75">
      <c r="A228" s="40" t="s">
        <v>57</v>
      </c>
      <c r="E228" s="39" t="s">
        <v>847</v>
      </c>
    </row>
    <row r="229" spans="1:16" ht="25.5">
      <c r="A229" s="26" t="s">
        <v>50</v>
      </c>
      <c r="B229" s="31" t="s">
        <v>927</v>
      </c>
      <c r="C229" s="31" t="s">
        <v>928</v>
      </c>
      <c r="D229" s="26" t="s">
        <v>52</v>
      </c>
      <c r="E229" s="32" t="s">
        <v>929</v>
      </c>
      <c r="F229" s="33" t="s">
        <v>54</v>
      </c>
      <c r="G229" s="34">
        <v>4.859</v>
      </c>
      <c r="H229" s="35">
        <v>0</v>
      </c>
      <c r="I229" s="35">
        <f>ROUND(ROUND(H229,2)*ROUND(G229,3),2)</f>
      </c>
      <c r="J229" s="33"/>
      <c r="O229">
        <f>(I229*21)/100</f>
      </c>
      <c r="P229" t="s">
        <v>27</v>
      </c>
    </row>
    <row r="230" spans="1:5" ht="25.5">
      <c r="A230" s="36" t="s">
        <v>55</v>
      </c>
      <c r="E230" s="37" t="s">
        <v>929</v>
      </c>
    </row>
    <row r="231" spans="1:5" ht="12.75">
      <c r="A231" s="40" t="s">
        <v>57</v>
      </c>
      <c r="E231" s="39" t="s">
        <v>930</v>
      </c>
    </row>
    <row r="232" spans="1:16" ht="25.5">
      <c r="A232" s="26" t="s">
        <v>50</v>
      </c>
      <c r="B232" s="31" t="s">
        <v>931</v>
      </c>
      <c r="C232" s="31" t="s">
        <v>932</v>
      </c>
      <c r="D232" s="26" t="s">
        <v>52</v>
      </c>
      <c r="E232" s="32" t="s">
        <v>933</v>
      </c>
      <c r="F232" s="33" t="s">
        <v>54</v>
      </c>
      <c r="G232" s="34">
        <v>0.694</v>
      </c>
      <c r="H232" s="35">
        <v>0</v>
      </c>
      <c r="I232" s="35">
        <f>ROUND(ROUND(H232,2)*ROUND(G232,3),2)</f>
      </c>
      <c r="J232" s="33"/>
      <c r="O232">
        <f>(I232*21)/100</f>
      </c>
      <c r="P232" t="s">
        <v>27</v>
      </c>
    </row>
    <row r="233" spans="1:5" ht="25.5">
      <c r="A233" s="36" t="s">
        <v>55</v>
      </c>
      <c r="E233" s="37" t="s">
        <v>933</v>
      </c>
    </row>
    <row r="234" spans="1:5" ht="12.75">
      <c r="A234" s="40" t="s">
        <v>57</v>
      </c>
      <c r="E234" s="39" t="s">
        <v>850</v>
      </c>
    </row>
    <row r="235" spans="1:16" ht="12.75">
      <c r="A235" s="26" t="s">
        <v>50</v>
      </c>
      <c r="B235" s="31" t="s">
        <v>934</v>
      </c>
      <c r="C235" s="31" t="s">
        <v>935</v>
      </c>
      <c r="D235" s="26" t="s">
        <v>52</v>
      </c>
      <c r="E235" s="32" t="s">
        <v>936</v>
      </c>
      <c r="F235" s="33" t="s">
        <v>87</v>
      </c>
      <c r="G235" s="34">
        <v>11.107</v>
      </c>
      <c r="H235" s="35">
        <v>0</v>
      </c>
      <c r="I235" s="35">
        <f>ROUND(ROUND(H235,2)*ROUND(G235,3),2)</f>
      </c>
      <c r="J235" s="33" t="s">
        <v>99</v>
      </c>
      <c r="O235">
        <f>(I235*21)/100</f>
      </c>
      <c r="P235" t="s">
        <v>27</v>
      </c>
    </row>
    <row r="236" spans="1:5" ht="12.75">
      <c r="A236" s="36" t="s">
        <v>55</v>
      </c>
      <c r="E236" s="37" t="s">
        <v>937</v>
      </c>
    </row>
    <row r="237" spans="1:5" ht="12.75">
      <c r="A237" s="40" t="s">
        <v>57</v>
      </c>
      <c r="E237" s="39" t="s">
        <v>856</v>
      </c>
    </row>
    <row r="238" spans="1:16" ht="25.5">
      <c r="A238" s="26" t="s">
        <v>50</v>
      </c>
      <c r="B238" s="31" t="s">
        <v>938</v>
      </c>
      <c r="C238" s="31" t="s">
        <v>939</v>
      </c>
      <c r="D238" s="26" t="s">
        <v>52</v>
      </c>
      <c r="E238" s="32" t="s">
        <v>940</v>
      </c>
      <c r="F238" s="33" t="s">
        <v>941</v>
      </c>
      <c r="G238" s="34">
        <v>0.694</v>
      </c>
      <c r="H238" s="35">
        <v>0</v>
      </c>
      <c r="I238" s="35">
        <f>ROUND(ROUND(H238,2)*ROUND(G238,3),2)</f>
      </c>
      <c r="J238" s="33"/>
      <c r="O238">
        <f>(I238*21)/100</f>
      </c>
      <c r="P238" t="s">
        <v>27</v>
      </c>
    </row>
    <row r="239" spans="1:5" ht="25.5">
      <c r="A239" s="36" t="s">
        <v>55</v>
      </c>
      <c r="E239" s="37" t="s">
        <v>940</v>
      </c>
    </row>
    <row r="240" spans="1:5" ht="12.75">
      <c r="A240" s="40" t="s">
        <v>57</v>
      </c>
      <c r="E240" s="39" t="s">
        <v>850</v>
      </c>
    </row>
    <row r="241" spans="1:16" ht="12.75">
      <c r="A241" s="26" t="s">
        <v>50</v>
      </c>
      <c r="B241" s="31" t="s">
        <v>942</v>
      </c>
      <c r="C241" s="31" t="s">
        <v>943</v>
      </c>
      <c r="D241" s="26" t="s">
        <v>52</v>
      </c>
      <c r="E241" s="32" t="s">
        <v>944</v>
      </c>
      <c r="F241" s="33" t="s">
        <v>87</v>
      </c>
      <c r="G241" s="34">
        <v>11.107</v>
      </c>
      <c r="H241" s="35">
        <v>0</v>
      </c>
      <c r="I241" s="35">
        <f>ROUND(ROUND(H241,2)*ROUND(G241,3),2)</f>
      </c>
      <c r="J241" s="33" t="s">
        <v>99</v>
      </c>
      <c r="O241">
        <f>(I241*21)/100</f>
      </c>
      <c r="P241" t="s">
        <v>27</v>
      </c>
    </row>
    <row r="242" spans="1:5" ht="12.75">
      <c r="A242" s="36" t="s">
        <v>55</v>
      </c>
      <c r="E242" s="37" t="s">
        <v>945</v>
      </c>
    </row>
    <row r="243" spans="1:5" ht="12.75">
      <c r="A243" s="40" t="s">
        <v>57</v>
      </c>
      <c r="E243" s="39" t="s">
        <v>856</v>
      </c>
    </row>
    <row r="244" spans="1:16" ht="12.75">
      <c r="A244" s="26" t="s">
        <v>50</v>
      </c>
      <c r="B244" s="31" t="s">
        <v>946</v>
      </c>
      <c r="C244" s="31" t="s">
        <v>947</v>
      </c>
      <c r="D244" s="26" t="s">
        <v>52</v>
      </c>
      <c r="E244" s="32" t="s">
        <v>948</v>
      </c>
      <c r="F244" s="33" t="s">
        <v>132</v>
      </c>
      <c r="G244" s="34">
        <v>66.067</v>
      </c>
      <c r="H244" s="35">
        <v>0</v>
      </c>
      <c r="I244" s="35">
        <f>ROUND(ROUND(H244,2)*ROUND(G244,3),2)</f>
      </c>
      <c r="J244" s="33" t="s">
        <v>99</v>
      </c>
      <c r="O244">
        <f>(I244*21)/100</f>
      </c>
      <c r="P244" t="s">
        <v>27</v>
      </c>
    </row>
    <row r="245" spans="1:5" ht="12.75">
      <c r="A245" s="36" t="s">
        <v>55</v>
      </c>
      <c r="E245" s="37" t="s">
        <v>949</v>
      </c>
    </row>
    <row r="246" spans="1:5" ht="25.5">
      <c r="A246" s="40" t="s">
        <v>57</v>
      </c>
      <c r="E246" s="39" t="s">
        <v>950</v>
      </c>
    </row>
    <row r="247" spans="1:16" ht="12.75">
      <c r="A247" s="26" t="s">
        <v>50</v>
      </c>
      <c r="B247" s="31" t="s">
        <v>951</v>
      </c>
      <c r="C247" s="31" t="s">
        <v>952</v>
      </c>
      <c r="D247" s="26" t="s">
        <v>52</v>
      </c>
      <c r="E247" s="32" t="s">
        <v>953</v>
      </c>
      <c r="F247" s="33" t="s">
        <v>132</v>
      </c>
      <c r="G247" s="34">
        <v>289.842</v>
      </c>
      <c r="H247" s="35">
        <v>0</v>
      </c>
      <c r="I247" s="35">
        <f>ROUND(ROUND(H247,2)*ROUND(G247,3),2)</f>
      </c>
      <c r="J247" s="33" t="s">
        <v>99</v>
      </c>
      <c r="O247">
        <f>(I247*21)/100</f>
      </c>
      <c r="P247" t="s">
        <v>27</v>
      </c>
    </row>
    <row r="248" spans="1:5" ht="12.75">
      <c r="A248" s="36" t="s">
        <v>55</v>
      </c>
      <c r="E248" s="37" t="s">
        <v>954</v>
      </c>
    </row>
    <row r="249" spans="1:5" ht="25.5">
      <c r="A249" s="38" t="s">
        <v>57</v>
      </c>
      <c r="E249" s="39" t="s">
        <v>955</v>
      </c>
    </row>
    <row r="250" spans="1:18" ht="12.75" customHeight="1">
      <c r="A250" s="6" t="s">
        <v>48</v>
      </c>
      <c r="B250" s="6"/>
      <c r="C250" s="43" t="s">
        <v>42</v>
      </c>
      <c r="D250" s="6"/>
      <c r="E250" s="29" t="s">
        <v>956</v>
      </c>
      <c r="F250" s="6"/>
      <c r="G250" s="6"/>
      <c r="H250" s="6"/>
      <c r="I250" s="44">
        <f>0+Q250</f>
      </c>
      <c r="J250" s="6"/>
      <c r="O250">
        <f>0+R250</f>
      </c>
      <c r="Q250">
        <f>0+I251</f>
      </c>
      <c r="R250">
        <f>0+O251</f>
      </c>
    </row>
    <row r="251" spans="1:16" ht="12.75">
      <c r="A251" s="26" t="s">
        <v>50</v>
      </c>
      <c r="B251" s="31" t="s">
        <v>957</v>
      </c>
      <c r="C251" s="31" t="s">
        <v>958</v>
      </c>
      <c r="D251" s="26" t="s">
        <v>52</v>
      </c>
      <c r="E251" s="32" t="s">
        <v>959</v>
      </c>
      <c r="F251" s="33" t="s">
        <v>54</v>
      </c>
      <c r="G251" s="34">
        <v>0.694</v>
      </c>
      <c r="H251" s="35">
        <v>0</v>
      </c>
      <c r="I251" s="35">
        <f>ROUND(ROUND(H251,2)*ROUND(G251,3),2)</f>
      </c>
      <c r="J251" s="33"/>
      <c r="O251">
        <f>(I251*21)/100</f>
      </c>
      <c r="P251" t="s">
        <v>27</v>
      </c>
    </row>
    <row r="252" spans="1:5" ht="12.75">
      <c r="A252" s="36" t="s">
        <v>55</v>
      </c>
      <c r="E252" s="37" t="s">
        <v>959</v>
      </c>
    </row>
    <row r="253" spans="1:5" ht="12.75">
      <c r="A253" s="38" t="s">
        <v>57</v>
      </c>
      <c r="E253" s="39" t="s">
        <v>850</v>
      </c>
    </row>
    <row r="254" spans="1:18" ht="12.75" customHeight="1">
      <c r="A254" s="6" t="s">
        <v>48</v>
      </c>
      <c r="B254" s="6"/>
      <c r="C254" s="43" t="s">
        <v>960</v>
      </c>
      <c r="D254" s="6"/>
      <c r="E254" s="29" t="s">
        <v>961</v>
      </c>
      <c r="F254" s="6"/>
      <c r="G254" s="6"/>
      <c r="H254" s="6"/>
      <c r="I254" s="44">
        <f>0+Q254</f>
      </c>
      <c r="J254" s="6"/>
      <c r="O254">
        <f>0+R254</f>
      </c>
      <c r="Q254">
        <f>0+I255+I258</f>
      </c>
      <c r="R254">
        <f>0+O255+O258</f>
      </c>
    </row>
    <row r="255" spans="1:16" ht="12.75">
      <c r="A255" s="26" t="s">
        <v>50</v>
      </c>
      <c r="B255" s="31" t="s">
        <v>962</v>
      </c>
      <c r="C255" s="31" t="s">
        <v>963</v>
      </c>
      <c r="D255" s="26" t="s">
        <v>52</v>
      </c>
      <c r="E255" s="32" t="s">
        <v>964</v>
      </c>
      <c r="F255" s="33" t="s">
        <v>106</v>
      </c>
      <c r="G255" s="34">
        <v>114.755</v>
      </c>
      <c r="H255" s="35">
        <v>0</v>
      </c>
      <c r="I255" s="35">
        <f>ROUND(ROUND(H255,2)*ROUND(G255,3),2)</f>
      </c>
      <c r="J255" s="33" t="s">
        <v>99</v>
      </c>
      <c r="O255">
        <f>(I255*21)/100</f>
      </c>
      <c r="P255" t="s">
        <v>27</v>
      </c>
    </row>
    <row r="256" spans="1:5" ht="38.25">
      <c r="A256" s="36" t="s">
        <v>55</v>
      </c>
      <c r="E256" s="37" t="s">
        <v>965</v>
      </c>
    </row>
    <row r="257" spans="1:5" ht="12.75">
      <c r="A257" s="40" t="s">
        <v>57</v>
      </c>
      <c r="E257" s="39" t="s">
        <v>966</v>
      </c>
    </row>
    <row r="258" spans="1:16" ht="25.5">
      <c r="A258" s="26" t="s">
        <v>50</v>
      </c>
      <c r="B258" s="31" t="s">
        <v>967</v>
      </c>
      <c r="C258" s="31" t="s">
        <v>968</v>
      </c>
      <c r="D258" s="26" t="s">
        <v>52</v>
      </c>
      <c r="E258" s="32" t="s">
        <v>969</v>
      </c>
      <c r="F258" s="33" t="s">
        <v>106</v>
      </c>
      <c r="G258" s="34">
        <v>114.755</v>
      </c>
      <c r="H258" s="35">
        <v>0</v>
      </c>
      <c r="I258" s="35">
        <f>ROUND(ROUND(H258,2)*ROUND(G258,3),2)</f>
      </c>
      <c r="J258" s="33" t="s">
        <v>99</v>
      </c>
      <c r="O258">
        <f>(I258*21)/100</f>
      </c>
      <c r="P258" t="s">
        <v>27</v>
      </c>
    </row>
    <row r="259" spans="1:5" ht="38.25">
      <c r="A259" s="36" t="s">
        <v>55</v>
      </c>
      <c r="E259" s="37" t="s">
        <v>970</v>
      </c>
    </row>
    <row r="260" spans="1:5" ht="12.75">
      <c r="A260" s="38" t="s">
        <v>57</v>
      </c>
      <c r="E260" s="39" t="s">
        <v>966</v>
      </c>
    </row>
    <row r="261" spans="1:18" ht="12.75" customHeight="1">
      <c r="A261" s="6" t="s">
        <v>48</v>
      </c>
      <c r="B261" s="6"/>
      <c r="C261" s="43" t="s">
        <v>971</v>
      </c>
      <c r="D261" s="6"/>
      <c r="E261" s="29" t="s">
        <v>972</v>
      </c>
      <c r="F261" s="6"/>
      <c r="G261" s="6"/>
      <c r="H261" s="6"/>
      <c r="I261" s="44">
        <f>0+Q261</f>
      </c>
      <c r="J261" s="6"/>
      <c r="O261">
        <f>0+R261</f>
      </c>
      <c r="Q261">
        <f>0+I262</f>
      </c>
      <c r="R261">
        <f>0+O262</f>
      </c>
    </row>
    <row r="262" spans="1:16" ht="12.75">
      <c r="A262" s="26" t="s">
        <v>50</v>
      </c>
      <c r="B262" s="31" t="s">
        <v>973</v>
      </c>
      <c r="C262" s="31" t="s">
        <v>974</v>
      </c>
      <c r="D262" s="26" t="s">
        <v>52</v>
      </c>
      <c r="E262" s="32" t="s">
        <v>975</v>
      </c>
      <c r="F262" s="33" t="s">
        <v>661</v>
      </c>
      <c r="G262" s="34">
        <v>55.536</v>
      </c>
      <c r="H262" s="35">
        <v>0</v>
      </c>
      <c r="I262" s="35">
        <f>ROUND(ROUND(H262,2)*ROUND(G262,3),2)</f>
      </c>
      <c r="J262" s="33" t="s">
        <v>99</v>
      </c>
      <c r="O262">
        <f>(I262*21)/100</f>
      </c>
      <c r="P262" t="s">
        <v>27</v>
      </c>
    </row>
    <row r="263" spans="1:5" ht="25.5">
      <c r="A263" s="36" t="s">
        <v>55</v>
      </c>
      <c r="E263" s="37" t="s">
        <v>976</v>
      </c>
    </row>
    <row r="264" spans="1:5" ht="25.5">
      <c r="A264" s="38" t="s">
        <v>57</v>
      </c>
      <c r="E264" s="39" t="s">
        <v>977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0+O9+O124+O131+O144+O238+O245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978</v>
      </c>
      <c r="I3" s="41">
        <f>0+I9+I124+I131+I144+I238+I245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650</v>
      </c>
      <c r="D4" s="1"/>
      <c r="E4" s="14" t="s">
        <v>651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978</v>
      </c>
      <c r="D5" s="6"/>
      <c r="E5" s="18" t="s">
        <v>979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31</v>
      </c>
      <c r="D9" s="27"/>
      <c r="E9" s="29" t="s">
        <v>115</v>
      </c>
      <c r="F9" s="27"/>
      <c r="G9" s="27"/>
      <c r="H9" s="27"/>
      <c r="I9" s="30">
        <f>0+Q9</f>
      </c>
      <c r="J9" s="27"/>
      <c r="O9">
        <f>0+R9</f>
      </c>
      <c r="Q9">
        <f>0+I10+I13+I16+I19+I22+I25+I28+I31+I34+I37+I40+I43+I46+I49+I52+I55+I58+I61+I64+I67+I70+I73+I76+I79+I82+I85+I88+I91+I94+I97+I100+I103+I106+I109+I112+I115+I118+I121</f>
      </c>
      <c r="R9">
        <f>0+O10+O13+O16+O19+O22+O25+O28+O31+O34+O37+O40+O43+O46+O49+O52+O55+O58+O61+O64+O67+O70+O73+O76+O79+O82+O85+O88+O91+O94+O97+O100+O103+O106+O109+O112+O115+O118+O121</f>
      </c>
    </row>
    <row r="10" spans="1:16" ht="12.75">
      <c r="A10" s="26" t="s">
        <v>50</v>
      </c>
      <c r="B10" s="31" t="s">
        <v>31</v>
      </c>
      <c r="C10" s="31" t="s">
        <v>655</v>
      </c>
      <c r="D10" s="26" t="s">
        <v>52</v>
      </c>
      <c r="E10" s="32" t="s">
        <v>656</v>
      </c>
      <c r="F10" s="33" t="s">
        <v>132</v>
      </c>
      <c r="G10" s="34">
        <v>27.768</v>
      </c>
      <c r="H10" s="35">
        <v>0</v>
      </c>
      <c r="I10" s="35">
        <f>ROUND(ROUND(H10,2)*ROUND(G10,3),2)</f>
      </c>
      <c r="J10" s="33" t="s">
        <v>99</v>
      </c>
      <c r="O10">
        <f>(I10*21)/100</f>
      </c>
      <c r="P10" t="s">
        <v>27</v>
      </c>
    </row>
    <row r="11" spans="1:5" ht="12.75">
      <c r="A11" s="36" t="s">
        <v>55</v>
      </c>
      <c r="E11" s="37" t="s">
        <v>657</v>
      </c>
    </row>
    <row r="12" spans="1:5" ht="12.75">
      <c r="A12" s="40" t="s">
        <v>57</v>
      </c>
      <c r="E12" s="39" t="s">
        <v>981</v>
      </c>
    </row>
    <row r="13" spans="1:16" ht="12.75">
      <c r="A13" s="26" t="s">
        <v>50</v>
      </c>
      <c r="B13" s="31" t="s">
        <v>27</v>
      </c>
      <c r="C13" s="31" t="s">
        <v>659</v>
      </c>
      <c r="D13" s="26" t="s">
        <v>52</v>
      </c>
      <c r="E13" s="32" t="s">
        <v>660</v>
      </c>
      <c r="F13" s="33" t="s">
        <v>661</v>
      </c>
      <c r="G13" s="34">
        <v>499.824</v>
      </c>
      <c r="H13" s="35">
        <v>0</v>
      </c>
      <c r="I13" s="35">
        <f>ROUND(ROUND(H13,2)*ROUND(G13,3),2)</f>
      </c>
      <c r="J13" s="33" t="s">
        <v>99</v>
      </c>
      <c r="O13">
        <f>(I13*21)/100</f>
      </c>
      <c r="P13" t="s">
        <v>27</v>
      </c>
    </row>
    <row r="14" spans="1:5" ht="25.5">
      <c r="A14" s="36" t="s">
        <v>55</v>
      </c>
      <c r="E14" s="37" t="s">
        <v>662</v>
      </c>
    </row>
    <row r="15" spans="1:5" ht="25.5">
      <c r="A15" s="40" t="s">
        <v>57</v>
      </c>
      <c r="E15" s="39" t="s">
        <v>982</v>
      </c>
    </row>
    <row r="16" spans="1:16" ht="12.75">
      <c r="A16" s="26" t="s">
        <v>50</v>
      </c>
      <c r="B16" s="31" t="s">
        <v>26</v>
      </c>
      <c r="C16" s="31" t="s">
        <v>664</v>
      </c>
      <c r="D16" s="26" t="s">
        <v>52</v>
      </c>
      <c r="E16" s="32" t="s">
        <v>665</v>
      </c>
      <c r="F16" s="33" t="s">
        <v>666</v>
      </c>
      <c r="G16" s="34">
        <v>20.826</v>
      </c>
      <c r="H16" s="35">
        <v>0</v>
      </c>
      <c r="I16" s="35">
        <f>ROUND(ROUND(H16,2)*ROUND(G16,3),2)</f>
      </c>
      <c r="J16" s="33" t="s">
        <v>99</v>
      </c>
      <c r="O16">
        <f>(I16*21)/100</f>
      </c>
      <c r="P16" t="s">
        <v>27</v>
      </c>
    </row>
    <row r="17" spans="1:5" ht="25.5">
      <c r="A17" s="36" t="s">
        <v>55</v>
      </c>
      <c r="E17" s="37" t="s">
        <v>667</v>
      </c>
    </row>
    <row r="18" spans="1:5" ht="12.75">
      <c r="A18" s="40" t="s">
        <v>57</v>
      </c>
      <c r="E18" s="39" t="s">
        <v>983</v>
      </c>
    </row>
    <row r="19" spans="1:16" ht="12.75">
      <c r="A19" s="26" t="s">
        <v>50</v>
      </c>
      <c r="B19" s="31" t="s">
        <v>35</v>
      </c>
      <c r="C19" s="31" t="s">
        <v>669</v>
      </c>
      <c r="D19" s="26" t="s">
        <v>52</v>
      </c>
      <c r="E19" s="32" t="s">
        <v>670</v>
      </c>
      <c r="F19" s="33" t="s">
        <v>132</v>
      </c>
      <c r="G19" s="34">
        <v>10.413</v>
      </c>
      <c r="H19" s="35">
        <v>0</v>
      </c>
      <c r="I19" s="35">
        <f>ROUND(ROUND(H19,2)*ROUND(G19,3),2)</f>
      </c>
      <c r="J19" s="33" t="s">
        <v>99</v>
      </c>
      <c r="O19">
        <f>(I19*21)/100</f>
      </c>
      <c r="P19" t="s">
        <v>27</v>
      </c>
    </row>
    <row r="20" spans="1:5" ht="63.75">
      <c r="A20" s="36" t="s">
        <v>55</v>
      </c>
      <c r="E20" s="37" t="s">
        <v>671</v>
      </c>
    </row>
    <row r="21" spans="1:5" ht="12.75">
      <c r="A21" s="40" t="s">
        <v>57</v>
      </c>
      <c r="E21" s="39" t="s">
        <v>853</v>
      </c>
    </row>
    <row r="22" spans="1:16" ht="12.75">
      <c r="A22" s="26" t="s">
        <v>50</v>
      </c>
      <c r="B22" s="31" t="s">
        <v>37</v>
      </c>
      <c r="C22" s="31" t="s">
        <v>673</v>
      </c>
      <c r="D22" s="26" t="s">
        <v>52</v>
      </c>
      <c r="E22" s="32" t="s">
        <v>674</v>
      </c>
      <c r="F22" s="33" t="s">
        <v>132</v>
      </c>
      <c r="G22" s="34">
        <v>10.413</v>
      </c>
      <c r="H22" s="35">
        <v>0</v>
      </c>
      <c r="I22" s="35">
        <f>ROUND(ROUND(H22,2)*ROUND(G22,3),2)</f>
      </c>
      <c r="J22" s="33" t="s">
        <v>99</v>
      </c>
      <c r="O22">
        <f>(I22*21)/100</f>
      </c>
      <c r="P22" t="s">
        <v>27</v>
      </c>
    </row>
    <row r="23" spans="1:5" ht="63.75">
      <c r="A23" s="36" t="s">
        <v>55</v>
      </c>
      <c r="E23" s="37" t="s">
        <v>675</v>
      </c>
    </row>
    <row r="24" spans="1:5" ht="12.75">
      <c r="A24" s="40" t="s">
        <v>57</v>
      </c>
      <c r="E24" s="39" t="s">
        <v>984</v>
      </c>
    </row>
    <row r="25" spans="1:16" ht="12.75">
      <c r="A25" s="26" t="s">
        <v>50</v>
      </c>
      <c r="B25" s="31" t="s">
        <v>39</v>
      </c>
      <c r="C25" s="31" t="s">
        <v>676</v>
      </c>
      <c r="D25" s="26" t="s">
        <v>52</v>
      </c>
      <c r="E25" s="32" t="s">
        <v>677</v>
      </c>
      <c r="F25" s="33" t="s">
        <v>132</v>
      </c>
      <c r="G25" s="34">
        <v>11.801</v>
      </c>
      <c r="H25" s="35">
        <v>0</v>
      </c>
      <c r="I25" s="35">
        <f>ROUND(ROUND(H25,2)*ROUND(G25,3),2)</f>
      </c>
      <c r="J25" s="33" t="s">
        <v>99</v>
      </c>
      <c r="O25">
        <f>(I25*21)/100</f>
      </c>
      <c r="P25" t="s">
        <v>27</v>
      </c>
    </row>
    <row r="26" spans="1:5" ht="63.75">
      <c r="A26" s="36" t="s">
        <v>55</v>
      </c>
      <c r="E26" s="37" t="s">
        <v>678</v>
      </c>
    </row>
    <row r="27" spans="1:5" ht="12.75">
      <c r="A27" s="40" t="s">
        <v>57</v>
      </c>
      <c r="E27" s="39" t="s">
        <v>985</v>
      </c>
    </row>
    <row r="28" spans="1:16" ht="12.75">
      <c r="A28" s="26" t="s">
        <v>50</v>
      </c>
      <c r="B28" s="31" t="s">
        <v>74</v>
      </c>
      <c r="C28" s="31" t="s">
        <v>680</v>
      </c>
      <c r="D28" s="26" t="s">
        <v>52</v>
      </c>
      <c r="E28" s="32" t="s">
        <v>681</v>
      </c>
      <c r="F28" s="33" t="s">
        <v>132</v>
      </c>
      <c r="G28" s="34">
        <v>12.01</v>
      </c>
      <c r="H28" s="35">
        <v>0</v>
      </c>
      <c r="I28" s="35">
        <f>ROUND(ROUND(H28,2)*ROUND(G28,3),2)</f>
      </c>
      <c r="J28" s="33" t="s">
        <v>99</v>
      </c>
      <c r="O28">
        <f>(I28*21)/100</f>
      </c>
      <c r="P28" t="s">
        <v>27</v>
      </c>
    </row>
    <row r="29" spans="1:5" ht="63.75">
      <c r="A29" s="36" t="s">
        <v>55</v>
      </c>
      <c r="E29" s="37" t="s">
        <v>682</v>
      </c>
    </row>
    <row r="30" spans="1:5" ht="38.25">
      <c r="A30" s="40" t="s">
        <v>57</v>
      </c>
      <c r="E30" s="39" t="s">
        <v>986</v>
      </c>
    </row>
    <row r="31" spans="1:16" ht="12.75">
      <c r="A31" s="26" t="s">
        <v>50</v>
      </c>
      <c r="B31" s="31" t="s">
        <v>78</v>
      </c>
      <c r="C31" s="31" t="s">
        <v>684</v>
      </c>
      <c r="D31" s="26" t="s">
        <v>52</v>
      </c>
      <c r="E31" s="32" t="s">
        <v>685</v>
      </c>
      <c r="F31" s="33" t="s">
        <v>132</v>
      </c>
      <c r="G31" s="34">
        <v>277.291</v>
      </c>
      <c r="H31" s="35">
        <v>0</v>
      </c>
      <c r="I31" s="35">
        <f>ROUND(ROUND(H31,2)*ROUND(G31,3),2)</f>
      </c>
      <c r="J31" s="33" t="s">
        <v>99</v>
      </c>
      <c r="O31">
        <f>(I31*21)/100</f>
      </c>
      <c r="P31" t="s">
        <v>27</v>
      </c>
    </row>
    <row r="32" spans="1:5" ht="12.75">
      <c r="A32" s="36" t="s">
        <v>55</v>
      </c>
      <c r="E32" s="37" t="s">
        <v>686</v>
      </c>
    </row>
    <row r="33" spans="1:5" ht="76.5">
      <c r="A33" s="40" t="s">
        <v>57</v>
      </c>
      <c r="E33" s="39" t="s">
        <v>987</v>
      </c>
    </row>
    <row r="34" spans="1:16" ht="12.75">
      <c r="A34" s="26" t="s">
        <v>50</v>
      </c>
      <c r="B34" s="31" t="s">
        <v>42</v>
      </c>
      <c r="C34" s="31" t="s">
        <v>688</v>
      </c>
      <c r="D34" s="26" t="s">
        <v>52</v>
      </c>
      <c r="E34" s="32" t="s">
        <v>689</v>
      </c>
      <c r="F34" s="33" t="s">
        <v>132</v>
      </c>
      <c r="G34" s="34">
        <v>277.291</v>
      </c>
      <c r="H34" s="35">
        <v>0</v>
      </c>
      <c r="I34" s="35">
        <f>ROUND(ROUND(H34,2)*ROUND(G34,3),2)</f>
      </c>
      <c r="J34" s="33" t="s">
        <v>99</v>
      </c>
      <c r="O34">
        <f>(I34*21)/100</f>
      </c>
      <c r="P34" t="s">
        <v>27</v>
      </c>
    </row>
    <row r="35" spans="1:5" ht="12.75">
      <c r="A35" s="36" t="s">
        <v>55</v>
      </c>
      <c r="E35" s="37" t="s">
        <v>690</v>
      </c>
    </row>
    <row r="36" spans="1:5" ht="25.5">
      <c r="A36" s="40" t="s">
        <v>57</v>
      </c>
      <c r="E36" s="39" t="s">
        <v>988</v>
      </c>
    </row>
    <row r="37" spans="1:16" ht="12.75">
      <c r="A37" s="26" t="s">
        <v>50</v>
      </c>
      <c r="B37" s="31" t="s">
        <v>44</v>
      </c>
      <c r="C37" s="31" t="s">
        <v>692</v>
      </c>
      <c r="D37" s="26" t="s">
        <v>52</v>
      </c>
      <c r="E37" s="32" t="s">
        <v>693</v>
      </c>
      <c r="F37" s="33" t="s">
        <v>123</v>
      </c>
      <c r="G37" s="34">
        <v>118.702</v>
      </c>
      <c r="H37" s="35">
        <v>0</v>
      </c>
      <c r="I37" s="35">
        <f>ROUND(ROUND(H37,2)*ROUND(G37,3),2)</f>
      </c>
      <c r="J37" s="33" t="s">
        <v>99</v>
      </c>
      <c r="O37">
        <f>(I37*21)/100</f>
      </c>
      <c r="P37" t="s">
        <v>27</v>
      </c>
    </row>
    <row r="38" spans="1:5" ht="25.5">
      <c r="A38" s="36" t="s">
        <v>55</v>
      </c>
      <c r="E38" s="37" t="s">
        <v>694</v>
      </c>
    </row>
    <row r="39" spans="1:5" ht="409.5">
      <c r="A39" s="40" t="s">
        <v>57</v>
      </c>
      <c r="E39" s="39" t="s">
        <v>989</v>
      </c>
    </row>
    <row r="40" spans="1:16" ht="12.75">
      <c r="A40" s="26" t="s">
        <v>50</v>
      </c>
      <c r="B40" s="31" t="s">
        <v>46</v>
      </c>
      <c r="C40" s="31" t="s">
        <v>696</v>
      </c>
      <c r="D40" s="26" t="s">
        <v>52</v>
      </c>
      <c r="E40" s="32" t="s">
        <v>697</v>
      </c>
      <c r="F40" s="33" t="s">
        <v>123</v>
      </c>
      <c r="G40" s="34">
        <v>164.205</v>
      </c>
      <c r="H40" s="35">
        <v>0</v>
      </c>
      <c r="I40" s="35">
        <f>ROUND(ROUND(H40,2)*ROUND(G40,3),2)</f>
      </c>
      <c r="J40" s="33" t="s">
        <v>99</v>
      </c>
      <c r="O40">
        <f>(I40*21)/100</f>
      </c>
      <c r="P40" t="s">
        <v>27</v>
      </c>
    </row>
    <row r="41" spans="1:5" ht="25.5">
      <c r="A41" s="36" t="s">
        <v>55</v>
      </c>
      <c r="E41" s="37" t="s">
        <v>698</v>
      </c>
    </row>
    <row r="42" spans="1:5" ht="25.5">
      <c r="A42" s="40" t="s">
        <v>57</v>
      </c>
      <c r="E42" s="39" t="s">
        <v>990</v>
      </c>
    </row>
    <row r="43" spans="1:16" ht="12.75">
      <c r="A43" s="26" t="s">
        <v>50</v>
      </c>
      <c r="B43" s="31" t="s">
        <v>92</v>
      </c>
      <c r="C43" s="31" t="s">
        <v>700</v>
      </c>
      <c r="D43" s="26" t="s">
        <v>52</v>
      </c>
      <c r="E43" s="32" t="s">
        <v>701</v>
      </c>
      <c r="F43" s="33" t="s">
        <v>123</v>
      </c>
      <c r="G43" s="34">
        <v>82.102</v>
      </c>
      <c r="H43" s="35">
        <v>0</v>
      </c>
      <c r="I43" s="35">
        <f>ROUND(ROUND(H43,2)*ROUND(G43,3),2)</f>
      </c>
      <c r="J43" s="33" t="s">
        <v>99</v>
      </c>
      <c r="O43">
        <f>(I43*21)/100</f>
      </c>
      <c r="P43" t="s">
        <v>27</v>
      </c>
    </row>
    <row r="44" spans="1:5" ht="25.5">
      <c r="A44" s="36" t="s">
        <v>55</v>
      </c>
      <c r="E44" s="37" t="s">
        <v>702</v>
      </c>
    </row>
    <row r="45" spans="1:5" ht="25.5">
      <c r="A45" s="40" t="s">
        <v>57</v>
      </c>
      <c r="E45" s="39" t="s">
        <v>991</v>
      </c>
    </row>
    <row r="46" spans="1:16" ht="12.75">
      <c r="A46" s="26" t="s">
        <v>50</v>
      </c>
      <c r="B46" s="31" t="s">
        <v>96</v>
      </c>
      <c r="C46" s="31" t="s">
        <v>704</v>
      </c>
      <c r="D46" s="26" t="s">
        <v>52</v>
      </c>
      <c r="E46" s="32" t="s">
        <v>705</v>
      </c>
      <c r="F46" s="33" t="s">
        <v>123</v>
      </c>
      <c r="G46" s="34">
        <v>70.374</v>
      </c>
      <c r="H46" s="35">
        <v>0</v>
      </c>
      <c r="I46" s="35">
        <f>ROUND(ROUND(H46,2)*ROUND(G46,3),2)</f>
      </c>
      <c r="J46" s="33" t="s">
        <v>99</v>
      </c>
      <c r="O46">
        <f>(I46*21)/100</f>
      </c>
      <c r="P46" t="s">
        <v>27</v>
      </c>
    </row>
    <row r="47" spans="1:5" ht="25.5">
      <c r="A47" s="36" t="s">
        <v>55</v>
      </c>
      <c r="E47" s="37" t="s">
        <v>706</v>
      </c>
    </row>
    <row r="48" spans="1:5" ht="25.5">
      <c r="A48" s="40" t="s">
        <v>57</v>
      </c>
      <c r="E48" s="39" t="s">
        <v>992</v>
      </c>
    </row>
    <row r="49" spans="1:16" ht="12.75">
      <c r="A49" s="26" t="s">
        <v>50</v>
      </c>
      <c r="B49" s="31" t="s">
        <v>156</v>
      </c>
      <c r="C49" s="31" t="s">
        <v>708</v>
      </c>
      <c r="D49" s="26" t="s">
        <v>52</v>
      </c>
      <c r="E49" s="32" t="s">
        <v>709</v>
      </c>
      <c r="F49" s="33" t="s">
        <v>123</v>
      </c>
      <c r="G49" s="34">
        <v>35.187</v>
      </c>
      <c r="H49" s="35">
        <v>0</v>
      </c>
      <c r="I49" s="35">
        <f>ROUND(ROUND(H49,2)*ROUND(G49,3),2)</f>
      </c>
      <c r="J49" s="33" t="s">
        <v>99</v>
      </c>
      <c r="O49">
        <f>(I49*21)/100</f>
      </c>
      <c r="P49" t="s">
        <v>27</v>
      </c>
    </row>
    <row r="50" spans="1:5" ht="25.5">
      <c r="A50" s="36" t="s">
        <v>55</v>
      </c>
      <c r="E50" s="37" t="s">
        <v>710</v>
      </c>
    </row>
    <row r="51" spans="1:5" ht="25.5">
      <c r="A51" s="40" t="s">
        <v>57</v>
      </c>
      <c r="E51" s="39" t="s">
        <v>993</v>
      </c>
    </row>
    <row r="52" spans="1:16" ht="12.75">
      <c r="A52" s="26" t="s">
        <v>50</v>
      </c>
      <c r="B52" s="31" t="s">
        <v>160</v>
      </c>
      <c r="C52" s="31" t="s">
        <v>712</v>
      </c>
      <c r="D52" s="26" t="s">
        <v>52</v>
      </c>
      <c r="E52" s="32" t="s">
        <v>713</v>
      </c>
      <c r="F52" s="33" t="s">
        <v>123</v>
      </c>
      <c r="G52" s="34">
        <v>168.16</v>
      </c>
      <c r="H52" s="35">
        <v>0</v>
      </c>
      <c r="I52" s="35">
        <f>ROUND(ROUND(H52,2)*ROUND(G52,3),2)</f>
      </c>
      <c r="J52" s="33" t="s">
        <v>99</v>
      </c>
      <c r="O52">
        <f>(I52*21)/100</f>
      </c>
      <c r="P52" t="s">
        <v>27</v>
      </c>
    </row>
    <row r="53" spans="1:5" ht="25.5">
      <c r="A53" s="36" t="s">
        <v>55</v>
      </c>
      <c r="E53" s="37" t="s">
        <v>714</v>
      </c>
    </row>
    <row r="54" spans="1:5" ht="25.5">
      <c r="A54" s="40" t="s">
        <v>57</v>
      </c>
      <c r="E54" s="39" t="s">
        <v>994</v>
      </c>
    </row>
    <row r="55" spans="1:16" ht="12.75">
      <c r="A55" s="26" t="s">
        <v>50</v>
      </c>
      <c r="B55" s="31" t="s">
        <v>164</v>
      </c>
      <c r="C55" s="31" t="s">
        <v>716</v>
      </c>
      <c r="D55" s="26" t="s">
        <v>52</v>
      </c>
      <c r="E55" s="32" t="s">
        <v>717</v>
      </c>
      <c r="F55" s="33" t="s">
        <v>123</v>
      </c>
      <c r="G55" s="34">
        <v>84.08</v>
      </c>
      <c r="H55" s="35">
        <v>0</v>
      </c>
      <c r="I55" s="35">
        <f>ROUND(ROUND(H55,2)*ROUND(G55,3),2)</f>
      </c>
      <c r="J55" s="33" t="s">
        <v>99</v>
      </c>
      <c r="O55">
        <f>(I55*21)/100</f>
      </c>
      <c r="P55" t="s">
        <v>27</v>
      </c>
    </row>
    <row r="56" spans="1:5" ht="38.25">
      <c r="A56" s="36" t="s">
        <v>55</v>
      </c>
      <c r="E56" s="37" t="s">
        <v>718</v>
      </c>
    </row>
    <row r="57" spans="1:5" ht="25.5">
      <c r="A57" s="40" t="s">
        <v>57</v>
      </c>
      <c r="E57" s="39" t="s">
        <v>995</v>
      </c>
    </row>
    <row r="58" spans="1:16" ht="12.75">
      <c r="A58" s="26" t="s">
        <v>50</v>
      </c>
      <c r="B58" s="31" t="s">
        <v>166</v>
      </c>
      <c r="C58" s="31" t="s">
        <v>720</v>
      </c>
      <c r="D58" s="26" t="s">
        <v>52</v>
      </c>
      <c r="E58" s="32" t="s">
        <v>721</v>
      </c>
      <c r="F58" s="33" t="s">
        <v>123</v>
      </c>
      <c r="G58" s="34">
        <v>72.068</v>
      </c>
      <c r="H58" s="35">
        <v>0</v>
      </c>
      <c r="I58" s="35">
        <f>ROUND(ROUND(H58,2)*ROUND(G58,3),2)</f>
      </c>
      <c r="J58" s="33" t="s">
        <v>99</v>
      </c>
      <c r="O58">
        <f>(I58*21)/100</f>
      </c>
      <c r="P58" t="s">
        <v>27</v>
      </c>
    </row>
    <row r="59" spans="1:5" ht="25.5">
      <c r="A59" s="36" t="s">
        <v>55</v>
      </c>
      <c r="E59" s="37" t="s">
        <v>722</v>
      </c>
    </row>
    <row r="60" spans="1:5" ht="25.5">
      <c r="A60" s="40" t="s">
        <v>57</v>
      </c>
      <c r="E60" s="39" t="s">
        <v>996</v>
      </c>
    </row>
    <row r="61" spans="1:16" ht="12.75">
      <c r="A61" s="26" t="s">
        <v>50</v>
      </c>
      <c r="B61" s="31" t="s">
        <v>170</v>
      </c>
      <c r="C61" s="31" t="s">
        <v>724</v>
      </c>
      <c r="D61" s="26" t="s">
        <v>52</v>
      </c>
      <c r="E61" s="32" t="s">
        <v>725</v>
      </c>
      <c r="F61" s="33" t="s">
        <v>123</v>
      </c>
      <c r="G61" s="34">
        <v>36.035</v>
      </c>
      <c r="H61" s="35">
        <v>0</v>
      </c>
      <c r="I61" s="35">
        <f>ROUND(ROUND(H61,2)*ROUND(G61,3),2)</f>
      </c>
      <c r="J61" s="33" t="s">
        <v>99</v>
      </c>
      <c r="O61">
        <f>(I61*21)/100</f>
      </c>
      <c r="P61" t="s">
        <v>27</v>
      </c>
    </row>
    <row r="62" spans="1:5" ht="38.25">
      <c r="A62" s="36" t="s">
        <v>55</v>
      </c>
      <c r="E62" s="37" t="s">
        <v>726</v>
      </c>
    </row>
    <row r="63" spans="1:5" ht="25.5">
      <c r="A63" s="40" t="s">
        <v>57</v>
      </c>
      <c r="E63" s="39" t="s">
        <v>997</v>
      </c>
    </row>
    <row r="64" spans="1:16" ht="25.5">
      <c r="A64" s="26" t="s">
        <v>50</v>
      </c>
      <c r="B64" s="31" t="s">
        <v>174</v>
      </c>
      <c r="C64" s="31" t="s">
        <v>728</v>
      </c>
      <c r="D64" s="26" t="s">
        <v>52</v>
      </c>
      <c r="E64" s="32" t="s">
        <v>729</v>
      </c>
      <c r="F64" s="33" t="s">
        <v>123</v>
      </c>
      <c r="G64" s="34">
        <v>17.752</v>
      </c>
      <c r="H64" s="35">
        <v>0</v>
      </c>
      <c r="I64" s="35">
        <f>ROUND(ROUND(H64,2)*ROUND(G64,3),2)</f>
      </c>
      <c r="J64" s="33" t="s">
        <v>99</v>
      </c>
      <c r="O64">
        <f>(I64*21)/100</f>
      </c>
      <c r="P64" t="s">
        <v>27</v>
      </c>
    </row>
    <row r="65" spans="1:5" ht="38.25">
      <c r="A65" s="36" t="s">
        <v>55</v>
      </c>
      <c r="E65" s="37" t="s">
        <v>730</v>
      </c>
    </row>
    <row r="66" spans="1:5" ht="51">
      <c r="A66" s="40" t="s">
        <v>57</v>
      </c>
      <c r="E66" s="39" t="s">
        <v>998</v>
      </c>
    </row>
    <row r="67" spans="1:16" ht="25.5">
      <c r="A67" s="26" t="s">
        <v>50</v>
      </c>
      <c r="B67" s="31" t="s">
        <v>179</v>
      </c>
      <c r="C67" s="31" t="s">
        <v>732</v>
      </c>
      <c r="D67" s="26" t="s">
        <v>52</v>
      </c>
      <c r="E67" s="32" t="s">
        <v>733</v>
      </c>
      <c r="F67" s="33" t="s">
        <v>123</v>
      </c>
      <c r="G67" s="34">
        <v>8.876</v>
      </c>
      <c r="H67" s="35">
        <v>0</v>
      </c>
      <c r="I67" s="35">
        <f>ROUND(ROUND(H67,2)*ROUND(G67,3),2)</f>
      </c>
      <c r="J67" s="33" t="s">
        <v>99</v>
      </c>
      <c r="O67">
        <f>(I67*21)/100</f>
      </c>
      <c r="P67" t="s">
        <v>27</v>
      </c>
    </row>
    <row r="68" spans="1:5" ht="38.25">
      <c r="A68" s="36" t="s">
        <v>55</v>
      </c>
      <c r="E68" s="37" t="s">
        <v>734</v>
      </c>
    </row>
    <row r="69" spans="1:5" ht="25.5">
      <c r="A69" s="40" t="s">
        <v>57</v>
      </c>
      <c r="E69" s="39" t="s">
        <v>999</v>
      </c>
    </row>
    <row r="70" spans="1:16" ht="12.75">
      <c r="A70" s="26" t="s">
        <v>50</v>
      </c>
      <c r="B70" s="31" t="s">
        <v>183</v>
      </c>
      <c r="C70" s="31" t="s">
        <v>736</v>
      </c>
      <c r="D70" s="26" t="s">
        <v>52</v>
      </c>
      <c r="E70" s="32" t="s">
        <v>737</v>
      </c>
      <c r="F70" s="33" t="s">
        <v>87</v>
      </c>
      <c r="G70" s="34">
        <v>2.777</v>
      </c>
      <c r="H70" s="35">
        <v>0</v>
      </c>
      <c r="I70" s="35">
        <f>ROUND(ROUND(H70,2)*ROUND(G70,3),2)</f>
      </c>
      <c r="J70" s="33"/>
      <c r="O70">
        <f>(I70*21)/100</f>
      </c>
      <c r="P70" t="s">
        <v>27</v>
      </c>
    </row>
    <row r="71" spans="1:5" ht="12.75">
      <c r="A71" s="36" t="s">
        <v>55</v>
      </c>
      <c r="E71" s="37" t="s">
        <v>737</v>
      </c>
    </row>
    <row r="72" spans="1:5" ht="12.75">
      <c r="A72" s="40" t="s">
        <v>57</v>
      </c>
      <c r="E72" s="39" t="s">
        <v>1000</v>
      </c>
    </row>
    <row r="73" spans="1:16" ht="12.75">
      <c r="A73" s="26" t="s">
        <v>50</v>
      </c>
      <c r="B73" s="31" t="s">
        <v>188</v>
      </c>
      <c r="C73" s="31" t="s">
        <v>739</v>
      </c>
      <c r="D73" s="26" t="s">
        <v>52</v>
      </c>
      <c r="E73" s="32" t="s">
        <v>740</v>
      </c>
      <c r="F73" s="33" t="s">
        <v>118</v>
      </c>
      <c r="G73" s="34">
        <v>33.295</v>
      </c>
      <c r="H73" s="35">
        <v>0</v>
      </c>
      <c r="I73" s="35">
        <f>ROUND(ROUND(H73,2)*ROUND(G73,3),2)</f>
      </c>
      <c r="J73" s="33" t="s">
        <v>99</v>
      </c>
      <c r="O73">
        <f>(I73*21)/100</f>
      </c>
      <c r="P73" t="s">
        <v>27</v>
      </c>
    </row>
    <row r="74" spans="1:5" ht="25.5">
      <c r="A74" s="36" t="s">
        <v>55</v>
      </c>
      <c r="E74" s="37" t="s">
        <v>741</v>
      </c>
    </row>
    <row r="75" spans="1:5" ht="38.25">
      <c r="A75" s="40" t="s">
        <v>57</v>
      </c>
      <c r="E75" s="39" t="s">
        <v>1001</v>
      </c>
    </row>
    <row r="76" spans="1:16" ht="12.75">
      <c r="A76" s="26" t="s">
        <v>50</v>
      </c>
      <c r="B76" s="31" t="s">
        <v>193</v>
      </c>
      <c r="C76" s="31" t="s">
        <v>743</v>
      </c>
      <c r="D76" s="26" t="s">
        <v>52</v>
      </c>
      <c r="E76" s="32" t="s">
        <v>744</v>
      </c>
      <c r="F76" s="33" t="s">
        <v>118</v>
      </c>
      <c r="G76" s="34">
        <v>413.469</v>
      </c>
      <c r="H76" s="35">
        <v>0</v>
      </c>
      <c r="I76" s="35">
        <f>ROUND(ROUND(H76,2)*ROUND(G76,3),2)</f>
      </c>
      <c r="J76" s="33" t="s">
        <v>99</v>
      </c>
      <c r="O76">
        <f>(I76*21)/100</f>
      </c>
      <c r="P76" t="s">
        <v>27</v>
      </c>
    </row>
    <row r="77" spans="1:5" ht="25.5">
      <c r="A77" s="36" t="s">
        <v>55</v>
      </c>
      <c r="E77" s="37" t="s">
        <v>745</v>
      </c>
    </row>
    <row r="78" spans="1:5" ht="76.5">
      <c r="A78" s="40" t="s">
        <v>57</v>
      </c>
      <c r="E78" s="39" t="s">
        <v>1002</v>
      </c>
    </row>
    <row r="79" spans="1:16" ht="12.75">
      <c r="A79" s="26" t="s">
        <v>50</v>
      </c>
      <c r="B79" s="31" t="s">
        <v>197</v>
      </c>
      <c r="C79" s="31" t="s">
        <v>747</v>
      </c>
      <c r="D79" s="26" t="s">
        <v>52</v>
      </c>
      <c r="E79" s="32" t="s">
        <v>748</v>
      </c>
      <c r="F79" s="33" t="s">
        <v>118</v>
      </c>
      <c r="G79" s="34">
        <v>33.295</v>
      </c>
      <c r="H79" s="35">
        <v>0</v>
      </c>
      <c r="I79" s="35">
        <f>ROUND(ROUND(H79,2)*ROUND(G79,3),2)</f>
      </c>
      <c r="J79" s="33" t="s">
        <v>99</v>
      </c>
      <c r="O79">
        <f>(I79*21)/100</f>
      </c>
      <c r="P79" t="s">
        <v>27</v>
      </c>
    </row>
    <row r="80" spans="1:5" ht="25.5">
      <c r="A80" s="36" t="s">
        <v>55</v>
      </c>
      <c r="E80" s="37" t="s">
        <v>749</v>
      </c>
    </row>
    <row r="81" spans="1:5" ht="25.5">
      <c r="A81" s="40" t="s">
        <v>57</v>
      </c>
      <c r="E81" s="39" t="s">
        <v>1003</v>
      </c>
    </row>
    <row r="82" spans="1:16" ht="12.75">
      <c r="A82" s="26" t="s">
        <v>50</v>
      </c>
      <c r="B82" s="31" t="s">
        <v>202</v>
      </c>
      <c r="C82" s="31" t="s">
        <v>751</v>
      </c>
      <c r="D82" s="26" t="s">
        <v>52</v>
      </c>
      <c r="E82" s="32" t="s">
        <v>752</v>
      </c>
      <c r="F82" s="33" t="s">
        <v>118</v>
      </c>
      <c r="G82" s="34">
        <v>413.469</v>
      </c>
      <c r="H82" s="35">
        <v>0</v>
      </c>
      <c r="I82" s="35">
        <f>ROUND(ROUND(H82,2)*ROUND(G82,3),2)</f>
      </c>
      <c r="J82" s="33" t="s">
        <v>99</v>
      </c>
      <c r="O82">
        <f>(I82*21)/100</f>
      </c>
      <c r="P82" t="s">
        <v>27</v>
      </c>
    </row>
    <row r="83" spans="1:5" ht="25.5">
      <c r="A83" s="36" t="s">
        <v>55</v>
      </c>
      <c r="E83" s="37" t="s">
        <v>753</v>
      </c>
    </row>
    <row r="84" spans="1:5" ht="25.5">
      <c r="A84" s="40" t="s">
        <v>57</v>
      </c>
      <c r="E84" s="39" t="s">
        <v>1004</v>
      </c>
    </row>
    <row r="85" spans="1:16" ht="12.75">
      <c r="A85" s="26" t="s">
        <v>50</v>
      </c>
      <c r="B85" s="31" t="s">
        <v>207</v>
      </c>
      <c r="C85" s="31" t="s">
        <v>755</v>
      </c>
      <c r="D85" s="26" t="s">
        <v>52</v>
      </c>
      <c r="E85" s="32" t="s">
        <v>756</v>
      </c>
      <c r="F85" s="33" t="s">
        <v>123</v>
      </c>
      <c r="G85" s="34">
        <v>474.806</v>
      </c>
      <c r="H85" s="35">
        <v>0</v>
      </c>
      <c r="I85" s="35">
        <f>ROUND(ROUND(H85,2)*ROUND(G85,3),2)</f>
      </c>
      <c r="J85" s="33" t="s">
        <v>99</v>
      </c>
      <c r="O85">
        <f>(I85*21)/100</f>
      </c>
      <c r="P85" t="s">
        <v>27</v>
      </c>
    </row>
    <row r="86" spans="1:5" ht="38.25">
      <c r="A86" s="36" t="s">
        <v>55</v>
      </c>
      <c r="E86" s="37" t="s">
        <v>757</v>
      </c>
    </row>
    <row r="87" spans="1:5" ht="38.25">
      <c r="A87" s="40" t="s">
        <v>57</v>
      </c>
      <c r="E87" s="39" t="s">
        <v>1005</v>
      </c>
    </row>
    <row r="88" spans="1:16" ht="12.75">
      <c r="A88" s="26" t="s">
        <v>50</v>
      </c>
      <c r="B88" s="31" t="s">
        <v>212</v>
      </c>
      <c r="C88" s="31" t="s">
        <v>759</v>
      </c>
      <c r="D88" s="26" t="s">
        <v>52</v>
      </c>
      <c r="E88" s="32" t="s">
        <v>760</v>
      </c>
      <c r="F88" s="33" t="s">
        <v>123</v>
      </c>
      <c r="G88" s="34">
        <v>806.972</v>
      </c>
      <c r="H88" s="35">
        <v>0</v>
      </c>
      <c r="I88" s="35">
        <f>ROUND(ROUND(H88,2)*ROUND(G88,3),2)</f>
      </c>
      <c r="J88" s="33" t="s">
        <v>99</v>
      </c>
      <c r="O88">
        <f>(I88*21)/100</f>
      </c>
      <c r="P88" t="s">
        <v>27</v>
      </c>
    </row>
    <row r="89" spans="1:5" ht="38.25">
      <c r="A89" s="36" t="s">
        <v>55</v>
      </c>
      <c r="E89" s="37" t="s">
        <v>761</v>
      </c>
    </row>
    <row r="90" spans="1:5" ht="51">
      <c r="A90" s="40" t="s">
        <v>57</v>
      </c>
      <c r="E90" s="39" t="s">
        <v>1006</v>
      </c>
    </row>
    <row r="91" spans="1:16" ht="12.75">
      <c r="A91" s="26" t="s">
        <v>50</v>
      </c>
      <c r="B91" s="31" t="s">
        <v>214</v>
      </c>
      <c r="C91" s="31" t="s">
        <v>763</v>
      </c>
      <c r="D91" s="26" t="s">
        <v>52</v>
      </c>
      <c r="E91" s="32" t="s">
        <v>764</v>
      </c>
      <c r="F91" s="33" t="s">
        <v>123</v>
      </c>
      <c r="G91" s="34">
        <v>178.145</v>
      </c>
      <c r="H91" s="35">
        <v>0</v>
      </c>
      <c r="I91" s="35">
        <f>ROUND(ROUND(H91,2)*ROUND(G91,3),2)</f>
      </c>
      <c r="J91" s="33" t="s">
        <v>99</v>
      </c>
      <c r="O91">
        <f>(I91*21)/100</f>
      </c>
      <c r="P91" t="s">
        <v>27</v>
      </c>
    </row>
    <row r="92" spans="1:5" ht="38.25">
      <c r="A92" s="36" t="s">
        <v>55</v>
      </c>
      <c r="E92" s="37" t="s">
        <v>765</v>
      </c>
    </row>
    <row r="93" spans="1:5" ht="165.75">
      <c r="A93" s="40" t="s">
        <v>57</v>
      </c>
      <c r="E93" s="39" t="s">
        <v>1007</v>
      </c>
    </row>
    <row r="94" spans="1:16" ht="25.5">
      <c r="A94" s="26" t="s">
        <v>50</v>
      </c>
      <c r="B94" s="31" t="s">
        <v>219</v>
      </c>
      <c r="C94" s="31" t="s">
        <v>767</v>
      </c>
      <c r="D94" s="26" t="s">
        <v>52</v>
      </c>
      <c r="E94" s="32" t="s">
        <v>768</v>
      </c>
      <c r="F94" s="33" t="s">
        <v>123</v>
      </c>
      <c r="G94" s="34">
        <v>1781.449</v>
      </c>
      <c r="H94" s="35">
        <v>0</v>
      </c>
      <c r="I94" s="35">
        <f>ROUND(ROUND(H94,2)*ROUND(G94,3),2)</f>
      </c>
      <c r="J94" s="33" t="s">
        <v>99</v>
      </c>
      <c r="O94">
        <f>(I94*21)/100</f>
      </c>
      <c r="P94" t="s">
        <v>27</v>
      </c>
    </row>
    <row r="95" spans="1:5" ht="38.25">
      <c r="A95" s="36" t="s">
        <v>55</v>
      </c>
      <c r="E95" s="37" t="s">
        <v>769</v>
      </c>
    </row>
    <row r="96" spans="1:5" ht="25.5">
      <c r="A96" s="40" t="s">
        <v>57</v>
      </c>
      <c r="E96" s="39" t="s">
        <v>1008</v>
      </c>
    </row>
    <row r="97" spans="1:16" ht="12.75">
      <c r="A97" s="26" t="s">
        <v>50</v>
      </c>
      <c r="B97" s="31" t="s">
        <v>224</v>
      </c>
      <c r="C97" s="31" t="s">
        <v>771</v>
      </c>
      <c r="D97" s="26" t="s">
        <v>52</v>
      </c>
      <c r="E97" s="32" t="s">
        <v>772</v>
      </c>
      <c r="F97" s="33" t="s">
        <v>123</v>
      </c>
      <c r="G97" s="34">
        <v>492.559</v>
      </c>
      <c r="H97" s="35">
        <v>0</v>
      </c>
      <c r="I97" s="35">
        <f>ROUND(ROUND(H97,2)*ROUND(G97,3),2)</f>
      </c>
      <c r="J97" s="33" t="s">
        <v>99</v>
      </c>
      <c r="O97">
        <f>(I97*21)/100</f>
      </c>
      <c r="P97" t="s">
        <v>27</v>
      </c>
    </row>
    <row r="98" spans="1:5" ht="25.5">
      <c r="A98" s="36" t="s">
        <v>55</v>
      </c>
      <c r="E98" s="37" t="s">
        <v>773</v>
      </c>
    </row>
    <row r="99" spans="1:5" ht="51">
      <c r="A99" s="40" t="s">
        <v>57</v>
      </c>
      <c r="E99" s="39" t="s">
        <v>1009</v>
      </c>
    </row>
    <row r="100" spans="1:16" ht="12.75">
      <c r="A100" s="26" t="s">
        <v>50</v>
      </c>
      <c r="B100" s="31" t="s">
        <v>227</v>
      </c>
      <c r="C100" s="31" t="s">
        <v>775</v>
      </c>
      <c r="D100" s="26" t="s">
        <v>52</v>
      </c>
      <c r="E100" s="32" t="s">
        <v>776</v>
      </c>
      <c r="F100" s="33" t="s">
        <v>123</v>
      </c>
      <c r="G100" s="34">
        <v>178.145</v>
      </c>
      <c r="H100" s="35">
        <v>0</v>
      </c>
      <c r="I100" s="35">
        <f>ROUND(ROUND(H100,2)*ROUND(G100,3),2)</f>
      </c>
      <c r="J100" s="33" t="s">
        <v>99</v>
      </c>
      <c r="O100">
        <f>(I100*21)/100</f>
      </c>
      <c r="P100" t="s">
        <v>27</v>
      </c>
    </row>
    <row r="101" spans="1:5" ht="12.75">
      <c r="A101" s="36" t="s">
        <v>55</v>
      </c>
      <c r="E101" s="37" t="s">
        <v>777</v>
      </c>
    </row>
    <row r="102" spans="1:5" ht="25.5">
      <c r="A102" s="40" t="s">
        <v>57</v>
      </c>
      <c r="E102" s="39" t="s">
        <v>1010</v>
      </c>
    </row>
    <row r="103" spans="1:16" ht="12.75">
      <c r="A103" s="26" t="s">
        <v>50</v>
      </c>
      <c r="B103" s="31" t="s">
        <v>232</v>
      </c>
      <c r="C103" s="31" t="s">
        <v>779</v>
      </c>
      <c r="D103" s="26" t="s">
        <v>52</v>
      </c>
      <c r="E103" s="32" t="s">
        <v>780</v>
      </c>
      <c r="F103" s="33" t="s">
        <v>106</v>
      </c>
      <c r="G103" s="34">
        <v>329.568</v>
      </c>
      <c r="H103" s="35">
        <v>0</v>
      </c>
      <c r="I103" s="35">
        <f>ROUND(ROUND(H103,2)*ROUND(G103,3),2)</f>
      </c>
      <c r="J103" s="33" t="s">
        <v>99</v>
      </c>
      <c r="O103">
        <f>(I103*21)/100</f>
      </c>
      <c r="P103" t="s">
        <v>27</v>
      </c>
    </row>
    <row r="104" spans="1:5" ht="25.5">
      <c r="A104" s="36" t="s">
        <v>55</v>
      </c>
      <c r="E104" s="37" t="s">
        <v>781</v>
      </c>
    </row>
    <row r="105" spans="1:5" ht="25.5">
      <c r="A105" s="40" t="s">
        <v>57</v>
      </c>
      <c r="E105" s="39" t="s">
        <v>1011</v>
      </c>
    </row>
    <row r="106" spans="1:16" ht="25.5">
      <c r="A106" s="26" t="s">
        <v>50</v>
      </c>
      <c r="B106" s="31" t="s">
        <v>236</v>
      </c>
      <c r="C106" s="31" t="s">
        <v>1012</v>
      </c>
      <c r="D106" s="26" t="s">
        <v>52</v>
      </c>
      <c r="E106" s="32" t="s">
        <v>784</v>
      </c>
      <c r="F106" s="33" t="s">
        <v>123</v>
      </c>
      <c r="G106" s="34">
        <v>492.559</v>
      </c>
      <c r="H106" s="35">
        <v>0</v>
      </c>
      <c r="I106" s="35">
        <f>ROUND(ROUND(H106,2)*ROUND(G106,3),2)</f>
      </c>
      <c r="J106" s="33"/>
      <c r="O106">
        <f>(I106*21)/100</f>
      </c>
      <c r="P106" t="s">
        <v>27</v>
      </c>
    </row>
    <row r="107" spans="1:5" ht="25.5">
      <c r="A107" s="36" t="s">
        <v>55</v>
      </c>
      <c r="E107" s="37" t="s">
        <v>784</v>
      </c>
    </row>
    <row r="108" spans="1:5" ht="25.5">
      <c r="A108" s="40" t="s">
        <v>57</v>
      </c>
      <c r="E108" s="39" t="s">
        <v>1013</v>
      </c>
    </row>
    <row r="109" spans="1:16" ht="12.75">
      <c r="A109" s="26" t="s">
        <v>50</v>
      </c>
      <c r="B109" s="31" t="s">
        <v>241</v>
      </c>
      <c r="C109" s="31" t="s">
        <v>786</v>
      </c>
      <c r="D109" s="26" t="s">
        <v>52</v>
      </c>
      <c r="E109" s="32" t="s">
        <v>787</v>
      </c>
      <c r="F109" s="33" t="s">
        <v>123</v>
      </c>
      <c r="G109" s="34">
        <v>314.414</v>
      </c>
      <c r="H109" s="35">
        <v>0</v>
      </c>
      <c r="I109" s="35">
        <f>ROUND(ROUND(H109,2)*ROUND(G109,3),2)</f>
      </c>
      <c r="J109" s="33" t="s">
        <v>99</v>
      </c>
      <c r="O109">
        <f>(I109*21)/100</f>
      </c>
      <c r="P109" t="s">
        <v>27</v>
      </c>
    </row>
    <row r="110" spans="1:5" ht="25.5">
      <c r="A110" s="36" t="s">
        <v>55</v>
      </c>
      <c r="E110" s="37" t="s">
        <v>788</v>
      </c>
    </row>
    <row r="111" spans="1:5" ht="38.25">
      <c r="A111" s="40" t="s">
        <v>57</v>
      </c>
      <c r="E111" s="39" t="s">
        <v>1014</v>
      </c>
    </row>
    <row r="112" spans="1:16" ht="12.75">
      <c r="A112" s="26" t="s">
        <v>50</v>
      </c>
      <c r="B112" s="31" t="s">
        <v>246</v>
      </c>
      <c r="C112" s="31" t="s">
        <v>790</v>
      </c>
      <c r="D112" s="26" t="s">
        <v>52</v>
      </c>
      <c r="E112" s="32" t="s">
        <v>791</v>
      </c>
      <c r="F112" s="33" t="s">
        <v>123</v>
      </c>
      <c r="G112" s="34">
        <v>23.136</v>
      </c>
      <c r="H112" s="35">
        <v>0</v>
      </c>
      <c r="I112" s="35">
        <f>ROUND(ROUND(H112,2)*ROUND(G112,3),2)</f>
      </c>
      <c r="J112" s="33" t="s">
        <v>99</v>
      </c>
      <c r="O112">
        <f>(I112*21)/100</f>
      </c>
      <c r="P112" t="s">
        <v>27</v>
      </c>
    </row>
    <row r="113" spans="1:5" ht="38.25">
      <c r="A113" s="36" t="s">
        <v>55</v>
      </c>
      <c r="E113" s="37" t="s">
        <v>792</v>
      </c>
    </row>
    <row r="114" spans="1:5" ht="25.5">
      <c r="A114" s="40" t="s">
        <v>57</v>
      </c>
      <c r="E114" s="39" t="s">
        <v>1015</v>
      </c>
    </row>
    <row r="115" spans="1:16" ht="12.75">
      <c r="A115" s="26" t="s">
        <v>50</v>
      </c>
      <c r="B115" s="31" t="s">
        <v>250</v>
      </c>
      <c r="C115" s="31" t="s">
        <v>794</v>
      </c>
      <c r="D115" s="26" t="s">
        <v>52</v>
      </c>
      <c r="E115" s="32" t="s">
        <v>795</v>
      </c>
      <c r="F115" s="33" t="s">
        <v>123</v>
      </c>
      <c r="G115" s="34">
        <v>77.121</v>
      </c>
      <c r="H115" s="35">
        <v>0</v>
      </c>
      <c r="I115" s="35">
        <f>ROUND(ROUND(H115,2)*ROUND(G115,3),2)</f>
      </c>
      <c r="J115" s="33" t="s">
        <v>99</v>
      </c>
      <c r="O115">
        <f>(I115*21)/100</f>
      </c>
      <c r="P115" t="s">
        <v>27</v>
      </c>
    </row>
    <row r="116" spans="1:5" ht="38.25">
      <c r="A116" s="36" t="s">
        <v>55</v>
      </c>
      <c r="E116" s="37" t="s">
        <v>796</v>
      </c>
    </row>
    <row r="117" spans="1:5" ht="63.75">
      <c r="A117" s="40" t="s">
        <v>57</v>
      </c>
      <c r="E117" s="39" t="s">
        <v>1016</v>
      </c>
    </row>
    <row r="118" spans="1:16" ht="12.75">
      <c r="A118" s="26" t="s">
        <v>50</v>
      </c>
      <c r="B118" s="31" t="s">
        <v>254</v>
      </c>
      <c r="C118" s="31" t="s">
        <v>798</v>
      </c>
      <c r="D118" s="26" t="s">
        <v>52</v>
      </c>
      <c r="E118" s="32" t="s">
        <v>799</v>
      </c>
      <c r="F118" s="33" t="s">
        <v>118</v>
      </c>
      <c r="G118" s="34">
        <v>259.409</v>
      </c>
      <c r="H118" s="35">
        <v>0</v>
      </c>
      <c r="I118" s="35">
        <f>ROUND(ROUND(H118,2)*ROUND(G118,3),2)</f>
      </c>
      <c r="J118" s="33" t="s">
        <v>99</v>
      </c>
      <c r="O118">
        <f>(I118*21)/100</f>
      </c>
      <c r="P118" t="s">
        <v>27</v>
      </c>
    </row>
    <row r="119" spans="1:5" ht="12.75">
      <c r="A119" s="36" t="s">
        <v>55</v>
      </c>
      <c r="E119" s="37" t="s">
        <v>800</v>
      </c>
    </row>
    <row r="120" spans="1:5" ht="178.5">
      <c r="A120" s="40" t="s">
        <v>57</v>
      </c>
      <c r="E120" s="39" t="s">
        <v>1017</v>
      </c>
    </row>
    <row r="121" spans="1:16" ht="12.75">
      <c r="A121" s="26" t="s">
        <v>50</v>
      </c>
      <c r="B121" s="31" t="s">
        <v>315</v>
      </c>
      <c r="C121" s="31" t="s">
        <v>802</v>
      </c>
      <c r="D121" s="26" t="s">
        <v>52</v>
      </c>
      <c r="E121" s="32" t="s">
        <v>803</v>
      </c>
      <c r="F121" s="33" t="s">
        <v>106</v>
      </c>
      <c r="G121" s="34">
        <v>155.014</v>
      </c>
      <c r="H121" s="35">
        <v>0</v>
      </c>
      <c r="I121" s="35">
        <f>ROUND(ROUND(H121,2)*ROUND(G121,3),2)</f>
      </c>
      <c r="J121" s="33" t="s">
        <v>99</v>
      </c>
      <c r="O121">
        <f>(I121*21)/100</f>
      </c>
      <c r="P121" t="s">
        <v>27</v>
      </c>
    </row>
    <row r="122" spans="1:5" ht="12.75">
      <c r="A122" s="36" t="s">
        <v>55</v>
      </c>
      <c r="E122" s="37" t="s">
        <v>803</v>
      </c>
    </row>
    <row r="123" spans="1:5" ht="25.5">
      <c r="A123" s="38" t="s">
        <v>57</v>
      </c>
      <c r="E123" s="39" t="s">
        <v>1018</v>
      </c>
    </row>
    <row r="124" spans="1:18" ht="12.75" customHeight="1">
      <c r="A124" s="6" t="s">
        <v>48</v>
      </c>
      <c r="B124" s="6"/>
      <c r="C124" s="43" t="s">
        <v>27</v>
      </c>
      <c r="D124" s="6"/>
      <c r="E124" s="29" t="s">
        <v>805</v>
      </c>
      <c r="F124" s="6"/>
      <c r="G124" s="6"/>
      <c r="H124" s="6"/>
      <c r="I124" s="44">
        <f>0+Q124</f>
      </c>
      <c r="J124" s="6"/>
      <c r="O124">
        <f>0+R124</f>
      </c>
      <c r="Q124">
        <f>0+I125+I128</f>
      </c>
      <c r="R124">
        <f>0+O125+O128</f>
      </c>
    </row>
    <row r="125" spans="1:16" ht="25.5">
      <c r="A125" s="26" t="s">
        <v>50</v>
      </c>
      <c r="B125" s="31" t="s">
        <v>258</v>
      </c>
      <c r="C125" s="31" t="s">
        <v>806</v>
      </c>
      <c r="D125" s="26" t="s">
        <v>52</v>
      </c>
      <c r="E125" s="32" t="s">
        <v>807</v>
      </c>
      <c r="F125" s="33" t="s">
        <v>123</v>
      </c>
      <c r="G125" s="34">
        <v>16.175</v>
      </c>
      <c r="H125" s="35">
        <v>0</v>
      </c>
      <c r="I125" s="35">
        <f>ROUND(ROUND(H125,2)*ROUND(G125,3),2)</f>
      </c>
      <c r="J125" s="33" t="s">
        <v>99</v>
      </c>
      <c r="O125">
        <f>(I125*21)/100</f>
      </c>
      <c r="P125" t="s">
        <v>27</v>
      </c>
    </row>
    <row r="126" spans="1:5" ht="25.5">
      <c r="A126" s="36" t="s">
        <v>55</v>
      </c>
      <c r="E126" s="37" t="s">
        <v>808</v>
      </c>
    </row>
    <row r="127" spans="1:5" ht="38.25">
      <c r="A127" s="40" t="s">
        <v>57</v>
      </c>
      <c r="E127" s="39" t="s">
        <v>1019</v>
      </c>
    </row>
    <row r="128" spans="1:16" ht="25.5">
      <c r="A128" s="26" t="s">
        <v>50</v>
      </c>
      <c r="B128" s="31" t="s">
        <v>263</v>
      </c>
      <c r="C128" s="31" t="s">
        <v>810</v>
      </c>
      <c r="D128" s="26" t="s">
        <v>52</v>
      </c>
      <c r="E128" s="32" t="s">
        <v>811</v>
      </c>
      <c r="F128" s="33" t="s">
        <v>132</v>
      </c>
      <c r="G128" s="34">
        <v>106.615</v>
      </c>
      <c r="H128" s="35">
        <v>0</v>
      </c>
      <c r="I128" s="35">
        <f>ROUND(ROUND(H128,2)*ROUND(G128,3),2)</f>
      </c>
      <c r="J128" s="33" t="s">
        <v>99</v>
      </c>
      <c r="O128">
        <f>(I128*21)/100</f>
      </c>
      <c r="P128" t="s">
        <v>27</v>
      </c>
    </row>
    <row r="129" spans="1:5" ht="38.25">
      <c r="A129" s="36" t="s">
        <v>55</v>
      </c>
      <c r="E129" s="37" t="s">
        <v>812</v>
      </c>
    </row>
    <row r="130" spans="1:5" ht="25.5">
      <c r="A130" s="38" t="s">
        <v>57</v>
      </c>
      <c r="E130" s="39" t="s">
        <v>1020</v>
      </c>
    </row>
    <row r="131" spans="1:18" ht="12.75" customHeight="1">
      <c r="A131" s="6" t="s">
        <v>48</v>
      </c>
      <c r="B131" s="6"/>
      <c r="C131" s="43" t="s">
        <v>35</v>
      </c>
      <c r="D131" s="6"/>
      <c r="E131" s="29" t="s">
        <v>192</v>
      </c>
      <c r="F131" s="6"/>
      <c r="G131" s="6"/>
      <c r="H131" s="6"/>
      <c r="I131" s="44">
        <f>0+Q131</f>
      </c>
      <c r="J131" s="6"/>
      <c r="O131">
        <f>0+R131</f>
      </c>
      <c r="Q131">
        <f>0+I132+I135+I138+I141</f>
      </c>
      <c r="R131">
        <f>0+O132+O135+O138+O141</f>
      </c>
    </row>
    <row r="132" spans="1:16" ht="12.75">
      <c r="A132" s="26" t="s">
        <v>50</v>
      </c>
      <c r="B132" s="31" t="s">
        <v>298</v>
      </c>
      <c r="C132" s="31" t="s">
        <v>814</v>
      </c>
      <c r="D132" s="26" t="s">
        <v>52</v>
      </c>
      <c r="E132" s="32" t="s">
        <v>815</v>
      </c>
      <c r="F132" s="33" t="s">
        <v>123</v>
      </c>
      <c r="G132" s="34">
        <v>1.388</v>
      </c>
      <c r="H132" s="35">
        <v>0</v>
      </c>
      <c r="I132" s="35">
        <f>ROUND(ROUND(H132,2)*ROUND(G132,3),2)</f>
      </c>
      <c r="J132" s="33" t="s">
        <v>99</v>
      </c>
      <c r="O132">
        <f>(I132*21)/100</f>
      </c>
      <c r="P132" t="s">
        <v>27</v>
      </c>
    </row>
    <row r="133" spans="1:5" ht="12.75">
      <c r="A133" s="36" t="s">
        <v>55</v>
      </c>
      <c r="E133" s="37" t="s">
        <v>816</v>
      </c>
    </row>
    <row r="134" spans="1:5" ht="25.5">
      <c r="A134" s="40" t="s">
        <v>57</v>
      </c>
      <c r="E134" s="39" t="s">
        <v>1021</v>
      </c>
    </row>
    <row r="135" spans="1:16" ht="12.75">
      <c r="A135" s="26" t="s">
        <v>50</v>
      </c>
      <c r="B135" s="31" t="s">
        <v>302</v>
      </c>
      <c r="C135" s="31" t="s">
        <v>818</v>
      </c>
      <c r="D135" s="26" t="s">
        <v>52</v>
      </c>
      <c r="E135" s="32" t="s">
        <v>819</v>
      </c>
      <c r="F135" s="33" t="s">
        <v>123</v>
      </c>
      <c r="G135" s="34">
        <v>27.513</v>
      </c>
      <c r="H135" s="35">
        <v>0</v>
      </c>
      <c r="I135" s="35">
        <f>ROUND(ROUND(H135,2)*ROUND(G135,3),2)</f>
      </c>
      <c r="J135" s="33" t="s">
        <v>99</v>
      </c>
      <c r="O135">
        <f>(I135*21)/100</f>
      </c>
      <c r="P135" t="s">
        <v>27</v>
      </c>
    </row>
    <row r="136" spans="1:5" ht="25.5">
      <c r="A136" s="36" t="s">
        <v>55</v>
      </c>
      <c r="E136" s="37" t="s">
        <v>820</v>
      </c>
    </row>
    <row r="137" spans="1:5" ht="114.75">
      <c r="A137" s="40" t="s">
        <v>57</v>
      </c>
      <c r="E137" s="39" t="s">
        <v>1022</v>
      </c>
    </row>
    <row r="138" spans="1:16" ht="12.75">
      <c r="A138" s="26" t="s">
        <v>50</v>
      </c>
      <c r="B138" s="31" t="s">
        <v>306</v>
      </c>
      <c r="C138" s="31" t="s">
        <v>822</v>
      </c>
      <c r="D138" s="26" t="s">
        <v>52</v>
      </c>
      <c r="E138" s="32" t="s">
        <v>823</v>
      </c>
      <c r="F138" s="33" t="s">
        <v>123</v>
      </c>
      <c r="G138" s="34">
        <v>2.956</v>
      </c>
      <c r="H138" s="35">
        <v>0</v>
      </c>
      <c r="I138" s="35">
        <f>ROUND(ROUND(H138,2)*ROUND(G138,3),2)</f>
      </c>
      <c r="J138" s="33" t="s">
        <v>99</v>
      </c>
      <c r="O138">
        <f>(I138*21)/100</f>
      </c>
      <c r="P138" t="s">
        <v>27</v>
      </c>
    </row>
    <row r="139" spans="1:5" ht="25.5">
      <c r="A139" s="36" t="s">
        <v>55</v>
      </c>
      <c r="E139" s="37" t="s">
        <v>824</v>
      </c>
    </row>
    <row r="140" spans="1:5" ht="51">
      <c r="A140" s="40" t="s">
        <v>57</v>
      </c>
      <c r="E140" s="39" t="s">
        <v>1023</v>
      </c>
    </row>
    <row r="141" spans="1:16" ht="12.75">
      <c r="A141" s="26" t="s">
        <v>50</v>
      </c>
      <c r="B141" s="31" t="s">
        <v>310</v>
      </c>
      <c r="C141" s="31" t="s">
        <v>826</v>
      </c>
      <c r="D141" s="26" t="s">
        <v>52</v>
      </c>
      <c r="E141" s="32" t="s">
        <v>827</v>
      </c>
      <c r="F141" s="33" t="s">
        <v>118</v>
      </c>
      <c r="G141" s="34">
        <v>5.998</v>
      </c>
      <c r="H141" s="35">
        <v>0</v>
      </c>
      <c r="I141" s="35">
        <f>ROUND(ROUND(H141,2)*ROUND(G141,3),2)</f>
      </c>
      <c r="J141" s="33" t="s">
        <v>99</v>
      </c>
      <c r="O141">
        <f>(I141*21)/100</f>
      </c>
      <c r="P141" t="s">
        <v>27</v>
      </c>
    </row>
    <row r="142" spans="1:5" ht="25.5">
      <c r="A142" s="36" t="s">
        <v>55</v>
      </c>
      <c r="E142" s="37" t="s">
        <v>828</v>
      </c>
    </row>
    <row r="143" spans="1:5" ht="51">
      <c r="A143" s="38" t="s">
        <v>57</v>
      </c>
      <c r="E143" s="39" t="s">
        <v>1024</v>
      </c>
    </row>
    <row r="144" spans="1:18" ht="12.75" customHeight="1">
      <c r="A144" s="6" t="s">
        <v>48</v>
      </c>
      <c r="B144" s="6"/>
      <c r="C144" s="43" t="s">
        <v>78</v>
      </c>
      <c r="D144" s="6"/>
      <c r="E144" s="29" t="s">
        <v>830</v>
      </c>
      <c r="F144" s="6"/>
      <c r="G144" s="6"/>
      <c r="H144" s="6"/>
      <c r="I144" s="44">
        <f>0+Q144</f>
      </c>
      <c r="J144" s="6"/>
      <c r="O144">
        <f>0+R144</f>
      </c>
      <c r="Q144">
        <f>0+I145+I148+I151+I154+I157+I160+I163+I166+I169+I172+I175+I178+I181+I184+I187+I190+I193+I196+I199+I202+I205+I208+I211+I214+I217+I220+I223+I226+I229+I232+I235</f>
      </c>
      <c r="R144">
        <f>0+O145+O148+O151+O154+O157+O160+O163+O166+O169+O172+O175+O178+O181+O184+O187+O190+O193+O196+O199+O202+O205+O208+O211+O214+O217+O220+O223+O226+O229+O232+O235</f>
      </c>
    </row>
    <row r="145" spans="1:16" ht="12.75">
      <c r="A145" s="26" t="s">
        <v>50</v>
      </c>
      <c r="B145" s="31" t="s">
        <v>268</v>
      </c>
      <c r="C145" s="31" t="s">
        <v>831</v>
      </c>
      <c r="D145" s="26" t="s">
        <v>52</v>
      </c>
      <c r="E145" s="32" t="s">
        <v>832</v>
      </c>
      <c r="F145" s="33" t="s">
        <v>87</v>
      </c>
      <c r="G145" s="34">
        <v>5.554</v>
      </c>
      <c r="H145" s="35">
        <v>0</v>
      </c>
      <c r="I145" s="35">
        <f>ROUND(ROUND(H145,2)*ROUND(G145,3),2)</f>
      </c>
      <c r="J145" s="33" t="s">
        <v>99</v>
      </c>
      <c r="O145">
        <f>(I145*21)/100</f>
      </c>
      <c r="P145" t="s">
        <v>27</v>
      </c>
    </row>
    <row r="146" spans="1:5" ht="12.75">
      <c r="A146" s="36" t="s">
        <v>55</v>
      </c>
      <c r="E146" s="37" t="s">
        <v>832</v>
      </c>
    </row>
    <row r="147" spans="1:5" ht="12.75">
      <c r="A147" s="40" t="s">
        <v>57</v>
      </c>
      <c r="E147" s="39" t="s">
        <v>901</v>
      </c>
    </row>
    <row r="148" spans="1:16" ht="12.75">
      <c r="A148" s="26" t="s">
        <v>50</v>
      </c>
      <c r="B148" s="31" t="s">
        <v>273</v>
      </c>
      <c r="C148" s="31" t="s">
        <v>834</v>
      </c>
      <c r="D148" s="26" t="s">
        <v>52</v>
      </c>
      <c r="E148" s="32" t="s">
        <v>835</v>
      </c>
      <c r="F148" s="33" t="s">
        <v>87</v>
      </c>
      <c r="G148" s="34">
        <v>1.388</v>
      </c>
      <c r="H148" s="35">
        <v>0</v>
      </c>
      <c r="I148" s="35">
        <f>ROUND(ROUND(H148,2)*ROUND(G148,3),2)</f>
      </c>
      <c r="J148" s="33" t="s">
        <v>99</v>
      </c>
      <c r="O148">
        <f>(I148*21)/100</f>
      </c>
      <c r="P148" t="s">
        <v>27</v>
      </c>
    </row>
    <row r="149" spans="1:5" ht="12.75">
      <c r="A149" s="36" t="s">
        <v>55</v>
      </c>
      <c r="E149" s="37" t="s">
        <v>835</v>
      </c>
    </row>
    <row r="150" spans="1:5" ht="12.75">
      <c r="A150" s="40" t="s">
        <v>57</v>
      </c>
      <c r="E150" s="39" t="s">
        <v>847</v>
      </c>
    </row>
    <row r="151" spans="1:16" ht="12.75">
      <c r="A151" s="26" t="s">
        <v>50</v>
      </c>
      <c r="B151" s="31" t="s">
        <v>277</v>
      </c>
      <c r="C151" s="31" t="s">
        <v>837</v>
      </c>
      <c r="D151" s="26" t="s">
        <v>52</v>
      </c>
      <c r="E151" s="32" t="s">
        <v>838</v>
      </c>
      <c r="F151" s="33" t="s">
        <v>87</v>
      </c>
      <c r="G151" s="34">
        <v>2.777</v>
      </c>
      <c r="H151" s="35">
        <v>0</v>
      </c>
      <c r="I151" s="35">
        <f>ROUND(ROUND(H151,2)*ROUND(G151,3),2)</f>
      </c>
      <c r="J151" s="33" t="s">
        <v>99</v>
      </c>
      <c r="O151">
        <f>(I151*21)/100</f>
      </c>
      <c r="P151" t="s">
        <v>27</v>
      </c>
    </row>
    <row r="152" spans="1:5" ht="12.75">
      <c r="A152" s="36" t="s">
        <v>55</v>
      </c>
      <c r="E152" s="37" t="s">
        <v>838</v>
      </c>
    </row>
    <row r="153" spans="1:5" ht="12.75">
      <c r="A153" s="40" t="s">
        <v>57</v>
      </c>
      <c r="E153" s="39" t="s">
        <v>1000</v>
      </c>
    </row>
    <row r="154" spans="1:16" ht="12.75">
      <c r="A154" s="26" t="s">
        <v>50</v>
      </c>
      <c r="B154" s="31" t="s">
        <v>281</v>
      </c>
      <c r="C154" s="31" t="s">
        <v>840</v>
      </c>
      <c r="D154" s="26" t="s">
        <v>52</v>
      </c>
      <c r="E154" s="32" t="s">
        <v>841</v>
      </c>
      <c r="F154" s="33" t="s">
        <v>87</v>
      </c>
      <c r="G154" s="34">
        <v>1.388</v>
      </c>
      <c r="H154" s="35">
        <v>0</v>
      </c>
      <c r="I154" s="35">
        <f>ROUND(ROUND(H154,2)*ROUND(G154,3),2)</f>
      </c>
      <c r="J154" s="33" t="s">
        <v>99</v>
      </c>
      <c r="O154">
        <f>(I154*21)/100</f>
      </c>
      <c r="P154" t="s">
        <v>27</v>
      </c>
    </row>
    <row r="155" spans="1:5" ht="12.75">
      <c r="A155" s="36" t="s">
        <v>55</v>
      </c>
      <c r="E155" s="37" t="s">
        <v>841</v>
      </c>
    </row>
    <row r="156" spans="1:5" ht="12.75">
      <c r="A156" s="40" t="s">
        <v>57</v>
      </c>
      <c r="E156" s="39" t="s">
        <v>847</v>
      </c>
    </row>
    <row r="157" spans="1:16" ht="12.75">
      <c r="A157" s="26" t="s">
        <v>50</v>
      </c>
      <c r="B157" s="31" t="s">
        <v>284</v>
      </c>
      <c r="C157" s="31" t="s">
        <v>843</v>
      </c>
      <c r="D157" s="26" t="s">
        <v>52</v>
      </c>
      <c r="E157" s="32" t="s">
        <v>844</v>
      </c>
      <c r="F157" s="33" t="s">
        <v>87</v>
      </c>
      <c r="G157" s="34">
        <v>1.388</v>
      </c>
      <c r="H157" s="35">
        <v>0</v>
      </c>
      <c r="I157" s="35">
        <f>ROUND(ROUND(H157,2)*ROUND(G157,3),2)</f>
      </c>
      <c r="J157" s="33" t="s">
        <v>99</v>
      </c>
      <c r="O157">
        <f>(I157*21)/100</f>
      </c>
      <c r="P157" t="s">
        <v>27</v>
      </c>
    </row>
    <row r="158" spans="1:5" ht="12.75">
      <c r="A158" s="36" t="s">
        <v>55</v>
      </c>
      <c r="E158" s="37" t="s">
        <v>844</v>
      </c>
    </row>
    <row r="159" spans="1:5" ht="12.75">
      <c r="A159" s="40" t="s">
        <v>57</v>
      </c>
      <c r="E159" s="39" t="s">
        <v>847</v>
      </c>
    </row>
    <row r="160" spans="1:16" ht="12.75">
      <c r="A160" s="26" t="s">
        <v>50</v>
      </c>
      <c r="B160" s="31" t="s">
        <v>288</v>
      </c>
      <c r="C160" s="31" t="s">
        <v>845</v>
      </c>
      <c r="D160" s="26" t="s">
        <v>52</v>
      </c>
      <c r="E160" s="32" t="s">
        <v>846</v>
      </c>
      <c r="F160" s="33" t="s">
        <v>87</v>
      </c>
      <c r="G160" s="34">
        <v>0.694</v>
      </c>
      <c r="H160" s="35">
        <v>0</v>
      </c>
      <c r="I160" s="35">
        <f>ROUND(ROUND(H160,2)*ROUND(G160,3),2)</f>
      </c>
      <c r="J160" s="33" t="s">
        <v>99</v>
      </c>
      <c r="O160">
        <f>(I160*21)/100</f>
      </c>
      <c r="P160" t="s">
        <v>27</v>
      </c>
    </row>
    <row r="161" spans="1:5" ht="12.75">
      <c r="A161" s="36" t="s">
        <v>55</v>
      </c>
      <c r="E161" s="37" t="s">
        <v>846</v>
      </c>
    </row>
    <row r="162" spans="1:5" ht="12.75">
      <c r="A162" s="40" t="s">
        <v>57</v>
      </c>
      <c r="E162" s="39" t="s">
        <v>850</v>
      </c>
    </row>
    <row r="163" spans="1:16" ht="12.75">
      <c r="A163" s="26" t="s">
        <v>50</v>
      </c>
      <c r="B163" s="31" t="s">
        <v>293</v>
      </c>
      <c r="C163" s="31" t="s">
        <v>851</v>
      </c>
      <c r="D163" s="26" t="s">
        <v>52</v>
      </c>
      <c r="E163" s="32" t="s">
        <v>852</v>
      </c>
      <c r="F163" s="33" t="s">
        <v>87</v>
      </c>
      <c r="G163" s="34">
        <v>2.083</v>
      </c>
      <c r="H163" s="35">
        <v>0</v>
      </c>
      <c r="I163" s="35">
        <f>ROUND(ROUND(H163,2)*ROUND(G163,3),2)</f>
      </c>
      <c r="J163" s="33" t="s">
        <v>99</v>
      </c>
      <c r="O163">
        <f>(I163*21)/100</f>
      </c>
      <c r="P163" t="s">
        <v>27</v>
      </c>
    </row>
    <row r="164" spans="1:5" ht="12.75">
      <c r="A164" s="36" t="s">
        <v>55</v>
      </c>
      <c r="E164" s="37" t="s">
        <v>852</v>
      </c>
    </row>
    <row r="165" spans="1:5" ht="12.75">
      <c r="A165" s="40" t="s">
        <v>57</v>
      </c>
      <c r="E165" s="39" t="s">
        <v>842</v>
      </c>
    </row>
    <row r="166" spans="1:16" ht="12.75">
      <c r="A166" s="26" t="s">
        <v>50</v>
      </c>
      <c r="B166" s="31" t="s">
        <v>318</v>
      </c>
      <c r="C166" s="31" t="s">
        <v>854</v>
      </c>
      <c r="D166" s="26" t="s">
        <v>52</v>
      </c>
      <c r="E166" s="32" t="s">
        <v>855</v>
      </c>
      <c r="F166" s="33" t="s">
        <v>87</v>
      </c>
      <c r="G166" s="34">
        <v>1.388</v>
      </c>
      <c r="H166" s="35">
        <v>0</v>
      </c>
      <c r="I166" s="35">
        <f>ROUND(ROUND(H166,2)*ROUND(G166,3),2)</f>
      </c>
      <c r="J166" s="33"/>
      <c r="O166">
        <f>(I166*21)/100</f>
      </c>
      <c r="P166" t="s">
        <v>27</v>
      </c>
    </row>
    <row r="167" spans="1:5" ht="12.75">
      <c r="A167" s="36" t="s">
        <v>55</v>
      </c>
      <c r="E167" s="37" t="s">
        <v>855</v>
      </c>
    </row>
    <row r="168" spans="1:5" ht="12.75">
      <c r="A168" s="40" t="s">
        <v>57</v>
      </c>
      <c r="E168" s="39" t="s">
        <v>847</v>
      </c>
    </row>
    <row r="169" spans="1:16" ht="12.75">
      <c r="A169" s="26" t="s">
        <v>50</v>
      </c>
      <c r="B169" s="31" t="s">
        <v>567</v>
      </c>
      <c r="C169" s="31" t="s">
        <v>857</v>
      </c>
      <c r="D169" s="26" t="s">
        <v>52</v>
      </c>
      <c r="E169" s="32" t="s">
        <v>858</v>
      </c>
      <c r="F169" s="33" t="s">
        <v>87</v>
      </c>
      <c r="G169" s="34">
        <v>1.388</v>
      </c>
      <c r="H169" s="35">
        <v>0</v>
      </c>
      <c r="I169" s="35">
        <f>ROUND(ROUND(H169,2)*ROUND(G169,3),2)</f>
      </c>
      <c r="J169" s="33"/>
      <c r="O169">
        <f>(I169*21)/100</f>
      </c>
      <c r="P169" t="s">
        <v>27</v>
      </c>
    </row>
    <row r="170" spans="1:5" ht="12.75">
      <c r="A170" s="36" t="s">
        <v>55</v>
      </c>
      <c r="E170" s="37" t="s">
        <v>858</v>
      </c>
    </row>
    <row r="171" spans="1:5" ht="12.75">
      <c r="A171" s="40" t="s">
        <v>57</v>
      </c>
      <c r="E171" s="39" t="s">
        <v>847</v>
      </c>
    </row>
    <row r="172" spans="1:16" ht="12.75">
      <c r="A172" s="26" t="s">
        <v>50</v>
      </c>
      <c r="B172" s="31" t="s">
        <v>568</v>
      </c>
      <c r="C172" s="31" t="s">
        <v>860</v>
      </c>
      <c r="D172" s="26" t="s">
        <v>52</v>
      </c>
      <c r="E172" s="32" t="s">
        <v>861</v>
      </c>
      <c r="F172" s="33" t="s">
        <v>87</v>
      </c>
      <c r="G172" s="34">
        <v>1.388</v>
      </c>
      <c r="H172" s="35">
        <v>0</v>
      </c>
      <c r="I172" s="35">
        <f>ROUND(ROUND(H172,2)*ROUND(G172,3),2)</f>
      </c>
      <c r="J172" s="33"/>
      <c r="O172">
        <f>(I172*21)/100</f>
      </c>
      <c r="P172" t="s">
        <v>27</v>
      </c>
    </row>
    <row r="173" spans="1:5" ht="12.75">
      <c r="A173" s="36" t="s">
        <v>55</v>
      </c>
      <c r="E173" s="37" t="s">
        <v>861</v>
      </c>
    </row>
    <row r="174" spans="1:5" ht="12.75">
      <c r="A174" s="40" t="s">
        <v>57</v>
      </c>
      <c r="E174" s="39" t="s">
        <v>847</v>
      </c>
    </row>
    <row r="175" spans="1:16" ht="12.75">
      <c r="A175" s="26" t="s">
        <v>50</v>
      </c>
      <c r="B175" s="31" t="s">
        <v>859</v>
      </c>
      <c r="C175" s="31" t="s">
        <v>863</v>
      </c>
      <c r="D175" s="26" t="s">
        <v>52</v>
      </c>
      <c r="E175" s="32" t="s">
        <v>864</v>
      </c>
      <c r="F175" s="33" t="s">
        <v>87</v>
      </c>
      <c r="G175" s="34">
        <v>1.388</v>
      </c>
      <c r="H175" s="35">
        <v>0</v>
      </c>
      <c r="I175" s="35">
        <f>ROUND(ROUND(H175,2)*ROUND(G175,3),2)</f>
      </c>
      <c r="J175" s="33"/>
      <c r="O175">
        <f>(I175*21)/100</f>
      </c>
      <c r="P175" t="s">
        <v>27</v>
      </c>
    </row>
    <row r="176" spans="1:5" ht="12.75">
      <c r="A176" s="36" t="s">
        <v>55</v>
      </c>
      <c r="E176" s="37" t="s">
        <v>864</v>
      </c>
    </row>
    <row r="177" spans="1:5" ht="12.75">
      <c r="A177" s="40" t="s">
        <v>57</v>
      </c>
      <c r="E177" s="39" t="s">
        <v>847</v>
      </c>
    </row>
    <row r="178" spans="1:16" ht="12.75">
      <c r="A178" s="26" t="s">
        <v>50</v>
      </c>
      <c r="B178" s="31" t="s">
        <v>862</v>
      </c>
      <c r="C178" s="31" t="s">
        <v>866</v>
      </c>
      <c r="D178" s="26" t="s">
        <v>52</v>
      </c>
      <c r="E178" s="32" t="s">
        <v>867</v>
      </c>
      <c r="F178" s="33" t="s">
        <v>87</v>
      </c>
      <c r="G178" s="34">
        <v>1.388</v>
      </c>
      <c r="H178" s="35">
        <v>0</v>
      </c>
      <c r="I178" s="35">
        <f>ROUND(ROUND(H178,2)*ROUND(G178,3),2)</f>
      </c>
      <c r="J178" s="33"/>
      <c r="O178">
        <f>(I178*21)/100</f>
      </c>
      <c r="P178" t="s">
        <v>27</v>
      </c>
    </row>
    <row r="179" spans="1:5" ht="12.75">
      <c r="A179" s="36" t="s">
        <v>55</v>
      </c>
      <c r="E179" s="37" t="s">
        <v>867</v>
      </c>
    </row>
    <row r="180" spans="1:5" ht="12.75">
      <c r="A180" s="40" t="s">
        <v>57</v>
      </c>
      <c r="E180" s="39" t="s">
        <v>847</v>
      </c>
    </row>
    <row r="181" spans="1:16" ht="12.75">
      <c r="A181" s="26" t="s">
        <v>50</v>
      </c>
      <c r="B181" s="31" t="s">
        <v>865</v>
      </c>
      <c r="C181" s="31" t="s">
        <v>869</v>
      </c>
      <c r="D181" s="26" t="s">
        <v>52</v>
      </c>
      <c r="E181" s="32" t="s">
        <v>870</v>
      </c>
      <c r="F181" s="33" t="s">
        <v>87</v>
      </c>
      <c r="G181" s="34">
        <v>1.388</v>
      </c>
      <c r="H181" s="35">
        <v>0</v>
      </c>
      <c r="I181" s="35">
        <f>ROUND(ROUND(H181,2)*ROUND(G181,3),2)</f>
      </c>
      <c r="J181" s="33"/>
      <c r="O181">
        <f>(I181*21)/100</f>
      </c>
      <c r="P181" t="s">
        <v>27</v>
      </c>
    </row>
    <row r="182" spans="1:5" ht="12.75">
      <c r="A182" s="36" t="s">
        <v>55</v>
      </c>
      <c r="E182" s="37" t="s">
        <v>870</v>
      </c>
    </row>
    <row r="183" spans="1:5" ht="12.75">
      <c r="A183" s="40" t="s">
        <v>57</v>
      </c>
      <c r="E183" s="39" t="s">
        <v>847</v>
      </c>
    </row>
    <row r="184" spans="1:16" ht="12.75">
      <c r="A184" s="26" t="s">
        <v>50</v>
      </c>
      <c r="B184" s="31" t="s">
        <v>868</v>
      </c>
      <c r="C184" s="31" t="s">
        <v>872</v>
      </c>
      <c r="D184" s="26" t="s">
        <v>52</v>
      </c>
      <c r="E184" s="32" t="s">
        <v>873</v>
      </c>
      <c r="F184" s="33" t="s">
        <v>87</v>
      </c>
      <c r="G184" s="34">
        <v>1.388</v>
      </c>
      <c r="H184" s="35">
        <v>0</v>
      </c>
      <c r="I184" s="35">
        <f>ROUND(ROUND(H184,2)*ROUND(G184,3),2)</f>
      </c>
      <c r="J184" s="33"/>
      <c r="O184">
        <f>(I184*21)/100</f>
      </c>
      <c r="P184" t="s">
        <v>27</v>
      </c>
    </row>
    <row r="185" spans="1:5" ht="12.75">
      <c r="A185" s="36" t="s">
        <v>55</v>
      </c>
      <c r="E185" s="37" t="s">
        <v>873</v>
      </c>
    </row>
    <row r="186" spans="1:5" ht="12.75">
      <c r="A186" s="40" t="s">
        <v>57</v>
      </c>
      <c r="E186" s="39" t="s">
        <v>847</v>
      </c>
    </row>
    <row r="187" spans="1:16" ht="12.75">
      <c r="A187" s="26" t="s">
        <v>50</v>
      </c>
      <c r="B187" s="31" t="s">
        <v>871</v>
      </c>
      <c r="C187" s="31" t="s">
        <v>875</v>
      </c>
      <c r="D187" s="26" t="s">
        <v>52</v>
      </c>
      <c r="E187" s="32" t="s">
        <v>876</v>
      </c>
      <c r="F187" s="33" t="s">
        <v>87</v>
      </c>
      <c r="G187" s="34">
        <v>1.388</v>
      </c>
      <c r="H187" s="35">
        <v>0</v>
      </c>
      <c r="I187" s="35">
        <f>ROUND(ROUND(H187,2)*ROUND(G187,3),2)</f>
      </c>
      <c r="J187" s="33"/>
      <c r="O187">
        <f>(I187*21)/100</f>
      </c>
      <c r="P187" t="s">
        <v>27</v>
      </c>
    </row>
    <row r="188" spans="1:5" ht="12.75">
      <c r="A188" s="36" t="s">
        <v>55</v>
      </c>
      <c r="E188" s="37" t="s">
        <v>876</v>
      </c>
    </row>
    <row r="189" spans="1:5" ht="12.75">
      <c r="A189" s="40" t="s">
        <v>57</v>
      </c>
      <c r="E189" s="39" t="s">
        <v>847</v>
      </c>
    </row>
    <row r="190" spans="1:16" ht="12.75">
      <c r="A190" s="26" t="s">
        <v>50</v>
      </c>
      <c r="B190" s="31" t="s">
        <v>874</v>
      </c>
      <c r="C190" s="31" t="s">
        <v>878</v>
      </c>
      <c r="D190" s="26" t="s">
        <v>52</v>
      </c>
      <c r="E190" s="32" t="s">
        <v>879</v>
      </c>
      <c r="F190" s="33" t="s">
        <v>132</v>
      </c>
      <c r="G190" s="34">
        <v>18.216</v>
      </c>
      <c r="H190" s="35">
        <v>0</v>
      </c>
      <c r="I190" s="35">
        <f>ROUND(ROUND(H190,2)*ROUND(G190,3),2)</f>
      </c>
      <c r="J190" s="33" t="s">
        <v>99</v>
      </c>
      <c r="O190">
        <f>(I190*21)/100</f>
      </c>
      <c r="P190" t="s">
        <v>27</v>
      </c>
    </row>
    <row r="191" spans="1:5" ht="25.5">
      <c r="A191" s="36" t="s">
        <v>55</v>
      </c>
      <c r="E191" s="37" t="s">
        <v>880</v>
      </c>
    </row>
    <row r="192" spans="1:5" ht="63.75">
      <c r="A192" s="40" t="s">
        <v>57</v>
      </c>
      <c r="E192" s="39" t="s">
        <v>1025</v>
      </c>
    </row>
    <row r="193" spans="1:16" ht="12.75">
      <c r="A193" s="26" t="s">
        <v>50</v>
      </c>
      <c r="B193" s="31" t="s">
        <v>877</v>
      </c>
      <c r="C193" s="31" t="s">
        <v>883</v>
      </c>
      <c r="D193" s="26" t="s">
        <v>52</v>
      </c>
      <c r="E193" s="32" t="s">
        <v>884</v>
      </c>
      <c r="F193" s="33" t="s">
        <v>132</v>
      </c>
      <c r="G193" s="34">
        <v>94.12</v>
      </c>
      <c r="H193" s="35">
        <v>0</v>
      </c>
      <c r="I193" s="35">
        <f>ROUND(ROUND(H193,2)*ROUND(G193,3),2)</f>
      </c>
      <c r="J193" s="33" t="s">
        <v>99</v>
      </c>
      <c r="O193">
        <f>(I193*21)/100</f>
      </c>
      <c r="P193" t="s">
        <v>27</v>
      </c>
    </row>
    <row r="194" spans="1:5" ht="25.5">
      <c r="A194" s="36" t="s">
        <v>55</v>
      </c>
      <c r="E194" s="37" t="s">
        <v>885</v>
      </c>
    </row>
    <row r="195" spans="1:5" ht="25.5">
      <c r="A195" s="40" t="s">
        <v>57</v>
      </c>
      <c r="E195" s="39" t="s">
        <v>1026</v>
      </c>
    </row>
    <row r="196" spans="1:16" ht="25.5">
      <c r="A196" s="26" t="s">
        <v>50</v>
      </c>
      <c r="B196" s="31" t="s">
        <v>882</v>
      </c>
      <c r="C196" s="31" t="s">
        <v>888</v>
      </c>
      <c r="D196" s="26" t="s">
        <v>52</v>
      </c>
      <c r="E196" s="32" t="s">
        <v>889</v>
      </c>
      <c r="F196" s="33" t="s">
        <v>87</v>
      </c>
      <c r="G196" s="34">
        <v>9.719</v>
      </c>
      <c r="H196" s="35">
        <v>0</v>
      </c>
      <c r="I196" s="35">
        <f>ROUND(ROUND(H196,2)*ROUND(G196,3),2)</f>
      </c>
      <c r="J196" s="33" t="s">
        <v>99</v>
      </c>
      <c r="O196">
        <f>(I196*21)/100</f>
      </c>
      <c r="P196" t="s">
        <v>27</v>
      </c>
    </row>
    <row r="197" spans="1:5" ht="25.5">
      <c r="A197" s="36" t="s">
        <v>55</v>
      </c>
      <c r="E197" s="37" t="s">
        <v>890</v>
      </c>
    </row>
    <row r="198" spans="1:5" ht="12.75">
      <c r="A198" s="40" t="s">
        <v>57</v>
      </c>
      <c r="E198" s="39" t="s">
        <v>1027</v>
      </c>
    </row>
    <row r="199" spans="1:16" ht="25.5">
      <c r="A199" s="26" t="s">
        <v>50</v>
      </c>
      <c r="B199" s="31" t="s">
        <v>887</v>
      </c>
      <c r="C199" s="31" t="s">
        <v>898</v>
      </c>
      <c r="D199" s="26" t="s">
        <v>52</v>
      </c>
      <c r="E199" s="32" t="s">
        <v>899</v>
      </c>
      <c r="F199" s="33" t="s">
        <v>87</v>
      </c>
      <c r="G199" s="34">
        <v>3.471</v>
      </c>
      <c r="H199" s="35">
        <v>0</v>
      </c>
      <c r="I199" s="35">
        <f>ROUND(ROUND(H199,2)*ROUND(G199,3),2)</f>
      </c>
      <c r="J199" s="33" t="s">
        <v>99</v>
      </c>
      <c r="O199">
        <f>(I199*21)/100</f>
      </c>
      <c r="P199" t="s">
        <v>27</v>
      </c>
    </row>
    <row r="200" spans="1:5" ht="25.5">
      <c r="A200" s="36" t="s">
        <v>55</v>
      </c>
      <c r="E200" s="37" t="s">
        <v>900</v>
      </c>
    </row>
    <row r="201" spans="1:5" ht="12.75">
      <c r="A201" s="40" t="s">
        <v>57</v>
      </c>
      <c r="E201" s="39" t="s">
        <v>1028</v>
      </c>
    </row>
    <row r="202" spans="1:16" ht="25.5">
      <c r="A202" s="26" t="s">
        <v>50</v>
      </c>
      <c r="B202" s="31" t="s">
        <v>892</v>
      </c>
      <c r="C202" s="31" t="s">
        <v>903</v>
      </c>
      <c r="D202" s="26" t="s">
        <v>52</v>
      </c>
      <c r="E202" s="32" t="s">
        <v>904</v>
      </c>
      <c r="F202" s="33" t="s">
        <v>87</v>
      </c>
      <c r="G202" s="34">
        <v>2.083</v>
      </c>
      <c r="H202" s="35">
        <v>0</v>
      </c>
      <c r="I202" s="35">
        <f>ROUND(ROUND(H202,2)*ROUND(G202,3),2)</f>
      </c>
      <c r="J202" s="33" t="s">
        <v>99</v>
      </c>
      <c r="O202">
        <f>(I202*21)/100</f>
      </c>
      <c r="P202" t="s">
        <v>27</v>
      </c>
    </row>
    <row r="203" spans="1:5" ht="25.5">
      <c r="A203" s="36" t="s">
        <v>55</v>
      </c>
      <c r="E203" s="37" t="s">
        <v>905</v>
      </c>
    </row>
    <row r="204" spans="1:5" ht="12.75">
      <c r="A204" s="40" t="s">
        <v>57</v>
      </c>
      <c r="E204" s="39" t="s">
        <v>842</v>
      </c>
    </row>
    <row r="205" spans="1:16" ht="12.75">
      <c r="A205" s="26" t="s">
        <v>50</v>
      </c>
      <c r="B205" s="31" t="s">
        <v>897</v>
      </c>
      <c r="C205" s="31" t="s">
        <v>907</v>
      </c>
      <c r="D205" s="26" t="s">
        <v>52</v>
      </c>
      <c r="E205" s="32" t="s">
        <v>908</v>
      </c>
      <c r="F205" s="33" t="s">
        <v>909</v>
      </c>
      <c r="G205" s="34">
        <v>2.777</v>
      </c>
      <c r="H205" s="35">
        <v>0</v>
      </c>
      <c r="I205" s="35">
        <f>ROUND(ROUND(H205,2)*ROUND(G205,3),2)</f>
      </c>
      <c r="J205" s="33" t="s">
        <v>99</v>
      </c>
      <c r="O205">
        <f>(I205*21)/100</f>
      </c>
      <c r="P205" t="s">
        <v>27</v>
      </c>
    </row>
    <row r="206" spans="1:5" ht="12.75">
      <c r="A206" s="36" t="s">
        <v>55</v>
      </c>
      <c r="E206" s="37" t="s">
        <v>910</v>
      </c>
    </row>
    <row r="207" spans="1:5" ht="12.75">
      <c r="A207" s="40" t="s">
        <v>57</v>
      </c>
      <c r="E207" s="39" t="s">
        <v>1000</v>
      </c>
    </row>
    <row r="208" spans="1:16" ht="12.75">
      <c r="A208" s="26" t="s">
        <v>50</v>
      </c>
      <c r="B208" s="31" t="s">
        <v>902</v>
      </c>
      <c r="C208" s="31" t="s">
        <v>912</v>
      </c>
      <c r="D208" s="26" t="s">
        <v>52</v>
      </c>
      <c r="E208" s="32" t="s">
        <v>913</v>
      </c>
      <c r="F208" s="33" t="s">
        <v>909</v>
      </c>
      <c r="G208" s="34">
        <v>2.777</v>
      </c>
      <c r="H208" s="35">
        <v>0</v>
      </c>
      <c r="I208" s="35">
        <f>ROUND(ROUND(H208,2)*ROUND(G208,3),2)</f>
      </c>
      <c r="J208" s="33" t="s">
        <v>99</v>
      </c>
      <c r="O208">
        <f>(I208*21)/100</f>
      </c>
      <c r="P208" t="s">
        <v>27</v>
      </c>
    </row>
    <row r="209" spans="1:5" ht="12.75">
      <c r="A209" s="36" t="s">
        <v>55</v>
      </c>
      <c r="E209" s="37" t="s">
        <v>914</v>
      </c>
    </row>
    <row r="210" spans="1:5" ht="12.75">
      <c r="A210" s="40" t="s">
        <v>57</v>
      </c>
      <c r="E210" s="39" t="s">
        <v>1000</v>
      </c>
    </row>
    <row r="211" spans="1:16" ht="12.75">
      <c r="A211" s="26" t="s">
        <v>50</v>
      </c>
      <c r="B211" s="31" t="s">
        <v>906</v>
      </c>
      <c r="C211" s="31" t="s">
        <v>916</v>
      </c>
      <c r="D211" s="26" t="s">
        <v>52</v>
      </c>
      <c r="E211" s="32" t="s">
        <v>917</v>
      </c>
      <c r="F211" s="33" t="s">
        <v>87</v>
      </c>
      <c r="G211" s="34">
        <v>3.471</v>
      </c>
      <c r="H211" s="35">
        <v>0</v>
      </c>
      <c r="I211" s="35">
        <f>ROUND(ROUND(H211,2)*ROUND(G211,3),2)</f>
      </c>
      <c r="J211" s="33"/>
      <c r="O211">
        <f>(I211*21)/100</f>
      </c>
      <c r="P211" t="s">
        <v>27</v>
      </c>
    </row>
    <row r="212" spans="1:5" ht="12.75">
      <c r="A212" s="36" t="s">
        <v>55</v>
      </c>
      <c r="E212" s="37" t="s">
        <v>917</v>
      </c>
    </row>
    <row r="213" spans="1:5" ht="12.75">
      <c r="A213" s="40" t="s">
        <v>57</v>
      </c>
      <c r="E213" s="39" t="s">
        <v>1028</v>
      </c>
    </row>
    <row r="214" spans="1:16" ht="25.5">
      <c r="A214" s="26" t="s">
        <v>50</v>
      </c>
      <c r="B214" s="31" t="s">
        <v>911</v>
      </c>
      <c r="C214" s="31" t="s">
        <v>925</v>
      </c>
      <c r="D214" s="26" t="s">
        <v>52</v>
      </c>
      <c r="E214" s="32" t="s">
        <v>926</v>
      </c>
      <c r="F214" s="33" t="s">
        <v>54</v>
      </c>
      <c r="G214" s="34">
        <v>1.388</v>
      </c>
      <c r="H214" s="35">
        <v>0</v>
      </c>
      <c r="I214" s="35">
        <f>ROUND(ROUND(H214,2)*ROUND(G214,3),2)</f>
      </c>
      <c r="J214" s="33"/>
      <c r="O214">
        <f>(I214*21)/100</f>
      </c>
      <c r="P214" t="s">
        <v>27</v>
      </c>
    </row>
    <row r="215" spans="1:5" ht="25.5">
      <c r="A215" s="36" t="s">
        <v>55</v>
      </c>
      <c r="E215" s="37" t="s">
        <v>926</v>
      </c>
    </row>
    <row r="216" spans="1:5" ht="12.75">
      <c r="A216" s="40" t="s">
        <v>57</v>
      </c>
      <c r="E216" s="39" t="s">
        <v>847</v>
      </c>
    </row>
    <row r="217" spans="1:16" ht="25.5">
      <c r="A217" s="26" t="s">
        <v>50</v>
      </c>
      <c r="B217" s="31" t="s">
        <v>915</v>
      </c>
      <c r="C217" s="31" t="s">
        <v>928</v>
      </c>
      <c r="D217" s="26" t="s">
        <v>52</v>
      </c>
      <c r="E217" s="32" t="s">
        <v>929</v>
      </c>
      <c r="F217" s="33" t="s">
        <v>54</v>
      </c>
      <c r="G217" s="34">
        <v>2.083</v>
      </c>
      <c r="H217" s="35">
        <v>0</v>
      </c>
      <c r="I217" s="35">
        <f>ROUND(ROUND(H217,2)*ROUND(G217,3),2)</f>
      </c>
      <c r="J217" s="33"/>
      <c r="O217">
        <f>(I217*21)/100</f>
      </c>
      <c r="P217" t="s">
        <v>27</v>
      </c>
    </row>
    <row r="218" spans="1:5" ht="25.5">
      <c r="A218" s="36" t="s">
        <v>55</v>
      </c>
      <c r="E218" s="37" t="s">
        <v>929</v>
      </c>
    </row>
    <row r="219" spans="1:5" ht="12.75">
      <c r="A219" s="40" t="s">
        <v>57</v>
      </c>
      <c r="E219" s="39" t="s">
        <v>842</v>
      </c>
    </row>
    <row r="220" spans="1:16" ht="25.5">
      <c r="A220" s="26" t="s">
        <v>50</v>
      </c>
      <c r="B220" s="31" t="s">
        <v>918</v>
      </c>
      <c r="C220" s="31" t="s">
        <v>1029</v>
      </c>
      <c r="D220" s="26" t="s">
        <v>52</v>
      </c>
      <c r="E220" s="32" t="s">
        <v>1030</v>
      </c>
      <c r="F220" s="33" t="s">
        <v>87</v>
      </c>
      <c r="G220" s="34">
        <v>1.388</v>
      </c>
      <c r="H220" s="35">
        <v>0</v>
      </c>
      <c r="I220" s="35">
        <f>ROUND(ROUND(H220,2)*ROUND(G220,3),2)</f>
      </c>
      <c r="J220" s="33"/>
      <c r="O220">
        <f>(I220*21)/100</f>
      </c>
      <c r="P220" t="s">
        <v>27</v>
      </c>
    </row>
    <row r="221" spans="1:5" ht="25.5">
      <c r="A221" s="36" t="s">
        <v>55</v>
      </c>
      <c r="E221" s="37" t="s">
        <v>1030</v>
      </c>
    </row>
    <row r="222" spans="1:5" ht="12.75">
      <c r="A222" s="40" t="s">
        <v>57</v>
      </c>
      <c r="E222" s="39" t="s">
        <v>847</v>
      </c>
    </row>
    <row r="223" spans="1:16" ht="12.75">
      <c r="A223" s="26" t="s">
        <v>50</v>
      </c>
      <c r="B223" s="31" t="s">
        <v>922</v>
      </c>
      <c r="C223" s="31" t="s">
        <v>935</v>
      </c>
      <c r="D223" s="26" t="s">
        <v>52</v>
      </c>
      <c r="E223" s="32" t="s">
        <v>936</v>
      </c>
      <c r="F223" s="33" t="s">
        <v>87</v>
      </c>
      <c r="G223" s="34">
        <v>1.388</v>
      </c>
      <c r="H223" s="35">
        <v>0</v>
      </c>
      <c r="I223" s="35">
        <f>ROUND(ROUND(H223,2)*ROUND(G223,3),2)</f>
      </c>
      <c r="J223" s="33" t="s">
        <v>99</v>
      </c>
      <c r="O223">
        <f>(I223*21)/100</f>
      </c>
      <c r="P223" t="s">
        <v>27</v>
      </c>
    </row>
    <row r="224" spans="1:5" ht="12.75">
      <c r="A224" s="36" t="s">
        <v>55</v>
      </c>
      <c r="E224" s="37" t="s">
        <v>937</v>
      </c>
    </row>
    <row r="225" spans="1:5" ht="12.75">
      <c r="A225" s="40" t="s">
        <v>57</v>
      </c>
      <c r="E225" s="39" t="s">
        <v>847</v>
      </c>
    </row>
    <row r="226" spans="1:16" ht="25.5">
      <c r="A226" s="26" t="s">
        <v>50</v>
      </c>
      <c r="B226" s="31" t="s">
        <v>924</v>
      </c>
      <c r="C226" s="31" t="s">
        <v>1031</v>
      </c>
      <c r="D226" s="26" t="s">
        <v>52</v>
      </c>
      <c r="E226" s="32" t="s">
        <v>1032</v>
      </c>
      <c r="F226" s="33" t="s">
        <v>941</v>
      </c>
      <c r="G226" s="34">
        <v>0.694</v>
      </c>
      <c r="H226" s="35">
        <v>0</v>
      </c>
      <c r="I226" s="35">
        <f>ROUND(ROUND(H226,2)*ROUND(G226,3),2)</f>
      </c>
      <c r="J226" s="33"/>
      <c r="O226">
        <f>(I226*21)/100</f>
      </c>
      <c r="P226" t="s">
        <v>27</v>
      </c>
    </row>
    <row r="227" spans="1:5" ht="25.5">
      <c r="A227" s="36" t="s">
        <v>55</v>
      </c>
      <c r="E227" s="37" t="s">
        <v>1032</v>
      </c>
    </row>
    <row r="228" spans="1:5" ht="12.75">
      <c r="A228" s="40" t="s">
        <v>57</v>
      </c>
      <c r="E228" s="39" t="s">
        <v>850</v>
      </c>
    </row>
    <row r="229" spans="1:16" ht="12.75">
      <c r="A229" s="26" t="s">
        <v>50</v>
      </c>
      <c r="B229" s="31" t="s">
        <v>927</v>
      </c>
      <c r="C229" s="31" t="s">
        <v>943</v>
      </c>
      <c r="D229" s="26" t="s">
        <v>52</v>
      </c>
      <c r="E229" s="32" t="s">
        <v>944</v>
      </c>
      <c r="F229" s="33" t="s">
        <v>87</v>
      </c>
      <c r="G229" s="34">
        <v>1.388</v>
      </c>
      <c r="H229" s="35">
        <v>0</v>
      </c>
      <c r="I229" s="35">
        <f>ROUND(ROUND(H229,2)*ROUND(G229,3),2)</f>
      </c>
      <c r="J229" s="33" t="s">
        <v>99</v>
      </c>
      <c r="O229">
        <f>(I229*21)/100</f>
      </c>
      <c r="P229" t="s">
        <v>27</v>
      </c>
    </row>
    <row r="230" spans="1:5" ht="12.75">
      <c r="A230" s="36" t="s">
        <v>55</v>
      </c>
      <c r="E230" s="37" t="s">
        <v>945</v>
      </c>
    </row>
    <row r="231" spans="1:5" ht="12.75">
      <c r="A231" s="40" t="s">
        <v>57</v>
      </c>
      <c r="E231" s="39" t="s">
        <v>847</v>
      </c>
    </row>
    <row r="232" spans="1:16" ht="12.75">
      <c r="A232" s="26" t="s">
        <v>50</v>
      </c>
      <c r="B232" s="31" t="s">
        <v>931</v>
      </c>
      <c r="C232" s="31" t="s">
        <v>947</v>
      </c>
      <c r="D232" s="26" t="s">
        <v>52</v>
      </c>
      <c r="E232" s="32" t="s">
        <v>948</v>
      </c>
      <c r="F232" s="33" t="s">
        <v>132</v>
      </c>
      <c r="G232" s="34">
        <v>18.216</v>
      </c>
      <c r="H232" s="35">
        <v>0</v>
      </c>
      <c r="I232" s="35">
        <f>ROUND(ROUND(H232,2)*ROUND(G232,3),2)</f>
      </c>
      <c r="J232" s="33" t="s">
        <v>99</v>
      </c>
      <c r="O232">
        <f>(I232*21)/100</f>
      </c>
      <c r="P232" t="s">
        <v>27</v>
      </c>
    </row>
    <row r="233" spans="1:5" ht="12.75">
      <c r="A233" s="36" t="s">
        <v>55</v>
      </c>
      <c r="E233" s="37" t="s">
        <v>949</v>
      </c>
    </row>
    <row r="234" spans="1:5" ht="25.5">
      <c r="A234" s="40" t="s">
        <v>57</v>
      </c>
      <c r="E234" s="39" t="s">
        <v>1033</v>
      </c>
    </row>
    <row r="235" spans="1:16" ht="12.75">
      <c r="A235" s="26" t="s">
        <v>50</v>
      </c>
      <c r="B235" s="31" t="s">
        <v>934</v>
      </c>
      <c r="C235" s="31" t="s">
        <v>952</v>
      </c>
      <c r="D235" s="26" t="s">
        <v>52</v>
      </c>
      <c r="E235" s="32" t="s">
        <v>953</v>
      </c>
      <c r="F235" s="33" t="s">
        <v>132</v>
      </c>
      <c r="G235" s="34">
        <v>94.12</v>
      </c>
      <c r="H235" s="35">
        <v>0</v>
      </c>
      <c r="I235" s="35">
        <f>ROUND(ROUND(H235,2)*ROUND(G235,3),2)</f>
      </c>
      <c r="J235" s="33" t="s">
        <v>99</v>
      </c>
      <c r="O235">
        <f>(I235*21)/100</f>
      </c>
      <c r="P235" t="s">
        <v>27</v>
      </c>
    </row>
    <row r="236" spans="1:5" ht="12.75">
      <c r="A236" s="36" t="s">
        <v>55</v>
      </c>
      <c r="E236" s="37" t="s">
        <v>954</v>
      </c>
    </row>
    <row r="237" spans="1:5" ht="25.5">
      <c r="A237" s="38" t="s">
        <v>57</v>
      </c>
      <c r="E237" s="39" t="s">
        <v>1034</v>
      </c>
    </row>
    <row r="238" spans="1:18" ht="12.75" customHeight="1">
      <c r="A238" s="6" t="s">
        <v>48</v>
      </c>
      <c r="B238" s="6"/>
      <c r="C238" s="43" t="s">
        <v>960</v>
      </c>
      <c r="D238" s="6"/>
      <c r="E238" s="29" t="s">
        <v>961</v>
      </c>
      <c r="F238" s="6"/>
      <c r="G238" s="6"/>
      <c r="H238" s="6"/>
      <c r="I238" s="44">
        <f>0+Q238</f>
      </c>
      <c r="J238" s="6"/>
      <c r="O238">
        <f>0+R238</f>
      </c>
      <c r="Q238">
        <f>0+I239+I242</f>
      </c>
      <c r="R238">
        <f>0+O239+O242</f>
      </c>
    </row>
    <row r="239" spans="1:16" ht="12.75">
      <c r="A239" s="26" t="s">
        <v>50</v>
      </c>
      <c r="B239" s="31" t="s">
        <v>938</v>
      </c>
      <c r="C239" s="31" t="s">
        <v>963</v>
      </c>
      <c r="D239" s="26" t="s">
        <v>52</v>
      </c>
      <c r="E239" s="32" t="s">
        <v>964</v>
      </c>
      <c r="F239" s="33" t="s">
        <v>106</v>
      </c>
      <c r="G239" s="34">
        <v>44.781</v>
      </c>
      <c r="H239" s="35">
        <v>0</v>
      </c>
      <c r="I239" s="35">
        <f>ROUND(ROUND(H239,2)*ROUND(G239,3),2)</f>
      </c>
      <c r="J239" s="33" t="s">
        <v>99</v>
      </c>
      <c r="O239">
        <f>(I239*21)/100</f>
      </c>
      <c r="P239" t="s">
        <v>27</v>
      </c>
    </row>
    <row r="240" spans="1:5" ht="38.25">
      <c r="A240" s="36" t="s">
        <v>55</v>
      </c>
      <c r="E240" s="37" t="s">
        <v>965</v>
      </c>
    </row>
    <row r="241" spans="1:5" ht="12.75">
      <c r="A241" s="40" t="s">
        <v>57</v>
      </c>
      <c r="E241" s="39" t="s">
        <v>1035</v>
      </c>
    </row>
    <row r="242" spans="1:16" ht="25.5">
      <c r="A242" s="26" t="s">
        <v>50</v>
      </c>
      <c r="B242" s="31" t="s">
        <v>942</v>
      </c>
      <c r="C242" s="31" t="s">
        <v>968</v>
      </c>
      <c r="D242" s="26" t="s">
        <v>52</v>
      </c>
      <c r="E242" s="32" t="s">
        <v>969</v>
      </c>
      <c r="F242" s="33" t="s">
        <v>106</v>
      </c>
      <c r="G242" s="34">
        <v>44.781</v>
      </c>
      <c r="H242" s="35">
        <v>0</v>
      </c>
      <c r="I242" s="35">
        <f>ROUND(ROUND(H242,2)*ROUND(G242,3),2)</f>
      </c>
      <c r="J242" s="33" t="s">
        <v>99</v>
      </c>
      <c r="O242">
        <f>(I242*21)/100</f>
      </c>
      <c r="P242" t="s">
        <v>27</v>
      </c>
    </row>
    <row r="243" spans="1:5" ht="38.25">
      <c r="A243" s="36" t="s">
        <v>55</v>
      </c>
      <c r="E243" s="37" t="s">
        <v>970</v>
      </c>
    </row>
    <row r="244" spans="1:5" ht="12.75">
      <c r="A244" s="38" t="s">
        <v>57</v>
      </c>
      <c r="E244" s="39" t="s">
        <v>1035</v>
      </c>
    </row>
    <row r="245" spans="1:18" ht="12.75" customHeight="1">
      <c r="A245" s="6" t="s">
        <v>48</v>
      </c>
      <c r="B245" s="6"/>
      <c r="C245" s="43" t="s">
        <v>971</v>
      </c>
      <c r="D245" s="6"/>
      <c r="E245" s="29" t="s">
        <v>972</v>
      </c>
      <c r="F245" s="6"/>
      <c r="G245" s="6"/>
      <c r="H245" s="6"/>
      <c r="I245" s="44">
        <f>0+Q245</f>
      </c>
      <c r="J245" s="6"/>
      <c r="O245">
        <f>0+R245</f>
      </c>
      <c r="Q245">
        <f>0+I246</f>
      </c>
      <c r="R245">
        <f>0+O246</f>
      </c>
    </row>
    <row r="246" spans="1:16" ht="12.75">
      <c r="A246" s="26" t="s">
        <v>50</v>
      </c>
      <c r="B246" s="31" t="s">
        <v>946</v>
      </c>
      <c r="C246" s="31" t="s">
        <v>974</v>
      </c>
      <c r="D246" s="26" t="s">
        <v>52</v>
      </c>
      <c r="E246" s="32" t="s">
        <v>975</v>
      </c>
      <c r="F246" s="33" t="s">
        <v>661</v>
      </c>
      <c r="G246" s="34">
        <v>20.826</v>
      </c>
      <c r="H246" s="35">
        <v>0</v>
      </c>
      <c r="I246" s="35">
        <f>ROUND(ROUND(H246,2)*ROUND(G246,3),2)</f>
      </c>
      <c r="J246" s="33" t="s">
        <v>99</v>
      </c>
      <c r="O246">
        <f>(I246*21)/100</f>
      </c>
      <c r="P246" t="s">
        <v>27</v>
      </c>
    </row>
    <row r="247" spans="1:5" ht="25.5">
      <c r="A247" s="36" t="s">
        <v>55</v>
      </c>
      <c r="E247" s="37" t="s">
        <v>976</v>
      </c>
    </row>
    <row r="248" spans="1:5" ht="25.5">
      <c r="A248" s="38" t="s">
        <v>57</v>
      </c>
      <c r="E248" s="39" t="s">
        <v>1036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0+O9+O22+O41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1037</v>
      </c>
      <c r="I3" s="41">
        <f>0+I9+I22+I41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1037</v>
      </c>
      <c r="D4" s="1"/>
      <c r="E4" s="14" t="s">
        <v>1038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1037</v>
      </c>
      <c r="D5" s="6"/>
      <c r="E5" s="18" t="s">
        <v>1038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0+I10+I13+I16+I19</f>
      </c>
      <c r="R9">
        <f>0+O10+O13+O16+O19</f>
      </c>
    </row>
    <row r="10" spans="1:16" ht="25.5">
      <c r="A10" s="26" t="s">
        <v>50</v>
      </c>
      <c r="B10" s="31" t="s">
        <v>31</v>
      </c>
      <c r="C10" s="31" t="s">
        <v>109</v>
      </c>
      <c r="D10" s="26" t="s">
        <v>52</v>
      </c>
      <c r="E10" s="32" t="s">
        <v>110</v>
      </c>
      <c r="F10" s="33" t="s">
        <v>106</v>
      </c>
      <c r="G10" s="34">
        <v>1.386</v>
      </c>
      <c r="H10" s="35">
        <v>0</v>
      </c>
      <c r="I10" s="35">
        <f>ROUND(ROUND(H10,2)*ROUND(G10,3),2)</f>
      </c>
      <c r="J10" s="33" t="s">
        <v>64</v>
      </c>
      <c r="O10">
        <f>(I10*21)/100</f>
      </c>
      <c r="P10" t="s">
        <v>27</v>
      </c>
    </row>
    <row r="11" spans="1:5" ht="12.75">
      <c r="A11" s="36" t="s">
        <v>55</v>
      </c>
      <c r="E11" s="37" t="s">
        <v>52</v>
      </c>
    </row>
    <row r="12" spans="1:5" ht="12.75">
      <c r="A12" s="40" t="s">
        <v>57</v>
      </c>
      <c r="E12" s="39" t="s">
        <v>1040</v>
      </c>
    </row>
    <row r="13" spans="1:16" ht="12.75">
      <c r="A13" s="26" t="s">
        <v>50</v>
      </c>
      <c r="B13" s="31" t="s">
        <v>27</v>
      </c>
      <c r="C13" s="31" t="s">
        <v>61</v>
      </c>
      <c r="D13" s="26" t="s">
        <v>52</v>
      </c>
      <c r="E13" s="32" t="s">
        <v>63</v>
      </c>
      <c r="F13" s="33" t="s">
        <v>54</v>
      </c>
      <c r="G13" s="34">
        <v>1</v>
      </c>
      <c r="H13" s="35">
        <v>0</v>
      </c>
      <c r="I13" s="35">
        <f>ROUND(ROUND(H13,2)*ROUND(G13,3),2)</f>
      </c>
      <c r="J13" s="33" t="s">
        <v>64</v>
      </c>
      <c r="O13">
        <f>(I13*21)/100</f>
      </c>
      <c r="P13" t="s">
        <v>27</v>
      </c>
    </row>
    <row r="14" spans="1:5" ht="25.5">
      <c r="A14" s="36" t="s">
        <v>55</v>
      </c>
      <c r="E14" s="37" t="s">
        <v>1041</v>
      </c>
    </row>
    <row r="15" spans="1:5" ht="12.75">
      <c r="A15" s="40" t="s">
        <v>57</v>
      </c>
      <c r="E15" s="39" t="s">
        <v>52</v>
      </c>
    </row>
    <row r="16" spans="1:16" ht="12.75">
      <c r="A16" s="26" t="s">
        <v>50</v>
      </c>
      <c r="B16" s="31" t="s">
        <v>26</v>
      </c>
      <c r="C16" s="31" t="s">
        <v>71</v>
      </c>
      <c r="D16" s="26" t="s">
        <v>52</v>
      </c>
      <c r="E16" s="32" t="s">
        <v>72</v>
      </c>
      <c r="F16" s="33" t="s">
        <v>54</v>
      </c>
      <c r="G16" s="34">
        <v>1</v>
      </c>
      <c r="H16" s="35">
        <v>0</v>
      </c>
      <c r="I16" s="35">
        <f>ROUND(ROUND(H16,2)*ROUND(G16,3),2)</f>
      </c>
      <c r="J16" s="33" t="s">
        <v>64</v>
      </c>
      <c r="O16">
        <f>(I16*21)/100</f>
      </c>
      <c r="P16" t="s">
        <v>27</v>
      </c>
    </row>
    <row r="17" spans="1:5" ht="12.75">
      <c r="A17" s="36" t="s">
        <v>55</v>
      </c>
      <c r="E17" s="37" t="s">
        <v>52</v>
      </c>
    </row>
    <row r="18" spans="1:5" ht="12.75">
      <c r="A18" s="40" t="s">
        <v>57</v>
      </c>
      <c r="E18" s="39" t="s">
        <v>52</v>
      </c>
    </row>
    <row r="19" spans="1:16" ht="12.75">
      <c r="A19" s="26" t="s">
        <v>50</v>
      </c>
      <c r="B19" s="31" t="s">
        <v>35</v>
      </c>
      <c r="C19" s="31" t="s">
        <v>75</v>
      </c>
      <c r="D19" s="26" t="s">
        <v>52</v>
      </c>
      <c r="E19" s="32" t="s">
        <v>76</v>
      </c>
      <c r="F19" s="33" t="s">
        <v>54</v>
      </c>
      <c r="G19" s="34">
        <v>1</v>
      </c>
      <c r="H19" s="35">
        <v>0</v>
      </c>
      <c r="I19" s="35">
        <f>ROUND(ROUND(H19,2)*ROUND(G19,3),2)</f>
      </c>
      <c r="J19" s="33" t="s">
        <v>64</v>
      </c>
      <c r="O19">
        <f>(I19*21)/100</f>
      </c>
      <c r="P19" t="s">
        <v>27</v>
      </c>
    </row>
    <row r="20" spans="1:5" ht="12.75">
      <c r="A20" s="36" t="s">
        <v>55</v>
      </c>
      <c r="E20" s="37" t="s">
        <v>1042</v>
      </c>
    </row>
    <row r="21" spans="1:5" ht="12.75">
      <c r="A21" s="38" t="s">
        <v>57</v>
      </c>
      <c r="E21" s="39" t="s">
        <v>52</v>
      </c>
    </row>
    <row r="22" spans="1:18" ht="12.75" customHeight="1">
      <c r="A22" s="6" t="s">
        <v>48</v>
      </c>
      <c r="B22" s="6"/>
      <c r="C22" s="43" t="s">
        <v>31</v>
      </c>
      <c r="D22" s="6"/>
      <c r="E22" s="29" t="s">
        <v>115</v>
      </c>
      <c r="F22" s="6"/>
      <c r="G22" s="6"/>
      <c r="H22" s="6"/>
      <c r="I22" s="44">
        <f>0+Q22</f>
      </c>
      <c r="J22" s="6"/>
      <c r="O22">
        <f>0+R22</f>
      </c>
      <c r="Q22">
        <f>0+I23+I26+I29+I32+I35+I38</f>
      </c>
      <c r="R22">
        <f>0+O23+O26+O29+O32+O35+O38</f>
      </c>
    </row>
    <row r="23" spans="1:16" ht="12.75">
      <c r="A23" s="26" t="s">
        <v>50</v>
      </c>
      <c r="B23" s="31" t="s">
        <v>37</v>
      </c>
      <c r="C23" s="31" t="s">
        <v>153</v>
      </c>
      <c r="D23" s="26" t="s">
        <v>52</v>
      </c>
      <c r="E23" s="32" t="s">
        <v>154</v>
      </c>
      <c r="F23" s="33" t="s">
        <v>123</v>
      </c>
      <c r="G23" s="34">
        <v>2.31</v>
      </c>
      <c r="H23" s="35">
        <v>0</v>
      </c>
      <c r="I23" s="35">
        <f>ROUND(ROUND(H23,2)*ROUND(G23,3),2)</f>
      </c>
      <c r="J23" s="33" t="s">
        <v>64</v>
      </c>
      <c r="O23">
        <f>(I23*21)/100</f>
      </c>
      <c r="P23" t="s">
        <v>27</v>
      </c>
    </row>
    <row r="24" spans="1:5" ht="25.5">
      <c r="A24" s="36" t="s">
        <v>55</v>
      </c>
      <c r="E24" s="37" t="s">
        <v>1043</v>
      </c>
    </row>
    <row r="25" spans="1:5" ht="12.75">
      <c r="A25" s="40" t="s">
        <v>57</v>
      </c>
      <c r="E25" s="39" t="s">
        <v>1044</v>
      </c>
    </row>
    <row r="26" spans="1:16" ht="12.75">
      <c r="A26" s="26" t="s">
        <v>50</v>
      </c>
      <c r="B26" s="31" t="s">
        <v>39</v>
      </c>
      <c r="C26" s="31" t="s">
        <v>1045</v>
      </c>
      <c r="D26" s="26" t="s">
        <v>52</v>
      </c>
      <c r="E26" s="32" t="s">
        <v>1046</v>
      </c>
      <c r="F26" s="33" t="s">
        <v>123</v>
      </c>
      <c r="G26" s="34">
        <v>0.77</v>
      </c>
      <c r="H26" s="35">
        <v>0</v>
      </c>
      <c r="I26" s="35">
        <f>ROUND(ROUND(H26,2)*ROUND(G26,3),2)</f>
      </c>
      <c r="J26" s="33" t="s">
        <v>64</v>
      </c>
      <c r="O26">
        <f>(I26*21)/100</f>
      </c>
      <c r="P26" t="s">
        <v>27</v>
      </c>
    </row>
    <row r="27" spans="1:5" ht="25.5">
      <c r="A27" s="36" t="s">
        <v>55</v>
      </c>
      <c r="E27" s="37" t="s">
        <v>1047</v>
      </c>
    </row>
    <row r="28" spans="1:5" ht="12.75">
      <c r="A28" s="40" t="s">
        <v>57</v>
      </c>
      <c r="E28" s="39" t="s">
        <v>1048</v>
      </c>
    </row>
    <row r="29" spans="1:16" ht="12.75">
      <c r="A29" s="26" t="s">
        <v>50</v>
      </c>
      <c r="B29" s="31" t="s">
        <v>74</v>
      </c>
      <c r="C29" s="31" t="s">
        <v>157</v>
      </c>
      <c r="D29" s="26" t="s">
        <v>52</v>
      </c>
      <c r="E29" s="32" t="s">
        <v>158</v>
      </c>
      <c r="F29" s="33" t="s">
        <v>123</v>
      </c>
      <c r="G29" s="34">
        <v>0.77</v>
      </c>
      <c r="H29" s="35">
        <v>0</v>
      </c>
      <c r="I29" s="35">
        <f>ROUND(ROUND(H29,2)*ROUND(G29,3),2)</f>
      </c>
      <c r="J29" s="33" t="s">
        <v>64</v>
      </c>
      <c r="O29">
        <f>(I29*21)/100</f>
      </c>
      <c r="P29" t="s">
        <v>27</v>
      </c>
    </row>
    <row r="30" spans="1:5" ht="12.75">
      <c r="A30" s="36" t="s">
        <v>55</v>
      </c>
      <c r="E30" s="37" t="s">
        <v>1049</v>
      </c>
    </row>
    <row r="31" spans="1:5" ht="12.75">
      <c r="A31" s="40" t="s">
        <v>57</v>
      </c>
      <c r="E31" s="39" t="s">
        <v>1050</v>
      </c>
    </row>
    <row r="32" spans="1:16" ht="12.75">
      <c r="A32" s="26" t="s">
        <v>50</v>
      </c>
      <c r="B32" s="31" t="s">
        <v>78</v>
      </c>
      <c r="C32" s="31" t="s">
        <v>1051</v>
      </c>
      <c r="D32" s="26" t="s">
        <v>52</v>
      </c>
      <c r="E32" s="32" t="s">
        <v>1052</v>
      </c>
      <c r="F32" s="33" t="s">
        <v>123</v>
      </c>
      <c r="G32" s="34">
        <v>2.31</v>
      </c>
      <c r="H32" s="35">
        <v>0</v>
      </c>
      <c r="I32" s="35">
        <f>ROUND(ROUND(H32,2)*ROUND(G32,3),2)</f>
      </c>
      <c r="J32" s="33" t="s">
        <v>64</v>
      </c>
      <c r="O32">
        <f>(I32*21)/100</f>
      </c>
      <c r="P32" t="s">
        <v>27</v>
      </c>
    </row>
    <row r="33" spans="1:5" ht="12.75">
      <c r="A33" s="36" t="s">
        <v>55</v>
      </c>
      <c r="E33" s="37" t="s">
        <v>52</v>
      </c>
    </row>
    <row r="34" spans="1:5" ht="12.75">
      <c r="A34" s="40" t="s">
        <v>57</v>
      </c>
      <c r="E34" s="39" t="s">
        <v>1053</v>
      </c>
    </row>
    <row r="35" spans="1:16" ht="12.75">
      <c r="A35" s="26" t="s">
        <v>50</v>
      </c>
      <c r="B35" s="31" t="s">
        <v>42</v>
      </c>
      <c r="C35" s="31" t="s">
        <v>171</v>
      </c>
      <c r="D35" s="26" t="s">
        <v>52</v>
      </c>
      <c r="E35" s="32" t="s">
        <v>172</v>
      </c>
      <c r="F35" s="33" t="s">
        <v>123</v>
      </c>
      <c r="G35" s="34">
        <v>0.77</v>
      </c>
      <c r="H35" s="35">
        <v>0</v>
      </c>
      <c r="I35" s="35">
        <f>ROUND(ROUND(H35,2)*ROUND(G35,3),2)</f>
      </c>
      <c r="J35" s="33" t="s">
        <v>64</v>
      </c>
      <c r="O35">
        <f>(I35*21)/100</f>
      </c>
      <c r="P35" t="s">
        <v>27</v>
      </c>
    </row>
    <row r="36" spans="1:5" ht="12.75">
      <c r="A36" s="36" t="s">
        <v>55</v>
      </c>
      <c r="E36" s="37" t="s">
        <v>1054</v>
      </c>
    </row>
    <row r="37" spans="1:5" ht="12.75">
      <c r="A37" s="40" t="s">
        <v>57</v>
      </c>
      <c r="E37" s="39" t="s">
        <v>1055</v>
      </c>
    </row>
    <row r="38" spans="1:16" ht="12.75">
      <c r="A38" s="26" t="s">
        <v>50</v>
      </c>
      <c r="B38" s="31" t="s">
        <v>44</v>
      </c>
      <c r="C38" s="31" t="s">
        <v>1056</v>
      </c>
      <c r="D38" s="26" t="s">
        <v>52</v>
      </c>
      <c r="E38" s="32" t="s">
        <v>1057</v>
      </c>
      <c r="F38" s="33" t="s">
        <v>123</v>
      </c>
      <c r="G38" s="34">
        <v>0.193</v>
      </c>
      <c r="H38" s="35">
        <v>0</v>
      </c>
      <c r="I38" s="35">
        <f>ROUND(ROUND(H38,2)*ROUND(G38,3),2)</f>
      </c>
      <c r="J38" s="33" t="s">
        <v>1058</v>
      </c>
      <c r="O38">
        <f>(I38*21)/100</f>
      </c>
      <c r="P38" t="s">
        <v>27</v>
      </c>
    </row>
    <row r="39" spans="1:5" ht="12.75">
      <c r="A39" s="36" t="s">
        <v>55</v>
      </c>
      <c r="E39" s="37" t="s">
        <v>1059</v>
      </c>
    </row>
    <row r="40" spans="1:5" ht="12.75">
      <c r="A40" s="38" t="s">
        <v>57</v>
      </c>
      <c r="E40" s="39" t="s">
        <v>1060</v>
      </c>
    </row>
    <row r="41" spans="1:18" ht="12.75" customHeight="1">
      <c r="A41" s="6" t="s">
        <v>48</v>
      </c>
      <c r="B41" s="6"/>
      <c r="C41" s="43" t="s">
        <v>74</v>
      </c>
      <c r="D41" s="6"/>
      <c r="E41" s="29" t="s">
        <v>1061</v>
      </c>
      <c r="F41" s="6"/>
      <c r="G41" s="6"/>
      <c r="H41" s="6"/>
      <c r="I41" s="44">
        <f>0+Q41</f>
      </c>
      <c r="J41" s="6"/>
      <c r="O41">
        <f>0+R41</f>
      </c>
      <c r="Q41">
        <f>0+I42+I45+I48+I51+I54+I57+I60+I63+I66</f>
      </c>
      <c r="R41">
        <f>0+O42+O45+O48+O51+O54+O57+O60+O63+O66</f>
      </c>
    </row>
    <row r="42" spans="1:16" ht="12.75">
      <c r="A42" s="26" t="s">
        <v>50</v>
      </c>
      <c r="B42" s="31" t="s">
        <v>46</v>
      </c>
      <c r="C42" s="31" t="s">
        <v>1062</v>
      </c>
      <c r="D42" s="26" t="s">
        <v>52</v>
      </c>
      <c r="E42" s="32" t="s">
        <v>1063</v>
      </c>
      <c r="F42" s="33" t="s">
        <v>132</v>
      </c>
      <c r="G42" s="34">
        <v>11.33</v>
      </c>
      <c r="H42" s="35">
        <v>0</v>
      </c>
      <c r="I42" s="35">
        <f>ROUND(ROUND(H42,2)*ROUND(G42,3),2)</f>
      </c>
      <c r="J42" s="33" t="s">
        <v>64</v>
      </c>
      <c r="O42">
        <f>(I42*21)/100</f>
      </c>
      <c r="P42" t="s">
        <v>27</v>
      </c>
    </row>
    <row r="43" spans="1:5" ht="25.5">
      <c r="A43" s="36" t="s">
        <v>55</v>
      </c>
      <c r="E43" s="37" t="s">
        <v>1064</v>
      </c>
    </row>
    <row r="44" spans="1:5" ht="12.75">
      <c r="A44" s="40" t="s">
        <v>57</v>
      </c>
      <c r="E44" s="39" t="s">
        <v>1065</v>
      </c>
    </row>
    <row r="45" spans="1:16" ht="12.75">
      <c r="A45" s="26" t="s">
        <v>50</v>
      </c>
      <c r="B45" s="31" t="s">
        <v>92</v>
      </c>
      <c r="C45" s="31" t="s">
        <v>1066</v>
      </c>
      <c r="D45" s="26" t="s">
        <v>52</v>
      </c>
      <c r="E45" s="32" t="s">
        <v>1067</v>
      </c>
      <c r="F45" s="33" t="s">
        <v>87</v>
      </c>
      <c r="G45" s="34">
        <v>1</v>
      </c>
      <c r="H45" s="35">
        <v>0</v>
      </c>
      <c r="I45" s="35">
        <f>ROUND(ROUND(H45,2)*ROUND(G45,3),2)</f>
      </c>
      <c r="J45" s="33" t="s">
        <v>1058</v>
      </c>
      <c r="O45">
        <f>(I45*21)/100</f>
      </c>
      <c r="P45" t="s">
        <v>27</v>
      </c>
    </row>
    <row r="46" spans="1:5" ht="12.75">
      <c r="A46" s="36" t="s">
        <v>55</v>
      </c>
      <c r="E46" s="37" t="s">
        <v>52</v>
      </c>
    </row>
    <row r="47" spans="1:5" ht="12.75">
      <c r="A47" s="40" t="s">
        <v>57</v>
      </c>
      <c r="E47" s="39" t="s">
        <v>52</v>
      </c>
    </row>
    <row r="48" spans="1:16" ht="12.75">
      <c r="A48" s="26" t="s">
        <v>50</v>
      </c>
      <c r="B48" s="31" t="s">
        <v>96</v>
      </c>
      <c r="C48" s="31" t="s">
        <v>1068</v>
      </c>
      <c r="D48" s="26" t="s">
        <v>52</v>
      </c>
      <c r="E48" s="32" t="s">
        <v>1069</v>
      </c>
      <c r="F48" s="33" t="s">
        <v>87</v>
      </c>
      <c r="G48" s="34">
        <v>1</v>
      </c>
      <c r="H48" s="35">
        <v>0</v>
      </c>
      <c r="I48" s="35">
        <f>ROUND(ROUND(H48,2)*ROUND(G48,3),2)</f>
      </c>
      <c r="J48" s="33" t="s">
        <v>1058</v>
      </c>
      <c r="O48">
        <f>(I48*21)/100</f>
      </c>
      <c r="P48" t="s">
        <v>27</v>
      </c>
    </row>
    <row r="49" spans="1:5" ht="12.75">
      <c r="A49" s="36" t="s">
        <v>55</v>
      </c>
      <c r="E49" s="37" t="s">
        <v>1070</v>
      </c>
    </row>
    <row r="50" spans="1:5" ht="12.75">
      <c r="A50" s="40" t="s">
        <v>57</v>
      </c>
      <c r="E50" s="39" t="s">
        <v>52</v>
      </c>
    </row>
    <row r="51" spans="1:16" ht="12.75">
      <c r="A51" s="26" t="s">
        <v>50</v>
      </c>
      <c r="B51" s="31" t="s">
        <v>156</v>
      </c>
      <c r="C51" s="31" t="s">
        <v>1071</v>
      </c>
      <c r="D51" s="26" t="s">
        <v>52</v>
      </c>
      <c r="E51" s="32" t="s">
        <v>1072</v>
      </c>
      <c r="F51" s="33" t="s">
        <v>132</v>
      </c>
      <c r="G51" s="34">
        <v>93.555</v>
      </c>
      <c r="H51" s="35">
        <v>0</v>
      </c>
      <c r="I51" s="35">
        <f>ROUND(ROUND(H51,2)*ROUND(G51,3),2)</f>
      </c>
      <c r="J51" s="33" t="s">
        <v>64</v>
      </c>
      <c r="O51">
        <f>(I51*21)/100</f>
      </c>
      <c r="P51" t="s">
        <v>27</v>
      </c>
    </row>
    <row r="52" spans="1:5" ht="12.75">
      <c r="A52" s="36" t="s">
        <v>55</v>
      </c>
      <c r="E52" s="37" t="s">
        <v>1073</v>
      </c>
    </row>
    <row r="53" spans="1:5" ht="51">
      <c r="A53" s="40" t="s">
        <v>57</v>
      </c>
      <c r="E53" s="39" t="s">
        <v>1074</v>
      </c>
    </row>
    <row r="54" spans="1:16" ht="12.75">
      <c r="A54" s="26" t="s">
        <v>50</v>
      </c>
      <c r="B54" s="31" t="s">
        <v>160</v>
      </c>
      <c r="C54" s="31" t="s">
        <v>1075</v>
      </c>
      <c r="D54" s="26" t="s">
        <v>52</v>
      </c>
      <c r="E54" s="32" t="s">
        <v>1076</v>
      </c>
      <c r="F54" s="33" t="s">
        <v>132</v>
      </c>
      <c r="G54" s="34">
        <v>93.555</v>
      </c>
      <c r="H54" s="35">
        <v>0</v>
      </c>
      <c r="I54" s="35">
        <f>ROUND(ROUND(H54,2)*ROUND(G54,3),2)</f>
      </c>
      <c r="J54" s="33" t="s">
        <v>64</v>
      </c>
      <c r="O54">
        <f>(I54*21)/100</f>
      </c>
      <c r="P54" t="s">
        <v>27</v>
      </c>
    </row>
    <row r="55" spans="1:5" ht="12.75">
      <c r="A55" s="36" t="s">
        <v>55</v>
      </c>
      <c r="E55" s="37" t="s">
        <v>1077</v>
      </c>
    </row>
    <row r="56" spans="1:5" ht="51">
      <c r="A56" s="40" t="s">
        <v>57</v>
      </c>
      <c r="E56" s="39" t="s">
        <v>1074</v>
      </c>
    </row>
    <row r="57" spans="1:16" ht="25.5">
      <c r="A57" s="26" t="s">
        <v>50</v>
      </c>
      <c r="B57" s="31" t="s">
        <v>164</v>
      </c>
      <c r="C57" s="31" t="s">
        <v>1078</v>
      </c>
      <c r="D57" s="26" t="s">
        <v>52</v>
      </c>
      <c r="E57" s="32" t="s">
        <v>1079</v>
      </c>
      <c r="F57" s="33" t="s">
        <v>87</v>
      </c>
      <c r="G57" s="34">
        <v>2</v>
      </c>
      <c r="H57" s="35">
        <v>0</v>
      </c>
      <c r="I57" s="35">
        <f>ROUND(ROUND(H57,2)*ROUND(G57,3),2)</f>
      </c>
      <c r="J57" s="33" t="s">
        <v>64</v>
      </c>
      <c r="O57">
        <f>(I57*21)/100</f>
      </c>
      <c r="P57" t="s">
        <v>27</v>
      </c>
    </row>
    <row r="58" spans="1:5" ht="12.75">
      <c r="A58" s="36" t="s">
        <v>55</v>
      </c>
      <c r="E58" s="37" t="s">
        <v>1080</v>
      </c>
    </row>
    <row r="59" spans="1:5" ht="12.75">
      <c r="A59" s="40" t="s">
        <v>57</v>
      </c>
      <c r="E59" s="39" t="s">
        <v>52</v>
      </c>
    </row>
    <row r="60" spans="1:16" ht="25.5">
      <c r="A60" s="26" t="s">
        <v>50</v>
      </c>
      <c r="B60" s="31" t="s">
        <v>166</v>
      </c>
      <c r="C60" s="31" t="s">
        <v>1081</v>
      </c>
      <c r="D60" s="26" t="s">
        <v>52</v>
      </c>
      <c r="E60" s="32" t="s">
        <v>1082</v>
      </c>
      <c r="F60" s="33" t="s">
        <v>87</v>
      </c>
      <c r="G60" s="34">
        <v>2</v>
      </c>
      <c r="H60" s="35">
        <v>0</v>
      </c>
      <c r="I60" s="35">
        <f>ROUND(ROUND(H60,2)*ROUND(G60,3),2)</f>
      </c>
      <c r="J60" s="33" t="s">
        <v>64</v>
      </c>
      <c r="O60">
        <f>(I60*21)/100</f>
      </c>
      <c r="P60" t="s">
        <v>27</v>
      </c>
    </row>
    <row r="61" spans="1:5" ht="12.75">
      <c r="A61" s="36" t="s">
        <v>55</v>
      </c>
      <c r="E61" s="37" t="s">
        <v>1083</v>
      </c>
    </row>
    <row r="62" spans="1:5" ht="12.75">
      <c r="A62" s="40" t="s">
        <v>57</v>
      </c>
      <c r="E62" s="39" t="s">
        <v>89</v>
      </c>
    </row>
    <row r="63" spans="1:16" ht="25.5">
      <c r="A63" s="26" t="s">
        <v>50</v>
      </c>
      <c r="B63" s="31" t="s">
        <v>170</v>
      </c>
      <c r="C63" s="31" t="s">
        <v>1084</v>
      </c>
      <c r="D63" s="26" t="s">
        <v>52</v>
      </c>
      <c r="E63" s="32" t="s">
        <v>1085</v>
      </c>
      <c r="F63" s="33" t="s">
        <v>87</v>
      </c>
      <c r="G63" s="34">
        <v>1</v>
      </c>
      <c r="H63" s="35">
        <v>0</v>
      </c>
      <c r="I63" s="35">
        <f>ROUND(ROUND(H63,2)*ROUND(G63,3),2)</f>
      </c>
      <c r="J63" s="33" t="s">
        <v>1058</v>
      </c>
      <c r="O63">
        <f>(I63*21)/100</f>
      </c>
      <c r="P63" t="s">
        <v>27</v>
      </c>
    </row>
    <row r="64" spans="1:5" ht="25.5">
      <c r="A64" s="36" t="s">
        <v>55</v>
      </c>
      <c r="E64" s="37" t="s">
        <v>1086</v>
      </c>
    </row>
    <row r="65" spans="1:5" ht="12.75">
      <c r="A65" s="40" t="s">
        <v>57</v>
      </c>
      <c r="E65" s="39" t="s">
        <v>52</v>
      </c>
    </row>
    <row r="66" spans="1:16" ht="25.5">
      <c r="A66" s="26" t="s">
        <v>50</v>
      </c>
      <c r="B66" s="31" t="s">
        <v>174</v>
      </c>
      <c r="C66" s="31" t="s">
        <v>1087</v>
      </c>
      <c r="D66" s="26" t="s">
        <v>52</v>
      </c>
      <c r="E66" s="32" t="s">
        <v>1088</v>
      </c>
      <c r="F66" s="33" t="s">
        <v>87</v>
      </c>
      <c r="G66" s="34">
        <v>1</v>
      </c>
      <c r="H66" s="35">
        <v>0</v>
      </c>
      <c r="I66" s="35">
        <f>ROUND(ROUND(H66,2)*ROUND(G66,3),2)</f>
      </c>
      <c r="J66" s="33" t="s">
        <v>64</v>
      </c>
      <c r="O66">
        <f>(I66*21)/100</f>
      </c>
      <c r="P66" t="s">
        <v>27</v>
      </c>
    </row>
    <row r="67" spans="1:5" ht="12.75">
      <c r="A67" s="36" t="s">
        <v>55</v>
      </c>
      <c r="E67" s="37" t="s">
        <v>52</v>
      </c>
    </row>
    <row r="68" spans="1:5" ht="12.75">
      <c r="A68" s="38" t="s">
        <v>57</v>
      </c>
      <c r="E68" s="39" t="s">
        <v>52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0+O9+O25+O50+O57+O133+O149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1089</v>
      </c>
      <c r="I3" s="41">
        <f>0+I9+I25+I50+I57+I133+I149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1089</v>
      </c>
      <c r="D4" s="1"/>
      <c r="E4" s="14" t="s">
        <v>1090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1089</v>
      </c>
      <c r="D5" s="6"/>
      <c r="E5" s="18" t="s">
        <v>1090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0+I10+I13+I16+I19+I22</f>
      </c>
      <c r="R9">
        <f>0+O10+O13+O16+O19+O22</f>
      </c>
    </row>
    <row r="10" spans="1:16" ht="25.5">
      <c r="A10" s="26" t="s">
        <v>50</v>
      </c>
      <c r="B10" s="31" t="s">
        <v>31</v>
      </c>
      <c r="C10" s="31" t="s">
        <v>109</v>
      </c>
      <c r="D10" s="26" t="s">
        <v>52</v>
      </c>
      <c r="E10" s="32" t="s">
        <v>110</v>
      </c>
      <c r="F10" s="33" t="s">
        <v>106</v>
      </c>
      <c r="G10" s="34">
        <v>33.813</v>
      </c>
      <c r="H10" s="35">
        <v>0</v>
      </c>
      <c r="I10" s="35">
        <f>ROUND(ROUND(H10,2)*ROUND(G10,3),2)</f>
      </c>
      <c r="J10" s="33" t="s">
        <v>64</v>
      </c>
      <c r="O10">
        <f>(I10*21)/100</f>
      </c>
      <c r="P10" t="s">
        <v>27</v>
      </c>
    </row>
    <row r="11" spans="1:5" ht="12.75">
      <c r="A11" s="36" t="s">
        <v>55</v>
      </c>
      <c r="E11" s="37" t="s">
        <v>52</v>
      </c>
    </row>
    <row r="12" spans="1:5" ht="12.75">
      <c r="A12" s="40" t="s">
        <v>57</v>
      </c>
      <c r="E12" s="39" t="s">
        <v>1092</v>
      </c>
    </row>
    <row r="13" spans="1:16" ht="25.5">
      <c r="A13" s="26" t="s">
        <v>50</v>
      </c>
      <c r="B13" s="31" t="s">
        <v>27</v>
      </c>
      <c r="C13" s="31" t="s">
        <v>112</v>
      </c>
      <c r="D13" s="26" t="s">
        <v>52</v>
      </c>
      <c r="E13" s="32" t="s">
        <v>113</v>
      </c>
      <c r="F13" s="33" t="s">
        <v>106</v>
      </c>
      <c r="G13" s="34">
        <v>3.942</v>
      </c>
      <c r="H13" s="35">
        <v>0</v>
      </c>
      <c r="I13" s="35">
        <f>ROUND(ROUND(H13,2)*ROUND(G13,3),2)</f>
      </c>
      <c r="J13" s="33" t="s">
        <v>64</v>
      </c>
      <c r="O13">
        <f>(I13*21)/100</f>
      </c>
      <c r="P13" t="s">
        <v>27</v>
      </c>
    </row>
    <row r="14" spans="1:5" ht="12.75">
      <c r="A14" s="36" t="s">
        <v>55</v>
      </c>
      <c r="E14" s="37" t="s">
        <v>1093</v>
      </c>
    </row>
    <row r="15" spans="1:5" ht="12.75">
      <c r="A15" s="40" t="s">
        <v>57</v>
      </c>
      <c r="E15" s="39" t="s">
        <v>1094</v>
      </c>
    </row>
    <row r="16" spans="1:16" ht="12.75">
      <c r="A16" s="26" t="s">
        <v>50</v>
      </c>
      <c r="B16" s="31" t="s">
        <v>26</v>
      </c>
      <c r="C16" s="31" t="s">
        <v>61</v>
      </c>
      <c r="D16" s="26" t="s">
        <v>52</v>
      </c>
      <c r="E16" s="32" t="s">
        <v>63</v>
      </c>
      <c r="F16" s="33" t="s">
        <v>54</v>
      </c>
      <c r="G16" s="34">
        <v>1</v>
      </c>
      <c r="H16" s="35">
        <v>0</v>
      </c>
      <c r="I16" s="35">
        <f>ROUND(ROUND(H16,2)*ROUND(G16,3),2)</f>
      </c>
      <c r="J16" s="33" t="s">
        <v>64</v>
      </c>
      <c r="O16">
        <f>(I16*21)/100</f>
      </c>
      <c r="P16" t="s">
        <v>27</v>
      </c>
    </row>
    <row r="17" spans="1:5" ht="25.5">
      <c r="A17" s="36" t="s">
        <v>55</v>
      </c>
      <c r="E17" s="37" t="s">
        <v>1095</v>
      </c>
    </row>
    <row r="18" spans="1:5" ht="12.75">
      <c r="A18" s="40" t="s">
        <v>57</v>
      </c>
      <c r="E18" s="39" t="s">
        <v>52</v>
      </c>
    </row>
    <row r="19" spans="1:16" ht="12.75">
      <c r="A19" s="26" t="s">
        <v>50</v>
      </c>
      <c r="B19" s="31" t="s">
        <v>35</v>
      </c>
      <c r="C19" s="31" t="s">
        <v>71</v>
      </c>
      <c r="D19" s="26" t="s">
        <v>52</v>
      </c>
      <c r="E19" s="32" t="s">
        <v>72</v>
      </c>
      <c r="F19" s="33" t="s">
        <v>54</v>
      </c>
      <c r="G19" s="34">
        <v>1</v>
      </c>
      <c r="H19" s="35">
        <v>0</v>
      </c>
      <c r="I19" s="35">
        <f>ROUND(ROUND(H19,2)*ROUND(G19,3),2)</f>
      </c>
      <c r="J19" s="33" t="s">
        <v>64</v>
      </c>
      <c r="O19">
        <f>(I19*21)/100</f>
      </c>
      <c r="P19" t="s">
        <v>27</v>
      </c>
    </row>
    <row r="20" spans="1:5" ht="12.75">
      <c r="A20" s="36" t="s">
        <v>55</v>
      </c>
      <c r="E20" s="37" t="s">
        <v>52</v>
      </c>
    </row>
    <row r="21" spans="1:5" ht="12.75">
      <c r="A21" s="40" t="s">
        <v>57</v>
      </c>
      <c r="E21" s="39" t="s">
        <v>52</v>
      </c>
    </row>
    <row r="22" spans="1:16" ht="12.75">
      <c r="A22" s="26" t="s">
        <v>50</v>
      </c>
      <c r="B22" s="31" t="s">
        <v>37</v>
      </c>
      <c r="C22" s="31" t="s">
        <v>75</v>
      </c>
      <c r="D22" s="26" t="s">
        <v>52</v>
      </c>
      <c r="E22" s="32" t="s">
        <v>76</v>
      </c>
      <c r="F22" s="33" t="s">
        <v>54</v>
      </c>
      <c r="G22" s="34">
        <v>1</v>
      </c>
      <c r="H22" s="35">
        <v>0</v>
      </c>
      <c r="I22" s="35">
        <f>ROUND(ROUND(H22,2)*ROUND(G22,3),2)</f>
      </c>
      <c r="J22" s="33" t="s">
        <v>64</v>
      </c>
      <c r="O22">
        <f>(I22*21)/100</f>
      </c>
      <c r="P22" t="s">
        <v>27</v>
      </c>
    </row>
    <row r="23" spans="1:5" ht="12.75">
      <c r="A23" s="36" t="s">
        <v>55</v>
      </c>
      <c r="E23" s="37" t="s">
        <v>1042</v>
      </c>
    </row>
    <row r="24" spans="1:5" ht="12.75">
      <c r="A24" s="38" t="s">
        <v>57</v>
      </c>
      <c r="E24" s="39" t="s">
        <v>52</v>
      </c>
    </row>
    <row r="25" spans="1:18" ht="12.75" customHeight="1">
      <c r="A25" s="6" t="s">
        <v>48</v>
      </c>
      <c r="B25" s="6"/>
      <c r="C25" s="43" t="s">
        <v>31</v>
      </c>
      <c r="D25" s="6"/>
      <c r="E25" s="29" t="s">
        <v>115</v>
      </c>
      <c r="F25" s="6"/>
      <c r="G25" s="6"/>
      <c r="H25" s="6"/>
      <c r="I25" s="44">
        <f>0+Q25</f>
      </c>
      <c r="J25" s="6"/>
      <c r="O25">
        <f>0+R25</f>
      </c>
      <c r="Q25">
        <f>0+I26+I29+I32+I35+I38+I41+I44+I47</f>
      </c>
      <c r="R25">
        <f>0+O26+O29+O32+O35+O38+O41+O44+O47</f>
      </c>
    </row>
    <row r="26" spans="1:16" ht="12.75">
      <c r="A26" s="26" t="s">
        <v>50</v>
      </c>
      <c r="B26" s="31" t="s">
        <v>39</v>
      </c>
      <c r="C26" s="31" t="s">
        <v>428</v>
      </c>
      <c r="D26" s="26" t="s">
        <v>52</v>
      </c>
      <c r="E26" s="32" t="s">
        <v>429</v>
      </c>
      <c r="F26" s="33" t="s">
        <v>123</v>
      </c>
      <c r="G26" s="34">
        <v>0.36</v>
      </c>
      <c r="H26" s="35">
        <v>0</v>
      </c>
      <c r="I26" s="35">
        <f>ROUND(ROUND(H26,2)*ROUND(G26,3),2)</f>
      </c>
      <c r="J26" s="33" t="s">
        <v>64</v>
      </c>
      <c r="O26">
        <f>(I26*21)/100</f>
      </c>
      <c r="P26" t="s">
        <v>27</v>
      </c>
    </row>
    <row r="27" spans="1:5" ht="12.75">
      <c r="A27" s="36" t="s">
        <v>55</v>
      </c>
      <c r="E27" s="37" t="s">
        <v>1096</v>
      </c>
    </row>
    <row r="28" spans="1:5" ht="12.75">
      <c r="A28" s="40" t="s">
        <v>57</v>
      </c>
      <c r="E28" s="39" t="s">
        <v>1097</v>
      </c>
    </row>
    <row r="29" spans="1:16" ht="12.75">
      <c r="A29" s="26" t="s">
        <v>50</v>
      </c>
      <c r="B29" s="31" t="s">
        <v>74</v>
      </c>
      <c r="C29" s="31" t="s">
        <v>1098</v>
      </c>
      <c r="D29" s="26" t="s">
        <v>52</v>
      </c>
      <c r="E29" s="32" t="s">
        <v>1099</v>
      </c>
      <c r="F29" s="33" t="s">
        <v>123</v>
      </c>
      <c r="G29" s="34">
        <v>4.48</v>
      </c>
      <c r="H29" s="35">
        <v>0</v>
      </c>
      <c r="I29" s="35">
        <f>ROUND(ROUND(H29,2)*ROUND(G29,3),2)</f>
      </c>
      <c r="J29" s="33" t="s">
        <v>64</v>
      </c>
      <c r="O29">
        <f>(I29*21)/100</f>
      </c>
      <c r="P29" t="s">
        <v>27</v>
      </c>
    </row>
    <row r="30" spans="1:5" ht="12.75">
      <c r="A30" s="36" t="s">
        <v>55</v>
      </c>
      <c r="E30" s="37" t="s">
        <v>1093</v>
      </c>
    </row>
    <row r="31" spans="1:5" ht="12.75">
      <c r="A31" s="40" t="s">
        <v>57</v>
      </c>
      <c r="E31" s="39" t="s">
        <v>1100</v>
      </c>
    </row>
    <row r="32" spans="1:16" ht="12.75">
      <c r="A32" s="26" t="s">
        <v>50</v>
      </c>
      <c r="B32" s="31" t="s">
        <v>78</v>
      </c>
      <c r="C32" s="31" t="s">
        <v>153</v>
      </c>
      <c r="D32" s="26" t="s">
        <v>52</v>
      </c>
      <c r="E32" s="32" t="s">
        <v>154</v>
      </c>
      <c r="F32" s="33" t="s">
        <v>123</v>
      </c>
      <c r="G32" s="34">
        <v>67.295</v>
      </c>
      <c r="H32" s="35">
        <v>0</v>
      </c>
      <c r="I32" s="35">
        <f>ROUND(ROUND(H32,2)*ROUND(G32,3),2)</f>
      </c>
      <c r="J32" s="33" t="s">
        <v>64</v>
      </c>
      <c r="O32">
        <f>(I32*21)/100</f>
      </c>
      <c r="P32" t="s">
        <v>27</v>
      </c>
    </row>
    <row r="33" spans="1:5" ht="12.75">
      <c r="A33" s="36" t="s">
        <v>55</v>
      </c>
      <c r="E33" s="37" t="s">
        <v>1101</v>
      </c>
    </row>
    <row r="34" spans="1:5" ht="63.75">
      <c r="A34" s="40" t="s">
        <v>57</v>
      </c>
      <c r="E34" s="39" t="s">
        <v>1102</v>
      </c>
    </row>
    <row r="35" spans="1:16" ht="12.75">
      <c r="A35" s="26" t="s">
        <v>50</v>
      </c>
      <c r="B35" s="31" t="s">
        <v>42</v>
      </c>
      <c r="C35" s="31" t="s">
        <v>1045</v>
      </c>
      <c r="D35" s="26" t="s">
        <v>52</v>
      </c>
      <c r="E35" s="32" t="s">
        <v>1046</v>
      </c>
      <c r="F35" s="33" t="s">
        <v>123</v>
      </c>
      <c r="G35" s="34">
        <v>14.305</v>
      </c>
      <c r="H35" s="35">
        <v>0</v>
      </c>
      <c r="I35" s="35">
        <f>ROUND(ROUND(H35,2)*ROUND(G35,3),2)</f>
      </c>
      <c r="J35" s="33" t="s">
        <v>64</v>
      </c>
      <c r="O35">
        <f>(I35*21)/100</f>
      </c>
      <c r="P35" t="s">
        <v>27</v>
      </c>
    </row>
    <row r="36" spans="1:5" ht="12.75">
      <c r="A36" s="36" t="s">
        <v>55</v>
      </c>
      <c r="E36" s="37" t="s">
        <v>1101</v>
      </c>
    </row>
    <row r="37" spans="1:5" ht="51">
      <c r="A37" s="40" t="s">
        <v>57</v>
      </c>
      <c r="E37" s="39" t="s">
        <v>1103</v>
      </c>
    </row>
    <row r="38" spans="1:16" ht="12.75">
      <c r="A38" s="26" t="s">
        <v>50</v>
      </c>
      <c r="B38" s="31" t="s">
        <v>44</v>
      </c>
      <c r="C38" s="31" t="s">
        <v>157</v>
      </c>
      <c r="D38" s="26" t="s">
        <v>52</v>
      </c>
      <c r="E38" s="32" t="s">
        <v>158</v>
      </c>
      <c r="F38" s="33" t="s">
        <v>123</v>
      </c>
      <c r="G38" s="34">
        <v>18.785</v>
      </c>
      <c r="H38" s="35">
        <v>0</v>
      </c>
      <c r="I38" s="35">
        <f>ROUND(ROUND(H38,2)*ROUND(G38,3),2)</f>
      </c>
      <c r="J38" s="33" t="s">
        <v>64</v>
      </c>
      <c r="O38">
        <f>(I38*21)/100</f>
      </c>
      <c r="P38" t="s">
        <v>27</v>
      </c>
    </row>
    <row r="39" spans="1:5" ht="12.75">
      <c r="A39" s="36" t="s">
        <v>55</v>
      </c>
      <c r="E39" s="37" t="s">
        <v>1049</v>
      </c>
    </row>
    <row r="40" spans="1:5" ht="51">
      <c r="A40" s="40" t="s">
        <v>57</v>
      </c>
      <c r="E40" s="39" t="s">
        <v>1104</v>
      </c>
    </row>
    <row r="41" spans="1:16" ht="12.75">
      <c r="A41" s="26" t="s">
        <v>50</v>
      </c>
      <c r="B41" s="31" t="s">
        <v>46</v>
      </c>
      <c r="C41" s="31" t="s">
        <v>1051</v>
      </c>
      <c r="D41" s="26" t="s">
        <v>52</v>
      </c>
      <c r="E41" s="32" t="s">
        <v>1052</v>
      </c>
      <c r="F41" s="33" t="s">
        <v>123</v>
      </c>
      <c r="G41" s="34">
        <v>67.655</v>
      </c>
      <c r="H41" s="35">
        <v>0</v>
      </c>
      <c r="I41" s="35">
        <f>ROUND(ROUND(H41,2)*ROUND(G41,3),2)</f>
      </c>
      <c r="J41" s="33" t="s">
        <v>64</v>
      </c>
      <c r="O41">
        <f>(I41*21)/100</f>
      </c>
      <c r="P41" t="s">
        <v>27</v>
      </c>
    </row>
    <row r="42" spans="1:5" ht="12.75">
      <c r="A42" s="36" t="s">
        <v>55</v>
      </c>
      <c r="E42" s="37" t="s">
        <v>52</v>
      </c>
    </row>
    <row r="43" spans="1:5" ht="63.75">
      <c r="A43" s="40" t="s">
        <v>57</v>
      </c>
      <c r="E43" s="39" t="s">
        <v>1105</v>
      </c>
    </row>
    <row r="44" spans="1:16" ht="12.75">
      <c r="A44" s="26" t="s">
        <v>50</v>
      </c>
      <c r="B44" s="31" t="s">
        <v>92</v>
      </c>
      <c r="C44" s="31" t="s">
        <v>171</v>
      </c>
      <c r="D44" s="26" t="s">
        <v>52</v>
      </c>
      <c r="E44" s="32" t="s">
        <v>172</v>
      </c>
      <c r="F44" s="33" t="s">
        <v>123</v>
      </c>
      <c r="G44" s="34">
        <v>11.83</v>
      </c>
      <c r="H44" s="35">
        <v>0</v>
      </c>
      <c r="I44" s="35">
        <f>ROUND(ROUND(H44,2)*ROUND(G44,3),2)</f>
      </c>
      <c r="J44" s="33" t="s">
        <v>64</v>
      </c>
      <c r="O44">
        <f>(I44*21)/100</f>
      </c>
      <c r="P44" t="s">
        <v>27</v>
      </c>
    </row>
    <row r="45" spans="1:5" ht="12.75">
      <c r="A45" s="36" t="s">
        <v>55</v>
      </c>
      <c r="E45" s="37" t="s">
        <v>1054</v>
      </c>
    </row>
    <row r="46" spans="1:5" ht="12.75">
      <c r="A46" s="40" t="s">
        <v>57</v>
      </c>
      <c r="E46" s="39" t="s">
        <v>1106</v>
      </c>
    </row>
    <row r="47" spans="1:16" ht="12.75">
      <c r="A47" s="26" t="s">
        <v>50</v>
      </c>
      <c r="B47" s="31" t="s">
        <v>96</v>
      </c>
      <c r="C47" s="31" t="s">
        <v>1056</v>
      </c>
      <c r="D47" s="26" t="s">
        <v>52</v>
      </c>
      <c r="E47" s="32" t="s">
        <v>1057</v>
      </c>
      <c r="F47" s="33" t="s">
        <v>123</v>
      </c>
      <c r="G47" s="34">
        <v>3.395</v>
      </c>
      <c r="H47" s="35">
        <v>0</v>
      </c>
      <c r="I47" s="35">
        <f>ROUND(ROUND(H47,2)*ROUND(G47,3),2)</f>
      </c>
      <c r="J47" s="33" t="s">
        <v>1058</v>
      </c>
      <c r="O47">
        <f>(I47*21)/100</f>
      </c>
      <c r="P47" t="s">
        <v>27</v>
      </c>
    </row>
    <row r="48" spans="1:5" ht="12.75">
      <c r="A48" s="36" t="s">
        <v>55</v>
      </c>
      <c r="E48" s="37" t="s">
        <v>1059</v>
      </c>
    </row>
    <row r="49" spans="1:5" ht="12.75">
      <c r="A49" s="38" t="s">
        <v>57</v>
      </c>
      <c r="E49" s="39" t="s">
        <v>1107</v>
      </c>
    </row>
    <row r="50" spans="1:18" ht="12.75" customHeight="1">
      <c r="A50" s="6" t="s">
        <v>48</v>
      </c>
      <c r="B50" s="6"/>
      <c r="C50" s="43" t="s">
        <v>27</v>
      </c>
      <c r="D50" s="6"/>
      <c r="E50" s="29" t="s">
        <v>178</v>
      </c>
      <c r="F50" s="6"/>
      <c r="G50" s="6"/>
      <c r="H50" s="6"/>
      <c r="I50" s="44">
        <f>0+Q50</f>
      </c>
      <c r="J50" s="6"/>
      <c r="O50">
        <f>0+R50</f>
      </c>
      <c r="Q50">
        <f>0+I51+I54</f>
      </c>
      <c r="R50">
        <f>0+O51+O54</f>
      </c>
    </row>
    <row r="51" spans="1:16" ht="12.75">
      <c r="A51" s="26" t="s">
        <v>50</v>
      </c>
      <c r="B51" s="31" t="s">
        <v>156</v>
      </c>
      <c r="C51" s="31" t="s">
        <v>1108</v>
      </c>
      <c r="D51" s="26" t="s">
        <v>52</v>
      </c>
      <c r="E51" s="32" t="s">
        <v>1109</v>
      </c>
      <c r="F51" s="33" t="s">
        <v>123</v>
      </c>
      <c r="G51" s="34">
        <v>4.48</v>
      </c>
      <c r="H51" s="35">
        <v>0</v>
      </c>
      <c r="I51" s="35">
        <f>ROUND(ROUND(H51,2)*ROUND(G51,3),2)</f>
      </c>
      <c r="J51" s="33" t="s">
        <v>64</v>
      </c>
      <c r="O51">
        <f>(I51*21)/100</f>
      </c>
      <c r="P51" t="s">
        <v>27</v>
      </c>
    </row>
    <row r="52" spans="1:5" ht="25.5">
      <c r="A52" s="36" t="s">
        <v>55</v>
      </c>
      <c r="E52" s="37" t="s">
        <v>1110</v>
      </c>
    </row>
    <row r="53" spans="1:5" ht="12.75">
      <c r="A53" s="40" t="s">
        <v>57</v>
      </c>
      <c r="E53" s="39" t="s">
        <v>1111</v>
      </c>
    </row>
    <row r="54" spans="1:16" ht="12.75">
      <c r="A54" s="26" t="s">
        <v>50</v>
      </c>
      <c r="B54" s="31" t="s">
        <v>160</v>
      </c>
      <c r="C54" s="31" t="s">
        <v>1112</v>
      </c>
      <c r="D54" s="26" t="s">
        <v>52</v>
      </c>
      <c r="E54" s="32" t="s">
        <v>1113</v>
      </c>
      <c r="F54" s="33" t="s">
        <v>123</v>
      </c>
      <c r="G54" s="34">
        <v>0.32</v>
      </c>
      <c r="H54" s="35">
        <v>0</v>
      </c>
      <c r="I54" s="35">
        <f>ROUND(ROUND(H54,2)*ROUND(G54,3),2)</f>
      </c>
      <c r="J54" s="33" t="s">
        <v>64</v>
      </c>
      <c r="O54">
        <f>(I54*21)/100</f>
      </c>
      <c r="P54" t="s">
        <v>27</v>
      </c>
    </row>
    <row r="55" spans="1:5" ht="12.75">
      <c r="A55" s="36" t="s">
        <v>55</v>
      </c>
      <c r="E55" s="37" t="s">
        <v>1114</v>
      </c>
    </row>
    <row r="56" spans="1:5" ht="12.75">
      <c r="A56" s="38" t="s">
        <v>57</v>
      </c>
      <c r="E56" s="39" t="s">
        <v>1115</v>
      </c>
    </row>
    <row r="57" spans="1:18" ht="12.75" customHeight="1">
      <c r="A57" s="6" t="s">
        <v>48</v>
      </c>
      <c r="B57" s="6"/>
      <c r="C57" s="43" t="s">
        <v>74</v>
      </c>
      <c r="D57" s="6"/>
      <c r="E57" s="29" t="s">
        <v>1061</v>
      </c>
      <c r="F57" s="6"/>
      <c r="G57" s="6"/>
      <c r="H57" s="6"/>
      <c r="I57" s="44">
        <f>0+Q57</f>
      </c>
      <c r="J57" s="6"/>
      <c r="O57">
        <f>0+R57</f>
      </c>
      <c r="Q57">
        <f>0+I58+I61+I64+I67+I70+I73+I76+I79+I82+I85+I88+I91+I94+I97+I100+I103+I106+I109+I112+I115+I118+I121+I124+I127+I130</f>
      </c>
      <c r="R57">
        <f>0+O58+O61+O64+O67+O70+O73+O76+O79+O82+O85+O88+O91+O94+O97+O100+O103+O106+O109+O112+O115+O118+O121+O124+O127+O130</f>
      </c>
    </row>
    <row r="58" spans="1:16" ht="12.75">
      <c r="A58" s="26" t="s">
        <v>50</v>
      </c>
      <c r="B58" s="31" t="s">
        <v>164</v>
      </c>
      <c r="C58" s="31" t="s">
        <v>1062</v>
      </c>
      <c r="D58" s="26" t="s">
        <v>52</v>
      </c>
      <c r="E58" s="32" t="s">
        <v>1063</v>
      </c>
      <c r="F58" s="33" t="s">
        <v>132</v>
      </c>
      <c r="G58" s="34">
        <v>174.07</v>
      </c>
      <c r="H58" s="35">
        <v>0</v>
      </c>
      <c r="I58" s="35">
        <f>ROUND(ROUND(H58,2)*ROUND(G58,3),2)</f>
      </c>
      <c r="J58" s="33" t="s">
        <v>64</v>
      </c>
      <c r="O58">
        <f>(I58*21)/100</f>
      </c>
      <c r="P58" t="s">
        <v>27</v>
      </c>
    </row>
    <row r="59" spans="1:5" ht="12.75">
      <c r="A59" s="36" t="s">
        <v>55</v>
      </c>
      <c r="E59" s="37" t="s">
        <v>1116</v>
      </c>
    </row>
    <row r="60" spans="1:5" ht="12.75">
      <c r="A60" s="40" t="s">
        <v>57</v>
      </c>
      <c r="E60" s="39" t="s">
        <v>1117</v>
      </c>
    </row>
    <row r="61" spans="1:16" ht="12.75">
      <c r="A61" s="26" t="s">
        <v>50</v>
      </c>
      <c r="B61" s="31" t="s">
        <v>166</v>
      </c>
      <c r="C61" s="31" t="s">
        <v>1118</v>
      </c>
      <c r="D61" s="26" t="s">
        <v>52</v>
      </c>
      <c r="E61" s="32" t="s">
        <v>1119</v>
      </c>
      <c r="F61" s="33" t="s">
        <v>87</v>
      </c>
      <c r="G61" s="34">
        <v>1</v>
      </c>
      <c r="H61" s="35">
        <v>0</v>
      </c>
      <c r="I61" s="35">
        <f>ROUND(ROUND(H61,2)*ROUND(G61,3),2)</f>
      </c>
      <c r="J61" s="33" t="s">
        <v>64</v>
      </c>
      <c r="O61">
        <f>(I61*21)/100</f>
      </c>
      <c r="P61" t="s">
        <v>27</v>
      </c>
    </row>
    <row r="62" spans="1:5" ht="25.5">
      <c r="A62" s="36" t="s">
        <v>55</v>
      </c>
      <c r="E62" s="37" t="s">
        <v>1120</v>
      </c>
    </row>
    <row r="63" spans="1:5" ht="12.75">
      <c r="A63" s="40" t="s">
        <v>57</v>
      </c>
      <c r="E63" s="39" t="s">
        <v>52</v>
      </c>
    </row>
    <row r="64" spans="1:16" ht="12.75">
      <c r="A64" s="26" t="s">
        <v>50</v>
      </c>
      <c r="B64" s="31" t="s">
        <v>170</v>
      </c>
      <c r="C64" s="31" t="s">
        <v>1068</v>
      </c>
      <c r="D64" s="26" t="s">
        <v>52</v>
      </c>
      <c r="E64" s="32" t="s">
        <v>1069</v>
      </c>
      <c r="F64" s="33" t="s">
        <v>87</v>
      </c>
      <c r="G64" s="34">
        <v>2</v>
      </c>
      <c r="H64" s="35">
        <v>0</v>
      </c>
      <c r="I64" s="35">
        <f>ROUND(ROUND(H64,2)*ROUND(G64,3),2)</f>
      </c>
      <c r="J64" s="33" t="s">
        <v>1058</v>
      </c>
      <c r="O64">
        <f>(I64*21)/100</f>
      </c>
      <c r="P64" t="s">
        <v>27</v>
      </c>
    </row>
    <row r="65" spans="1:5" ht="12.75">
      <c r="A65" s="36" t="s">
        <v>55</v>
      </c>
      <c r="E65" s="37" t="s">
        <v>1070</v>
      </c>
    </row>
    <row r="66" spans="1:5" ht="12.75">
      <c r="A66" s="40" t="s">
        <v>57</v>
      </c>
      <c r="E66" s="39" t="s">
        <v>52</v>
      </c>
    </row>
    <row r="67" spans="1:16" ht="12.75">
      <c r="A67" s="26" t="s">
        <v>50</v>
      </c>
      <c r="B67" s="31" t="s">
        <v>174</v>
      </c>
      <c r="C67" s="31" t="s">
        <v>1075</v>
      </c>
      <c r="D67" s="26" t="s">
        <v>52</v>
      </c>
      <c r="E67" s="32" t="s">
        <v>1076</v>
      </c>
      <c r="F67" s="33" t="s">
        <v>132</v>
      </c>
      <c r="G67" s="34">
        <v>249.07</v>
      </c>
      <c r="H67" s="35">
        <v>0</v>
      </c>
      <c r="I67" s="35">
        <f>ROUND(ROUND(H67,2)*ROUND(G67,3),2)</f>
      </c>
      <c r="J67" s="33" t="s">
        <v>64</v>
      </c>
      <c r="O67">
        <f>(I67*21)/100</f>
      </c>
      <c r="P67" t="s">
        <v>27</v>
      </c>
    </row>
    <row r="68" spans="1:5" ht="12.75">
      <c r="A68" s="36" t="s">
        <v>55</v>
      </c>
      <c r="E68" s="37" t="s">
        <v>1077</v>
      </c>
    </row>
    <row r="69" spans="1:5" ht="51">
      <c r="A69" s="40" t="s">
        <v>57</v>
      </c>
      <c r="E69" s="39" t="s">
        <v>1121</v>
      </c>
    </row>
    <row r="70" spans="1:16" ht="12.75">
      <c r="A70" s="26" t="s">
        <v>50</v>
      </c>
      <c r="B70" s="31" t="s">
        <v>179</v>
      </c>
      <c r="C70" s="31" t="s">
        <v>1122</v>
      </c>
      <c r="D70" s="26" t="s">
        <v>52</v>
      </c>
      <c r="E70" s="32" t="s">
        <v>1123</v>
      </c>
      <c r="F70" s="33" t="s">
        <v>132</v>
      </c>
      <c r="G70" s="34">
        <v>6</v>
      </c>
      <c r="H70" s="35">
        <v>0</v>
      </c>
      <c r="I70" s="35">
        <f>ROUND(ROUND(H70,2)*ROUND(G70,3),2)</f>
      </c>
      <c r="J70" s="33" t="s">
        <v>64</v>
      </c>
      <c r="O70">
        <f>(I70*21)/100</f>
      </c>
      <c r="P70" t="s">
        <v>27</v>
      </c>
    </row>
    <row r="71" spans="1:5" ht="12.75">
      <c r="A71" s="36" t="s">
        <v>55</v>
      </c>
      <c r="E71" s="37" t="s">
        <v>1124</v>
      </c>
    </row>
    <row r="72" spans="1:5" ht="12.75">
      <c r="A72" s="40" t="s">
        <v>57</v>
      </c>
      <c r="E72" s="39" t="s">
        <v>1125</v>
      </c>
    </row>
    <row r="73" spans="1:16" ht="25.5">
      <c r="A73" s="26" t="s">
        <v>50</v>
      </c>
      <c r="B73" s="31" t="s">
        <v>183</v>
      </c>
      <c r="C73" s="31" t="s">
        <v>1081</v>
      </c>
      <c r="D73" s="26" t="s">
        <v>52</v>
      </c>
      <c r="E73" s="32" t="s">
        <v>1082</v>
      </c>
      <c r="F73" s="33" t="s">
        <v>87</v>
      </c>
      <c r="G73" s="34">
        <v>14</v>
      </c>
      <c r="H73" s="35">
        <v>0</v>
      </c>
      <c r="I73" s="35">
        <f>ROUND(ROUND(H73,2)*ROUND(G73,3),2)</f>
      </c>
      <c r="J73" s="33" t="s">
        <v>64</v>
      </c>
      <c r="O73">
        <f>(I73*21)/100</f>
      </c>
      <c r="P73" t="s">
        <v>27</v>
      </c>
    </row>
    <row r="74" spans="1:5" ht="12.75">
      <c r="A74" s="36" t="s">
        <v>55</v>
      </c>
      <c r="E74" s="37" t="s">
        <v>1083</v>
      </c>
    </row>
    <row r="75" spans="1:5" ht="12.75">
      <c r="A75" s="40" t="s">
        <v>57</v>
      </c>
      <c r="E75" s="39" t="s">
        <v>402</v>
      </c>
    </row>
    <row r="76" spans="1:16" ht="12.75">
      <c r="A76" s="26" t="s">
        <v>50</v>
      </c>
      <c r="B76" s="31" t="s">
        <v>188</v>
      </c>
      <c r="C76" s="31" t="s">
        <v>1126</v>
      </c>
      <c r="D76" s="26" t="s">
        <v>52</v>
      </c>
      <c r="E76" s="32" t="s">
        <v>1127</v>
      </c>
      <c r="F76" s="33" t="s">
        <v>132</v>
      </c>
      <c r="G76" s="34">
        <v>63</v>
      </c>
      <c r="H76" s="35">
        <v>0</v>
      </c>
      <c r="I76" s="35">
        <f>ROUND(ROUND(H76,2)*ROUND(G76,3),2)</f>
      </c>
      <c r="J76" s="33" t="s">
        <v>64</v>
      </c>
      <c r="O76">
        <f>(I76*21)/100</f>
      </c>
      <c r="P76" t="s">
        <v>27</v>
      </c>
    </row>
    <row r="77" spans="1:5" ht="12.75">
      <c r="A77" s="36" t="s">
        <v>55</v>
      </c>
      <c r="E77" s="37" t="s">
        <v>52</v>
      </c>
    </row>
    <row r="78" spans="1:5" ht="12.75">
      <c r="A78" s="40" t="s">
        <v>57</v>
      </c>
      <c r="E78" s="39" t="s">
        <v>52</v>
      </c>
    </row>
    <row r="79" spans="1:16" ht="12.75">
      <c r="A79" s="26" t="s">
        <v>50</v>
      </c>
      <c r="B79" s="31" t="s">
        <v>193</v>
      </c>
      <c r="C79" s="31" t="s">
        <v>1128</v>
      </c>
      <c r="D79" s="26" t="s">
        <v>52</v>
      </c>
      <c r="E79" s="32" t="s">
        <v>1129</v>
      </c>
      <c r="F79" s="33" t="s">
        <v>132</v>
      </c>
      <c r="G79" s="34">
        <v>80</v>
      </c>
      <c r="H79" s="35">
        <v>0</v>
      </c>
      <c r="I79" s="35">
        <f>ROUND(ROUND(H79,2)*ROUND(G79,3),2)</f>
      </c>
      <c r="J79" s="33" t="s">
        <v>64</v>
      </c>
      <c r="O79">
        <f>(I79*21)/100</f>
      </c>
      <c r="P79" t="s">
        <v>27</v>
      </c>
    </row>
    <row r="80" spans="1:5" ht="12.75">
      <c r="A80" s="36" t="s">
        <v>55</v>
      </c>
      <c r="E80" s="37" t="s">
        <v>1130</v>
      </c>
    </row>
    <row r="81" spans="1:5" ht="12.75">
      <c r="A81" s="40" t="s">
        <v>57</v>
      </c>
      <c r="E81" s="39" t="s">
        <v>1131</v>
      </c>
    </row>
    <row r="82" spans="1:16" ht="25.5">
      <c r="A82" s="26" t="s">
        <v>50</v>
      </c>
      <c r="B82" s="31" t="s">
        <v>197</v>
      </c>
      <c r="C82" s="31" t="s">
        <v>1132</v>
      </c>
      <c r="D82" s="26" t="s">
        <v>1133</v>
      </c>
      <c r="E82" s="32" t="s">
        <v>1134</v>
      </c>
      <c r="F82" s="33" t="s">
        <v>87</v>
      </c>
      <c r="G82" s="34">
        <v>4</v>
      </c>
      <c r="H82" s="35">
        <v>0</v>
      </c>
      <c r="I82" s="35">
        <f>ROUND(ROUND(H82,2)*ROUND(G82,3),2)</f>
      </c>
      <c r="J82" s="33" t="s">
        <v>64</v>
      </c>
      <c r="O82">
        <f>(I82*21)/100</f>
      </c>
      <c r="P82" t="s">
        <v>27</v>
      </c>
    </row>
    <row r="83" spans="1:5" ht="63.75">
      <c r="A83" s="36" t="s">
        <v>55</v>
      </c>
      <c r="E83" s="37" t="s">
        <v>1135</v>
      </c>
    </row>
    <row r="84" spans="1:5" ht="12.75">
      <c r="A84" s="40" t="s">
        <v>57</v>
      </c>
      <c r="E84" s="39" t="s">
        <v>291</v>
      </c>
    </row>
    <row r="85" spans="1:16" ht="25.5">
      <c r="A85" s="26" t="s">
        <v>50</v>
      </c>
      <c r="B85" s="31" t="s">
        <v>202</v>
      </c>
      <c r="C85" s="31" t="s">
        <v>1136</v>
      </c>
      <c r="D85" s="26" t="s">
        <v>52</v>
      </c>
      <c r="E85" s="32" t="s">
        <v>1137</v>
      </c>
      <c r="F85" s="33" t="s">
        <v>87</v>
      </c>
      <c r="G85" s="34">
        <v>2</v>
      </c>
      <c r="H85" s="35">
        <v>0</v>
      </c>
      <c r="I85" s="35">
        <f>ROUND(ROUND(H85,2)*ROUND(G85,3),2)</f>
      </c>
      <c r="J85" s="33" t="s">
        <v>64</v>
      </c>
      <c r="O85">
        <f>(I85*21)/100</f>
      </c>
      <c r="P85" t="s">
        <v>27</v>
      </c>
    </row>
    <row r="86" spans="1:5" ht="25.5">
      <c r="A86" s="36" t="s">
        <v>55</v>
      </c>
      <c r="E86" s="37" t="s">
        <v>1138</v>
      </c>
    </row>
    <row r="87" spans="1:5" ht="12.75">
      <c r="A87" s="40" t="s">
        <v>57</v>
      </c>
      <c r="E87" s="39" t="s">
        <v>89</v>
      </c>
    </row>
    <row r="88" spans="1:16" ht="25.5">
      <c r="A88" s="26" t="s">
        <v>50</v>
      </c>
      <c r="B88" s="31" t="s">
        <v>207</v>
      </c>
      <c r="C88" s="31" t="s">
        <v>1139</v>
      </c>
      <c r="D88" s="26" t="s">
        <v>52</v>
      </c>
      <c r="E88" s="32" t="s">
        <v>1140</v>
      </c>
      <c r="F88" s="33" t="s">
        <v>87</v>
      </c>
      <c r="G88" s="34">
        <v>2</v>
      </c>
      <c r="H88" s="35">
        <v>0</v>
      </c>
      <c r="I88" s="35">
        <f>ROUND(ROUND(H88,2)*ROUND(G88,3),2)</f>
      </c>
      <c r="J88" s="33" t="s">
        <v>64</v>
      </c>
      <c r="O88">
        <f>(I88*21)/100</f>
      </c>
      <c r="P88" t="s">
        <v>27</v>
      </c>
    </row>
    <row r="89" spans="1:5" ht="25.5">
      <c r="A89" s="36" t="s">
        <v>55</v>
      </c>
      <c r="E89" s="37" t="s">
        <v>1141</v>
      </c>
    </row>
    <row r="90" spans="1:5" ht="12.75">
      <c r="A90" s="40" t="s">
        <v>57</v>
      </c>
      <c r="E90" s="39" t="s">
        <v>52</v>
      </c>
    </row>
    <row r="91" spans="1:16" ht="25.5">
      <c r="A91" s="26" t="s">
        <v>50</v>
      </c>
      <c r="B91" s="31" t="s">
        <v>212</v>
      </c>
      <c r="C91" s="31" t="s">
        <v>1142</v>
      </c>
      <c r="D91" s="26" t="s">
        <v>52</v>
      </c>
      <c r="E91" s="32" t="s">
        <v>1143</v>
      </c>
      <c r="F91" s="33" t="s">
        <v>87</v>
      </c>
      <c r="G91" s="34">
        <v>1</v>
      </c>
      <c r="H91" s="35">
        <v>0</v>
      </c>
      <c r="I91" s="35">
        <f>ROUND(ROUND(H91,2)*ROUND(G91,3),2)</f>
      </c>
      <c r="J91" s="33" t="s">
        <v>64</v>
      </c>
      <c r="O91">
        <f>(I91*21)/100</f>
      </c>
      <c r="P91" t="s">
        <v>27</v>
      </c>
    </row>
    <row r="92" spans="1:5" ht="12.75">
      <c r="A92" s="36" t="s">
        <v>55</v>
      </c>
      <c r="E92" s="37" t="s">
        <v>1144</v>
      </c>
    </row>
    <row r="93" spans="1:5" ht="12.75">
      <c r="A93" s="40" t="s">
        <v>57</v>
      </c>
      <c r="E93" s="39" t="s">
        <v>52</v>
      </c>
    </row>
    <row r="94" spans="1:16" ht="12.75">
      <c r="A94" s="26" t="s">
        <v>50</v>
      </c>
      <c r="B94" s="31" t="s">
        <v>214</v>
      </c>
      <c r="C94" s="31" t="s">
        <v>1145</v>
      </c>
      <c r="D94" s="26" t="s">
        <v>1133</v>
      </c>
      <c r="E94" s="32" t="s">
        <v>1146</v>
      </c>
      <c r="F94" s="33" t="s">
        <v>87</v>
      </c>
      <c r="G94" s="34">
        <v>5</v>
      </c>
      <c r="H94" s="35">
        <v>0</v>
      </c>
      <c r="I94" s="35">
        <f>ROUND(ROUND(H94,2)*ROUND(G94,3),2)</f>
      </c>
      <c r="J94" s="33" t="s">
        <v>64</v>
      </c>
      <c r="O94">
        <f>(I94*21)/100</f>
      </c>
      <c r="P94" t="s">
        <v>27</v>
      </c>
    </row>
    <row r="95" spans="1:5" ht="38.25">
      <c r="A95" s="36" t="s">
        <v>55</v>
      </c>
      <c r="E95" s="37" t="s">
        <v>1147</v>
      </c>
    </row>
    <row r="96" spans="1:5" ht="12.75">
      <c r="A96" s="40" t="s">
        <v>57</v>
      </c>
      <c r="E96" s="39" t="s">
        <v>1148</v>
      </c>
    </row>
    <row r="97" spans="1:16" ht="25.5">
      <c r="A97" s="26" t="s">
        <v>50</v>
      </c>
      <c r="B97" s="31" t="s">
        <v>219</v>
      </c>
      <c r="C97" s="31" t="s">
        <v>1084</v>
      </c>
      <c r="D97" s="26" t="s">
        <v>52</v>
      </c>
      <c r="E97" s="32" t="s">
        <v>1085</v>
      </c>
      <c r="F97" s="33" t="s">
        <v>87</v>
      </c>
      <c r="G97" s="34">
        <v>2</v>
      </c>
      <c r="H97" s="35">
        <v>0</v>
      </c>
      <c r="I97" s="35">
        <f>ROUND(ROUND(H97,2)*ROUND(G97,3),2)</f>
      </c>
      <c r="J97" s="33" t="s">
        <v>64</v>
      </c>
      <c r="O97">
        <f>(I97*21)/100</f>
      </c>
      <c r="P97" t="s">
        <v>27</v>
      </c>
    </row>
    <row r="98" spans="1:5" ht="25.5">
      <c r="A98" s="36" t="s">
        <v>55</v>
      </c>
      <c r="E98" s="37" t="s">
        <v>1149</v>
      </c>
    </row>
    <row r="99" spans="1:5" ht="12.75">
      <c r="A99" s="40" t="s">
        <v>57</v>
      </c>
      <c r="E99" s="39" t="s">
        <v>52</v>
      </c>
    </row>
    <row r="100" spans="1:16" ht="25.5">
      <c r="A100" s="26" t="s">
        <v>50</v>
      </c>
      <c r="B100" s="31" t="s">
        <v>224</v>
      </c>
      <c r="C100" s="31" t="s">
        <v>1150</v>
      </c>
      <c r="D100" s="26" t="s">
        <v>52</v>
      </c>
      <c r="E100" s="32" t="s">
        <v>1151</v>
      </c>
      <c r="F100" s="33" t="s">
        <v>87</v>
      </c>
      <c r="G100" s="34">
        <v>1</v>
      </c>
      <c r="H100" s="35">
        <v>0</v>
      </c>
      <c r="I100" s="35">
        <f>ROUND(ROUND(H100,2)*ROUND(G100,3),2)</f>
      </c>
      <c r="J100" s="33" t="s">
        <v>64</v>
      </c>
      <c r="O100">
        <f>(I100*21)/100</f>
      </c>
      <c r="P100" t="s">
        <v>27</v>
      </c>
    </row>
    <row r="101" spans="1:5" ht="25.5">
      <c r="A101" s="36" t="s">
        <v>55</v>
      </c>
      <c r="E101" s="37" t="s">
        <v>1152</v>
      </c>
    </row>
    <row r="102" spans="1:5" ht="12.75">
      <c r="A102" s="40" t="s">
        <v>57</v>
      </c>
      <c r="E102" s="39" t="s">
        <v>52</v>
      </c>
    </row>
    <row r="103" spans="1:16" ht="12.75">
      <c r="A103" s="26" t="s">
        <v>50</v>
      </c>
      <c r="B103" s="31" t="s">
        <v>227</v>
      </c>
      <c r="C103" s="31" t="s">
        <v>1153</v>
      </c>
      <c r="D103" s="26" t="s">
        <v>52</v>
      </c>
      <c r="E103" s="32" t="s">
        <v>1154</v>
      </c>
      <c r="F103" s="33" t="s">
        <v>87</v>
      </c>
      <c r="G103" s="34">
        <v>1</v>
      </c>
      <c r="H103" s="35">
        <v>0</v>
      </c>
      <c r="I103" s="35">
        <f>ROUND(ROUND(H103,2)*ROUND(G103,3),2)</f>
      </c>
      <c r="J103" s="33" t="s">
        <v>64</v>
      </c>
      <c r="O103">
        <f>(I103*21)/100</f>
      </c>
      <c r="P103" t="s">
        <v>27</v>
      </c>
    </row>
    <row r="104" spans="1:5" ht="12.75">
      <c r="A104" s="36" t="s">
        <v>55</v>
      </c>
      <c r="E104" s="37" t="s">
        <v>1155</v>
      </c>
    </row>
    <row r="105" spans="1:5" ht="12.75">
      <c r="A105" s="40" t="s">
        <v>57</v>
      </c>
      <c r="E105" s="39" t="s">
        <v>52</v>
      </c>
    </row>
    <row r="106" spans="1:16" ht="12.75">
      <c r="A106" s="26" t="s">
        <v>50</v>
      </c>
      <c r="B106" s="31" t="s">
        <v>232</v>
      </c>
      <c r="C106" s="31" t="s">
        <v>1156</v>
      </c>
      <c r="D106" s="26" t="s">
        <v>52</v>
      </c>
      <c r="E106" s="32" t="s">
        <v>1157</v>
      </c>
      <c r="F106" s="33" t="s">
        <v>87</v>
      </c>
      <c r="G106" s="34">
        <v>4</v>
      </c>
      <c r="H106" s="35">
        <v>0</v>
      </c>
      <c r="I106" s="35">
        <f>ROUND(ROUND(H106,2)*ROUND(G106,3),2)</f>
      </c>
      <c r="J106" s="33" t="s">
        <v>64</v>
      </c>
      <c r="O106">
        <f>(I106*21)/100</f>
      </c>
      <c r="P106" t="s">
        <v>27</v>
      </c>
    </row>
    <row r="107" spans="1:5" ht="12.75">
      <c r="A107" s="36" t="s">
        <v>55</v>
      </c>
      <c r="E107" s="37" t="s">
        <v>1158</v>
      </c>
    </row>
    <row r="108" spans="1:5" ht="51">
      <c r="A108" s="40" t="s">
        <v>57</v>
      </c>
      <c r="E108" s="39" t="s">
        <v>1159</v>
      </c>
    </row>
    <row r="109" spans="1:16" ht="25.5">
      <c r="A109" s="26" t="s">
        <v>50</v>
      </c>
      <c r="B109" s="31" t="s">
        <v>236</v>
      </c>
      <c r="C109" s="31" t="s">
        <v>1087</v>
      </c>
      <c r="D109" s="26" t="s">
        <v>52</v>
      </c>
      <c r="E109" s="32" t="s">
        <v>1088</v>
      </c>
      <c r="F109" s="33" t="s">
        <v>87</v>
      </c>
      <c r="G109" s="34">
        <v>1</v>
      </c>
      <c r="H109" s="35">
        <v>0</v>
      </c>
      <c r="I109" s="35">
        <f>ROUND(ROUND(H109,2)*ROUND(G109,3),2)</f>
      </c>
      <c r="J109" s="33" t="s">
        <v>64</v>
      </c>
      <c r="O109">
        <f>(I109*21)/100</f>
      </c>
      <c r="P109" t="s">
        <v>27</v>
      </c>
    </row>
    <row r="110" spans="1:5" ht="12.75">
      <c r="A110" s="36" t="s">
        <v>55</v>
      </c>
      <c r="E110" s="37" t="s">
        <v>52</v>
      </c>
    </row>
    <row r="111" spans="1:5" ht="12.75">
      <c r="A111" s="40" t="s">
        <v>57</v>
      </c>
      <c r="E111" s="39" t="s">
        <v>52</v>
      </c>
    </row>
    <row r="112" spans="1:16" ht="12.75">
      <c r="A112" s="26" t="s">
        <v>50</v>
      </c>
      <c r="B112" s="31" t="s">
        <v>241</v>
      </c>
      <c r="C112" s="31" t="s">
        <v>1160</v>
      </c>
      <c r="D112" s="26" t="s">
        <v>52</v>
      </c>
      <c r="E112" s="32" t="s">
        <v>1161</v>
      </c>
      <c r="F112" s="33" t="s">
        <v>87</v>
      </c>
      <c r="G112" s="34">
        <v>22.5</v>
      </c>
      <c r="H112" s="35">
        <v>0</v>
      </c>
      <c r="I112" s="35">
        <f>ROUND(ROUND(H112,2)*ROUND(G112,3),2)</f>
      </c>
      <c r="J112" s="33" t="s">
        <v>64</v>
      </c>
      <c r="O112">
        <f>(I112*21)/100</f>
      </c>
      <c r="P112" t="s">
        <v>27</v>
      </c>
    </row>
    <row r="113" spans="1:5" ht="25.5">
      <c r="A113" s="36" t="s">
        <v>55</v>
      </c>
      <c r="E113" s="37" t="s">
        <v>1162</v>
      </c>
    </row>
    <row r="114" spans="1:5" ht="12.75">
      <c r="A114" s="40" t="s">
        <v>57</v>
      </c>
      <c r="E114" s="39" t="s">
        <v>1163</v>
      </c>
    </row>
    <row r="115" spans="1:16" ht="12.75">
      <c r="A115" s="26" t="s">
        <v>50</v>
      </c>
      <c r="B115" s="31" t="s">
        <v>246</v>
      </c>
      <c r="C115" s="31" t="s">
        <v>1164</v>
      </c>
      <c r="D115" s="26" t="s">
        <v>52</v>
      </c>
      <c r="E115" s="32" t="s">
        <v>1165</v>
      </c>
      <c r="F115" s="33" t="s">
        <v>87</v>
      </c>
      <c r="G115" s="34">
        <v>3</v>
      </c>
      <c r="H115" s="35">
        <v>0</v>
      </c>
      <c r="I115" s="35">
        <f>ROUND(ROUND(H115,2)*ROUND(G115,3),2)</f>
      </c>
      <c r="J115" s="33" t="s">
        <v>64</v>
      </c>
      <c r="O115">
        <f>(I115*21)/100</f>
      </c>
      <c r="P115" t="s">
        <v>27</v>
      </c>
    </row>
    <row r="116" spans="1:5" ht="12.75">
      <c r="A116" s="36" t="s">
        <v>55</v>
      </c>
      <c r="E116" s="37" t="s">
        <v>1166</v>
      </c>
    </row>
    <row r="117" spans="1:5" ht="12.75">
      <c r="A117" s="40" t="s">
        <v>57</v>
      </c>
      <c r="E117" s="39" t="s">
        <v>52</v>
      </c>
    </row>
    <row r="118" spans="1:16" ht="12.75">
      <c r="A118" s="26" t="s">
        <v>50</v>
      </c>
      <c r="B118" s="31" t="s">
        <v>250</v>
      </c>
      <c r="C118" s="31" t="s">
        <v>1167</v>
      </c>
      <c r="D118" s="26" t="s">
        <v>52</v>
      </c>
      <c r="E118" s="32" t="s">
        <v>1168</v>
      </c>
      <c r="F118" s="33" t="s">
        <v>132</v>
      </c>
      <c r="G118" s="34">
        <v>6</v>
      </c>
      <c r="H118" s="35">
        <v>0</v>
      </c>
      <c r="I118" s="35">
        <f>ROUND(ROUND(H118,2)*ROUND(G118,3),2)</f>
      </c>
      <c r="J118" s="33" t="s">
        <v>64</v>
      </c>
      <c r="O118">
        <f>(I118*21)/100</f>
      </c>
      <c r="P118" t="s">
        <v>27</v>
      </c>
    </row>
    <row r="119" spans="1:5" ht="12.75">
      <c r="A119" s="36" t="s">
        <v>55</v>
      </c>
      <c r="E119" s="37" t="s">
        <v>1169</v>
      </c>
    </row>
    <row r="120" spans="1:5" ht="12.75">
      <c r="A120" s="40" t="s">
        <v>57</v>
      </c>
      <c r="E120" s="39" t="s">
        <v>1170</v>
      </c>
    </row>
    <row r="121" spans="1:16" ht="12.75">
      <c r="A121" s="26" t="s">
        <v>50</v>
      </c>
      <c r="B121" s="31" t="s">
        <v>254</v>
      </c>
      <c r="C121" s="31" t="s">
        <v>1171</v>
      </c>
      <c r="D121" s="26" t="s">
        <v>52</v>
      </c>
      <c r="E121" s="32" t="s">
        <v>1172</v>
      </c>
      <c r="F121" s="33" t="s">
        <v>132</v>
      </c>
      <c r="G121" s="34">
        <v>219.32</v>
      </c>
      <c r="H121" s="35">
        <v>0</v>
      </c>
      <c r="I121" s="35">
        <f>ROUND(ROUND(H121,2)*ROUND(G121,3),2)</f>
      </c>
      <c r="J121" s="33" t="s">
        <v>64</v>
      </c>
      <c r="O121">
        <f>(I121*21)/100</f>
      </c>
      <c r="P121" t="s">
        <v>27</v>
      </c>
    </row>
    <row r="122" spans="1:5" ht="25.5">
      <c r="A122" s="36" t="s">
        <v>55</v>
      </c>
      <c r="E122" s="37" t="s">
        <v>1173</v>
      </c>
    </row>
    <row r="123" spans="1:5" ht="12.75">
      <c r="A123" s="40" t="s">
        <v>57</v>
      </c>
      <c r="E123" s="39" t="s">
        <v>1174</v>
      </c>
    </row>
    <row r="124" spans="1:16" ht="12.75">
      <c r="A124" s="26" t="s">
        <v>50</v>
      </c>
      <c r="B124" s="31" t="s">
        <v>258</v>
      </c>
      <c r="C124" s="31" t="s">
        <v>1175</v>
      </c>
      <c r="D124" s="26" t="s">
        <v>52</v>
      </c>
      <c r="E124" s="32" t="s">
        <v>1176</v>
      </c>
      <c r="F124" s="33" t="s">
        <v>87</v>
      </c>
      <c r="G124" s="34">
        <v>2</v>
      </c>
      <c r="H124" s="35">
        <v>0</v>
      </c>
      <c r="I124" s="35">
        <f>ROUND(ROUND(H124,2)*ROUND(G124,3),2)</f>
      </c>
      <c r="J124" s="33" t="s">
        <v>64</v>
      </c>
      <c r="O124">
        <f>(I124*21)/100</f>
      </c>
      <c r="P124" t="s">
        <v>27</v>
      </c>
    </row>
    <row r="125" spans="1:5" ht="12.75">
      <c r="A125" s="36" t="s">
        <v>55</v>
      </c>
      <c r="E125" s="37" t="s">
        <v>1177</v>
      </c>
    </row>
    <row r="126" spans="1:5" ht="12.75">
      <c r="A126" s="40" t="s">
        <v>57</v>
      </c>
      <c r="E126" s="39" t="s">
        <v>52</v>
      </c>
    </row>
    <row r="127" spans="1:16" ht="12.75">
      <c r="A127" s="26" t="s">
        <v>50</v>
      </c>
      <c r="B127" s="31" t="s">
        <v>263</v>
      </c>
      <c r="C127" s="31" t="s">
        <v>1178</v>
      </c>
      <c r="D127" s="26" t="s">
        <v>52</v>
      </c>
      <c r="E127" s="32" t="s">
        <v>1179</v>
      </c>
      <c r="F127" s="33" t="s">
        <v>87</v>
      </c>
      <c r="G127" s="34">
        <v>2</v>
      </c>
      <c r="H127" s="35">
        <v>0</v>
      </c>
      <c r="I127" s="35">
        <f>ROUND(ROUND(H127,2)*ROUND(G127,3),2)</f>
      </c>
      <c r="J127" s="33" t="s">
        <v>64</v>
      </c>
      <c r="O127">
        <f>(I127*21)/100</f>
      </c>
      <c r="P127" t="s">
        <v>27</v>
      </c>
    </row>
    <row r="128" spans="1:5" ht="25.5">
      <c r="A128" s="36" t="s">
        <v>55</v>
      </c>
      <c r="E128" s="37" t="s">
        <v>1180</v>
      </c>
    </row>
    <row r="129" spans="1:5" ht="12.75">
      <c r="A129" s="40" t="s">
        <v>57</v>
      </c>
      <c r="E129" s="39" t="s">
        <v>52</v>
      </c>
    </row>
    <row r="130" spans="1:16" ht="12.75">
      <c r="A130" s="26" t="s">
        <v>50</v>
      </c>
      <c r="B130" s="31" t="s">
        <v>268</v>
      </c>
      <c r="C130" s="31" t="s">
        <v>1181</v>
      </c>
      <c r="D130" s="26" t="s">
        <v>52</v>
      </c>
      <c r="E130" s="32" t="s">
        <v>1182</v>
      </c>
      <c r="F130" s="33" t="s">
        <v>118</v>
      </c>
      <c r="G130" s="34">
        <v>3.994</v>
      </c>
      <c r="H130" s="35">
        <v>0</v>
      </c>
      <c r="I130" s="35">
        <f>ROUND(ROUND(H130,2)*ROUND(G130,3),2)</f>
      </c>
      <c r="J130" s="33" t="s">
        <v>64</v>
      </c>
      <c r="O130">
        <f>(I130*21)/100</f>
      </c>
      <c r="P130" t="s">
        <v>27</v>
      </c>
    </row>
    <row r="131" spans="1:5" ht="25.5">
      <c r="A131" s="36" t="s">
        <v>55</v>
      </c>
      <c r="E131" s="37" t="s">
        <v>1183</v>
      </c>
    </row>
    <row r="132" spans="1:5" ht="12.75">
      <c r="A132" s="38" t="s">
        <v>57</v>
      </c>
      <c r="E132" s="39" t="s">
        <v>1184</v>
      </c>
    </row>
    <row r="133" spans="1:18" ht="12.75" customHeight="1">
      <c r="A133" s="6" t="s">
        <v>48</v>
      </c>
      <c r="B133" s="6"/>
      <c r="C133" s="43" t="s">
        <v>78</v>
      </c>
      <c r="D133" s="6"/>
      <c r="E133" s="29" t="s">
        <v>272</v>
      </c>
      <c r="F133" s="6"/>
      <c r="G133" s="6"/>
      <c r="H133" s="6"/>
      <c r="I133" s="44">
        <f>0+Q133</f>
      </c>
      <c r="J133" s="6"/>
      <c r="O133">
        <f>0+R133</f>
      </c>
      <c r="Q133">
        <f>0+I134+I137+I140+I143+I146</f>
      </c>
      <c r="R133">
        <f>0+O134+O137+O140+O143+O146</f>
      </c>
    </row>
    <row r="134" spans="1:16" ht="12.75">
      <c r="A134" s="26" t="s">
        <v>50</v>
      </c>
      <c r="B134" s="31" t="s">
        <v>273</v>
      </c>
      <c r="C134" s="31" t="s">
        <v>1185</v>
      </c>
      <c r="D134" s="26" t="s">
        <v>52</v>
      </c>
      <c r="E134" s="32" t="s">
        <v>1186</v>
      </c>
      <c r="F134" s="33" t="s">
        <v>132</v>
      </c>
      <c r="G134" s="34">
        <v>18</v>
      </c>
      <c r="H134" s="35">
        <v>0</v>
      </c>
      <c r="I134" s="35">
        <f>ROUND(ROUND(H134,2)*ROUND(G134,3),2)</f>
      </c>
      <c r="J134" s="33" t="s">
        <v>64</v>
      </c>
      <c r="O134">
        <f>(I134*21)/100</f>
      </c>
      <c r="P134" t="s">
        <v>27</v>
      </c>
    </row>
    <row r="135" spans="1:5" ht="12.75">
      <c r="A135" s="36" t="s">
        <v>55</v>
      </c>
      <c r="E135" s="37" t="s">
        <v>1187</v>
      </c>
    </row>
    <row r="136" spans="1:5" ht="12.75">
      <c r="A136" s="40" t="s">
        <v>57</v>
      </c>
      <c r="E136" s="39" t="s">
        <v>1188</v>
      </c>
    </row>
    <row r="137" spans="1:16" ht="12.75">
      <c r="A137" s="26" t="s">
        <v>50</v>
      </c>
      <c r="B137" s="31" t="s">
        <v>277</v>
      </c>
      <c r="C137" s="31" t="s">
        <v>1189</v>
      </c>
      <c r="D137" s="26" t="s">
        <v>52</v>
      </c>
      <c r="E137" s="32" t="s">
        <v>1190</v>
      </c>
      <c r="F137" s="33" t="s">
        <v>132</v>
      </c>
      <c r="G137" s="34">
        <v>3</v>
      </c>
      <c r="H137" s="35">
        <v>0</v>
      </c>
      <c r="I137" s="35">
        <f>ROUND(ROUND(H137,2)*ROUND(G137,3),2)</f>
      </c>
      <c r="J137" s="33" t="s">
        <v>64</v>
      </c>
      <c r="O137">
        <f>(I137*21)/100</f>
      </c>
      <c r="P137" t="s">
        <v>27</v>
      </c>
    </row>
    <row r="138" spans="1:5" ht="12.75">
      <c r="A138" s="36" t="s">
        <v>55</v>
      </c>
      <c r="E138" s="37" t="s">
        <v>1191</v>
      </c>
    </row>
    <row r="139" spans="1:5" ht="12.75">
      <c r="A139" s="40" t="s">
        <v>57</v>
      </c>
      <c r="E139" s="39" t="s">
        <v>1192</v>
      </c>
    </row>
    <row r="140" spans="1:16" ht="12.75">
      <c r="A140" s="26" t="s">
        <v>50</v>
      </c>
      <c r="B140" s="31" t="s">
        <v>281</v>
      </c>
      <c r="C140" s="31" t="s">
        <v>1193</v>
      </c>
      <c r="D140" s="26" t="s">
        <v>52</v>
      </c>
      <c r="E140" s="32" t="s">
        <v>1194</v>
      </c>
      <c r="F140" s="33" t="s">
        <v>132</v>
      </c>
      <c r="G140" s="34">
        <v>59.5</v>
      </c>
      <c r="H140" s="35">
        <v>0</v>
      </c>
      <c r="I140" s="35">
        <f>ROUND(ROUND(H140,2)*ROUND(G140,3),2)</f>
      </c>
      <c r="J140" s="33" t="s">
        <v>64</v>
      </c>
      <c r="O140">
        <f>(I140*21)/100</f>
      </c>
      <c r="P140" t="s">
        <v>27</v>
      </c>
    </row>
    <row r="141" spans="1:5" ht="12.75">
      <c r="A141" s="36" t="s">
        <v>55</v>
      </c>
      <c r="E141" s="37" t="s">
        <v>1195</v>
      </c>
    </row>
    <row r="142" spans="1:5" ht="38.25">
      <c r="A142" s="40" t="s">
        <v>57</v>
      </c>
      <c r="E142" s="39" t="s">
        <v>1196</v>
      </c>
    </row>
    <row r="143" spans="1:16" ht="12.75">
      <c r="A143" s="26" t="s">
        <v>50</v>
      </c>
      <c r="B143" s="31" t="s">
        <v>284</v>
      </c>
      <c r="C143" s="31" t="s">
        <v>1197</v>
      </c>
      <c r="D143" s="26" t="s">
        <v>52</v>
      </c>
      <c r="E143" s="32" t="s">
        <v>1198</v>
      </c>
      <c r="F143" s="33" t="s">
        <v>123</v>
      </c>
      <c r="G143" s="34">
        <v>0.495</v>
      </c>
      <c r="H143" s="35">
        <v>0</v>
      </c>
      <c r="I143" s="35">
        <f>ROUND(ROUND(H143,2)*ROUND(G143,3),2)</f>
      </c>
      <c r="J143" s="33" t="s">
        <v>64</v>
      </c>
      <c r="O143">
        <f>(I143*21)/100</f>
      </c>
      <c r="P143" t="s">
        <v>27</v>
      </c>
    </row>
    <row r="144" spans="1:5" ht="12.75">
      <c r="A144" s="36" t="s">
        <v>55</v>
      </c>
      <c r="E144" s="37" t="s">
        <v>1199</v>
      </c>
    </row>
    <row r="145" spans="1:5" ht="12.75">
      <c r="A145" s="40" t="s">
        <v>57</v>
      </c>
      <c r="E145" s="39" t="s">
        <v>1200</v>
      </c>
    </row>
    <row r="146" spans="1:16" ht="12.75">
      <c r="A146" s="26" t="s">
        <v>50</v>
      </c>
      <c r="B146" s="31" t="s">
        <v>288</v>
      </c>
      <c r="C146" s="31" t="s">
        <v>1201</v>
      </c>
      <c r="D146" s="26" t="s">
        <v>52</v>
      </c>
      <c r="E146" s="32" t="s">
        <v>1202</v>
      </c>
      <c r="F146" s="33" t="s">
        <v>123</v>
      </c>
      <c r="G146" s="34">
        <v>1.51</v>
      </c>
      <c r="H146" s="35">
        <v>0</v>
      </c>
      <c r="I146" s="35">
        <f>ROUND(ROUND(H146,2)*ROUND(G146,3),2)</f>
      </c>
      <c r="J146" s="33" t="s">
        <v>64</v>
      </c>
      <c r="O146">
        <f>(I146*21)/100</f>
      </c>
      <c r="P146" t="s">
        <v>27</v>
      </c>
    </row>
    <row r="147" spans="1:5" ht="12.75">
      <c r="A147" s="36" t="s">
        <v>55</v>
      </c>
      <c r="E147" s="37" t="s">
        <v>1203</v>
      </c>
    </row>
    <row r="148" spans="1:5" ht="12.75">
      <c r="A148" s="38" t="s">
        <v>57</v>
      </c>
      <c r="E148" s="39" t="s">
        <v>1204</v>
      </c>
    </row>
    <row r="149" spans="1:18" ht="12.75" customHeight="1">
      <c r="A149" s="6" t="s">
        <v>48</v>
      </c>
      <c r="B149" s="6"/>
      <c r="C149" s="43" t="s">
        <v>42</v>
      </c>
      <c r="D149" s="6"/>
      <c r="E149" s="29" t="s">
        <v>292</v>
      </c>
      <c r="F149" s="6"/>
      <c r="G149" s="6"/>
      <c r="H149" s="6"/>
      <c r="I149" s="44">
        <f>0+Q149</f>
      </c>
      <c r="J149" s="6"/>
      <c r="O149">
        <f>0+R149</f>
      </c>
      <c r="Q149">
        <f>0+I150</f>
      </c>
      <c r="R149">
        <f>0+O150</f>
      </c>
    </row>
    <row r="150" spans="1:16" ht="12.75">
      <c r="A150" s="26" t="s">
        <v>50</v>
      </c>
      <c r="B150" s="31" t="s">
        <v>293</v>
      </c>
      <c r="C150" s="31" t="s">
        <v>1205</v>
      </c>
      <c r="D150" s="26" t="s">
        <v>52</v>
      </c>
      <c r="E150" s="32" t="s">
        <v>1206</v>
      </c>
      <c r="F150" s="33" t="s">
        <v>123</v>
      </c>
      <c r="G150" s="34">
        <v>1.792</v>
      </c>
      <c r="H150" s="35">
        <v>0</v>
      </c>
      <c r="I150" s="35">
        <f>ROUND(ROUND(H150,2)*ROUND(G150,3),2)</f>
      </c>
      <c r="J150" s="33" t="s">
        <v>64</v>
      </c>
      <c r="O150">
        <f>(I150*21)/100</f>
      </c>
      <c r="P150" t="s">
        <v>27</v>
      </c>
    </row>
    <row r="151" spans="1:5" ht="12.75">
      <c r="A151" s="36" t="s">
        <v>55</v>
      </c>
      <c r="E151" s="37" t="s">
        <v>1207</v>
      </c>
    </row>
    <row r="152" spans="1:5" ht="12.75">
      <c r="A152" s="38" t="s">
        <v>57</v>
      </c>
      <c r="E152" s="39" t="s">
        <v>1208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1209</v>
      </c>
      <c r="I3" s="41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1209</v>
      </c>
      <c r="D4" s="1"/>
      <c r="E4" s="14" t="s">
        <v>1210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1209</v>
      </c>
      <c r="D5" s="6"/>
      <c r="E5" s="18" t="s">
        <v>1210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</f>
      </c>
      <c r="R9">
        <f>0+O10+O13</f>
      </c>
    </row>
    <row r="10" spans="1:16" ht="12.75">
      <c r="A10" s="26" t="s">
        <v>50</v>
      </c>
      <c r="B10" s="31" t="s">
        <v>31</v>
      </c>
      <c r="C10" s="31" t="s">
        <v>1212</v>
      </c>
      <c r="D10" s="26" t="s">
        <v>52</v>
      </c>
      <c r="E10" s="32" t="s">
        <v>1213</v>
      </c>
      <c r="F10" s="33" t="s">
        <v>54</v>
      </c>
      <c r="G10" s="34">
        <v>1</v>
      </c>
      <c r="H10" s="35">
        <v>0</v>
      </c>
      <c r="I10" s="35">
        <f>ROUND(ROUND(H10,2)*ROUND(G10,3),2)</f>
      </c>
      <c r="J10" s="33" t="s">
        <v>64</v>
      </c>
      <c r="O10">
        <f>(I10*21)/100</f>
      </c>
      <c r="P10" t="s">
        <v>27</v>
      </c>
    </row>
    <row r="11" spans="1:5" ht="25.5">
      <c r="A11" s="36" t="s">
        <v>55</v>
      </c>
      <c r="E11" s="37" t="s">
        <v>1214</v>
      </c>
    </row>
    <row r="12" spans="1:5" ht="12.75">
      <c r="A12" s="40" t="s">
        <v>57</v>
      </c>
      <c r="E12" s="39" t="s">
        <v>52</v>
      </c>
    </row>
    <row r="13" spans="1:16" ht="12.75">
      <c r="A13" s="26" t="s">
        <v>50</v>
      </c>
      <c r="B13" s="31" t="s">
        <v>27</v>
      </c>
      <c r="C13" s="31" t="s">
        <v>61</v>
      </c>
      <c r="D13" s="26" t="s">
        <v>1215</v>
      </c>
      <c r="E13" s="32" t="s">
        <v>1216</v>
      </c>
      <c r="F13" s="33" t="s">
        <v>54</v>
      </c>
      <c r="G13" s="34">
        <v>2492000</v>
      </c>
      <c r="H13" s="35">
        <v>0</v>
      </c>
      <c r="I13" s="35">
        <f>ROUND(ROUND(H13,2)*ROUND(G13,3),2)</f>
      </c>
      <c r="J13" s="33" t="s">
        <v>64</v>
      </c>
      <c r="O13">
        <f>(I13*21)/100</f>
      </c>
      <c r="P13" t="s">
        <v>27</v>
      </c>
    </row>
    <row r="14" spans="1:5" ht="51">
      <c r="A14" s="36" t="s">
        <v>55</v>
      </c>
      <c r="E14" s="37" t="s">
        <v>1217</v>
      </c>
    </row>
    <row r="15" spans="1:5" ht="12.75">
      <c r="A15" s="38" t="s">
        <v>57</v>
      </c>
      <c r="E15" s="39" t="s">
        <v>1218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41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0+I10+I13+I16+I19+I22+I25+I28+I31+I34+I37+I40+I43+I46</f>
      </c>
      <c r="R9">
        <f>0+O10+O13+O16+O19+O22+O25+O28+O31+O34+O37+O40+O43+O46</f>
      </c>
    </row>
    <row r="10" spans="1:16" ht="12.75">
      <c r="A10" s="26" t="s">
        <v>50</v>
      </c>
      <c r="B10" s="31" t="s">
        <v>31</v>
      </c>
      <c r="C10" s="31" t="s">
        <v>51</v>
      </c>
      <c r="D10" s="26" t="s">
        <v>52</v>
      </c>
      <c r="E10" s="32" t="s">
        <v>53</v>
      </c>
      <c r="F10" s="33" t="s">
        <v>54</v>
      </c>
      <c r="G10" s="34">
        <v>1</v>
      </c>
      <c r="H10" s="35">
        <v>0</v>
      </c>
      <c r="I10" s="35">
        <f>ROUND(ROUND(H10,2)*ROUND(G10,3),2)</f>
      </c>
      <c r="J10" s="33"/>
      <c r="O10">
        <f>(I10*21)/100</f>
      </c>
      <c r="P10" t="s">
        <v>27</v>
      </c>
    </row>
    <row r="11" spans="1:5" ht="114.75">
      <c r="A11" s="36" t="s">
        <v>55</v>
      </c>
      <c r="E11" s="37" t="s">
        <v>56</v>
      </c>
    </row>
    <row r="12" spans="1:5" ht="12.75">
      <c r="A12" s="40" t="s">
        <v>57</v>
      </c>
      <c r="E12" s="39" t="s">
        <v>52</v>
      </c>
    </row>
    <row r="13" spans="1:16" ht="12.75">
      <c r="A13" s="26" t="s">
        <v>50</v>
      </c>
      <c r="B13" s="31" t="s">
        <v>27</v>
      </c>
      <c r="C13" s="31" t="s">
        <v>58</v>
      </c>
      <c r="D13" s="26" t="s">
        <v>52</v>
      </c>
      <c r="E13" s="32" t="s">
        <v>59</v>
      </c>
      <c r="F13" s="33" t="s">
        <v>54</v>
      </c>
      <c r="G13" s="34">
        <v>1</v>
      </c>
      <c r="H13" s="35">
        <v>0</v>
      </c>
      <c r="I13" s="35">
        <f>ROUND(ROUND(H13,2)*ROUND(G13,3),2)</f>
      </c>
      <c r="J13" s="33"/>
      <c r="O13">
        <f>(I13*21)/100</f>
      </c>
      <c r="P13" t="s">
        <v>27</v>
      </c>
    </row>
    <row r="14" spans="1:5" ht="89.25">
      <c r="A14" s="36" t="s">
        <v>55</v>
      </c>
      <c r="E14" s="37" t="s">
        <v>60</v>
      </c>
    </row>
    <row r="15" spans="1:5" ht="12.75">
      <c r="A15" s="40" t="s">
        <v>57</v>
      </c>
      <c r="E15" s="39" t="s">
        <v>52</v>
      </c>
    </row>
    <row r="16" spans="1:16" ht="12.75">
      <c r="A16" s="26" t="s">
        <v>50</v>
      </c>
      <c r="B16" s="31" t="s">
        <v>26</v>
      </c>
      <c r="C16" s="31" t="s">
        <v>61</v>
      </c>
      <c r="D16" s="26" t="s">
        <v>62</v>
      </c>
      <c r="E16" s="32" t="s">
        <v>63</v>
      </c>
      <c r="F16" s="33" t="s">
        <v>54</v>
      </c>
      <c r="G16" s="34">
        <v>1</v>
      </c>
      <c r="H16" s="35">
        <v>0</v>
      </c>
      <c r="I16" s="35">
        <f>ROUND(ROUND(H16,2)*ROUND(G16,3),2)</f>
      </c>
      <c r="J16" s="33" t="s">
        <v>64</v>
      </c>
      <c r="O16">
        <f>(I16*21)/100</f>
      </c>
      <c r="P16" t="s">
        <v>27</v>
      </c>
    </row>
    <row r="17" spans="1:5" ht="12.75">
      <c r="A17" s="36" t="s">
        <v>55</v>
      </c>
      <c r="E17" s="37" t="s">
        <v>65</v>
      </c>
    </row>
    <row r="18" spans="1:5" ht="12.75">
      <c r="A18" s="40" t="s">
        <v>57</v>
      </c>
      <c r="E18" s="39" t="s">
        <v>52</v>
      </c>
    </row>
    <row r="19" spans="1:16" ht="12.75">
      <c r="A19" s="26" t="s">
        <v>50</v>
      </c>
      <c r="B19" s="31" t="s">
        <v>35</v>
      </c>
      <c r="C19" s="31" t="s">
        <v>61</v>
      </c>
      <c r="D19" s="26" t="s">
        <v>66</v>
      </c>
      <c r="E19" s="32" t="s">
        <v>63</v>
      </c>
      <c r="F19" s="33" t="s">
        <v>54</v>
      </c>
      <c r="G19" s="34">
        <v>1</v>
      </c>
      <c r="H19" s="35">
        <v>0</v>
      </c>
      <c r="I19" s="35">
        <f>ROUND(ROUND(H19,2)*ROUND(G19,3),2)</f>
      </c>
      <c r="J19" s="33" t="s">
        <v>64</v>
      </c>
      <c r="O19">
        <f>(I19*21)/100</f>
      </c>
      <c r="P19" t="s">
        <v>27</v>
      </c>
    </row>
    <row r="20" spans="1:5" ht="12.75">
      <c r="A20" s="36" t="s">
        <v>55</v>
      </c>
      <c r="E20" s="37" t="s">
        <v>67</v>
      </c>
    </row>
    <row r="21" spans="1:5" ht="12.75">
      <c r="A21" s="40" t="s">
        <v>57</v>
      </c>
      <c r="E21" s="39" t="s">
        <v>52</v>
      </c>
    </row>
    <row r="22" spans="1:16" ht="12.75">
      <c r="A22" s="26" t="s">
        <v>50</v>
      </c>
      <c r="B22" s="31" t="s">
        <v>37</v>
      </c>
      <c r="C22" s="31" t="s">
        <v>68</v>
      </c>
      <c r="D22" s="26" t="s">
        <v>52</v>
      </c>
      <c r="E22" s="32" t="s">
        <v>69</v>
      </c>
      <c r="F22" s="33" t="s">
        <v>54</v>
      </c>
      <c r="G22" s="34">
        <v>1</v>
      </c>
      <c r="H22" s="35">
        <v>0</v>
      </c>
      <c r="I22" s="35">
        <f>ROUND(ROUND(H22,2)*ROUND(G22,3),2)</f>
      </c>
      <c r="J22" s="33"/>
      <c r="O22">
        <f>(I22*21)/100</f>
      </c>
      <c r="P22" t="s">
        <v>27</v>
      </c>
    </row>
    <row r="23" spans="1:5" ht="25.5">
      <c r="A23" s="36" t="s">
        <v>55</v>
      </c>
      <c r="E23" s="37" t="s">
        <v>70</v>
      </c>
    </row>
    <row r="24" spans="1:5" ht="12.75">
      <c r="A24" s="40" t="s">
        <v>57</v>
      </c>
      <c r="E24" s="39" t="s">
        <v>52</v>
      </c>
    </row>
    <row r="25" spans="1:16" ht="12.75">
      <c r="A25" s="26" t="s">
        <v>50</v>
      </c>
      <c r="B25" s="31" t="s">
        <v>39</v>
      </c>
      <c r="C25" s="31" t="s">
        <v>71</v>
      </c>
      <c r="D25" s="26" t="s">
        <v>52</v>
      </c>
      <c r="E25" s="32" t="s">
        <v>72</v>
      </c>
      <c r="F25" s="33" t="s">
        <v>54</v>
      </c>
      <c r="G25" s="34">
        <v>1</v>
      </c>
      <c r="H25" s="35">
        <v>0</v>
      </c>
      <c r="I25" s="35">
        <f>ROUND(ROUND(H25,2)*ROUND(G25,3),2)</f>
      </c>
      <c r="J25" s="33" t="s">
        <v>64</v>
      </c>
      <c r="O25">
        <f>(I25*21)/100</f>
      </c>
      <c r="P25" t="s">
        <v>27</v>
      </c>
    </row>
    <row r="26" spans="1:5" ht="12.75">
      <c r="A26" s="36" t="s">
        <v>55</v>
      </c>
      <c r="E26" s="37" t="s">
        <v>73</v>
      </c>
    </row>
    <row r="27" spans="1:5" ht="12.75">
      <c r="A27" s="40" t="s">
        <v>57</v>
      </c>
      <c r="E27" s="39" t="s">
        <v>52</v>
      </c>
    </row>
    <row r="28" spans="1:16" ht="12.75">
      <c r="A28" s="26" t="s">
        <v>50</v>
      </c>
      <c r="B28" s="31" t="s">
        <v>74</v>
      </c>
      <c r="C28" s="31" t="s">
        <v>75</v>
      </c>
      <c r="D28" s="26" t="s">
        <v>52</v>
      </c>
      <c r="E28" s="32" t="s">
        <v>76</v>
      </c>
      <c r="F28" s="33" t="s">
        <v>54</v>
      </c>
      <c r="G28" s="34">
        <v>1</v>
      </c>
      <c r="H28" s="35">
        <v>0</v>
      </c>
      <c r="I28" s="35">
        <f>ROUND(ROUND(H28,2)*ROUND(G28,3),2)</f>
      </c>
      <c r="J28" s="33" t="s">
        <v>64</v>
      </c>
      <c r="O28">
        <f>(I28*21)/100</f>
      </c>
      <c r="P28" t="s">
        <v>27</v>
      </c>
    </row>
    <row r="29" spans="1:5" ht="12.75">
      <c r="A29" s="36" t="s">
        <v>55</v>
      </c>
      <c r="E29" s="37" t="s">
        <v>77</v>
      </c>
    </row>
    <row r="30" spans="1:5" ht="12.75">
      <c r="A30" s="40" t="s">
        <v>57</v>
      </c>
      <c r="E30" s="39" t="s">
        <v>52</v>
      </c>
    </row>
    <row r="31" spans="1:16" ht="12.75">
      <c r="A31" s="26" t="s">
        <v>50</v>
      </c>
      <c r="B31" s="31" t="s">
        <v>78</v>
      </c>
      <c r="C31" s="31" t="s">
        <v>79</v>
      </c>
      <c r="D31" s="26" t="s">
        <v>52</v>
      </c>
      <c r="E31" s="32" t="s">
        <v>80</v>
      </c>
      <c r="F31" s="33" t="s">
        <v>54</v>
      </c>
      <c r="G31" s="34">
        <v>1</v>
      </c>
      <c r="H31" s="35">
        <v>0</v>
      </c>
      <c r="I31" s="35">
        <f>ROUND(ROUND(H31,2)*ROUND(G31,3),2)</f>
      </c>
      <c r="J31" s="33"/>
      <c r="O31">
        <f>(I31*21)/100</f>
      </c>
      <c r="P31" t="s">
        <v>27</v>
      </c>
    </row>
    <row r="32" spans="1:5" ht="12.75">
      <c r="A32" s="36" t="s">
        <v>55</v>
      </c>
      <c r="E32" s="37" t="s">
        <v>81</v>
      </c>
    </row>
    <row r="33" spans="1:5" ht="12.75">
      <c r="A33" s="40" t="s">
        <v>57</v>
      </c>
      <c r="E33" s="39" t="s">
        <v>82</v>
      </c>
    </row>
    <row r="34" spans="1:16" ht="12.75">
      <c r="A34" s="26" t="s">
        <v>50</v>
      </c>
      <c r="B34" s="31" t="s">
        <v>42</v>
      </c>
      <c r="C34" s="31" t="s">
        <v>83</v>
      </c>
      <c r="D34" s="26" t="s">
        <v>52</v>
      </c>
      <c r="E34" s="32" t="s">
        <v>84</v>
      </c>
      <c r="F34" s="33" t="s">
        <v>54</v>
      </c>
      <c r="G34" s="34">
        <v>1</v>
      </c>
      <c r="H34" s="35">
        <v>0</v>
      </c>
      <c r="I34" s="35">
        <f>ROUND(ROUND(H34,2)*ROUND(G34,3),2)</f>
      </c>
      <c r="J34" s="33" t="s">
        <v>64</v>
      </c>
      <c r="O34">
        <f>(I34*21)/100</f>
      </c>
      <c r="P34" t="s">
        <v>27</v>
      </c>
    </row>
    <row r="35" spans="1:5" ht="12.75">
      <c r="A35" s="36" t="s">
        <v>55</v>
      </c>
      <c r="E35" s="37" t="s">
        <v>52</v>
      </c>
    </row>
    <row r="36" spans="1:5" ht="12.75">
      <c r="A36" s="40" t="s">
        <v>57</v>
      </c>
      <c r="E36" s="39" t="s">
        <v>52</v>
      </c>
    </row>
    <row r="37" spans="1:16" ht="12.75">
      <c r="A37" s="26" t="s">
        <v>50</v>
      </c>
      <c r="B37" s="31" t="s">
        <v>44</v>
      </c>
      <c r="C37" s="31" t="s">
        <v>85</v>
      </c>
      <c r="D37" s="26" t="s">
        <v>52</v>
      </c>
      <c r="E37" s="32" t="s">
        <v>86</v>
      </c>
      <c r="F37" s="33" t="s">
        <v>87</v>
      </c>
      <c r="G37" s="34">
        <v>2</v>
      </c>
      <c r="H37" s="35">
        <v>0</v>
      </c>
      <c r="I37" s="35">
        <f>ROUND(ROUND(H37,2)*ROUND(G37,3),2)</f>
      </c>
      <c r="J37" s="33" t="s">
        <v>64</v>
      </c>
      <c r="O37">
        <f>(I37*21)/100</f>
      </c>
      <c r="P37" t="s">
        <v>27</v>
      </c>
    </row>
    <row r="38" spans="1:5" ht="25.5">
      <c r="A38" s="36" t="s">
        <v>55</v>
      </c>
      <c r="E38" s="37" t="s">
        <v>88</v>
      </c>
    </row>
    <row r="39" spans="1:5" ht="12.75">
      <c r="A39" s="40" t="s">
        <v>57</v>
      </c>
      <c r="E39" s="39" t="s">
        <v>89</v>
      </c>
    </row>
    <row r="40" spans="1:16" ht="12.75">
      <c r="A40" s="26" t="s">
        <v>50</v>
      </c>
      <c r="B40" s="31" t="s">
        <v>46</v>
      </c>
      <c r="C40" s="31" t="s">
        <v>90</v>
      </c>
      <c r="D40" s="26" t="s">
        <v>52</v>
      </c>
      <c r="E40" s="32" t="s">
        <v>91</v>
      </c>
      <c r="F40" s="33" t="s">
        <v>54</v>
      </c>
      <c r="G40" s="34">
        <v>1</v>
      </c>
      <c r="H40" s="35">
        <v>0</v>
      </c>
      <c r="I40" s="35">
        <f>ROUND(ROUND(H40,2)*ROUND(G40,3),2)</f>
      </c>
      <c r="J40" s="33" t="s">
        <v>64</v>
      </c>
      <c r="O40">
        <f>(I40*21)/100</f>
      </c>
      <c r="P40" t="s">
        <v>27</v>
      </c>
    </row>
    <row r="41" spans="1:5" ht="12.75">
      <c r="A41" s="36" t="s">
        <v>55</v>
      </c>
      <c r="E41" s="37" t="s">
        <v>52</v>
      </c>
    </row>
    <row r="42" spans="1:5" ht="12.75">
      <c r="A42" s="40" t="s">
        <v>57</v>
      </c>
      <c r="E42" s="39" t="s">
        <v>52</v>
      </c>
    </row>
    <row r="43" spans="1:16" ht="12.75">
      <c r="A43" s="26" t="s">
        <v>50</v>
      </c>
      <c r="B43" s="31" t="s">
        <v>92</v>
      </c>
      <c r="C43" s="31" t="s">
        <v>93</v>
      </c>
      <c r="D43" s="26" t="s">
        <v>52</v>
      </c>
      <c r="E43" s="32" t="s">
        <v>94</v>
      </c>
      <c r="F43" s="33" t="s">
        <v>54</v>
      </c>
      <c r="G43" s="34">
        <v>1</v>
      </c>
      <c r="H43" s="35">
        <v>0</v>
      </c>
      <c r="I43" s="35">
        <f>ROUND(ROUND(H43,2)*ROUND(G43,3),2)</f>
      </c>
      <c r="J43" s="33" t="s">
        <v>64</v>
      </c>
      <c r="O43">
        <f>(I43*21)/100</f>
      </c>
      <c r="P43" t="s">
        <v>27</v>
      </c>
    </row>
    <row r="44" spans="1:5" ht="12.75">
      <c r="A44" s="36" t="s">
        <v>55</v>
      </c>
      <c r="E44" s="37" t="s">
        <v>95</v>
      </c>
    </row>
    <row r="45" spans="1:5" ht="12.75">
      <c r="A45" s="40" t="s">
        <v>57</v>
      </c>
      <c r="E45" s="39" t="s">
        <v>52</v>
      </c>
    </row>
    <row r="46" spans="1:16" ht="12.75">
      <c r="A46" s="26" t="s">
        <v>50</v>
      </c>
      <c r="B46" s="31" t="s">
        <v>96</v>
      </c>
      <c r="C46" s="31" t="s">
        <v>97</v>
      </c>
      <c r="D46" s="26" t="s">
        <v>52</v>
      </c>
      <c r="E46" s="32" t="s">
        <v>98</v>
      </c>
      <c r="F46" s="33" t="s">
        <v>54</v>
      </c>
      <c r="G46" s="34">
        <v>1</v>
      </c>
      <c r="H46" s="35">
        <v>0</v>
      </c>
      <c r="I46" s="35">
        <f>ROUND(ROUND(H46,2)*ROUND(G46,3),2)</f>
      </c>
      <c r="J46" s="33" t="s">
        <v>99</v>
      </c>
      <c r="O46">
        <f>(I46*21)/100</f>
      </c>
      <c r="P46" t="s">
        <v>27</v>
      </c>
    </row>
    <row r="47" spans="1:5" ht="12.75">
      <c r="A47" s="36" t="s">
        <v>55</v>
      </c>
      <c r="E47" s="37" t="s">
        <v>98</v>
      </c>
    </row>
    <row r="48" spans="1:5" ht="12.75">
      <c r="A48" s="38" t="s">
        <v>57</v>
      </c>
      <c r="E48" s="39" t="s">
        <v>100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0+O9+O19+O68+O78+O85+O134+O150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101</v>
      </c>
      <c r="I3" s="41">
        <f>0+I9+I19+I68+I78+I85+I134+I150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101</v>
      </c>
      <c r="D4" s="1"/>
      <c r="E4" s="14" t="s">
        <v>102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101</v>
      </c>
      <c r="D5" s="6"/>
      <c r="E5" s="18" t="s">
        <v>102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</f>
      </c>
      <c r="R9">
        <f>0+O10+O13+O16</f>
      </c>
    </row>
    <row r="10" spans="1:16" ht="12.75">
      <c r="A10" s="26" t="s">
        <v>50</v>
      </c>
      <c r="B10" s="31" t="s">
        <v>31</v>
      </c>
      <c r="C10" s="31" t="s">
        <v>104</v>
      </c>
      <c r="D10" s="26" t="s">
        <v>52</v>
      </c>
      <c r="E10" s="32" t="s">
        <v>105</v>
      </c>
      <c r="F10" s="33" t="s">
        <v>106</v>
      </c>
      <c r="G10" s="34">
        <v>734.975</v>
      </c>
      <c r="H10" s="35">
        <v>0</v>
      </c>
      <c r="I10" s="35">
        <f>ROUND(ROUND(H10,2)*ROUND(G10,3),2)</f>
      </c>
      <c r="J10" s="33" t="s">
        <v>64</v>
      </c>
      <c r="O10">
        <f>(I10*21)/100</f>
      </c>
      <c r="P10" t="s">
        <v>27</v>
      </c>
    </row>
    <row r="11" spans="1:5" ht="12.75">
      <c r="A11" s="36" t="s">
        <v>55</v>
      </c>
      <c r="E11" s="37" t="s">
        <v>107</v>
      </c>
    </row>
    <row r="12" spans="1:5" ht="38.25">
      <c r="A12" s="40" t="s">
        <v>57</v>
      </c>
      <c r="E12" s="39" t="s">
        <v>108</v>
      </c>
    </row>
    <row r="13" spans="1:16" ht="25.5">
      <c r="A13" s="26" t="s">
        <v>50</v>
      </c>
      <c r="B13" s="31" t="s">
        <v>27</v>
      </c>
      <c r="C13" s="31" t="s">
        <v>109</v>
      </c>
      <c r="D13" s="26" t="s">
        <v>52</v>
      </c>
      <c r="E13" s="32" t="s">
        <v>110</v>
      </c>
      <c r="F13" s="33" t="s">
        <v>106</v>
      </c>
      <c r="G13" s="34">
        <v>2465.318</v>
      </c>
      <c r="H13" s="35">
        <v>0</v>
      </c>
      <c r="I13" s="35">
        <f>ROUND(ROUND(H13,2)*ROUND(G13,3),2)</f>
      </c>
      <c r="J13" s="33" t="s">
        <v>64</v>
      </c>
      <c r="O13">
        <f>(I13*21)/100</f>
      </c>
      <c r="P13" t="s">
        <v>27</v>
      </c>
    </row>
    <row r="14" spans="1:5" ht="12.75">
      <c r="A14" s="36" t="s">
        <v>55</v>
      </c>
      <c r="E14" s="37" t="s">
        <v>52</v>
      </c>
    </row>
    <row r="15" spans="1:5" ht="89.25">
      <c r="A15" s="40" t="s">
        <v>57</v>
      </c>
      <c r="E15" s="39" t="s">
        <v>111</v>
      </c>
    </row>
    <row r="16" spans="1:16" ht="25.5">
      <c r="A16" s="26" t="s">
        <v>50</v>
      </c>
      <c r="B16" s="31" t="s">
        <v>26</v>
      </c>
      <c r="C16" s="31" t="s">
        <v>112</v>
      </c>
      <c r="D16" s="26" t="s">
        <v>52</v>
      </c>
      <c r="E16" s="32" t="s">
        <v>113</v>
      </c>
      <c r="F16" s="33" t="s">
        <v>106</v>
      </c>
      <c r="G16" s="34">
        <v>2.338</v>
      </c>
      <c r="H16" s="35">
        <v>0</v>
      </c>
      <c r="I16" s="35">
        <f>ROUND(ROUND(H16,2)*ROUND(G16,3),2)</f>
      </c>
      <c r="J16" s="33" t="s">
        <v>64</v>
      </c>
      <c r="O16">
        <f>(I16*21)/100</f>
      </c>
      <c r="P16" t="s">
        <v>27</v>
      </c>
    </row>
    <row r="17" spans="1:5" ht="12.75">
      <c r="A17" s="36" t="s">
        <v>55</v>
      </c>
      <c r="E17" s="37" t="s">
        <v>52</v>
      </c>
    </row>
    <row r="18" spans="1:5" ht="38.25">
      <c r="A18" s="38" t="s">
        <v>57</v>
      </c>
      <c r="E18" s="39" t="s">
        <v>114</v>
      </c>
    </row>
    <row r="19" spans="1:18" ht="12.75" customHeight="1">
      <c r="A19" s="6" t="s">
        <v>48</v>
      </c>
      <c r="B19" s="6"/>
      <c r="C19" s="43" t="s">
        <v>31</v>
      </c>
      <c r="D19" s="6"/>
      <c r="E19" s="29" t="s">
        <v>115</v>
      </c>
      <c r="F19" s="6"/>
      <c r="G19" s="6"/>
      <c r="H19" s="6"/>
      <c r="I19" s="44">
        <f>0+Q19</f>
      </c>
      <c r="J19" s="6"/>
      <c r="O19">
        <f>0+R19</f>
      </c>
      <c r="Q19">
        <f>0+I20+I23+I26+I29+I32+I35+I38+I41+I44+I47+I50+I53+I56+I59+I62+I65</f>
      </c>
      <c r="R19">
        <f>0+O20+O23+O26+O29+O32+O35+O38+O41+O44+O47+O50+O53+O56+O59+O62+O65</f>
      </c>
    </row>
    <row r="20" spans="1:16" ht="12.75">
      <c r="A20" s="26" t="s">
        <v>50</v>
      </c>
      <c r="B20" s="31" t="s">
        <v>35</v>
      </c>
      <c r="C20" s="31" t="s">
        <v>116</v>
      </c>
      <c r="D20" s="26" t="s">
        <v>52</v>
      </c>
      <c r="E20" s="32" t="s">
        <v>117</v>
      </c>
      <c r="F20" s="33" t="s">
        <v>118</v>
      </c>
      <c r="G20" s="34">
        <v>256.81</v>
      </c>
      <c r="H20" s="35">
        <v>0</v>
      </c>
      <c r="I20" s="35">
        <f>ROUND(ROUND(H20,2)*ROUND(G20,3),2)</f>
      </c>
      <c r="J20" s="33" t="s">
        <v>64</v>
      </c>
      <c r="O20">
        <f>(I20*21)/100</f>
      </c>
      <c r="P20" t="s">
        <v>27</v>
      </c>
    </row>
    <row r="21" spans="1:5" ht="12.75">
      <c r="A21" s="36" t="s">
        <v>55</v>
      </c>
      <c r="E21" s="37" t="s">
        <v>119</v>
      </c>
    </row>
    <row r="22" spans="1:5" ht="12.75">
      <c r="A22" s="40" t="s">
        <v>57</v>
      </c>
      <c r="E22" s="39" t="s">
        <v>120</v>
      </c>
    </row>
    <row r="23" spans="1:16" ht="25.5">
      <c r="A23" s="26" t="s">
        <v>50</v>
      </c>
      <c r="B23" s="31" t="s">
        <v>37</v>
      </c>
      <c r="C23" s="31" t="s">
        <v>121</v>
      </c>
      <c r="D23" s="26" t="s">
        <v>52</v>
      </c>
      <c r="E23" s="32" t="s">
        <v>122</v>
      </c>
      <c r="F23" s="33" t="s">
        <v>123</v>
      </c>
      <c r="G23" s="34">
        <v>347.371</v>
      </c>
      <c r="H23" s="35">
        <v>0</v>
      </c>
      <c r="I23" s="35">
        <f>ROUND(ROUND(H23,2)*ROUND(G23,3),2)</f>
      </c>
      <c r="J23" s="33" t="s">
        <v>64</v>
      </c>
      <c r="O23">
        <f>(I23*21)/100</f>
      </c>
      <c r="P23" t="s">
        <v>27</v>
      </c>
    </row>
    <row r="24" spans="1:5" ht="12.75">
      <c r="A24" s="36" t="s">
        <v>55</v>
      </c>
      <c r="E24" s="37" t="s">
        <v>124</v>
      </c>
    </row>
    <row r="25" spans="1:5" ht="38.25">
      <c r="A25" s="40" t="s">
        <v>57</v>
      </c>
      <c r="E25" s="39" t="s">
        <v>125</v>
      </c>
    </row>
    <row r="26" spans="1:16" ht="12.75">
      <c r="A26" s="26" t="s">
        <v>50</v>
      </c>
      <c r="B26" s="31" t="s">
        <v>39</v>
      </c>
      <c r="C26" s="31" t="s">
        <v>126</v>
      </c>
      <c r="D26" s="26" t="s">
        <v>52</v>
      </c>
      <c r="E26" s="32" t="s">
        <v>127</v>
      </c>
      <c r="F26" s="33" t="s">
        <v>123</v>
      </c>
      <c r="G26" s="34">
        <v>110.757</v>
      </c>
      <c r="H26" s="35">
        <v>0</v>
      </c>
      <c r="I26" s="35">
        <f>ROUND(ROUND(H26,2)*ROUND(G26,3),2)</f>
      </c>
      <c r="J26" s="33" t="s">
        <v>64</v>
      </c>
      <c r="O26">
        <f>(I26*21)/100</f>
      </c>
      <c r="P26" t="s">
        <v>27</v>
      </c>
    </row>
    <row r="27" spans="1:5" ht="12.75">
      <c r="A27" s="36" t="s">
        <v>55</v>
      </c>
      <c r="E27" s="37" t="s">
        <v>128</v>
      </c>
    </row>
    <row r="28" spans="1:5" ht="12.75">
      <c r="A28" s="40" t="s">
        <v>57</v>
      </c>
      <c r="E28" s="39" t="s">
        <v>129</v>
      </c>
    </row>
    <row r="29" spans="1:16" ht="12.75">
      <c r="A29" s="26" t="s">
        <v>50</v>
      </c>
      <c r="B29" s="31" t="s">
        <v>74</v>
      </c>
      <c r="C29" s="31" t="s">
        <v>130</v>
      </c>
      <c r="D29" s="26" t="s">
        <v>52</v>
      </c>
      <c r="E29" s="32" t="s">
        <v>131</v>
      </c>
      <c r="F29" s="33" t="s">
        <v>132</v>
      </c>
      <c r="G29" s="34">
        <v>4.48</v>
      </c>
      <c r="H29" s="35">
        <v>0</v>
      </c>
      <c r="I29" s="35">
        <f>ROUND(ROUND(H29,2)*ROUND(G29,3),2)</f>
      </c>
      <c r="J29" s="33" t="s">
        <v>64</v>
      </c>
      <c r="O29">
        <f>(I29*21)/100</f>
      </c>
      <c r="P29" t="s">
        <v>27</v>
      </c>
    </row>
    <row r="30" spans="1:5" ht="12.75">
      <c r="A30" s="36" t="s">
        <v>55</v>
      </c>
      <c r="E30" s="37" t="s">
        <v>133</v>
      </c>
    </row>
    <row r="31" spans="1:5" ht="12.75">
      <c r="A31" s="40" t="s">
        <v>57</v>
      </c>
      <c r="E31" s="39" t="s">
        <v>134</v>
      </c>
    </row>
    <row r="32" spans="1:16" ht="12.75">
      <c r="A32" s="26" t="s">
        <v>50</v>
      </c>
      <c r="B32" s="31" t="s">
        <v>78</v>
      </c>
      <c r="C32" s="31" t="s">
        <v>135</v>
      </c>
      <c r="D32" s="26" t="s">
        <v>52</v>
      </c>
      <c r="E32" s="32" t="s">
        <v>136</v>
      </c>
      <c r="F32" s="33" t="s">
        <v>132</v>
      </c>
      <c r="G32" s="34">
        <v>21.75</v>
      </c>
      <c r="H32" s="35">
        <v>0</v>
      </c>
      <c r="I32" s="35">
        <f>ROUND(ROUND(H32,2)*ROUND(G32,3),2)</f>
      </c>
      <c r="J32" s="33" t="s">
        <v>64</v>
      </c>
      <c r="O32">
        <f>(I32*21)/100</f>
      </c>
      <c r="P32" t="s">
        <v>27</v>
      </c>
    </row>
    <row r="33" spans="1:5" ht="12.75">
      <c r="A33" s="36" t="s">
        <v>55</v>
      </c>
      <c r="E33" s="37" t="s">
        <v>133</v>
      </c>
    </row>
    <row r="34" spans="1:5" ht="12.75">
      <c r="A34" s="40" t="s">
        <v>57</v>
      </c>
      <c r="E34" s="39" t="s">
        <v>137</v>
      </c>
    </row>
    <row r="35" spans="1:16" ht="12.75">
      <c r="A35" s="26" t="s">
        <v>50</v>
      </c>
      <c r="B35" s="31" t="s">
        <v>42</v>
      </c>
      <c r="C35" s="31" t="s">
        <v>138</v>
      </c>
      <c r="D35" s="26" t="s">
        <v>52</v>
      </c>
      <c r="E35" s="32" t="s">
        <v>139</v>
      </c>
      <c r="F35" s="33" t="s">
        <v>132</v>
      </c>
      <c r="G35" s="34">
        <v>23.93</v>
      </c>
      <c r="H35" s="35">
        <v>0</v>
      </c>
      <c r="I35" s="35">
        <f>ROUND(ROUND(H35,2)*ROUND(G35,3),2)</f>
      </c>
      <c r="J35" s="33" t="s">
        <v>64</v>
      </c>
      <c r="O35">
        <f>(I35*21)/100</f>
      </c>
      <c r="P35" t="s">
        <v>27</v>
      </c>
    </row>
    <row r="36" spans="1:5" ht="12.75">
      <c r="A36" s="36" t="s">
        <v>55</v>
      </c>
      <c r="E36" s="37" t="s">
        <v>140</v>
      </c>
    </row>
    <row r="37" spans="1:5" ht="12.75">
      <c r="A37" s="40" t="s">
        <v>57</v>
      </c>
      <c r="E37" s="39" t="s">
        <v>141</v>
      </c>
    </row>
    <row r="38" spans="1:16" ht="12.75">
      <c r="A38" s="26" t="s">
        <v>50</v>
      </c>
      <c r="B38" s="31" t="s">
        <v>44</v>
      </c>
      <c r="C38" s="31" t="s">
        <v>142</v>
      </c>
      <c r="D38" s="26" t="s">
        <v>52</v>
      </c>
      <c r="E38" s="32" t="s">
        <v>143</v>
      </c>
      <c r="F38" s="33" t="s">
        <v>123</v>
      </c>
      <c r="G38" s="34">
        <v>166.592</v>
      </c>
      <c r="H38" s="35">
        <v>0</v>
      </c>
      <c r="I38" s="35">
        <f>ROUND(ROUND(H38,2)*ROUND(G38,3),2)</f>
      </c>
      <c r="J38" s="33" t="s">
        <v>64</v>
      </c>
      <c r="O38">
        <f>(I38*21)/100</f>
      </c>
      <c r="P38" t="s">
        <v>27</v>
      </c>
    </row>
    <row r="39" spans="1:5" ht="12.75">
      <c r="A39" s="36" t="s">
        <v>55</v>
      </c>
      <c r="E39" s="37" t="s">
        <v>144</v>
      </c>
    </row>
    <row r="40" spans="1:5" ht="38.25">
      <c r="A40" s="40" t="s">
        <v>57</v>
      </c>
      <c r="E40" s="39" t="s">
        <v>145</v>
      </c>
    </row>
    <row r="41" spans="1:16" ht="12.75">
      <c r="A41" s="26" t="s">
        <v>50</v>
      </c>
      <c r="B41" s="31" t="s">
        <v>46</v>
      </c>
      <c r="C41" s="31" t="s">
        <v>146</v>
      </c>
      <c r="D41" s="26" t="s">
        <v>52</v>
      </c>
      <c r="E41" s="32" t="s">
        <v>147</v>
      </c>
      <c r="F41" s="33" t="s">
        <v>132</v>
      </c>
      <c r="G41" s="34">
        <v>389.95</v>
      </c>
      <c r="H41" s="35">
        <v>0</v>
      </c>
      <c r="I41" s="35">
        <f>ROUND(ROUND(H41,2)*ROUND(G41,3),2)</f>
      </c>
      <c r="J41" s="33" t="s">
        <v>64</v>
      </c>
      <c r="O41">
        <f>(I41*21)/100</f>
      </c>
      <c r="P41" t="s">
        <v>27</v>
      </c>
    </row>
    <row r="42" spans="1:5" ht="12.75">
      <c r="A42" s="36" t="s">
        <v>55</v>
      </c>
      <c r="E42" s="37" t="s">
        <v>52</v>
      </c>
    </row>
    <row r="43" spans="1:5" ht="12.75">
      <c r="A43" s="40" t="s">
        <v>57</v>
      </c>
      <c r="E43" s="39" t="s">
        <v>148</v>
      </c>
    </row>
    <row r="44" spans="1:16" ht="12.75">
      <c r="A44" s="26" t="s">
        <v>50</v>
      </c>
      <c r="B44" s="31" t="s">
        <v>92</v>
      </c>
      <c r="C44" s="31" t="s">
        <v>149</v>
      </c>
      <c r="D44" s="26" t="s">
        <v>52</v>
      </c>
      <c r="E44" s="32" t="s">
        <v>150</v>
      </c>
      <c r="F44" s="33" t="s">
        <v>123</v>
      </c>
      <c r="G44" s="34">
        <v>789.245</v>
      </c>
      <c r="H44" s="35">
        <v>0</v>
      </c>
      <c r="I44" s="35">
        <f>ROUND(ROUND(H44,2)*ROUND(G44,3),2)</f>
      </c>
      <c r="J44" s="33" t="s">
        <v>64</v>
      </c>
      <c r="O44">
        <f>(I44*21)/100</f>
      </c>
      <c r="P44" t="s">
        <v>27</v>
      </c>
    </row>
    <row r="45" spans="1:5" ht="12.75">
      <c r="A45" s="36" t="s">
        <v>55</v>
      </c>
      <c r="E45" s="37" t="s">
        <v>151</v>
      </c>
    </row>
    <row r="46" spans="1:5" ht="38.25">
      <c r="A46" s="40" t="s">
        <v>57</v>
      </c>
      <c r="E46" s="39" t="s">
        <v>152</v>
      </c>
    </row>
    <row r="47" spans="1:16" ht="12.75">
      <c r="A47" s="26" t="s">
        <v>50</v>
      </c>
      <c r="B47" s="31" t="s">
        <v>96</v>
      </c>
      <c r="C47" s="31" t="s">
        <v>153</v>
      </c>
      <c r="D47" s="26" t="s">
        <v>52</v>
      </c>
      <c r="E47" s="32" t="s">
        <v>154</v>
      </c>
      <c r="F47" s="33" t="s">
        <v>123</v>
      </c>
      <c r="G47" s="34">
        <v>1.95</v>
      </c>
      <c r="H47" s="35">
        <v>0</v>
      </c>
      <c r="I47" s="35">
        <f>ROUND(ROUND(H47,2)*ROUND(G47,3),2)</f>
      </c>
      <c r="J47" s="33" t="s">
        <v>64</v>
      </c>
      <c r="O47">
        <f>(I47*21)/100</f>
      </c>
      <c r="P47" t="s">
        <v>27</v>
      </c>
    </row>
    <row r="48" spans="1:5" ht="12.75">
      <c r="A48" s="36" t="s">
        <v>55</v>
      </c>
      <c r="E48" s="37" t="s">
        <v>151</v>
      </c>
    </row>
    <row r="49" spans="1:5" ht="12.75">
      <c r="A49" s="40" t="s">
        <v>57</v>
      </c>
      <c r="E49" s="39" t="s">
        <v>155</v>
      </c>
    </row>
    <row r="50" spans="1:16" ht="12.75">
      <c r="A50" s="26" t="s">
        <v>50</v>
      </c>
      <c r="B50" s="31" t="s">
        <v>156</v>
      </c>
      <c r="C50" s="31" t="s">
        <v>157</v>
      </c>
      <c r="D50" s="26" t="s">
        <v>52</v>
      </c>
      <c r="E50" s="32" t="s">
        <v>158</v>
      </c>
      <c r="F50" s="33" t="s">
        <v>123</v>
      </c>
      <c r="G50" s="34">
        <v>791.195</v>
      </c>
      <c r="H50" s="35">
        <v>0</v>
      </c>
      <c r="I50" s="35">
        <f>ROUND(ROUND(H50,2)*ROUND(G50,3),2)</f>
      </c>
      <c r="J50" s="33" t="s">
        <v>64</v>
      </c>
      <c r="O50">
        <f>(I50*21)/100</f>
      </c>
      <c r="P50" t="s">
        <v>27</v>
      </c>
    </row>
    <row r="51" spans="1:5" ht="12.75">
      <c r="A51" s="36" t="s">
        <v>55</v>
      </c>
      <c r="E51" s="37" t="s">
        <v>52</v>
      </c>
    </row>
    <row r="52" spans="1:5" ht="51">
      <c r="A52" s="40" t="s">
        <v>57</v>
      </c>
      <c r="E52" s="39" t="s">
        <v>159</v>
      </c>
    </row>
    <row r="53" spans="1:16" ht="12.75">
      <c r="A53" s="26" t="s">
        <v>50</v>
      </c>
      <c r="B53" s="31" t="s">
        <v>160</v>
      </c>
      <c r="C53" s="31" t="s">
        <v>161</v>
      </c>
      <c r="D53" s="26" t="s">
        <v>52</v>
      </c>
      <c r="E53" s="32" t="s">
        <v>162</v>
      </c>
      <c r="F53" s="33" t="s">
        <v>123</v>
      </c>
      <c r="G53" s="34">
        <v>23.087</v>
      </c>
      <c r="H53" s="35">
        <v>0</v>
      </c>
      <c r="I53" s="35">
        <f>ROUND(ROUND(H53,2)*ROUND(G53,3),2)</f>
      </c>
      <c r="J53" s="33" t="s">
        <v>64</v>
      </c>
      <c r="O53">
        <f>(I53*21)/100</f>
      </c>
      <c r="P53" t="s">
        <v>27</v>
      </c>
    </row>
    <row r="54" spans="1:5" ht="12.75">
      <c r="A54" s="36" t="s">
        <v>55</v>
      </c>
      <c r="E54" s="37" t="s">
        <v>52</v>
      </c>
    </row>
    <row r="55" spans="1:5" ht="12.75">
      <c r="A55" s="40" t="s">
        <v>57</v>
      </c>
      <c r="E55" s="39" t="s">
        <v>163</v>
      </c>
    </row>
    <row r="56" spans="1:16" ht="12.75">
      <c r="A56" s="26" t="s">
        <v>50</v>
      </c>
      <c r="B56" s="31" t="s">
        <v>164</v>
      </c>
      <c r="C56" s="31" t="s">
        <v>161</v>
      </c>
      <c r="D56" s="26" t="s">
        <v>62</v>
      </c>
      <c r="E56" s="32" t="s">
        <v>162</v>
      </c>
      <c r="F56" s="33" t="s">
        <v>123</v>
      </c>
      <c r="G56" s="34">
        <v>768.919</v>
      </c>
      <c r="H56" s="35">
        <v>0</v>
      </c>
      <c r="I56" s="35">
        <f>ROUND(ROUND(H56,2)*ROUND(G56,3),2)</f>
      </c>
      <c r="J56" s="33" t="s">
        <v>64</v>
      </c>
      <c r="O56">
        <f>(I56*21)/100</f>
      </c>
      <c r="P56" t="s">
        <v>27</v>
      </c>
    </row>
    <row r="57" spans="1:5" ht="12.75">
      <c r="A57" s="36" t="s">
        <v>55</v>
      </c>
      <c r="E57" s="37" t="s">
        <v>52</v>
      </c>
    </row>
    <row r="58" spans="1:5" ht="12.75">
      <c r="A58" s="40" t="s">
        <v>57</v>
      </c>
      <c r="E58" s="39" t="s">
        <v>165</v>
      </c>
    </row>
    <row r="59" spans="1:16" ht="12.75">
      <c r="A59" s="26" t="s">
        <v>50</v>
      </c>
      <c r="B59" s="31" t="s">
        <v>166</v>
      </c>
      <c r="C59" s="31" t="s">
        <v>167</v>
      </c>
      <c r="D59" s="26" t="s">
        <v>52</v>
      </c>
      <c r="E59" s="32" t="s">
        <v>168</v>
      </c>
      <c r="F59" s="33" t="s">
        <v>123</v>
      </c>
      <c r="G59" s="34">
        <v>0.15</v>
      </c>
      <c r="H59" s="35">
        <v>0</v>
      </c>
      <c r="I59" s="35">
        <f>ROUND(ROUND(H59,2)*ROUND(G59,3),2)</f>
      </c>
      <c r="J59" s="33" t="s">
        <v>64</v>
      </c>
      <c r="O59">
        <f>(I59*21)/100</f>
      </c>
      <c r="P59" t="s">
        <v>27</v>
      </c>
    </row>
    <row r="60" spans="1:5" ht="12.75">
      <c r="A60" s="36" t="s">
        <v>55</v>
      </c>
      <c r="E60" s="37" t="s">
        <v>52</v>
      </c>
    </row>
    <row r="61" spans="1:5" ht="12.75">
      <c r="A61" s="40" t="s">
        <v>57</v>
      </c>
      <c r="E61" s="39" t="s">
        <v>169</v>
      </c>
    </row>
    <row r="62" spans="1:16" ht="12.75">
      <c r="A62" s="26" t="s">
        <v>50</v>
      </c>
      <c r="B62" s="31" t="s">
        <v>170</v>
      </c>
      <c r="C62" s="31" t="s">
        <v>171</v>
      </c>
      <c r="D62" s="26" t="s">
        <v>52</v>
      </c>
      <c r="E62" s="32" t="s">
        <v>172</v>
      </c>
      <c r="F62" s="33" t="s">
        <v>123</v>
      </c>
      <c r="G62" s="34">
        <v>1.35</v>
      </c>
      <c r="H62" s="35">
        <v>0</v>
      </c>
      <c r="I62" s="35">
        <f>ROUND(ROUND(H62,2)*ROUND(G62,3),2)</f>
      </c>
      <c r="J62" s="33" t="s">
        <v>64</v>
      </c>
      <c r="O62">
        <f>(I62*21)/100</f>
      </c>
      <c r="P62" t="s">
        <v>27</v>
      </c>
    </row>
    <row r="63" spans="1:5" ht="12.75">
      <c r="A63" s="36" t="s">
        <v>55</v>
      </c>
      <c r="E63" s="37" t="s">
        <v>52</v>
      </c>
    </row>
    <row r="64" spans="1:5" ht="12.75">
      <c r="A64" s="40" t="s">
        <v>57</v>
      </c>
      <c r="E64" s="39" t="s">
        <v>173</v>
      </c>
    </row>
    <row r="65" spans="1:16" ht="12.75">
      <c r="A65" s="26" t="s">
        <v>50</v>
      </c>
      <c r="B65" s="31" t="s">
        <v>174</v>
      </c>
      <c r="C65" s="31" t="s">
        <v>175</v>
      </c>
      <c r="D65" s="26" t="s">
        <v>52</v>
      </c>
      <c r="E65" s="32" t="s">
        <v>176</v>
      </c>
      <c r="F65" s="33" t="s">
        <v>118</v>
      </c>
      <c r="G65" s="34">
        <v>3899.877</v>
      </c>
      <c r="H65" s="35">
        <v>0</v>
      </c>
      <c r="I65" s="35">
        <f>ROUND(ROUND(H65,2)*ROUND(G65,3),2)</f>
      </c>
      <c r="J65" s="33" t="s">
        <v>64</v>
      </c>
      <c r="O65">
        <f>(I65*21)/100</f>
      </c>
      <c r="P65" t="s">
        <v>27</v>
      </c>
    </row>
    <row r="66" spans="1:5" ht="12.75">
      <c r="A66" s="36" t="s">
        <v>55</v>
      </c>
      <c r="E66" s="37" t="s">
        <v>52</v>
      </c>
    </row>
    <row r="67" spans="1:5" ht="38.25">
      <c r="A67" s="38" t="s">
        <v>57</v>
      </c>
      <c r="E67" s="39" t="s">
        <v>177</v>
      </c>
    </row>
    <row r="68" spans="1:18" ht="12.75" customHeight="1">
      <c r="A68" s="6" t="s">
        <v>48</v>
      </c>
      <c r="B68" s="6"/>
      <c r="C68" s="43" t="s">
        <v>27</v>
      </c>
      <c r="D68" s="6"/>
      <c r="E68" s="29" t="s">
        <v>178</v>
      </c>
      <c r="F68" s="6"/>
      <c r="G68" s="6"/>
      <c r="H68" s="6"/>
      <c r="I68" s="44">
        <f>0+Q68</f>
      </c>
      <c r="J68" s="6"/>
      <c r="O68">
        <f>0+R68</f>
      </c>
      <c r="Q68">
        <f>0+I69+I72+I75</f>
      </c>
      <c r="R68">
        <f>0+O69+O72+O75</f>
      </c>
    </row>
    <row r="69" spans="1:16" ht="12.75">
      <c r="A69" s="26" t="s">
        <v>50</v>
      </c>
      <c r="B69" s="31" t="s">
        <v>179</v>
      </c>
      <c r="C69" s="31" t="s">
        <v>180</v>
      </c>
      <c r="D69" s="26" t="s">
        <v>52</v>
      </c>
      <c r="E69" s="32" t="s">
        <v>181</v>
      </c>
      <c r="F69" s="33" t="s">
        <v>118</v>
      </c>
      <c r="G69" s="34">
        <v>547.416</v>
      </c>
      <c r="H69" s="35">
        <v>0</v>
      </c>
      <c r="I69" s="35">
        <f>ROUND(ROUND(H69,2)*ROUND(G69,3),2)</f>
      </c>
      <c r="J69" s="33" t="s">
        <v>64</v>
      </c>
      <c r="O69">
        <f>(I69*21)/100</f>
      </c>
      <c r="P69" t="s">
        <v>27</v>
      </c>
    </row>
    <row r="70" spans="1:5" ht="12.75">
      <c r="A70" s="36" t="s">
        <v>55</v>
      </c>
      <c r="E70" s="37" t="s">
        <v>52</v>
      </c>
    </row>
    <row r="71" spans="1:5" ht="12.75">
      <c r="A71" s="40" t="s">
        <v>57</v>
      </c>
      <c r="E71" s="39" t="s">
        <v>182</v>
      </c>
    </row>
    <row r="72" spans="1:16" ht="12.75">
      <c r="A72" s="26" t="s">
        <v>50</v>
      </c>
      <c r="B72" s="31" t="s">
        <v>183</v>
      </c>
      <c r="C72" s="31" t="s">
        <v>184</v>
      </c>
      <c r="D72" s="26" t="s">
        <v>52</v>
      </c>
      <c r="E72" s="32" t="s">
        <v>185</v>
      </c>
      <c r="F72" s="33" t="s">
        <v>132</v>
      </c>
      <c r="G72" s="34">
        <v>228.09</v>
      </c>
      <c r="H72" s="35">
        <v>0</v>
      </c>
      <c r="I72" s="35">
        <f>ROUND(ROUND(H72,2)*ROUND(G72,3),2)</f>
      </c>
      <c r="J72" s="33" t="s">
        <v>64</v>
      </c>
      <c r="O72">
        <f>(I72*21)/100</f>
      </c>
      <c r="P72" t="s">
        <v>27</v>
      </c>
    </row>
    <row r="73" spans="1:5" ht="12.75">
      <c r="A73" s="36" t="s">
        <v>55</v>
      </c>
      <c r="E73" s="37" t="s">
        <v>186</v>
      </c>
    </row>
    <row r="74" spans="1:5" ht="12.75">
      <c r="A74" s="40" t="s">
        <v>57</v>
      </c>
      <c r="E74" s="39" t="s">
        <v>187</v>
      </c>
    </row>
    <row r="75" spans="1:16" ht="12.75">
      <c r="A75" s="26" t="s">
        <v>50</v>
      </c>
      <c r="B75" s="31" t="s">
        <v>188</v>
      </c>
      <c r="C75" s="31" t="s">
        <v>189</v>
      </c>
      <c r="D75" s="26" t="s">
        <v>52</v>
      </c>
      <c r="E75" s="32" t="s">
        <v>190</v>
      </c>
      <c r="F75" s="33" t="s">
        <v>118</v>
      </c>
      <c r="G75" s="34">
        <v>1923.431</v>
      </c>
      <c r="H75" s="35">
        <v>0</v>
      </c>
      <c r="I75" s="35">
        <f>ROUND(ROUND(H75,2)*ROUND(G75,3),2)</f>
      </c>
      <c r="J75" s="33" t="s">
        <v>64</v>
      </c>
      <c r="O75">
        <f>(I75*21)/100</f>
      </c>
      <c r="P75" t="s">
        <v>27</v>
      </c>
    </row>
    <row r="76" spans="1:5" ht="12.75">
      <c r="A76" s="36" t="s">
        <v>55</v>
      </c>
      <c r="E76" s="37" t="s">
        <v>52</v>
      </c>
    </row>
    <row r="77" spans="1:5" ht="12.75">
      <c r="A77" s="38" t="s">
        <v>57</v>
      </c>
      <c r="E77" s="39" t="s">
        <v>191</v>
      </c>
    </row>
    <row r="78" spans="1:18" ht="12.75" customHeight="1">
      <c r="A78" s="6" t="s">
        <v>48</v>
      </c>
      <c r="B78" s="6"/>
      <c r="C78" s="43" t="s">
        <v>35</v>
      </c>
      <c r="D78" s="6"/>
      <c r="E78" s="29" t="s">
        <v>192</v>
      </c>
      <c r="F78" s="6"/>
      <c r="G78" s="6"/>
      <c r="H78" s="6"/>
      <c r="I78" s="44">
        <f>0+Q78</f>
      </c>
      <c r="J78" s="6"/>
      <c r="O78">
        <f>0+R78</f>
      </c>
      <c r="Q78">
        <f>0+I79+I82</f>
      </c>
      <c r="R78">
        <f>0+O79+O82</f>
      </c>
    </row>
    <row r="79" spans="1:16" ht="12.75">
      <c r="A79" s="26" t="s">
        <v>50</v>
      </c>
      <c r="B79" s="31" t="s">
        <v>193</v>
      </c>
      <c r="C79" s="31" t="s">
        <v>194</v>
      </c>
      <c r="D79" s="26" t="s">
        <v>52</v>
      </c>
      <c r="E79" s="32" t="s">
        <v>195</v>
      </c>
      <c r="F79" s="33" t="s">
        <v>123</v>
      </c>
      <c r="G79" s="34">
        <v>1.43</v>
      </c>
      <c r="H79" s="35">
        <v>0</v>
      </c>
      <c r="I79" s="35">
        <f>ROUND(ROUND(H79,2)*ROUND(G79,3),2)</f>
      </c>
      <c r="J79" s="33" t="s">
        <v>64</v>
      </c>
      <c r="O79">
        <f>(I79*21)/100</f>
      </c>
      <c r="P79" t="s">
        <v>27</v>
      </c>
    </row>
    <row r="80" spans="1:5" ht="12.75">
      <c r="A80" s="36" t="s">
        <v>55</v>
      </c>
      <c r="E80" s="37" t="s">
        <v>52</v>
      </c>
    </row>
    <row r="81" spans="1:5" ht="12.75">
      <c r="A81" s="40" t="s">
        <v>57</v>
      </c>
      <c r="E81" s="39" t="s">
        <v>196</v>
      </c>
    </row>
    <row r="82" spans="1:16" ht="12.75">
      <c r="A82" s="26" t="s">
        <v>50</v>
      </c>
      <c r="B82" s="31" t="s">
        <v>197</v>
      </c>
      <c r="C82" s="31" t="s">
        <v>198</v>
      </c>
      <c r="D82" s="26" t="s">
        <v>52</v>
      </c>
      <c r="E82" s="32" t="s">
        <v>199</v>
      </c>
      <c r="F82" s="33" t="s">
        <v>123</v>
      </c>
      <c r="G82" s="34">
        <v>0.45</v>
      </c>
      <c r="H82" s="35">
        <v>0</v>
      </c>
      <c r="I82" s="35">
        <f>ROUND(ROUND(H82,2)*ROUND(G82,3),2)</f>
      </c>
      <c r="J82" s="33" t="s">
        <v>64</v>
      </c>
      <c r="O82">
        <f>(I82*21)/100</f>
      </c>
      <c r="P82" t="s">
        <v>27</v>
      </c>
    </row>
    <row r="83" spans="1:5" ht="12.75">
      <c r="A83" s="36" t="s">
        <v>55</v>
      </c>
      <c r="E83" s="37" t="s">
        <v>52</v>
      </c>
    </row>
    <row r="84" spans="1:5" ht="12.75">
      <c r="A84" s="38" t="s">
        <v>57</v>
      </c>
      <c r="E84" s="39" t="s">
        <v>200</v>
      </c>
    </row>
    <row r="85" spans="1:18" ht="12.75" customHeight="1">
      <c r="A85" s="6" t="s">
        <v>48</v>
      </c>
      <c r="B85" s="6"/>
      <c r="C85" s="43" t="s">
        <v>37</v>
      </c>
      <c r="D85" s="6"/>
      <c r="E85" s="29" t="s">
        <v>201</v>
      </c>
      <c r="F85" s="6"/>
      <c r="G85" s="6"/>
      <c r="H85" s="6"/>
      <c r="I85" s="44">
        <f>0+Q85</f>
      </c>
      <c r="J85" s="6"/>
      <c r="O85">
        <f>0+R85</f>
      </c>
      <c r="Q85">
        <f>0+I86+I89+I92+I95+I98+I101+I104+I107+I110+I113+I116+I119+I122+I125+I128+I131</f>
      </c>
      <c r="R85">
        <f>0+O86+O89+O92+O95+O98+O101+O104+O107+O110+O113+O116+O119+O122+O125+O128+O131</f>
      </c>
    </row>
    <row r="86" spans="1:16" ht="12.75">
      <c r="A86" s="26" t="s">
        <v>50</v>
      </c>
      <c r="B86" s="31" t="s">
        <v>202</v>
      </c>
      <c r="C86" s="31" t="s">
        <v>203</v>
      </c>
      <c r="D86" s="26" t="s">
        <v>52</v>
      </c>
      <c r="E86" s="32" t="s">
        <v>204</v>
      </c>
      <c r="F86" s="33" t="s">
        <v>118</v>
      </c>
      <c r="G86" s="34">
        <v>1332.5</v>
      </c>
      <c r="H86" s="35">
        <v>0</v>
      </c>
      <c r="I86" s="35">
        <f>ROUND(ROUND(H86,2)*ROUND(G86,3),2)</f>
      </c>
      <c r="J86" s="33" t="s">
        <v>64</v>
      </c>
      <c r="O86">
        <f>(I86*21)/100</f>
      </c>
      <c r="P86" t="s">
        <v>27</v>
      </c>
    </row>
    <row r="87" spans="1:5" ht="12.75">
      <c r="A87" s="36" t="s">
        <v>55</v>
      </c>
      <c r="E87" s="37" t="s">
        <v>205</v>
      </c>
    </row>
    <row r="88" spans="1:5" ht="38.25">
      <c r="A88" s="40" t="s">
        <v>57</v>
      </c>
      <c r="E88" s="39" t="s">
        <v>206</v>
      </c>
    </row>
    <row r="89" spans="1:16" ht="12.75">
      <c r="A89" s="26" t="s">
        <v>50</v>
      </c>
      <c r="B89" s="31" t="s">
        <v>207</v>
      </c>
      <c r="C89" s="31" t="s">
        <v>208</v>
      </c>
      <c r="D89" s="26" t="s">
        <v>62</v>
      </c>
      <c r="E89" s="32" t="s">
        <v>209</v>
      </c>
      <c r="F89" s="33" t="s">
        <v>118</v>
      </c>
      <c r="G89" s="34">
        <v>14.6</v>
      </c>
      <c r="H89" s="35">
        <v>0</v>
      </c>
      <c r="I89" s="35">
        <f>ROUND(ROUND(H89,2)*ROUND(G89,3),2)</f>
      </c>
      <c r="J89" s="33" t="s">
        <v>64</v>
      </c>
      <c r="O89">
        <f>(I89*21)/100</f>
      </c>
      <c r="P89" t="s">
        <v>27</v>
      </c>
    </row>
    <row r="90" spans="1:5" ht="12.75">
      <c r="A90" s="36" t="s">
        <v>55</v>
      </c>
      <c r="E90" s="37" t="s">
        <v>210</v>
      </c>
    </row>
    <row r="91" spans="1:5" ht="12.75">
      <c r="A91" s="40" t="s">
        <v>57</v>
      </c>
      <c r="E91" s="39" t="s">
        <v>211</v>
      </c>
    </row>
    <row r="92" spans="1:16" ht="12.75">
      <c r="A92" s="26" t="s">
        <v>50</v>
      </c>
      <c r="B92" s="31" t="s">
        <v>212</v>
      </c>
      <c r="C92" s="31" t="s">
        <v>208</v>
      </c>
      <c r="D92" s="26" t="s">
        <v>66</v>
      </c>
      <c r="E92" s="32" t="s">
        <v>209</v>
      </c>
      <c r="F92" s="33" t="s">
        <v>118</v>
      </c>
      <c r="G92" s="34">
        <v>14.6</v>
      </c>
      <c r="H92" s="35">
        <v>0</v>
      </c>
      <c r="I92" s="35">
        <f>ROUND(ROUND(H92,2)*ROUND(G92,3),2)</f>
      </c>
      <c r="J92" s="33" t="s">
        <v>64</v>
      </c>
      <c r="O92">
        <f>(I92*21)/100</f>
      </c>
      <c r="P92" t="s">
        <v>27</v>
      </c>
    </row>
    <row r="93" spans="1:5" ht="12.75">
      <c r="A93" s="36" t="s">
        <v>55</v>
      </c>
      <c r="E93" s="37" t="s">
        <v>213</v>
      </c>
    </row>
    <row r="94" spans="1:5" ht="12.75">
      <c r="A94" s="40" t="s">
        <v>57</v>
      </c>
      <c r="E94" s="39" t="s">
        <v>211</v>
      </c>
    </row>
    <row r="95" spans="1:16" ht="12.75">
      <c r="A95" s="26" t="s">
        <v>50</v>
      </c>
      <c r="B95" s="31" t="s">
        <v>214</v>
      </c>
      <c r="C95" s="31" t="s">
        <v>215</v>
      </c>
      <c r="D95" s="26" t="s">
        <v>52</v>
      </c>
      <c r="E95" s="32" t="s">
        <v>216</v>
      </c>
      <c r="F95" s="33" t="s">
        <v>118</v>
      </c>
      <c r="G95" s="34">
        <v>1499.65</v>
      </c>
      <c r="H95" s="35">
        <v>0</v>
      </c>
      <c r="I95" s="35">
        <f>ROUND(ROUND(H95,2)*ROUND(G95,3),2)</f>
      </c>
      <c r="J95" s="33" t="s">
        <v>64</v>
      </c>
      <c r="O95">
        <f>(I95*21)/100</f>
      </c>
      <c r="P95" t="s">
        <v>27</v>
      </c>
    </row>
    <row r="96" spans="1:5" ht="12.75">
      <c r="A96" s="36" t="s">
        <v>55</v>
      </c>
      <c r="E96" s="37" t="s">
        <v>217</v>
      </c>
    </row>
    <row r="97" spans="1:5" ht="38.25">
      <c r="A97" s="40" t="s">
        <v>57</v>
      </c>
      <c r="E97" s="39" t="s">
        <v>218</v>
      </c>
    </row>
    <row r="98" spans="1:16" ht="12.75">
      <c r="A98" s="26" t="s">
        <v>50</v>
      </c>
      <c r="B98" s="31" t="s">
        <v>219</v>
      </c>
      <c r="C98" s="31" t="s">
        <v>220</v>
      </c>
      <c r="D98" s="26" t="s">
        <v>62</v>
      </c>
      <c r="E98" s="32" t="s">
        <v>221</v>
      </c>
      <c r="F98" s="33" t="s">
        <v>118</v>
      </c>
      <c r="G98" s="34">
        <v>40.3</v>
      </c>
      <c r="H98" s="35">
        <v>0</v>
      </c>
      <c r="I98" s="35">
        <f>ROUND(ROUND(H98,2)*ROUND(G98,3),2)</f>
      </c>
      <c r="J98" s="33" t="s">
        <v>64</v>
      </c>
      <c r="O98">
        <f>(I98*21)/100</f>
      </c>
      <c r="P98" t="s">
        <v>27</v>
      </c>
    </row>
    <row r="99" spans="1:5" ht="12.75">
      <c r="A99" s="36" t="s">
        <v>55</v>
      </c>
      <c r="E99" s="37" t="s">
        <v>222</v>
      </c>
    </row>
    <row r="100" spans="1:5" ht="12.75">
      <c r="A100" s="40" t="s">
        <v>57</v>
      </c>
      <c r="E100" s="39" t="s">
        <v>223</v>
      </c>
    </row>
    <row r="101" spans="1:16" ht="12.75">
      <c r="A101" s="26" t="s">
        <v>50</v>
      </c>
      <c r="B101" s="31" t="s">
        <v>224</v>
      </c>
      <c r="C101" s="31" t="s">
        <v>220</v>
      </c>
      <c r="D101" s="26" t="s">
        <v>66</v>
      </c>
      <c r="E101" s="32" t="s">
        <v>221</v>
      </c>
      <c r="F101" s="33" t="s">
        <v>118</v>
      </c>
      <c r="G101" s="34">
        <v>26.5</v>
      </c>
      <c r="H101" s="35">
        <v>0</v>
      </c>
      <c r="I101" s="35">
        <f>ROUND(ROUND(H101,2)*ROUND(G101,3),2)</f>
      </c>
      <c r="J101" s="33" t="s">
        <v>64</v>
      </c>
      <c r="O101">
        <f>(I101*21)/100</f>
      </c>
      <c r="P101" t="s">
        <v>27</v>
      </c>
    </row>
    <row r="102" spans="1:5" ht="12.75">
      <c r="A102" s="36" t="s">
        <v>55</v>
      </c>
      <c r="E102" s="37" t="s">
        <v>225</v>
      </c>
    </row>
    <row r="103" spans="1:5" ht="12.75">
      <c r="A103" s="40" t="s">
        <v>57</v>
      </c>
      <c r="E103" s="39" t="s">
        <v>226</v>
      </c>
    </row>
    <row r="104" spans="1:16" ht="12.75">
      <c r="A104" s="26" t="s">
        <v>50</v>
      </c>
      <c r="B104" s="31" t="s">
        <v>227</v>
      </c>
      <c r="C104" s="31" t="s">
        <v>228</v>
      </c>
      <c r="D104" s="26" t="s">
        <v>52</v>
      </c>
      <c r="E104" s="32" t="s">
        <v>229</v>
      </c>
      <c r="F104" s="33" t="s">
        <v>118</v>
      </c>
      <c r="G104" s="34">
        <v>1361.15</v>
      </c>
      <c r="H104" s="35">
        <v>0</v>
      </c>
      <c r="I104" s="35">
        <f>ROUND(ROUND(H104,2)*ROUND(G104,3),2)</f>
      </c>
      <c r="J104" s="33" t="s">
        <v>64</v>
      </c>
      <c r="O104">
        <f>(I104*21)/100</f>
      </c>
      <c r="P104" t="s">
        <v>27</v>
      </c>
    </row>
    <row r="105" spans="1:5" ht="12.75">
      <c r="A105" s="36" t="s">
        <v>55</v>
      </c>
      <c r="E105" s="37" t="s">
        <v>230</v>
      </c>
    </row>
    <row r="106" spans="1:5" ht="51">
      <c r="A106" s="40" t="s">
        <v>57</v>
      </c>
      <c r="E106" s="39" t="s">
        <v>231</v>
      </c>
    </row>
    <row r="107" spans="1:16" ht="12.75">
      <c r="A107" s="26" t="s">
        <v>50</v>
      </c>
      <c r="B107" s="31" t="s">
        <v>232</v>
      </c>
      <c r="C107" s="31" t="s">
        <v>233</v>
      </c>
      <c r="D107" s="26" t="s">
        <v>52</v>
      </c>
      <c r="E107" s="32" t="s">
        <v>234</v>
      </c>
      <c r="F107" s="33" t="s">
        <v>118</v>
      </c>
      <c r="G107" s="34">
        <v>2681.2</v>
      </c>
      <c r="H107" s="35">
        <v>0</v>
      </c>
      <c r="I107" s="35">
        <f>ROUND(ROUND(H107,2)*ROUND(G107,3),2)</f>
      </c>
      <c r="J107" s="33" t="s">
        <v>64</v>
      </c>
      <c r="O107">
        <f>(I107*21)/100</f>
      </c>
      <c r="P107" t="s">
        <v>27</v>
      </c>
    </row>
    <row r="108" spans="1:5" ht="12.75">
      <c r="A108" s="36" t="s">
        <v>55</v>
      </c>
      <c r="E108" s="37" t="s">
        <v>52</v>
      </c>
    </row>
    <row r="109" spans="1:5" ht="51">
      <c r="A109" s="40" t="s">
        <v>57</v>
      </c>
      <c r="E109" s="39" t="s">
        <v>235</v>
      </c>
    </row>
    <row r="110" spans="1:16" ht="12.75">
      <c r="A110" s="26" t="s">
        <v>50</v>
      </c>
      <c r="B110" s="31" t="s">
        <v>236</v>
      </c>
      <c r="C110" s="31" t="s">
        <v>237</v>
      </c>
      <c r="D110" s="26" t="s">
        <v>52</v>
      </c>
      <c r="E110" s="32" t="s">
        <v>238</v>
      </c>
      <c r="F110" s="33" t="s">
        <v>118</v>
      </c>
      <c r="G110" s="34">
        <v>41.1</v>
      </c>
      <c r="H110" s="35">
        <v>0</v>
      </c>
      <c r="I110" s="35">
        <f>ROUND(ROUND(H110,2)*ROUND(G110,3),2)</f>
      </c>
      <c r="J110" s="33" t="s">
        <v>64</v>
      </c>
      <c r="O110">
        <f>(I110*21)/100</f>
      </c>
      <c r="P110" t="s">
        <v>27</v>
      </c>
    </row>
    <row r="111" spans="1:5" ht="12.75">
      <c r="A111" s="36" t="s">
        <v>55</v>
      </c>
      <c r="E111" s="37" t="s">
        <v>239</v>
      </c>
    </row>
    <row r="112" spans="1:5" ht="38.25">
      <c r="A112" s="40" t="s">
        <v>57</v>
      </c>
      <c r="E112" s="39" t="s">
        <v>240</v>
      </c>
    </row>
    <row r="113" spans="1:16" ht="12.75">
      <c r="A113" s="26" t="s">
        <v>50</v>
      </c>
      <c r="B113" s="31" t="s">
        <v>241</v>
      </c>
      <c r="C113" s="31" t="s">
        <v>242</v>
      </c>
      <c r="D113" s="26" t="s">
        <v>52</v>
      </c>
      <c r="E113" s="32" t="s">
        <v>243</v>
      </c>
      <c r="F113" s="33" t="s">
        <v>118</v>
      </c>
      <c r="G113" s="34">
        <v>1320.05</v>
      </c>
      <c r="H113" s="35">
        <v>0</v>
      </c>
      <c r="I113" s="35">
        <f>ROUND(ROUND(H113,2)*ROUND(G113,3),2)</f>
      </c>
      <c r="J113" s="33" t="s">
        <v>64</v>
      </c>
      <c r="O113">
        <f>(I113*21)/100</f>
      </c>
      <c r="P113" t="s">
        <v>27</v>
      </c>
    </row>
    <row r="114" spans="1:5" ht="12.75">
      <c r="A114" s="36" t="s">
        <v>55</v>
      </c>
      <c r="E114" s="37" t="s">
        <v>244</v>
      </c>
    </row>
    <row r="115" spans="1:5" ht="12.75">
      <c r="A115" s="40" t="s">
        <v>57</v>
      </c>
      <c r="E115" s="39" t="s">
        <v>245</v>
      </c>
    </row>
    <row r="116" spans="1:16" ht="12.75">
      <c r="A116" s="26" t="s">
        <v>50</v>
      </c>
      <c r="B116" s="31" t="s">
        <v>246</v>
      </c>
      <c r="C116" s="31" t="s">
        <v>247</v>
      </c>
      <c r="D116" s="26" t="s">
        <v>52</v>
      </c>
      <c r="E116" s="32" t="s">
        <v>248</v>
      </c>
      <c r="F116" s="33" t="s">
        <v>118</v>
      </c>
      <c r="G116" s="34">
        <v>1320.05</v>
      </c>
      <c r="H116" s="35">
        <v>0</v>
      </c>
      <c r="I116" s="35">
        <f>ROUND(ROUND(H116,2)*ROUND(G116,3),2)</f>
      </c>
      <c r="J116" s="33" t="s">
        <v>64</v>
      </c>
      <c r="O116">
        <f>(I116*21)/100</f>
      </c>
      <c r="P116" t="s">
        <v>27</v>
      </c>
    </row>
    <row r="117" spans="1:5" ht="12.75">
      <c r="A117" s="36" t="s">
        <v>55</v>
      </c>
      <c r="E117" s="37" t="s">
        <v>249</v>
      </c>
    </row>
    <row r="118" spans="1:5" ht="12.75">
      <c r="A118" s="40" t="s">
        <v>57</v>
      </c>
      <c r="E118" s="39" t="s">
        <v>245</v>
      </c>
    </row>
    <row r="119" spans="1:16" ht="12.75">
      <c r="A119" s="26" t="s">
        <v>50</v>
      </c>
      <c r="B119" s="31" t="s">
        <v>250</v>
      </c>
      <c r="C119" s="31" t="s">
        <v>251</v>
      </c>
      <c r="D119" s="26" t="s">
        <v>52</v>
      </c>
      <c r="E119" s="32" t="s">
        <v>252</v>
      </c>
      <c r="F119" s="33" t="s">
        <v>118</v>
      </c>
      <c r="G119" s="34">
        <v>41.1</v>
      </c>
      <c r="H119" s="35">
        <v>0</v>
      </c>
      <c r="I119" s="35">
        <f>ROUND(ROUND(H119,2)*ROUND(G119,3),2)</f>
      </c>
      <c r="J119" s="33" t="s">
        <v>64</v>
      </c>
      <c r="O119">
        <f>(I119*21)/100</f>
      </c>
      <c r="P119" t="s">
        <v>27</v>
      </c>
    </row>
    <row r="120" spans="1:5" ht="12.75">
      <c r="A120" s="36" t="s">
        <v>55</v>
      </c>
      <c r="E120" s="37" t="s">
        <v>52</v>
      </c>
    </row>
    <row r="121" spans="1:5" ht="38.25">
      <c r="A121" s="40" t="s">
        <v>57</v>
      </c>
      <c r="E121" s="39" t="s">
        <v>253</v>
      </c>
    </row>
    <row r="122" spans="1:16" ht="12.75">
      <c r="A122" s="26" t="s">
        <v>50</v>
      </c>
      <c r="B122" s="31" t="s">
        <v>254</v>
      </c>
      <c r="C122" s="31" t="s">
        <v>255</v>
      </c>
      <c r="D122" s="26" t="s">
        <v>52</v>
      </c>
      <c r="E122" s="32" t="s">
        <v>256</v>
      </c>
      <c r="F122" s="33" t="s">
        <v>118</v>
      </c>
      <c r="G122" s="34">
        <v>1320.05</v>
      </c>
      <c r="H122" s="35">
        <v>0</v>
      </c>
      <c r="I122" s="35">
        <f>ROUND(ROUND(H122,2)*ROUND(G122,3),2)</f>
      </c>
      <c r="J122" s="33" t="s">
        <v>64</v>
      </c>
      <c r="O122">
        <f>(I122*21)/100</f>
      </c>
      <c r="P122" t="s">
        <v>27</v>
      </c>
    </row>
    <row r="123" spans="1:5" ht="12.75">
      <c r="A123" s="36" t="s">
        <v>55</v>
      </c>
      <c r="E123" s="37" t="s">
        <v>257</v>
      </c>
    </row>
    <row r="124" spans="1:5" ht="12.75">
      <c r="A124" s="40" t="s">
        <v>57</v>
      </c>
      <c r="E124" s="39" t="s">
        <v>245</v>
      </c>
    </row>
    <row r="125" spans="1:16" ht="12.75">
      <c r="A125" s="26" t="s">
        <v>50</v>
      </c>
      <c r="B125" s="31" t="s">
        <v>258</v>
      </c>
      <c r="C125" s="31" t="s">
        <v>259</v>
      </c>
      <c r="D125" s="26" t="s">
        <v>52</v>
      </c>
      <c r="E125" s="32" t="s">
        <v>260</v>
      </c>
      <c r="F125" s="33" t="s">
        <v>118</v>
      </c>
      <c r="G125" s="34">
        <v>12.45</v>
      </c>
      <c r="H125" s="35">
        <v>0</v>
      </c>
      <c r="I125" s="35">
        <f>ROUND(ROUND(H125,2)*ROUND(G125,3),2)</f>
      </c>
      <c r="J125" s="33" t="s">
        <v>64</v>
      </c>
      <c r="O125">
        <f>(I125*21)/100</f>
      </c>
      <c r="P125" t="s">
        <v>27</v>
      </c>
    </row>
    <row r="126" spans="1:5" ht="12.75">
      <c r="A126" s="36" t="s">
        <v>55</v>
      </c>
      <c r="E126" s="37" t="s">
        <v>261</v>
      </c>
    </row>
    <row r="127" spans="1:5" ht="12.75">
      <c r="A127" s="40" t="s">
        <v>57</v>
      </c>
      <c r="E127" s="39" t="s">
        <v>262</v>
      </c>
    </row>
    <row r="128" spans="1:16" ht="12.75">
      <c r="A128" s="26" t="s">
        <v>50</v>
      </c>
      <c r="B128" s="31" t="s">
        <v>263</v>
      </c>
      <c r="C128" s="31" t="s">
        <v>264</v>
      </c>
      <c r="D128" s="26" t="s">
        <v>52</v>
      </c>
      <c r="E128" s="32" t="s">
        <v>265</v>
      </c>
      <c r="F128" s="33" t="s">
        <v>118</v>
      </c>
      <c r="G128" s="34">
        <v>38.3</v>
      </c>
      <c r="H128" s="35">
        <v>0</v>
      </c>
      <c r="I128" s="35">
        <f>ROUND(ROUND(H128,2)*ROUND(G128,3),2)</f>
      </c>
      <c r="J128" s="33" t="s">
        <v>64</v>
      </c>
      <c r="O128">
        <f>(I128*21)/100</f>
      </c>
      <c r="P128" t="s">
        <v>27</v>
      </c>
    </row>
    <row r="129" spans="1:5" ht="12.75">
      <c r="A129" s="36" t="s">
        <v>55</v>
      </c>
      <c r="E129" s="37" t="s">
        <v>266</v>
      </c>
    </row>
    <row r="130" spans="1:5" ht="12.75">
      <c r="A130" s="40" t="s">
        <v>57</v>
      </c>
      <c r="E130" s="39" t="s">
        <v>267</v>
      </c>
    </row>
    <row r="131" spans="1:16" ht="25.5">
      <c r="A131" s="26" t="s">
        <v>50</v>
      </c>
      <c r="B131" s="31" t="s">
        <v>268</v>
      </c>
      <c r="C131" s="31" t="s">
        <v>269</v>
      </c>
      <c r="D131" s="26" t="s">
        <v>52</v>
      </c>
      <c r="E131" s="32" t="s">
        <v>270</v>
      </c>
      <c r="F131" s="33" t="s">
        <v>118</v>
      </c>
      <c r="G131" s="34">
        <v>2</v>
      </c>
      <c r="H131" s="35">
        <v>0</v>
      </c>
      <c r="I131" s="35">
        <f>ROUND(ROUND(H131,2)*ROUND(G131,3),2)</f>
      </c>
      <c r="J131" s="33" t="s">
        <v>64</v>
      </c>
      <c r="O131">
        <f>(I131*21)/100</f>
      </c>
      <c r="P131" t="s">
        <v>27</v>
      </c>
    </row>
    <row r="132" spans="1:5" ht="12.75">
      <c r="A132" s="36" t="s">
        <v>55</v>
      </c>
      <c r="E132" s="37" t="s">
        <v>52</v>
      </c>
    </row>
    <row r="133" spans="1:5" ht="12.75">
      <c r="A133" s="38" t="s">
        <v>57</v>
      </c>
      <c r="E133" s="39" t="s">
        <v>271</v>
      </c>
    </row>
    <row r="134" spans="1:18" ht="12.75" customHeight="1">
      <c r="A134" s="6" t="s">
        <v>48</v>
      </c>
      <c r="B134" s="6"/>
      <c r="C134" s="43" t="s">
        <v>78</v>
      </c>
      <c r="D134" s="6"/>
      <c r="E134" s="29" t="s">
        <v>272</v>
      </c>
      <c r="F134" s="6"/>
      <c r="G134" s="6"/>
      <c r="H134" s="6"/>
      <c r="I134" s="44">
        <f>0+Q134</f>
      </c>
      <c r="J134" s="6"/>
      <c r="O134">
        <f>0+R134</f>
      </c>
      <c r="Q134">
        <f>0+I135+I138+I141+I144+I147</f>
      </c>
      <c r="R134">
        <f>0+O135+O138+O141+O144+O147</f>
      </c>
    </row>
    <row r="135" spans="1:16" ht="12.75">
      <c r="A135" s="26" t="s">
        <v>50</v>
      </c>
      <c r="B135" s="31" t="s">
        <v>273</v>
      </c>
      <c r="C135" s="31" t="s">
        <v>274</v>
      </c>
      <c r="D135" s="26" t="s">
        <v>52</v>
      </c>
      <c r="E135" s="32" t="s">
        <v>275</v>
      </c>
      <c r="F135" s="33" t="s">
        <v>132</v>
      </c>
      <c r="G135" s="34">
        <v>56.99</v>
      </c>
      <c r="H135" s="35">
        <v>0</v>
      </c>
      <c r="I135" s="35">
        <f>ROUND(ROUND(H135,2)*ROUND(G135,3),2)</f>
      </c>
      <c r="J135" s="33" t="s">
        <v>64</v>
      </c>
      <c r="O135">
        <f>(I135*21)/100</f>
      </c>
      <c r="P135" t="s">
        <v>27</v>
      </c>
    </row>
    <row r="136" spans="1:5" ht="12.75">
      <c r="A136" s="36" t="s">
        <v>55</v>
      </c>
      <c r="E136" s="37" t="s">
        <v>52</v>
      </c>
    </row>
    <row r="137" spans="1:5" ht="12.75">
      <c r="A137" s="40" t="s">
        <v>57</v>
      </c>
      <c r="E137" s="39" t="s">
        <v>276</v>
      </c>
    </row>
    <row r="138" spans="1:16" ht="12.75">
      <c r="A138" s="26" t="s">
        <v>50</v>
      </c>
      <c r="B138" s="31" t="s">
        <v>277</v>
      </c>
      <c r="C138" s="31" t="s">
        <v>278</v>
      </c>
      <c r="D138" s="26" t="s">
        <v>52</v>
      </c>
      <c r="E138" s="32" t="s">
        <v>279</v>
      </c>
      <c r="F138" s="33" t="s">
        <v>87</v>
      </c>
      <c r="G138" s="34">
        <v>5</v>
      </c>
      <c r="H138" s="35">
        <v>0</v>
      </c>
      <c r="I138" s="35">
        <f>ROUND(ROUND(H138,2)*ROUND(G138,3),2)</f>
      </c>
      <c r="J138" s="33" t="s">
        <v>64</v>
      </c>
      <c r="O138">
        <f>(I138*21)/100</f>
      </c>
      <c r="P138" t="s">
        <v>27</v>
      </c>
    </row>
    <row r="139" spans="1:5" ht="12.75">
      <c r="A139" s="36" t="s">
        <v>55</v>
      </c>
      <c r="E139" s="37" t="s">
        <v>52</v>
      </c>
    </row>
    <row r="140" spans="1:5" ht="12.75">
      <c r="A140" s="40" t="s">
        <v>57</v>
      </c>
      <c r="E140" s="39" t="s">
        <v>280</v>
      </c>
    </row>
    <row r="141" spans="1:16" ht="12.75">
      <c r="A141" s="26" t="s">
        <v>50</v>
      </c>
      <c r="B141" s="31" t="s">
        <v>281</v>
      </c>
      <c r="C141" s="31" t="s">
        <v>282</v>
      </c>
      <c r="D141" s="26" t="s">
        <v>52</v>
      </c>
      <c r="E141" s="32" t="s">
        <v>283</v>
      </c>
      <c r="F141" s="33" t="s">
        <v>87</v>
      </c>
      <c r="G141" s="34">
        <v>1</v>
      </c>
      <c r="H141" s="35">
        <v>0</v>
      </c>
      <c r="I141" s="35">
        <f>ROUND(ROUND(H141,2)*ROUND(G141,3),2)</f>
      </c>
      <c r="J141" s="33" t="s">
        <v>64</v>
      </c>
      <c r="O141">
        <f>(I141*21)/100</f>
      </c>
      <c r="P141" t="s">
        <v>27</v>
      </c>
    </row>
    <row r="142" spans="1:5" ht="12.75">
      <c r="A142" s="36" t="s">
        <v>55</v>
      </c>
      <c r="E142" s="37" t="s">
        <v>52</v>
      </c>
    </row>
    <row r="143" spans="1:5" ht="12.75">
      <c r="A143" s="40" t="s">
        <v>57</v>
      </c>
      <c r="E143" s="39" t="s">
        <v>100</v>
      </c>
    </row>
    <row r="144" spans="1:16" ht="12.75">
      <c r="A144" s="26" t="s">
        <v>50</v>
      </c>
      <c r="B144" s="31" t="s">
        <v>284</v>
      </c>
      <c r="C144" s="31" t="s">
        <v>285</v>
      </c>
      <c r="D144" s="26" t="s">
        <v>52</v>
      </c>
      <c r="E144" s="32" t="s">
        <v>286</v>
      </c>
      <c r="F144" s="33" t="s">
        <v>87</v>
      </c>
      <c r="G144" s="34">
        <v>3</v>
      </c>
      <c r="H144" s="35">
        <v>0</v>
      </c>
      <c r="I144" s="35">
        <f>ROUND(ROUND(H144,2)*ROUND(G144,3),2)</f>
      </c>
      <c r="J144" s="33" t="s">
        <v>64</v>
      </c>
      <c r="O144">
        <f>(I144*21)/100</f>
      </c>
      <c r="P144" t="s">
        <v>27</v>
      </c>
    </row>
    <row r="145" spans="1:5" ht="12.75">
      <c r="A145" s="36" t="s">
        <v>55</v>
      </c>
      <c r="E145" s="37" t="s">
        <v>52</v>
      </c>
    </row>
    <row r="146" spans="1:5" ht="12.75">
      <c r="A146" s="40" t="s">
        <v>57</v>
      </c>
      <c r="E146" s="39" t="s">
        <v>287</v>
      </c>
    </row>
    <row r="147" spans="1:16" ht="12.75">
      <c r="A147" s="26" t="s">
        <v>50</v>
      </c>
      <c r="B147" s="31" t="s">
        <v>288</v>
      </c>
      <c r="C147" s="31" t="s">
        <v>289</v>
      </c>
      <c r="D147" s="26" t="s">
        <v>52</v>
      </c>
      <c r="E147" s="32" t="s">
        <v>290</v>
      </c>
      <c r="F147" s="33" t="s">
        <v>87</v>
      </c>
      <c r="G147" s="34">
        <v>4</v>
      </c>
      <c r="H147" s="35">
        <v>0</v>
      </c>
      <c r="I147" s="35">
        <f>ROUND(ROUND(H147,2)*ROUND(G147,3),2)</f>
      </c>
      <c r="J147" s="33" t="s">
        <v>64</v>
      </c>
      <c r="O147">
        <f>(I147*21)/100</f>
      </c>
      <c r="P147" t="s">
        <v>27</v>
      </c>
    </row>
    <row r="148" spans="1:5" ht="12.75">
      <c r="A148" s="36" t="s">
        <v>55</v>
      </c>
      <c r="E148" s="37" t="s">
        <v>52</v>
      </c>
    </row>
    <row r="149" spans="1:5" ht="12.75">
      <c r="A149" s="38" t="s">
        <v>57</v>
      </c>
      <c r="E149" s="39" t="s">
        <v>291</v>
      </c>
    </row>
    <row r="150" spans="1:18" ht="12.75" customHeight="1">
      <c r="A150" s="6" t="s">
        <v>48</v>
      </c>
      <c r="B150" s="6"/>
      <c r="C150" s="43" t="s">
        <v>42</v>
      </c>
      <c r="D150" s="6"/>
      <c r="E150" s="29" t="s">
        <v>292</v>
      </c>
      <c r="F150" s="6"/>
      <c r="G150" s="6"/>
      <c r="H150" s="6"/>
      <c r="I150" s="44">
        <f>0+Q150</f>
      </c>
      <c r="J150" s="6"/>
      <c r="O150">
        <f>0+R150</f>
      </c>
      <c r="Q150">
        <f>0+I151+I154+I157+I160+I163+I166+I169</f>
      </c>
      <c r="R150">
        <f>0+O151+O154+O157+O160+O163+O166+O169</f>
      </c>
    </row>
    <row r="151" spans="1:16" ht="25.5">
      <c r="A151" s="26" t="s">
        <v>50</v>
      </c>
      <c r="B151" s="31" t="s">
        <v>293</v>
      </c>
      <c r="C151" s="31" t="s">
        <v>294</v>
      </c>
      <c r="D151" s="26" t="s">
        <v>295</v>
      </c>
      <c r="E151" s="32" t="s">
        <v>296</v>
      </c>
      <c r="F151" s="33" t="s">
        <v>118</v>
      </c>
      <c r="G151" s="34">
        <v>5.2</v>
      </c>
      <c r="H151" s="35">
        <v>0</v>
      </c>
      <c r="I151" s="35">
        <f>ROUND(ROUND(H151,2)*ROUND(G151,3),2)</f>
      </c>
      <c r="J151" s="33"/>
      <c r="O151">
        <f>(I151*21)/100</f>
      </c>
      <c r="P151" t="s">
        <v>27</v>
      </c>
    </row>
    <row r="152" spans="1:5" ht="12.75">
      <c r="A152" s="36" t="s">
        <v>55</v>
      </c>
      <c r="E152" s="37" t="s">
        <v>52</v>
      </c>
    </row>
    <row r="153" spans="1:5" ht="12.75">
      <c r="A153" s="40" t="s">
        <v>57</v>
      </c>
      <c r="E153" s="39" t="s">
        <v>297</v>
      </c>
    </row>
    <row r="154" spans="1:16" ht="12.75">
      <c r="A154" s="26" t="s">
        <v>50</v>
      </c>
      <c r="B154" s="31" t="s">
        <v>298</v>
      </c>
      <c r="C154" s="31" t="s">
        <v>299</v>
      </c>
      <c r="D154" s="26" t="s">
        <v>52</v>
      </c>
      <c r="E154" s="32" t="s">
        <v>300</v>
      </c>
      <c r="F154" s="33" t="s">
        <v>132</v>
      </c>
      <c r="G154" s="34">
        <v>14.3</v>
      </c>
      <c r="H154" s="35">
        <v>0</v>
      </c>
      <c r="I154" s="35">
        <f>ROUND(ROUND(H154,2)*ROUND(G154,3),2)</f>
      </c>
      <c r="J154" s="33" t="s">
        <v>64</v>
      </c>
      <c r="O154">
        <f>(I154*21)/100</f>
      </c>
      <c r="P154" t="s">
        <v>27</v>
      </c>
    </row>
    <row r="155" spans="1:5" ht="12.75">
      <c r="A155" s="36" t="s">
        <v>55</v>
      </c>
      <c r="E155" s="37" t="s">
        <v>52</v>
      </c>
    </row>
    <row r="156" spans="1:5" ht="12.75">
      <c r="A156" s="40" t="s">
        <v>57</v>
      </c>
      <c r="E156" s="39" t="s">
        <v>301</v>
      </c>
    </row>
    <row r="157" spans="1:16" ht="12.75">
      <c r="A157" s="26" t="s">
        <v>50</v>
      </c>
      <c r="B157" s="31" t="s">
        <v>302</v>
      </c>
      <c r="C157" s="31" t="s">
        <v>303</v>
      </c>
      <c r="D157" s="26" t="s">
        <v>52</v>
      </c>
      <c r="E157" s="32" t="s">
        <v>304</v>
      </c>
      <c r="F157" s="33" t="s">
        <v>132</v>
      </c>
      <c r="G157" s="34">
        <v>328</v>
      </c>
      <c r="H157" s="35">
        <v>0</v>
      </c>
      <c r="I157" s="35">
        <f>ROUND(ROUND(H157,2)*ROUND(G157,3),2)</f>
      </c>
      <c r="J157" s="33" t="s">
        <v>64</v>
      </c>
      <c r="O157">
        <f>(I157*21)/100</f>
      </c>
      <c r="P157" t="s">
        <v>27</v>
      </c>
    </row>
    <row r="158" spans="1:5" ht="12.75">
      <c r="A158" s="36" t="s">
        <v>55</v>
      </c>
      <c r="E158" s="37" t="s">
        <v>52</v>
      </c>
    </row>
    <row r="159" spans="1:5" ht="12.75">
      <c r="A159" s="40" t="s">
        <v>57</v>
      </c>
      <c r="E159" s="39" t="s">
        <v>305</v>
      </c>
    </row>
    <row r="160" spans="1:16" ht="12.75">
      <c r="A160" s="26" t="s">
        <v>50</v>
      </c>
      <c r="B160" s="31" t="s">
        <v>306</v>
      </c>
      <c r="C160" s="31" t="s">
        <v>307</v>
      </c>
      <c r="D160" s="26" t="s">
        <v>52</v>
      </c>
      <c r="E160" s="32" t="s">
        <v>308</v>
      </c>
      <c r="F160" s="33" t="s">
        <v>132</v>
      </c>
      <c r="G160" s="34">
        <v>21</v>
      </c>
      <c r="H160" s="35">
        <v>0</v>
      </c>
      <c r="I160" s="35">
        <f>ROUND(ROUND(H160,2)*ROUND(G160,3),2)</f>
      </c>
      <c r="J160" s="33" t="s">
        <v>64</v>
      </c>
      <c r="O160">
        <f>(I160*21)/100</f>
      </c>
      <c r="P160" t="s">
        <v>27</v>
      </c>
    </row>
    <row r="161" spans="1:5" ht="12.75">
      <c r="A161" s="36" t="s">
        <v>55</v>
      </c>
      <c r="E161" s="37" t="s">
        <v>52</v>
      </c>
    </row>
    <row r="162" spans="1:5" ht="12.75">
      <c r="A162" s="40" t="s">
        <v>57</v>
      </c>
      <c r="E162" s="39" t="s">
        <v>309</v>
      </c>
    </row>
    <row r="163" spans="1:16" ht="12.75">
      <c r="A163" s="26" t="s">
        <v>50</v>
      </c>
      <c r="B163" s="31" t="s">
        <v>310</v>
      </c>
      <c r="C163" s="31" t="s">
        <v>311</v>
      </c>
      <c r="D163" s="26" t="s">
        <v>52</v>
      </c>
      <c r="E163" s="32" t="s">
        <v>312</v>
      </c>
      <c r="F163" s="33" t="s">
        <v>132</v>
      </c>
      <c r="G163" s="34">
        <v>16.67</v>
      </c>
      <c r="H163" s="35">
        <v>0</v>
      </c>
      <c r="I163" s="35">
        <f>ROUND(ROUND(H163,2)*ROUND(G163,3),2)</f>
      </c>
      <c r="J163" s="33" t="s">
        <v>64</v>
      </c>
      <c r="O163">
        <f>(I163*21)/100</f>
      </c>
      <c r="P163" t="s">
        <v>27</v>
      </c>
    </row>
    <row r="164" spans="1:5" ht="12.75">
      <c r="A164" s="36" t="s">
        <v>55</v>
      </c>
      <c r="E164" s="37" t="s">
        <v>313</v>
      </c>
    </row>
    <row r="165" spans="1:5" ht="12.75">
      <c r="A165" s="40" t="s">
        <v>57</v>
      </c>
      <c r="E165" s="39" t="s">
        <v>314</v>
      </c>
    </row>
    <row r="166" spans="1:16" ht="12.75">
      <c r="A166" s="26" t="s">
        <v>50</v>
      </c>
      <c r="B166" s="31" t="s">
        <v>315</v>
      </c>
      <c r="C166" s="31" t="s">
        <v>316</v>
      </c>
      <c r="D166" s="26" t="s">
        <v>52</v>
      </c>
      <c r="E166" s="32" t="s">
        <v>317</v>
      </c>
      <c r="F166" s="33" t="s">
        <v>132</v>
      </c>
      <c r="G166" s="34">
        <v>389.95</v>
      </c>
      <c r="H166" s="35">
        <v>0</v>
      </c>
      <c r="I166" s="35">
        <f>ROUND(ROUND(H166,2)*ROUND(G166,3),2)</f>
      </c>
      <c r="J166" s="33" t="s">
        <v>64</v>
      </c>
      <c r="O166">
        <f>(I166*21)/100</f>
      </c>
      <c r="P166" t="s">
        <v>27</v>
      </c>
    </row>
    <row r="167" spans="1:5" ht="12.75">
      <c r="A167" s="36" t="s">
        <v>55</v>
      </c>
      <c r="E167" s="37" t="s">
        <v>52</v>
      </c>
    </row>
    <row r="168" spans="1:5" ht="12.75">
      <c r="A168" s="40" t="s">
        <v>57</v>
      </c>
      <c r="E168" s="39" t="s">
        <v>148</v>
      </c>
    </row>
    <row r="169" spans="1:16" ht="12.75">
      <c r="A169" s="26" t="s">
        <v>50</v>
      </c>
      <c r="B169" s="31" t="s">
        <v>318</v>
      </c>
      <c r="C169" s="31" t="s">
        <v>319</v>
      </c>
      <c r="D169" s="26" t="s">
        <v>52</v>
      </c>
      <c r="E169" s="32" t="s">
        <v>320</v>
      </c>
      <c r="F169" s="33" t="s">
        <v>132</v>
      </c>
      <c r="G169" s="34">
        <v>4.3</v>
      </c>
      <c r="H169" s="35">
        <v>0</v>
      </c>
      <c r="I169" s="35">
        <f>ROUND(ROUND(H169,2)*ROUND(G169,3),2)</f>
      </c>
      <c r="J169" s="33" t="s">
        <v>64</v>
      </c>
      <c r="O169">
        <f>(I169*21)/100</f>
      </c>
      <c r="P169" t="s">
        <v>27</v>
      </c>
    </row>
    <row r="170" spans="1:5" ht="12.75">
      <c r="A170" s="36" t="s">
        <v>55</v>
      </c>
      <c r="E170" s="37" t="s">
        <v>52</v>
      </c>
    </row>
    <row r="171" spans="1:5" ht="12.75">
      <c r="A171" s="38" t="s">
        <v>57</v>
      </c>
      <c r="E171" s="39" t="s">
        <v>321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0+O9+O22+O74+O84+O94+O122+O126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322</v>
      </c>
      <c r="I3" s="41">
        <f>0+I9+I22+I74+I84+I94+I122+I126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322</v>
      </c>
      <c r="D4" s="1"/>
      <c r="E4" s="14" t="s">
        <v>323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322</v>
      </c>
      <c r="D5" s="6"/>
      <c r="E5" s="18" t="s">
        <v>324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0+I10+I13+I16+I19</f>
      </c>
      <c r="R9">
        <f>0+O10+O13+O16+O19</f>
      </c>
    </row>
    <row r="10" spans="1:16" ht="12.75">
      <c r="A10" s="26" t="s">
        <v>50</v>
      </c>
      <c r="B10" s="31" t="s">
        <v>31</v>
      </c>
      <c r="C10" s="31" t="s">
        <v>104</v>
      </c>
      <c r="D10" s="26" t="s">
        <v>52</v>
      </c>
      <c r="E10" s="32" t="s">
        <v>105</v>
      </c>
      <c r="F10" s="33" t="s">
        <v>106</v>
      </c>
      <c r="G10" s="34">
        <v>86.205</v>
      </c>
      <c r="H10" s="35">
        <v>0</v>
      </c>
      <c r="I10" s="35">
        <f>ROUND(ROUND(H10,2)*ROUND(G10,3),2)</f>
      </c>
      <c r="J10" s="33" t="s">
        <v>64</v>
      </c>
      <c r="O10">
        <f>(I10*21)/100</f>
      </c>
      <c r="P10" t="s">
        <v>27</v>
      </c>
    </row>
    <row r="11" spans="1:5" ht="12.75">
      <c r="A11" s="36" t="s">
        <v>55</v>
      </c>
      <c r="E11" s="37" t="s">
        <v>107</v>
      </c>
    </row>
    <row r="12" spans="1:5" ht="38.25">
      <c r="A12" s="40" t="s">
        <v>57</v>
      </c>
      <c r="E12" s="39" t="s">
        <v>326</v>
      </c>
    </row>
    <row r="13" spans="1:16" ht="12.75">
      <c r="A13" s="26" t="s">
        <v>50</v>
      </c>
      <c r="B13" s="31" t="s">
        <v>27</v>
      </c>
      <c r="C13" s="31" t="s">
        <v>327</v>
      </c>
      <c r="D13" s="26" t="s">
        <v>52</v>
      </c>
      <c r="E13" s="32" t="s">
        <v>328</v>
      </c>
      <c r="F13" s="33" t="s">
        <v>123</v>
      </c>
      <c r="G13" s="34">
        <v>284.46</v>
      </c>
      <c r="H13" s="35">
        <v>0</v>
      </c>
      <c r="I13" s="35">
        <f>ROUND(ROUND(H13,2)*ROUND(G13,3),2)</f>
      </c>
      <c r="J13" s="33" t="s">
        <v>64</v>
      </c>
      <c r="O13">
        <f>(I13*21)/100</f>
      </c>
      <c r="P13" t="s">
        <v>27</v>
      </c>
    </row>
    <row r="14" spans="1:5" ht="12.75">
      <c r="A14" s="36" t="s">
        <v>55</v>
      </c>
      <c r="E14" s="37" t="s">
        <v>329</v>
      </c>
    </row>
    <row r="15" spans="1:5" ht="12.75">
      <c r="A15" s="40" t="s">
        <v>57</v>
      </c>
      <c r="E15" s="39" t="s">
        <v>330</v>
      </c>
    </row>
    <row r="16" spans="1:16" ht="25.5">
      <c r="A16" s="26" t="s">
        <v>50</v>
      </c>
      <c r="B16" s="31" t="s">
        <v>26</v>
      </c>
      <c r="C16" s="31" t="s">
        <v>109</v>
      </c>
      <c r="D16" s="26" t="s">
        <v>52</v>
      </c>
      <c r="E16" s="32" t="s">
        <v>110</v>
      </c>
      <c r="F16" s="33" t="s">
        <v>106</v>
      </c>
      <c r="G16" s="34">
        <v>1813.873</v>
      </c>
      <c r="H16" s="35">
        <v>0</v>
      </c>
      <c r="I16" s="35">
        <f>ROUND(ROUND(H16,2)*ROUND(G16,3),2)</f>
      </c>
      <c r="J16" s="33" t="s">
        <v>64</v>
      </c>
      <c r="O16">
        <f>(I16*21)/100</f>
      </c>
      <c r="P16" t="s">
        <v>27</v>
      </c>
    </row>
    <row r="17" spans="1:5" ht="12.75">
      <c r="A17" s="36" t="s">
        <v>55</v>
      </c>
      <c r="E17" s="37" t="s">
        <v>52</v>
      </c>
    </row>
    <row r="18" spans="1:5" ht="51">
      <c r="A18" s="40" t="s">
        <v>57</v>
      </c>
      <c r="E18" s="39" t="s">
        <v>331</v>
      </c>
    </row>
    <row r="19" spans="1:16" ht="12.75">
      <c r="A19" s="26" t="s">
        <v>50</v>
      </c>
      <c r="B19" s="31" t="s">
        <v>35</v>
      </c>
      <c r="C19" s="31" t="s">
        <v>332</v>
      </c>
      <c r="D19" s="26" t="s">
        <v>52</v>
      </c>
      <c r="E19" s="32" t="s">
        <v>333</v>
      </c>
      <c r="F19" s="33" t="s">
        <v>87</v>
      </c>
      <c r="G19" s="34">
        <v>1</v>
      </c>
      <c r="H19" s="35">
        <v>0</v>
      </c>
      <c r="I19" s="35">
        <f>ROUND(ROUND(H19,2)*ROUND(G19,3),2)</f>
      </c>
      <c r="J19" s="33"/>
      <c r="O19">
        <f>(I19*21)/100</f>
      </c>
      <c r="P19" t="s">
        <v>27</v>
      </c>
    </row>
    <row r="20" spans="1:5" ht="12.75">
      <c r="A20" s="36" t="s">
        <v>55</v>
      </c>
      <c r="E20" s="37" t="s">
        <v>52</v>
      </c>
    </row>
    <row r="21" spans="1:5" ht="12.75">
      <c r="A21" s="38" t="s">
        <v>57</v>
      </c>
      <c r="E21" s="39" t="s">
        <v>100</v>
      </c>
    </row>
    <row r="22" spans="1:18" ht="12.75" customHeight="1">
      <c r="A22" s="6" t="s">
        <v>48</v>
      </c>
      <c r="B22" s="6"/>
      <c r="C22" s="43" t="s">
        <v>31</v>
      </c>
      <c r="D22" s="6"/>
      <c r="E22" s="29" t="s">
        <v>115</v>
      </c>
      <c r="F22" s="6"/>
      <c r="G22" s="6"/>
      <c r="H22" s="6"/>
      <c r="I22" s="44">
        <f>0+Q22</f>
      </c>
      <c r="J22" s="6"/>
      <c r="O22">
        <f>0+R22</f>
      </c>
      <c r="Q22">
        <f>0+I23+I26+I29+I32+I35+I38+I41+I44+I47+I50+I53+I56+I59+I62+I65+I68+I71</f>
      </c>
      <c r="R22">
        <f>0+O23+O26+O29+O32+O35+O38+O41+O44+O47+O50+O53+O56+O59+O62+O65+O68+O71</f>
      </c>
    </row>
    <row r="23" spans="1:16" ht="12.75">
      <c r="A23" s="26" t="s">
        <v>50</v>
      </c>
      <c r="B23" s="31" t="s">
        <v>37</v>
      </c>
      <c r="C23" s="31" t="s">
        <v>116</v>
      </c>
      <c r="D23" s="26" t="s">
        <v>52</v>
      </c>
      <c r="E23" s="32" t="s">
        <v>117</v>
      </c>
      <c r="F23" s="33" t="s">
        <v>118</v>
      </c>
      <c r="G23" s="34">
        <v>1878.94</v>
      </c>
      <c r="H23" s="35">
        <v>0</v>
      </c>
      <c r="I23" s="35">
        <f>ROUND(ROUND(H23,2)*ROUND(G23,3),2)</f>
      </c>
      <c r="J23" s="33" t="s">
        <v>64</v>
      </c>
      <c r="O23">
        <f>(I23*21)/100</f>
      </c>
      <c r="P23" t="s">
        <v>27</v>
      </c>
    </row>
    <row r="24" spans="1:5" ht="12.75">
      <c r="A24" s="36" t="s">
        <v>55</v>
      </c>
      <c r="E24" s="37" t="s">
        <v>119</v>
      </c>
    </row>
    <row r="25" spans="1:5" ht="12.75">
      <c r="A25" s="40" t="s">
        <v>57</v>
      </c>
      <c r="E25" s="39" t="s">
        <v>334</v>
      </c>
    </row>
    <row r="26" spans="1:16" ht="25.5">
      <c r="A26" s="26" t="s">
        <v>50</v>
      </c>
      <c r="B26" s="31" t="s">
        <v>39</v>
      </c>
      <c r="C26" s="31" t="s">
        <v>121</v>
      </c>
      <c r="D26" s="26" t="s">
        <v>52</v>
      </c>
      <c r="E26" s="32" t="s">
        <v>122</v>
      </c>
      <c r="F26" s="33" t="s">
        <v>123</v>
      </c>
      <c r="G26" s="34">
        <v>36.625</v>
      </c>
      <c r="H26" s="35">
        <v>0</v>
      </c>
      <c r="I26" s="35">
        <f>ROUND(ROUND(H26,2)*ROUND(G26,3),2)</f>
      </c>
      <c r="J26" s="33" t="s">
        <v>64</v>
      </c>
      <c r="O26">
        <f>(I26*21)/100</f>
      </c>
      <c r="P26" t="s">
        <v>27</v>
      </c>
    </row>
    <row r="27" spans="1:5" ht="12.75">
      <c r="A27" s="36" t="s">
        <v>55</v>
      </c>
      <c r="E27" s="37" t="s">
        <v>124</v>
      </c>
    </row>
    <row r="28" spans="1:5" ht="76.5">
      <c r="A28" s="40" t="s">
        <v>57</v>
      </c>
      <c r="E28" s="39" t="s">
        <v>335</v>
      </c>
    </row>
    <row r="29" spans="1:16" ht="12.75">
      <c r="A29" s="26" t="s">
        <v>50</v>
      </c>
      <c r="B29" s="31" t="s">
        <v>74</v>
      </c>
      <c r="C29" s="31" t="s">
        <v>126</v>
      </c>
      <c r="D29" s="26" t="s">
        <v>52</v>
      </c>
      <c r="E29" s="32" t="s">
        <v>127</v>
      </c>
      <c r="F29" s="33" t="s">
        <v>123</v>
      </c>
      <c r="G29" s="34">
        <v>20.929</v>
      </c>
      <c r="H29" s="35">
        <v>0</v>
      </c>
      <c r="I29" s="35">
        <f>ROUND(ROUND(H29,2)*ROUND(G29,3),2)</f>
      </c>
      <c r="J29" s="33" t="s">
        <v>64</v>
      </c>
      <c r="O29">
        <f>(I29*21)/100</f>
      </c>
      <c r="P29" t="s">
        <v>27</v>
      </c>
    </row>
    <row r="30" spans="1:5" ht="12.75">
      <c r="A30" s="36" t="s">
        <v>55</v>
      </c>
      <c r="E30" s="37" t="s">
        <v>128</v>
      </c>
    </row>
    <row r="31" spans="1:5" ht="76.5">
      <c r="A31" s="40" t="s">
        <v>57</v>
      </c>
      <c r="E31" s="39" t="s">
        <v>336</v>
      </c>
    </row>
    <row r="32" spans="1:16" ht="12.75">
      <c r="A32" s="26" t="s">
        <v>50</v>
      </c>
      <c r="B32" s="31" t="s">
        <v>78</v>
      </c>
      <c r="C32" s="31" t="s">
        <v>142</v>
      </c>
      <c r="D32" s="26" t="s">
        <v>52</v>
      </c>
      <c r="E32" s="32" t="s">
        <v>143</v>
      </c>
      <c r="F32" s="33" t="s">
        <v>123</v>
      </c>
      <c r="G32" s="34">
        <v>32.56</v>
      </c>
      <c r="H32" s="35">
        <v>0</v>
      </c>
      <c r="I32" s="35">
        <f>ROUND(ROUND(H32,2)*ROUND(G32,3),2)</f>
      </c>
      <c r="J32" s="33" t="s">
        <v>64</v>
      </c>
      <c r="O32">
        <f>(I32*21)/100</f>
      </c>
      <c r="P32" t="s">
        <v>27</v>
      </c>
    </row>
    <row r="33" spans="1:5" ht="12.75">
      <c r="A33" s="36" t="s">
        <v>55</v>
      </c>
      <c r="E33" s="37" t="s">
        <v>337</v>
      </c>
    </row>
    <row r="34" spans="1:5" ht="76.5">
      <c r="A34" s="40" t="s">
        <v>57</v>
      </c>
      <c r="E34" s="39" t="s">
        <v>338</v>
      </c>
    </row>
    <row r="35" spans="1:16" ht="12.75">
      <c r="A35" s="26" t="s">
        <v>50</v>
      </c>
      <c r="B35" s="31" t="s">
        <v>42</v>
      </c>
      <c r="C35" s="31" t="s">
        <v>146</v>
      </c>
      <c r="D35" s="26" t="s">
        <v>52</v>
      </c>
      <c r="E35" s="32" t="s">
        <v>147</v>
      </c>
      <c r="F35" s="33" t="s">
        <v>132</v>
      </c>
      <c r="G35" s="34">
        <v>13</v>
      </c>
      <c r="H35" s="35">
        <v>0</v>
      </c>
      <c r="I35" s="35">
        <f>ROUND(ROUND(H35,2)*ROUND(G35,3),2)</f>
      </c>
      <c r="J35" s="33" t="s">
        <v>64</v>
      </c>
      <c r="O35">
        <f>(I35*21)/100</f>
      </c>
      <c r="P35" t="s">
        <v>27</v>
      </c>
    </row>
    <row r="36" spans="1:5" ht="12.75">
      <c r="A36" s="36" t="s">
        <v>55</v>
      </c>
      <c r="E36" s="37" t="s">
        <v>52</v>
      </c>
    </row>
    <row r="37" spans="1:5" ht="12.75">
      <c r="A37" s="40" t="s">
        <v>57</v>
      </c>
      <c r="E37" s="39" t="s">
        <v>339</v>
      </c>
    </row>
    <row r="38" spans="1:16" ht="12.75">
      <c r="A38" s="26" t="s">
        <v>50</v>
      </c>
      <c r="B38" s="31" t="s">
        <v>44</v>
      </c>
      <c r="C38" s="31" t="s">
        <v>149</v>
      </c>
      <c r="D38" s="26" t="s">
        <v>52</v>
      </c>
      <c r="E38" s="32" t="s">
        <v>150</v>
      </c>
      <c r="F38" s="33" t="s">
        <v>123</v>
      </c>
      <c r="G38" s="34">
        <v>356.732</v>
      </c>
      <c r="H38" s="35">
        <v>0</v>
      </c>
      <c r="I38" s="35">
        <f>ROUND(ROUND(H38,2)*ROUND(G38,3),2)</f>
      </c>
      <c r="J38" s="33" t="s">
        <v>64</v>
      </c>
      <c r="O38">
        <f>(I38*21)/100</f>
      </c>
      <c r="P38" t="s">
        <v>27</v>
      </c>
    </row>
    <row r="39" spans="1:5" ht="12.75">
      <c r="A39" s="36" t="s">
        <v>55</v>
      </c>
      <c r="E39" s="37" t="s">
        <v>151</v>
      </c>
    </row>
    <row r="40" spans="1:5" ht="51">
      <c r="A40" s="40" t="s">
        <v>57</v>
      </c>
      <c r="E40" s="39" t="s">
        <v>340</v>
      </c>
    </row>
    <row r="41" spans="1:16" ht="12.75">
      <c r="A41" s="26" t="s">
        <v>50</v>
      </c>
      <c r="B41" s="31" t="s">
        <v>46</v>
      </c>
      <c r="C41" s="31" t="s">
        <v>341</v>
      </c>
      <c r="D41" s="26" t="s">
        <v>52</v>
      </c>
      <c r="E41" s="32" t="s">
        <v>342</v>
      </c>
      <c r="F41" s="33" t="s">
        <v>123</v>
      </c>
      <c r="G41" s="34">
        <v>284.46</v>
      </c>
      <c r="H41" s="35">
        <v>0</v>
      </c>
      <c r="I41" s="35">
        <f>ROUND(ROUND(H41,2)*ROUND(G41,3),2)</f>
      </c>
      <c r="J41" s="33" t="s">
        <v>64</v>
      </c>
      <c r="O41">
        <f>(I41*21)/100</f>
      </c>
      <c r="P41" t="s">
        <v>27</v>
      </c>
    </row>
    <row r="42" spans="1:5" ht="12.75">
      <c r="A42" s="36" t="s">
        <v>55</v>
      </c>
      <c r="E42" s="37" t="s">
        <v>343</v>
      </c>
    </row>
    <row r="43" spans="1:5" ht="12.75">
      <c r="A43" s="40" t="s">
        <v>57</v>
      </c>
      <c r="E43" s="39" t="s">
        <v>344</v>
      </c>
    </row>
    <row r="44" spans="1:16" ht="12.75">
      <c r="A44" s="26" t="s">
        <v>50</v>
      </c>
      <c r="B44" s="31" t="s">
        <v>92</v>
      </c>
      <c r="C44" s="31" t="s">
        <v>153</v>
      </c>
      <c r="D44" s="26" t="s">
        <v>52</v>
      </c>
      <c r="E44" s="32" t="s">
        <v>154</v>
      </c>
      <c r="F44" s="33" t="s">
        <v>123</v>
      </c>
      <c r="G44" s="34">
        <v>139.62</v>
      </c>
      <c r="H44" s="35">
        <v>0</v>
      </c>
      <c r="I44" s="35">
        <f>ROUND(ROUND(H44,2)*ROUND(G44,3),2)</f>
      </c>
      <c r="J44" s="33" t="s">
        <v>64</v>
      </c>
      <c r="O44">
        <f>(I44*21)/100</f>
      </c>
      <c r="P44" t="s">
        <v>27</v>
      </c>
    </row>
    <row r="45" spans="1:5" ht="12.75">
      <c r="A45" s="36" t="s">
        <v>55</v>
      </c>
      <c r="E45" s="37" t="s">
        <v>151</v>
      </c>
    </row>
    <row r="46" spans="1:5" ht="38.25">
      <c r="A46" s="40" t="s">
        <v>57</v>
      </c>
      <c r="E46" s="39" t="s">
        <v>345</v>
      </c>
    </row>
    <row r="47" spans="1:16" ht="12.75">
      <c r="A47" s="26" t="s">
        <v>50</v>
      </c>
      <c r="B47" s="31" t="s">
        <v>96</v>
      </c>
      <c r="C47" s="31" t="s">
        <v>157</v>
      </c>
      <c r="D47" s="26" t="s">
        <v>52</v>
      </c>
      <c r="E47" s="32" t="s">
        <v>158</v>
      </c>
      <c r="F47" s="33" t="s">
        <v>123</v>
      </c>
      <c r="G47" s="34">
        <v>496.35</v>
      </c>
      <c r="H47" s="35">
        <v>0</v>
      </c>
      <c r="I47" s="35">
        <f>ROUND(ROUND(H47,2)*ROUND(G47,3),2)</f>
      </c>
      <c r="J47" s="33" t="s">
        <v>64</v>
      </c>
      <c r="O47">
        <f>(I47*21)/100</f>
      </c>
      <c r="P47" t="s">
        <v>27</v>
      </c>
    </row>
    <row r="48" spans="1:5" ht="12.75">
      <c r="A48" s="36" t="s">
        <v>55</v>
      </c>
      <c r="E48" s="37" t="s">
        <v>52</v>
      </c>
    </row>
    <row r="49" spans="1:5" ht="38.25">
      <c r="A49" s="40" t="s">
        <v>57</v>
      </c>
      <c r="E49" s="39" t="s">
        <v>346</v>
      </c>
    </row>
    <row r="50" spans="1:16" ht="12.75">
      <c r="A50" s="26" t="s">
        <v>50</v>
      </c>
      <c r="B50" s="31" t="s">
        <v>156</v>
      </c>
      <c r="C50" s="31" t="s">
        <v>161</v>
      </c>
      <c r="D50" s="26" t="s">
        <v>62</v>
      </c>
      <c r="E50" s="32" t="s">
        <v>162</v>
      </c>
      <c r="F50" s="33" t="s">
        <v>123</v>
      </c>
      <c r="G50" s="34">
        <v>148.332</v>
      </c>
      <c r="H50" s="35">
        <v>0</v>
      </c>
      <c r="I50" s="35">
        <f>ROUND(ROUND(H50,2)*ROUND(G50,3),2)</f>
      </c>
      <c r="J50" s="33" t="s">
        <v>64</v>
      </c>
      <c r="O50">
        <f>(I50*21)/100</f>
      </c>
      <c r="P50" t="s">
        <v>27</v>
      </c>
    </row>
    <row r="51" spans="1:5" ht="12.75">
      <c r="A51" s="36" t="s">
        <v>55</v>
      </c>
      <c r="E51" s="37" t="s">
        <v>52</v>
      </c>
    </row>
    <row r="52" spans="1:5" ht="12.75">
      <c r="A52" s="40" t="s">
        <v>57</v>
      </c>
      <c r="E52" s="39" t="s">
        <v>347</v>
      </c>
    </row>
    <row r="53" spans="1:16" ht="12.75">
      <c r="A53" s="26" t="s">
        <v>50</v>
      </c>
      <c r="B53" s="31" t="s">
        <v>160</v>
      </c>
      <c r="C53" s="31" t="s">
        <v>161</v>
      </c>
      <c r="D53" s="26" t="s">
        <v>66</v>
      </c>
      <c r="E53" s="32" t="s">
        <v>162</v>
      </c>
      <c r="F53" s="33" t="s">
        <v>123</v>
      </c>
      <c r="G53" s="34">
        <v>81.64</v>
      </c>
      <c r="H53" s="35">
        <v>0</v>
      </c>
      <c r="I53" s="35">
        <f>ROUND(ROUND(H53,2)*ROUND(G53,3),2)</f>
      </c>
      <c r="J53" s="33" t="s">
        <v>64</v>
      </c>
      <c r="O53">
        <f>(I53*21)/100</f>
      </c>
      <c r="P53" t="s">
        <v>27</v>
      </c>
    </row>
    <row r="54" spans="1:5" ht="12.75">
      <c r="A54" s="36" t="s">
        <v>55</v>
      </c>
      <c r="E54" s="37" t="s">
        <v>52</v>
      </c>
    </row>
    <row r="55" spans="1:5" ht="12.75">
      <c r="A55" s="40" t="s">
        <v>57</v>
      </c>
      <c r="E55" s="39" t="s">
        <v>348</v>
      </c>
    </row>
    <row r="56" spans="1:16" ht="12.75">
      <c r="A56" s="26" t="s">
        <v>50</v>
      </c>
      <c r="B56" s="31" t="s">
        <v>164</v>
      </c>
      <c r="C56" s="31" t="s">
        <v>349</v>
      </c>
      <c r="D56" s="26" t="s">
        <v>52</v>
      </c>
      <c r="E56" s="32" t="s">
        <v>350</v>
      </c>
      <c r="F56" s="33" t="s">
        <v>123</v>
      </c>
      <c r="G56" s="34">
        <v>20.9</v>
      </c>
      <c r="H56" s="35">
        <v>0</v>
      </c>
      <c r="I56" s="35">
        <f>ROUND(ROUND(H56,2)*ROUND(G56,3),2)</f>
      </c>
      <c r="J56" s="33" t="s">
        <v>64</v>
      </c>
      <c r="O56">
        <f>(I56*21)/100</f>
      </c>
      <c r="P56" t="s">
        <v>27</v>
      </c>
    </row>
    <row r="57" spans="1:5" ht="12.75">
      <c r="A57" s="36" t="s">
        <v>55</v>
      </c>
      <c r="E57" s="37" t="s">
        <v>52</v>
      </c>
    </row>
    <row r="58" spans="1:5" ht="12.75">
      <c r="A58" s="40" t="s">
        <v>57</v>
      </c>
      <c r="E58" s="39" t="s">
        <v>351</v>
      </c>
    </row>
    <row r="59" spans="1:16" ht="12.75">
      <c r="A59" s="26" t="s">
        <v>50</v>
      </c>
      <c r="B59" s="31" t="s">
        <v>166</v>
      </c>
      <c r="C59" s="31" t="s">
        <v>167</v>
      </c>
      <c r="D59" s="26" t="s">
        <v>62</v>
      </c>
      <c r="E59" s="32" t="s">
        <v>168</v>
      </c>
      <c r="F59" s="33" t="s">
        <v>123</v>
      </c>
      <c r="G59" s="34">
        <v>16.94</v>
      </c>
      <c r="H59" s="35">
        <v>0</v>
      </c>
      <c r="I59" s="35">
        <f>ROUND(ROUND(H59,2)*ROUND(G59,3),2)</f>
      </c>
      <c r="J59" s="33" t="s">
        <v>64</v>
      </c>
      <c r="O59">
        <f>(I59*21)/100</f>
      </c>
      <c r="P59" t="s">
        <v>27</v>
      </c>
    </row>
    <row r="60" spans="1:5" ht="12.75">
      <c r="A60" s="36" t="s">
        <v>55</v>
      </c>
      <c r="E60" s="37" t="s">
        <v>52</v>
      </c>
    </row>
    <row r="61" spans="1:5" ht="12.75">
      <c r="A61" s="40" t="s">
        <v>57</v>
      </c>
      <c r="E61" s="39" t="s">
        <v>352</v>
      </c>
    </row>
    <row r="62" spans="1:16" ht="12.75">
      <c r="A62" s="26" t="s">
        <v>50</v>
      </c>
      <c r="B62" s="31" t="s">
        <v>170</v>
      </c>
      <c r="C62" s="31" t="s">
        <v>167</v>
      </c>
      <c r="D62" s="26" t="s">
        <v>66</v>
      </c>
      <c r="E62" s="32" t="s">
        <v>168</v>
      </c>
      <c r="F62" s="33" t="s">
        <v>123</v>
      </c>
      <c r="G62" s="34">
        <v>115.2</v>
      </c>
      <c r="H62" s="35">
        <v>0</v>
      </c>
      <c r="I62" s="35">
        <f>ROUND(ROUND(H62,2)*ROUND(G62,3),2)</f>
      </c>
      <c r="J62" s="33" t="s">
        <v>64</v>
      </c>
      <c r="O62">
        <f>(I62*21)/100</f>
      </c>
      <c r="P62" t="s">
        <v>27</v>
      </c>
    </row>
    <row r="63" spans="1:5" ht="12.75">
      <c r="A63" s="36" t="s">
        <v>55</v>
      </c>
      <c r="E63" s="37" t="s">
        <v>353</v>
      </c>
    </row>
    <row r="64" spans="1:5" ht="12.75">
      <c r="A64" s="40" t="s">
        <v>57</v>
      </c>
      <c r="E64" s="39" t="s">
        <v>354</v>
      </c>
    </row>
    <row r="65" spans="1:16" ht="12.75">
      <c r="A65" s="26" t="s">
        <v>50</v>
      </c>
      <c r="B65" s="31" t="s">
        <v>174</v>
      </c>
      <c r="C65" s="31" t="s">
        <v>175</v>
      </c>
      <c r="D65" s="26" t="s">
        <v>52</v>
      </c>
      <c r="E65" s="32" t="s">
        <v>176</v>
      </c>
      <c r="F65" s="33" t="s">
        <v>118</v>
      </c>
      <c r="G65" s="34">
        <v>702.77</v>
      </c>
      <c r="H65" s="35">
        <v>0</v>
      </c>
      <c r="I65" s="35">
        <f>ROUND(ROUND(H65,2)*ROUND(G65,3),2)</f>
      </c>
      <c r="J65" s="33" t="s">
        <v>64</v>
      </c>
      <c r="O65">
        <f>(I65*21)/100</f>
      </c>
      <c r="P65" t="s">
        <v>27</v>
      </c>
    </row>
    <row r="66" spans="1:5" ht="12.75">
      <c r="A66" s="36" t="s">
        <v>55</v>
      </c>
      <c r="E66" s="37" t="s">
        <v>52</v>
      </c>
    </row>
    <row r="67" spans="1:5" ht="38.25">
      <c r="A67" s="40" t="s">
        <v>57</v>
      </c>
      <c r="E67" s="39" t="s">
        <v>355</v>
      </c>
    </row>
    <row r="68" spans="1:16" ht="12.75">
      <c r="A68" s="26" t="s">
        <v>50</v>
      </c>
      <c r="B68" s="31" t="s">
        <v>179</v>
      </c>
      <c r="C68" s="31" t="s">
        <v>356</v>
      </c>
      <c r="D68" s="26" t="s">
        <v>52</v>
      </c>
      <c r="E68" s="32" t="s">
        <v>357</v>
      </c>
      <c r="F68" s="33" t="s">
        <v>118</v>
      </c>
      <c r="G68" s="34">
        <v>1896.4</v>
      </c>
      <c r="H68" s="35">
        <v>0</v>
      </c>
      <c r="I68" s="35">
        <f>ROUND(ROUND(H68,2)*ROUND(G68,3),2)</f>
      </c>
      <c r="J68" s="33" t="s">
        <v>64</v>
      </c>
      <c r="O68">
        <f>(I68*21)/100</f>
      </c>
      <c r="P68" t="s">
        <v>27</v>
      </c>
    </row>
    <row r="69" spans="1:5" ht="12.75">
      <c r="A69" s="36" t="s">
        <v>55</v>
      </c>
      <c r="E69" s="37" t="s">
        <v>52</v>
      </c>
    </row>
    <row r="70" spans="1:5" ht="12.75">
      <c r="A70" s="40" t="s">
        <v>57</v>
      </c>
      <c r="E70" s="39" t="s">
        <v>358</v>
      </c>
    </row>
    <row r="71" spans="1:16" ht="12.75">
      <c r="A71" s="26" t="s">
        <v>50</v>
      </c>
      <c r="B71" s="31" t="s">
        <v>183</v>
      </c>
      <c r="C71" s="31" t="s">
        <v>359</v>
      </c>
      <c r="D71" s="26" t="s">
        <v>52</v>
      </c>
      <c r="E71" s="32" t="s">
        <v>360</v>
      </c>
      <c r="F71" s="33" t="s">
        <v>118</v>
      </c>
      <c r="G71" s="34">
        <v>1896.4</v>
      </c>
      <c r="H71" s="35">
        <v>0</v>
      </c>
      <c r="I71" s="35">
        <f>ROUND(ROUND(H71,2)*ROUND(G71,3),2)</f>
      </c>
      <c r="J71" s="33" t="s">
        <v>64</v>
      </c>
      <c r="O71">
        <f>(I71*21)/100</f>
      </c>
      <c r="P71" t="s">
        <v>27</v>
      </c>
    </row>
    <row r="72" spans="1:5" ht="12.75">
      <c r="A72" s="36" t="s">
        <v>55</v>
      </c>
      <c r="E72" s="37" t="s">
        <v>52</v>
      </c>
    </row>
    <row r="73" spans="1:5" ht="12.75">
      <c r="A73" s="38" t="s">
        <v>57</v>
      </c>
      <c r="E73" s="39" t="s">
        <v>358</v>
      </c>
    </row>
    <row r="74" spans="1:18" ht="12.75" customHeight="1">
      <c r="A74" s="6" t="s">
        <v>48</v>
      </c>
      <c r="B74" s="6"/>
      <c r="C74" s="43" t="s">
        <v>27</v>
      </c>
      <c r="D74" s="6"/>
      <c r="E74" s="29" t="s">
        <v>178</v>
      </c>
      <c r="F74" s="6"/>
      <c r="G74" s="6"/>
      <c r="H74" s="6"/>
      <c r="I74" s="44">
        <f>0+Q74</f>
      </c>
      <c r="J74" s="6"/>
      <c r="O74">
        <f>0+R74</f>
      </c>
      <c r="Q74">
        <f>0+I75+I78+I81</f>
      </c>
      <c r="R74">
        <f>0+O75+O78+O81</f>
      </c>
    </row>
    <row r="75" spans="1:16" ht="12.75">
      <c r="A75" s="26" t="s">
        <v>50</v>
      </c>
      <c r="B75" s="31" t="s">
        <v>188</v>
      </c>
      <c r="C75" s="31" t="s">
        <v>180</v>
      </c>
      <c r="D75" s="26" t="s">
        <v>52</v>
      </c>
      <c r="E75" s="32" t="s">
        <v>181</v>
      </c>
      <c r="F75" s="33" t="s">
        <v>118</v>
      </c>
      <c r="G75" s="34">
        <v>738.56</v>
      </c>
      <c r="H75" s="35">
        <v>0</v>
      </c>
      <c r="I75" s="35">
        <f>ROUND(ROUND(H75,2)*ROUND(G75,3),2)</f>
      </c>
      <c r="J75" s="33" t="s">
        <v>64</v>
      </c>
      <c r="O75">
        <f>(I75*21)/100</f>
      </c>
      <c r="P75" t="s">
        <v>27</v>
      </c>
    </row>
    <row r="76" spans="1:5" ht="12.75">
      <c r="A76" s="36" t="s">
        <v>55</v>
      </c>
      <c r="E76" s="37" t="s">
        <v>52</v>
      </c>
    </row>
    <row r="77" spans="1:5" ht="12.75">
      <c r="A77" s="40" t="s">
        <v>57</v>
      </c>
      <c r="E77" s="39" t="s">
        <v>361</v>
      </c>
    </row>
    <row r="78" spans="1:16" ht="12.75">
      <c r="A78" s="26" t="s">
        <v>50</v>
      </c>
      <c r="B78" s="31" t="s">
        <v>193</v>
      </c>
      <c r="C78" s="31" t="s">
        <v>189</v>
      </c>
      <c r="D78" s="26" t="s">
        <v>52</v>
      </c>
      <c r="E78" s="32" t="s">
        <v>190</v>
      </c>
      <c r="F78" s="33" t="s">
        <v>118</v>
      </c>
      <c r="G78" s="34">
        <v>388.91</v>
      </c>
      <c r="H78" s="35">
        <v>0</v>
      </c>
      <c r="I78" s="35">
        <f>ROUND(ROUND(H78,2)*ROUND(G78,3),2)</f>
      </c>
      <c r="J78" s="33" t="s">
        <v>64</v>
      </c>
      <c r="O78">
        <f>(I78*21)/100</f>
      </c>
      <c r="P78" t="s">
        <v>27</v>
      </c>
    </row>
    <row r="79" spans="1:5" ht="12.75">
      <c r="A79" s="36" t="s">
        <v>55</v>
      </c>
      <c r="E79" s="37" t="s">
        <v>52</v>
      </c>
    </row>
    <row r="80" spans="1:5" ht="12.75">
      <c r="A80" s="40" t="s">
        <v>57</v>
      </c>
      <c r="E80" s="39" t="s">
        <v>362</v>
      </c>
    </row>
    <row r="81" spans="1:16" ht="12.75">
      <c r="A81" s="26" t="s">
        <v>50</v>
      </c>
      <c r="B81" s="31" t="s">
        <v>197</v>
      </c>
      <c r="C81" s="31" t="s">
        <v>363</v>
      </c>
      <c r="D81" s="26" t="s">
        <v>52</v>
      </c>
      <c r="E81" s="32" t="s">
        <v>364</v>
      </c>
      <c r="F81" s="33" t="s">
        <v>123</v>
      </c>
      <c r="G81" s="34">
        <v>1.344</v>
      </c>
      <c r="H81" s="35">
        <v>0</v>
      </c>
      <c r="I81" s="35">
        <f>ROUND(ROUND(H81,2)*ROUND(G81,3),2)</f>
      </c>
      <c r="J81" s="33" t="s">
        <v>64</v>
      </c>
      <c r="O81">
        <f>(I81*21)/100</f>
      </c>
      <c r="P81" t="s">
        <v>27</v>
      </c>
    </row>
    <row r="82" spans="1:5" ht="12.75">
      <c r="A82" s="36" t="s">
        <v>55</v>
      </c>
      <c r="E82" s="37" t="s">
        <v>52</v>
      </c>
    </row>
    <row r="83" spans="1:5" ht="12.75">
      <c r="A83" s="38" t="s">
        <v>57</v>
      </c>
      <c r="E83" s="39" t="s">
        <v>365</v>
      </c>
    </row>
    <row r="84" spans="1:18" ht="12.75" customHeight="1">
      <c r="A84" s="6" t="s">
        <v>48</v>
      </c>
      <c r="B84" s="6"/>
      <c r="C84" s="43" t="s">
        <v>35</v>
      </c>
      <c r="D84" s="6"/>
      <c r="E84" s="29" t="s">
        <v>192</v>
      </c>
      <c r="F84" s="6"/>
      <c r="G84" s="6"/>
      <c r="H84" s="6"/>
      <c r="I84" s="44">
        <f>0+Q84</f>
      </c>
      <c r="J84" s="6"/>
      <c r="O84">
        <f>0+R84</f>
      </c>
      <c r="Q84">
        <f>0+I85+I88+I91</f>
      </c>
      <c r="R84">
        <f>0+O85+O88+O91</f>
      </c>
    </row>
    <row r="85" spans="1:16" ht="12.75">
      <c r="A85" s="26" t="s">
        <v>50</v>
      </c>
      <c r="B85" s="31" t="s">
        <v>202</v>
      </c>
      <c r="C85" s="31" t="s">
        <v>366</v>
      </c>
      <c r="D85" s="26" t="s">
        <v>52</v>
      </c>
      <c r="E85" s="32" t="s">
        <v>367</v>
      </c>
      <c r="F85" s="33" t="s">
        <v>123</v>
      </c>
      <c r="G85" s="34">
        <v>1.05</v>
      </c>
      <c r="H85" s="35">
        <v>0</v>
      </c>
      <c r="I85" s="35">
        <f>ROUND(ROUND(H85,2)*ROUND(G85,3),2)</f>
      </c>
      <c r="J85" s="33" t="s">
        <v>64</v>
      </c>
      <c r="O85">
        <f>(I85*21)/100</f>
      </c>
      <c r="P85" t="s">
        <v>27</v>
      </c>
    </row>
    <row r="86" spans="1:5" ht="12.75">
      <c r="A86" s="36" t="s">
        <v>55</v>
      </c>
      <c r="E86" s="37" t="s">
        <v>52</v>
      </c>
    </row>
    <row r="87" spans="1:5" ht="12.75">
      <c r="A87" s="40" t="s">
        <v>57</v>
      </c>
      <c r="E87" s="39" t="s">
        <v>368</v>
      </c>
    </row>
    <row r="88" spans="1:16" ht="12.75">
      <c r="A88" s="26" t="s">
        <v>50</v>
      </c>
      <c r="B88" s="31" t="s">
        <v>207</v>
      </c>
      <c r="C88" s="31" t="s">
        <v>369</v>
      </c>
      <c r="D88" s="26" t="s">
        <v>52</v>
      </c>
      <c r="E88" s="32" t="s">
        <v>370</v>
      </c>
      <c r="F88" s="33" t="s">
        <v>123</v>
      </c>
      <c r="G88" s="34">
        <v>3.58</v>
      </c>
      <c r="H88" s="35">
        <v>0</v>
      </c>
      <c r="I88" s="35">
        <f>ROUND(ROUND(H88,2)*ROUND(G88,3),2)</f>
      </c>
      <c r="J88" s="33" t="s">
        <v>64</v>
      </c>
      <c r="O88">
        <f>(I88*21)/100</f>
      </c>
      <c r="P88" t="s">
        <v>27</v>
      </c>
    </row>
    <row r="89" spans="1:5" ht="12.75">
      <c r="A89" s="36" t="s">
        <v>55</v>
      </c>
      <c r="E89" s="37" t="s">
        <v>52</v>
      </c>
    </row>
    <row r="90" spans="1:5" ht="38.25">
      <c r="A90" s="40" t="s">
        <v>57</v>
      </c>
      <c r="E90" s="39" t="s">
        <v>371</v>
      </c>
    </row>
    <row r="91" spans="1:16" ht="12.75">
      <c r="A91" s="26" t="s">
        <v>50</v>
      </c>
      <c r="B91" s="31" t="s">
        <v>212</v>
      </c>
      <c r="C91" s="31" t="s">
        <v>372</v>
      </c>
      <c r="D91" s="26" t="s">
        <v>52</v>
      </c>
      <c r="E91" s="32" t="s">
        <v>373</v>
      </c>
      <c r="F91" s="33" t="s">
        <v>123</v>
      </c>
      <c r="G91" s="34">
        <v>2.1</v>
      </c>
      <c r="H91" s="35">
        <v>0</v>
      </c>
      <c r="I91" s="35">
        <f>ROUND(ROUND(H91,2)*ROUND(G91,3),2)</f>
      </c>
      <c r="J91" s="33" t="s">
        <v>64</v>
      </c>
      <c r="O91">
        <f>(I91*21)/100</f>
      </c>
      <c r="P91" t="s">
        <v>27</v>
      </c>
    </row>
    <row r="92" spans="1:5" ht="12.75">
      <c r="A92" s="36" t="s">
        <v>55</v>
      </c>
      <c r="E92" s="37" t="s">
        <v>52</v>
      </c>
    </row>
    <row r="93" spans="1:5" ht="12.75">
      <c r="A93" s="38" t="s">
        <v>57</v>
      </c>
      <c r="E93" s="39" t="s">
        <v>374</v>
      </c>
    </row>
    <row r="94" spans="1:18" ht="12.75" customHeight="1">
      <c r="A94" s="6" t="s">
        <v>48</v>
      </c>
      <c r="B94" s="6"/>
      <c r="C94" s="43" t="s">
        <v>37</v>
      </c>
      <c r="D94" s="6"/>
      <c r="E94" s="29" t="s">
        <v>201</v>
      </c>
      <c r="F94" s="6"/>
      <c r="G94" s="6"/>
      <c r="H94" s="6"/>
      <c r="I94" s="44">
        <f>0+Q94</f>
      </c>
      <c r="J94" s="6"/>
      <c r="O94">
        <f>0+R94</f>
      </c>
      <c r="Q94">
        <f>0+I95+I98+I101+I104+I107+I110+I113+I116+I119</f>
      </c>
      <c r="R94">
        <f>0+O95+O98+O101+O104+O107+O110+O113+O116+O119</f>
      </c>
    </row>
    <row r="95" spans="1:16" ht="12.75">
      <c r="A95" s="26" t="s">
        <v>50</v>
      </c>
      <c r="B95" s="31" t="s">
        <v>214</v>
      </c>
      <c r="C95" s="31" t="s">
        <v>208</v>
      </c>
      <c r="D95" s="26" t="s">
        <v>52</v>
      </c>
      <c r="E95" s="32" t="s">
        <v>209</v>
      </c>
      <c r="F95" s="33" t="s">
        <v>118</v>
      </c>
      <c r="G95" s="34">
        <v>28.3</v>
      </c>
      <c r="H95" s="35">
        <v>0</v>
      </c>
      <c r="I95" s="35">
        <f>ROUND(ROUND(H95,2)*ROUND(G95,3),2)</f>
      </c>
      <c r="J95" s="33" t="s">
        <v>64</v>
      </c>
      <c r="O95">
        <f>(I95*21)/100</f>
      </c>
      <c r="P95" t="s">
        <v>27</v>
      </c>
    </row>
    <row r="96" spans="1:5" ht="12.75">
      <c r="A96" s="36" t="s">
        <v>55</v>
      </c>
      <c r="E96" s="37" t="s">
        <v>52</v>
      </c>
    </row>
    <row r="97" spans="1:5" ht="12.75">
      <c r="A97" s="40" t="s">
        <v>57</v>
      </c>
      <c r="E97" s="39" t="s">
        <v>375</v>
      </c>
    </row>
    <row r="98" spans="1:16" ht="12.75">
      <c r="A98" s="26" t="s">
        <v>50</v>
      </c>
      <c r="B98" s="31" t="s">
        <v>219</v>
      </c>
      <c r="C98" s="31" t="s">
        <v>220</v>
      </c>
      <c r="D98" s="26" t="s">
        <v>52</v>
      </c>
      <c r="E98" s="32" t="s">
        <v>221</v>
      </c>
      <c r="F98" s="33" t="s">
        <v>118</v>
      </c>
      <c r="G98" s="34">
        <v>234.711</v>
      </c>
      <c r="H98" s="35">
        <v>0</v>
      </c>
      <c r="I98" s="35">
        <f>ROUND(ROUND(H98,2)*ROUND(G98,3),2)</f>
      </c>
      <c r="J98" s="33" t="s">
        <v>64</v>
      </c>
      <c r="O98">
        <f>(I98*21)/100</f>
      </c>
      <c r="P98" t="s">
        <v>27</v>
      </c>
    </row>
    <row r="99" spans="1:5" ht="12.75">
      <c r="A99" s="36" t="s">
        <v>55</v>
      </c>
      <c r="E99" s="37" t="s">
        <v>376</v>
      </c>
    </row>
    <row r="100" spans="1:5" ht="12.75">
      <c r="A100" s="40" t="s">
        <v>57</v>
      </c>
      <c r="E100" s="39" t="s">
        <v>377</v>
      </c>
    </row>
    <row r="101" spans="1:16" ht="12.75">
      <c r="A101" s="26" t="s">
        <v>50</v>
      </c>
      <c r="B101" s="31" t="s">
        <v>224</v>
      </c>
      <c r="C101" s="31" t="s">
        <v>378</v>
      </c>
      <c r="D101" s="26" t="s">
        <v>52</v>
      </c>
      <c r="E101" s="32" t="s">
        <v>379</v>
      </c>
      <c r="F101" s="33" t="s">
        <v>118</v>
      </c>
      <c r="G101" s="34">
        <v>2388.6</v>
      </c>
      <c r="H101" s="35">
        <v>0</v>
      </c>
      <c r="I101" s="35">
        <f>ROUND(ROUND(H101,2)*ROUND(G101,3),2)</f>
      </c>
      <c r="J101" s="33" t="s">
        <v>64</v>
      </c>
      <c r="O101">
        <f>(I101*21)/100</f>
      </c>
      <c r="P101" t="s">
        <v>27</v>
      </c>
    </row>
    <row r="102" spans="1:5" ht="12.75">
      <c r="A102" s="36" t="s">
        <v>55</v>
      </c>
      <c r="E102" s="37" t="s">
        <v>380</v>
      </c>
    </row>
    <row r="103" spans="1:5" ht="12.75">
      <c r="A103" s="40" t="s">
        <v>57</v>
      </c>
      <c r="E103" s="39" t="s">
        <v>381</v>
      </c>
    </row>
    <row r="104" spans="1:16" ht="12.75">
      <c r="A104" s="26" t="s">
        <v>50</v>
      </c>
      <c r="B104" s="31" t="s">
        <v>227</v>
      </c>
      <c r="C104" s="31" t="s">
        <v>382</v>
      </c>
      <c r="D104" s="26" t="s">
        <v>52</v>
      </c>
      <c r="E104" s="32" t="s">
        <v>383</v>
      </c>
      <c r="F104" s="33" t="s">
        <v>118</v>
      </c>
      <c r="G104" s="34">
        <v>341</v>
      </c>
      <c r="H104" s="35">
        <v>0</v>
      </c>
      <c r="I104" s="35">
        <f>ROUND(ROUND(H104,2)*ROUND(G104,3),2)</f>
      </c>
      <c r="J104" s="33" t="s">
        <v>64</v>
      </c>
      <c r="O104">
        <f>(I104*21)/100</f>
      </c>
      <c r="P104" t="s">
        <v>27</v>
      </c>
    </row>
    <row r="105" spans="1:5" ht="12.75">
      <c r="A105" s="36" t="s">
        <v>55</v>
      </c>
      <c r="E105" s="37" t="s">
        <v>52</v>
      </c>
    </row>
    <row r="106" spans="1:5" ht="12.75">
      <c r="A106" s="40" t="s">
        <v>57</v>
      </c>
      <c r="E106" s="39" t="s">
        <v>384</v>
      </c>
    </row>
    <row r="107" spans="1:16" ht="12.75">
      <c r="A107" s="26" t="s">
        <v>50</v>
      </c>
      <c r="B107" s="31" t="s">
        <v>232</v>
      </c>
      <c r="C107" s="31" t="s">
        <v>228</v>
      </c>
      <c r="D107" s="26" t="s">
        <v>52</v>
      </c>
      <c r="E107" s="32" t="s">
        <v>229</v>
      </c>
      <c r="F107" s="33" t="s">
        <v>118</v>
      </c>
      <c r="G107" s="34">
        <v>2388.6</v>
      </c>
      <c r="H107" s="35">
        <v>0</v>
      </c>
      <c r="I107" s="35">
        <f>ROUND(ROUND(H107,2)*ROUND(G107,3),2)</f>
      </c>
      <c r="J107" s="33" t="s">
        <v>64</v>
      </c>
      <c r="O107">
        <f>(I107*21)/100</f>
      </c>
      <c r="P107" t="s">
        <v>27</v>
      </c>
    </row>
    <row r="108" spans="1:5" ht="12.75">
      <c r="A108" s="36" t="s">
        <v>55</v>
      </c>
      <c r="E108" s="37" t="s">
        <v>230</v>
      </c>
    </row>
    <row r="109" spans="1:5" ht="12.75">
      <c r="A109" s="40" t="s">
        <v>57</v>
      </c>
      <c r="E109" s="39" t="s">
        <v>381</v>
      </c>
    </row>
    <row r="110" spans="1:16" ht="12.75">
      <c r="A110" s="26" t="s">
        <v>50</v>
      </c>
      <c r="B110" s="31" t="s">
        <v>236</v>
      </c>
      <c r="C110" s="31" t="s">
        <v>233</v>
      </c>
      <c r="D110" s="26" t="s">
        <v>52</v>
      </c>
      <c r="E110" s="32" t="s">
        <v>234</v>
      </c>
      <c r="F110" s="33" t="s">
        <v>118</v>
      </c>
      <c r="G110" s="34">
        <v>2279.48</v>
      </c>
      <c r="H110" s="35">
        <v>0</v>
      </c>
      <c r="I110" s="35">
        <f>ROUND(ROUND(H110,2)*ROUND(G110,3),2)</f>
      </c>
      <c r="J110" s="33" t="s">
        <v>64</v>
      </c>
      <c r="O110">
        <f>(I110*21)/100</f>
      </c>
      <c r="P110" t="s">
        <v>27</v>
      </c>
    </row>
    <row r="111" spans="1:5" ht="12.75">
      <c r="A111" s="36" t="s">
        <v>55</v>
      </c>
      <c r="E111" s="37" t="s">
        <v>385</v>
      </c>
    </row>
    <row r="112" spans="1:5" ht="12.75">
      <c r="A112" s="40" t="s">
        <v>57</v>
      </c>
      <c r="E112" s="39" t="s">
        <v>386</v>
      </c>
    </row>
    <row r="113" spans="1:16" ht="12.75">
      <c r="A113" s="26" t="s">
        <v>50</v>
      </c>
      <c r="B113" s="31" t="s">
        <v>241</v>
      </c>
      <c r="C113" s="31" t="s">
        <v>242</v>
      </c>
      <c r="D113" s="26" t="s">
        <v>52</v>
      </c>
      <c r="E113" s="32" t="s">
        <v>243</v>
      </c>
      <c r="F113" s="33" t="s">
        <v>118</v>
      </c>
      <c r="G113" s="34">
        <v>2361.74</v>
      </c>
      <c r="H113" s="35">
        <v>0</v>
      </c>
      <c r="I113" s="35">
        <f>ROUND(ROUND(H113,2)*ROUND(G113,3),2)</f>
      </c>
      <c r="J113" s="33" t="s">
        <v>64</v>
      </c>
      <c r="O113">
        <f>(I113*21)/100</f>
      </c>
      <c r="P113" t="s">
        <v>27</v>
      </c>
    </row>
    <row r="114" spans="1:5" ht="12.75">
      <c r="A114" s="36" t="s">
        <v>55</v>
      </c>
      <c r="E114" s="37" t="s">
        <v>387</v>
      </c>
    </row>
    <row r="115" spans="1:5" ht="38.25">
      <c r="A115" s="40" t="s">
        <v>57</v>
      </c>
      <c r="E115" s="39" t="s">
        <v>388</v>
      </c>
    </row>
    <row r="116" spans="1:16" ht="12.75">
      <c r="A116" s="26" t="s">
        <v>50</v>
      </c>
      <c r="B116" s="31" t="s">
        <v>246</v>
      </c>
      <c r="C116" s="31" t="s">
        <v>389</v>
      </c>
      <c r="D116" s="26" t="s">
        <v>52</v>
      </c>
      <c r="E116" s="32" t="s">
        <v>390</v>
      </c>
      <c r="F116" s="33" t="s">
        <v>123</v>
      </c>
      <c r="G116" s="34">
        <v>5.428</v>
      </c>
      <c r="H116" s="35">
        <v>0</v>
      </c>
      <c r="I116" s="35">
        <f>ROUND(ROUND(H116,2)*ROUND(G116,3),2)</f>
      </c>
      <c r="J116" s="33" t="s">
        <v>64</v>
      </c>
      <c r="O116">
        <f>(I116*21)/100</f>
      </c>
      <c r="P116" t="s">
        <v>27</v>
      </c>
    </row>
    <row r="117" spans="1:5" ht="12.75">
      <c r="A117" s="36" t="s">
        <v>55</v>
      </c>
      <c r="E117" s="37" t="s">
        <v>52</v>
      </c>
    </row>
    <row r="118" spans="1:5" ht="12.75">
      <c r="A118" s="40" t="s">
        <v>57</v>
      </c>
      <c r="E118" s="39" t="s">
        <v>391</v>
      </c>
    </row>
    <row r="119" spans="1:16" ht="12.75">
      <c r="A119" s="26" t="s">
        <v>50</v>
      </c>
      <c r="B119" s="31" t="s">
        <v>250</v>
      </c>
      <c r="C119" s="31" t="s">
        <v>392</v>
      </c>
      <c r="D119" s="26" t="s">
        <v>52</v>
      </c>
      <c r="E119" s="32" t="s">
        <v>393</v>
      </c>
      <c r="F119" s="33" t="s">
        <v>118</v>
      </c>
      <c r="G119" s="34">
        <v>2303.35</v>
      </c>
      <c r="H119" s="35">
        <v>0</v>
      </c>
      <c r="I119" s="35">
        <f>ROUND(ROUND(H119,2)*ROUND(G119,3),2)</f>
      </c>
      <c r="J119" s="33" t="s">
        <v>64</v>
      </c>
      <c r="O119">
        <f>(I119*21)/100</f>
      </c>
      <c r="P119" t="s">
        <v>27</v>
      </c>
    </row>
    <row r="120" spans="1:5" ht="12.75">
      <c r="A120" s="36" t="s">
        <v>55</v>
      </c>
      <c r="E120" s="37" t="s">
        <v>394</v>
      </c>
    </row>
    <row r="121" spans="1:5" ht="12.75">
      <c r="A121" s="38" t="s">
        <v>57</v>
      </c>
      <c r="E121" s="39" t="s">
        <v>395</v>
      </c>
    </row>
    <row r="122" spans="1:18" ht="12.75" customHeight="1">
      <c r="A122" s="6" t="s">
        <v>48</v>
      </c>
      <c r="B122" s="6"/>
      <c r="C122" s="43" t="s">
        <v>78</v>
      </c>
      <c r="D122" s="6"/>
      <c r="E122" s="29" t="s">
        <v>272</v>
      </c>
      <c r="F122" s="6"/>
      <c r="G122" s="6"/>
      <c r="H122" s="6"/>
      <c r="I122" s="44">
        <f>0+Q122</f>
      </c>
      <c r="J122" s="6"/>
      <c r="O122">
        <f>0+R122</f>
      </c>
      <c r="Q122">
        <f>0+I123</f>
      </c>
      <c r="R122">
        <f>0+O123</f>
      </c>
    </row>
    <row r="123" spans="1:16" ht="12.75">
      <c r="A123" s="26" t="s">
        <v>50</v>
      </c>
      <c r="B123" s="31" t="s">
        <v>254</v>
      </c>
      <c r="C123" s="31" t="s">
        <v>396</v>
      </c>
      <c r="D123" s="26" t="s">
        <v>52</v>
      </c>
      <c r="E123" s="32" t="s">
        <v>397</v>
      </c>
      <c r="F123" s="33" t="s">
        <v>123</v>
      </c>
      <c r="G123" s="34">
        <v>7.784</v>
      </c>
      <c r="H123" s="35">
        <v>0</v>
      </c>
      <c r="I123" s="35">
        <f>ROUND(ROUND(H123,2)*ROUND(G123,3),2)</f>
      </c>
      <c r="J123" s="33" t="s">
        <v>64</v>
      </c>
      <c r="O123">
        <f>(I123*21)/100</f>
      </c>
      <c r="P123" t="s">
        <v>27</v>
      </c>
    </row>
    <row r="124" spans="1:5" ht="12.75">
      <c r="A124" s="36" t="s">
        <v>55</v>
      </c>
      <c r="E124" s="37" t="s">
        <v>52</v>
      </c>
    </row>
    <row r="125" spans="1:5" ht="12.75">
      <c r="A125" s="38" t="s">
        <v>57</v>
      </c>
      <c r="E125" s="39" t="s">
        <v>398</v>
      </c>
    </row>
    <row r="126" spans="1:18" ht="12.75" customHeight="1">
      <c r="A126" s="6" t="s">
        <v>48</v>
      </c>
      <c r="B126" s="6"/>
      <c r="C126" s="43" t="s">
        <v>42</v>
      </c>
      <c r="D126" s="6"/>
      <c r="E126" s="29" t="s">
        <v>292</v>
      </c>
      <c r="F126" s="6"/>
      <c r="G126" s="6"/>
      <c r="H126" s="6"/>
      <c r="I126" s="44">
        <f>0+Q126</f>
      </c>
      <c r="J126" s="6"/>
      <c r="O126">
        <f>0+R126</f>
      </c>
      <c r="Q126">
        <f>0+I127+I130+I133+I136+I139</f>
      </c>
      <c r="R126">
        <f>0+O127+O130+O133+O136+O139</f>
      </c>
    </row>
    <row r="127" spans="1:16" ht="12.75">
      <c r="A127" s="26" t="s">
        <v>50</v>
      </c>
      <c r="B127" s="31" t="s">
        <v>258</v>
      </c>
      <c r="C127" s="31" t="s">
        <v>399</v>
      </c>
      <c r="D127" s="26" t="s">
        <v>62</v>
      </c>
      <c r="E127" s="32" t="s">
        <v>400</v>
      </c>
      <c r="F127" s="33" t="s">
        <v>87</v>
      </c>
      <c r="G127" s="34">
        <v>14</v>
      </c>
      <c r="H127" s="35">
        <v>0</v>
      </c>
      <c r="I127" s="35">
        <f>ROUND(ROUND(H127,2)*ROUND(G127,3),2)</f>
      </c>
      <c r="J127" s="33" t="s">
        <v>64</v>
      </c>
      <c r="O127">
        <f>(I127*21)/100</f>
      </c>
      <c r="P127" t="s">
        <v>27</v>
      </c>
    </row>
    <row r="128" spans="1:5" ht="12.75">
      <c r="A128" s="36" t="s">
        <v>55</v>
      </c>
      <c r="E128" s="37" t="s">
        <v>401</v>
      </c>
    </row>
    <row r="129" spans="1:5" ht="12.75">
      <c r="A129" s="40" t="s">
        <v>57</v>
      </c>
      <c r="E129" s="39" t="s">
        <v>402</v>
      </c>
    </row>
    <row r="130" spans="1:16" ht="12.75">
      <c r="A130" s="26" t="s">
        <v>50</v>
      </c>
      <c r="B130" s="31" t="s">
        <v>263</v>
      </c>
      <c r="C130" s="31" t="s">
        <v>399</v>
      </c>
      <c r="D130" s="26" t="s">
        <v>66</v>
      </c>
      <c r="E130" s="32" t="s">
        <v>400</v>
      </c>
      <c r="F130" s="33" t="s">
        <v>87</v>
      </c>
      <c r="G130" s="34">
        <v>2</v>
      </c>
      <c r="H130" s="35">
        <v>0</v>
      </c>
      <c r="I130" s="35">
        <f>ROUND(ROUND(H130,2)*ROUND(G130,3),2)</f>
      </c>
      <c r="J130" s="33" t="s">
        <v>64</v>
      </c>
      <c r="O130">
        <f>(I130*21)/100</f>
      </c>
      <c r="P130" t="s">
        <v>27</v>
      </c>
    </row>
    <row r="131" spans="1:5" ht="12.75">
      <c r="A131" s="36" t="s">
        <v>55</v>
      </c>
      <c r="E131" s="37" t="s">
        <v>403</v>
      </c>
    </row>
    <row r="132" spans="1:5" ht="12.75">
      <c r="A132" s="40" t="s">
        <v>57</v>
      </c>
      <c r="E132" s="39" t="s">
        <v>89</v>
      </c>
    </row>
    <row r="133" spans="1:16" ht="12.75">
      <c r="A133" s="26" t="s">
        <v>50</v>
      </c>
      <c r="B133" s="31" t="s">
        <v>268</v>
      </c>
      <c r="C133" s="31" t="s">
        <v>404</v>
      </c>
      <c r="D133" s="26" t="s">
        <v>52</v>
      </c>
      <c r="E133" s="32" t="s">
        <v>405</v>
      </c>
      <c r="F133" s="33" t="s">
        <v>132</v>
      </c>
      <c r="G133" s="34">
        <v>11</v>
      </c>
      <c r="H133" s="35">
        <v>0</v>
      </c>
      <c r="I133" s="35">
        <f>ROUND(ROUND(H133,2)*ROUND(G133,3),2)</f>
      </c>
      <c r="J133" s="33" t="s">
        <v>64</v>
      </c>
      <c r="O133">
        <f>(I133*21)/100</f>
      </c>
      <c r="P133" t="s">
        <v>27</v>
      </c>
    </row>
    <row r="134" spans="1:5" ht="12.75">
      <c r="A134" s="36" t="s">
        <v>55</v>
      </c>
      <c r="E134" s="37" t="s">
        <v>52</v>
      </c>
    </row>
    <row r="135" spans="1:5" ht="12.75">
      <c r="A135" s="40" t="s">
        <v>57</v>
      </c>
      <c r="E135" s="39" t="s">
        <v>406</v>
      </c>
    </row>
    <row r="136" spans="1:16" ht="12.75">
      <c r="A136" s="26" t="s">
        <v>50</v>
      </c>
      <c r="B136" s="31" t="s">
        <v>273</v>
      </c>
      <c r="C136" s="31" t="s">
        <v>311</v>
      </c>
      <c r="D136" s="26" t="s">
        <v>52</v>
      </c>
      <c r="E136" s="32" t="s">
        <v>312</v>
      </c>
      <c r="F136" s="33" t="s">
        <v>132</v>
      </c>
      <c r="G136" s="34">
        <v>13.11</v>
      </c>
      <c r="H136" s="35">
        <v>0</v>
      </c>
      <c r="I136" s="35">
        <f>ROUND(ROUND(H136,2)*ROUND(G136,3),2)</f>
      </c>
      <c r="J136" s="33" t="s">
        <v>64</v>
      </c>
      <c r="O136">
        <f>(I136*21)/100</f>
      </c>
      <c r="P136" t="s">
        <v>27</v>
      </c>
    </row>
    <row r="137" spans="1:5" ht="12.75">
      <c r="A137" s="36" t="s">
        <v>55</v>
      </c>
      <c r="E137" s="37" t="s">
        <v>313</v>
      </c>
    </row>
    <row r="138" spans="1:5" ht="12.75">
      <c r="A138" s="40" t="s">
        <v>57</v>
      </c>
      <c r="E138" s="39" t="s">
        <v>407</v>
      </c>
    </row>
    <row r="139" spans="1:16" ht="12.75">
      <c r="A139" s="26" t="s">
        <v>50</v>
      </c>
      <c r="B139" s="31" t="s">
        <v>277</v>
      </c>
      <c r="C139" s="31" t="s">
        <v>316</v>
      </c>
      <c r="D139" s="26" t="s">
        <v>52</v>
      </c>
      <c r="E139" s="32" t="s">
        <v>317</v>
      </c>
      <c r="F139" s="33" t="s">
        <v>132</v>
      </c>
      <c r="G139" s="34">
        <v>13</v>
      </c>
      <c r="H139" s="35">
        <v>0</v>
      </c>
      <c r="I139" s="35">
        <f>ROUND(ROUND(H139,2)*ROUND(G139,3),2)</f>
      </c>
      <c r="J139" s="33" t="s">
        <v>64</v>
      </c>
      <c r="O139">
        <f>(I139*21)/100</f>
      </c>
      <c r="P139" t="s">
        <v>27</v>
      </c>
    </row>
    <row r="140" spans="1:5" ht="12.75">
      <c r="A140" s="36" t="s">
        <v>55</v>
      </c>
      <c r="E140" s="37" t="s">
        <v>52</v>
      </c>
    </row>
    <row r="141" spans="1:5" ht="12.75">
      <c r="A141" s="38" t="s">
        <v>57</v>
      </c>
      <c r="E141" s="39" t="s">
        <v>408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0+O9+O22+O74+O84+O94+O122+O129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409</v>
      </c>
      <c r="I3" s="41">
        <f>0+I9+I22+I74+I84+I94+I122+I129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322</v>
      </c>
      <c r="D4" s="1"/>
      <c r="E4" s="14" t="s">
        <v>323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409</v>
      </c>
      <c r="D5" s="6"/>
      <c r="E5" s="18" t="s">
        <v>410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0+I10+I13+I16+I19</f>
      </c>
      <c r="R9">
        <f>0+O10+O13+O16+O19</f>
      </c>
    </row>
    <row r="10" spans="1:16" ht="12.75">
      <c r="A10" s="26" t="s">
        <v>50</v>
      </c>
      <c r="B10" s="31" t="s">
        <v>31</v>
      </c>
      <c r="C10" s="31" t="s">
        <v>104</v>
      </c>
      <c r="D10" s="26" t="s">
        <v>52</v>
      </c>
      <c r="E10" s="32" t="s">
        <v>105</v>
      </c>
      <c r="F10" s="33" t="s">
        <v>106</v>
      </c>
      <c r="G10" s="34">
        <v>107.59</v>
      </c>
      <c r="H10" s="35">
        <v>0</v>
      </c>
      <c r="I10" s="35">
        <f>ROUND(ROUND(H10,2)*ROUND(G10,3),2)</f>
      </c>
      <c r="J10" s="33" t="s">
        <v>64</v>
      </c>
      <c r="O10">
        <f>(I10*21)/100</f>
      </c>
      <c r="P10" t="s">
        <v>27</v>
      </c>
    </row>
    <row r="11" spans="1:5" ht="12.75">
      <c r="A11" s="36" t="s">
        <v>55</v>
      </c>
      <c r="E11" s="37" t="s">
        <v>107</v>
      </c>
    </row>
    <row r="12" spans="1:5" ht="12.75">
      <c r="A12" s="40" t="s">
        <v>57</v>
      </c>
      <c r="E12" s="39" t="s">
        <v>412</v>
      </c>
    </row>
    <row r="13" spans="1:16" ht="12.75">
      <c r="A13" s="26" t="s">
        <v>50</v>
      </c>
      <c r="B13" s="31" t="s">
        <v>27</v>
      </c>
      <c r="C13" s="31" t="s">
        <v>327</v>
      </c>
      <c r="D13" s="26" t="s">
        <v>52</v>
      </c>
      <c r="E13" s="32" t="s">
        <v>328</v>
      </c>
      <c r="F13" s="33" t="s">
        <v>123</v>
      </c>
      <c r="G13" s="34">
        <v>17.078</v>
      </c>
      <c r="H13" s="35">
        <v>0</v>
      </c>
      <c r="I13" s="35">
        <f>ROUND(ROUND(H13,2)*ROUND(G13,3),2)</f>
      </c>
      <c r="J13" s="33" t="s">
        <v>64</v>
      </c>
      <c r="O13">
        <f>(I13*21)/100</f>
      </c>
      <c r="P13" t="s">
        <v>27</v>
      </c>
    </row>
    <row r="14" spans="1:5" ht="12.75">
      <c r="A14" s="36" t="s">
        <v>55</v>
      </c>
      <c r="E14" s="37" t="s">
        <v>413</v>
      </c>
    </row>
    <row r="15" spans="1:5" ht="12.75">
      <c r="A15" s="40" t="s">
        <v>57</v>
      </c>
      <c r="E15" s="39" t="s">
        <v>414</v>
      </c>
    </row>
    <row r="16" spans="1:16" ht="25.5">
      <c r="A16" s="26" t="s">
        <v>50</v>
      </c>
      <c r="B16" s="31" t="s">
        <v>26</v>
      </c>
      <c r="C16" s="31" t="s">
        <v>109</v>
      </c>
      <c r="D16" s="26" t="s">
        <v>52</v>
      </c>
      <c r="E16" s="32" t="s">
        <v>110</v>
      </c>
      <c r="F16" s="33" t="s">
        <v>106</v>
      </c>
      <c r="G16" s="34">
        <v>572.4</v>
      </c>
      <c r="H16" s="35">
        <v>0</v>
      </c>
      <c r="I16" s="35">
        <f>ROUND(ROUND(H16,2)*ROUND(G16,3),2)</f>
      </c>
      <c r="J16" s="33" t="s">
        <v>64</v>
      </c>
      <c r="O16">
        <f>(I16*21)/100</f>
      </c>
      <c r="P16" t="s">
        <v>27</v>
      </c>
    </row>
    <row r="17" spans="1:5" ht="12.75">
      <c r="A17" s="36" t="s">
        <v>55</v>
      </c>
      <c r="E17" s="37" t="s">
        <v>52</v>
      </c>
    </row>
    <row r="18" spans="1:5" ht="89.25">
      <c r="A18" s="40" t="s">
        <v>57</v>
      </c>
      <c r="E18" s="39" t="s">
        <v>415</v>
      </c>
    </row>
    <row r="19" spans="1:16" ht="25.5">
      <c r="A19" s="26" t="s">
        <v>50</v>
      </c>
      <c r="B19" s="31" t="s">
        <v>35</v>
      </c>
      <c r="C19" s="31" t="s">
        <v>416</v>
      </c>
      <c r="D19" s="26" t="s">
        <v>52</v>
      </c>
      <c r="E19" s="32" t="s">
        <v>417</v>
      </c>
      <c r="F19" s="33" t="s">
        <v>106</v>
      </c>
      <c r="G19" s="34">
        <v>24.115</v>
      </c>
      <c r="H19" s="35">
        <v>0</v>
      </c>
      <c r="I19" s="35">
        <f>ROUND(ROUND(H19,2)*ROUND(G19,3),2)</f>
      </c>
      <c r="J19" s="33" t="s">
        <v>64</v>
      </c>
      <c r="O19">
        <f>(I19*21)/100</f>
      </c>
      <c r="P19" t="s">
        <v>27</v>
      </c>
    </row>
    <row r="20" spans="1:5" ht="12.75">
      <c r="A20" s="36" t="s">
        <v>55</v>
      </c>
      <c r="E20" s="37" t="s">
        <v>52</v>
      </c>
    </row>
    <row r="21" spans="1:5" ht="12.75">
      <c r="A21" s="38" t="s">
        <v>57</v>
      </c>
      <c r="E21" s="39" t="s">
        <v>418</v>
      </c>
    </row>
    <row r="22" spans="1:18" ht="12.75" customHeight="1">
      <c r="A22" s="6" t="s">
        <v>48</v>
      </c>
      <c r="B22" s="6"/>
      <c r="C22" s="43" t="s">
        <v>31</v>
      </c>
      <c r="D22" s="6"/>
      <c r="E22" s="29" t="s">
        <v>115</v>
      </c>
      <c r="F22" s="6"/>
      <c r="G22" s="6"/>
      <c r="H22" s="6"/>
      <c r="I22" s="44">
        <f>0+Q22</f>
      </c>
      <c r="J22" s="6"/>
      <c r="O22">
        <f>0+R22</f>
      </c>
      <c r="Q22">
        <f>0+I23+I26+I29+I32+I35+I38+I41+I44+I47+I50+I53+I56+I59+I62+I65+I68+I71</f>
      </c>
      <c r="R22">
        <f>0+O23+O26+O29+O32+O35+O38+O41+O44+O47+O50+O53+O56+O59+O62+O65+O68+O71</f>
      </c>
    </row>
    <row r="23" spans="1:16" ht="12.75">
      <c r="A23" s="26" t="s">
        <v>50</v>
      </c>
      <c r="B23" s="31" t="s">
        <v>37</v>
      </c>
      <c r="C23" s="31" t="s">
        <v>116</v>
      </c>
      <c r="D23" s="26" t="s">
        <v>52</v>
      </c>
      <c r="E23" s="32" t="s">
        <v>117</v>
      </c>
      <c r="F23" s="33" t="s">
        <v>118</v>
      </c>
      <c r="G23" s="34">
        <v>62.76</v>
      </c>
      <c r="H23" s="35">
        <v>0</v>
      </c>
      <c r="I23" s="35">
        <f>ROUND(ROUND(H23,2)*ROUND(G23,3),2)</f>
      </c>
      <c r="J23" s="33" t="s">
        <v>64</v>
      </c>
      <c r="O23">
        <f>(I23*21)/100</f>
      </c>
      <c r="P23" t="s">
        <v>27</v>
      </c>
    </row>
    <row r="24" spans="1:5" ht="12.75">
      <c r="A24" s="36" t="s">
        <v>55</v>
      </c>
      <c r="E24" s="37" t="s">
        <v>119</v>
      </c>
    </row>
    <row r="25" spans="1:5" ht="12.75">
      <c r="A25" s="40" t="s">
        <v>57</v>
      </c>
      <c r="E25" s="39" t="s">
        <v>419</v>
      </c>
    </row>
    <row r="26" spans="1:16" ht="12.75">
      <c r="A26" s="26" t="s">
        <v>50</v>
      </c>
      <c r="B26" s="31" t="s">
        <v>39</v>
      </c>
      <c r="C26" s="31" t="s">
        <v>420</v>
      </c>
      <c r="D26" s="26" t="s">
        <v>52</v>
      </c>
      <c r="E26" s="32" t="s">
        <v>421</v>
      </c>
      <c r="F26" s="33" t="s">
        <v>123</v>
      </c>
      <c r="G26" s="34">
        <v>9.1</v>
      </c>
      <c r="H26" s="35">
        <v>0</v>
      </c>
      <c r="I26" s="35">
        <f>ROUND(ROUND(H26,2)*ROUND(G26,3),2)</f>
      </c>
      <c r="J26" s="33" t="s">
        <v>64</v>
      </c>
      <c r="O26">
        <f>(I26*21)/100</f>
      </c>
      <c r="P26" t="s">
        <v>27</v>
      </c>
    </row>
    <row r="27" spans="1:5" ht="12.75">
      <c r="A27" s="36" t="s">
        <v>55</v>
      </c>
      <c r="E27" s="37" t="s">
        <v>422</v>
      </c>
    </row>
    <row r="28" spans="1:5" ht="12.75">
      <c r="A28" s="40" t="s">
        <v>57</v>
      </c>
      <c r="E28" s="39" t="s">
        <v>423</v>
      </c>
    </row>
    <row r="29" spans="1:16" ht="25.5">
      <c r="A29" s="26" t="s">
        <v>50</v>
      </c>
      <c r="B29" s="31" t="s">
        <v>74</v>
      </c>
      <c r="C29" s="31" t="s">
        <v>121</v>
      </c>
      <c r="D29" s="26" t="s">
        <v>52</v>
      </c>
      <c r="E29" s="32" t="s">
        <v>122</v>
      </c>
      <c r="F29" s="33" t="s">
        <v>123</v>
      </c>
      <c r="G29" s="34">
        <v>90.422</v>
      </c>
      <c r="H29" s="35">
        <v>0</v>
      </c>
      <c r="I29" s="35">
        <f>ROUND(ROUND(H29,2)*ROUND(G29,3),2)</f>
      </c>
      <c r="J29" s="33" t="s">
        <v>64</v>
      </c>
      <c r="O29">
        <f>(I29*21)/100</f>
      </c>
      <c r="P29" t="s">
        <v>27</v>
      </c>
    </row>
    <row r="30" spans="1:5" ht="12.75">
      <c r="A30" s="36" t="s">
        <v>55</v>
      </c>
      <c r="E30" s="37" t="s">
        <v>124</v>
      </c>
    </row>
    <row r="31" spans="1:5" ht="38.25">
      <c r="A31" s="40" t="s">
        <v>57</v>
      </c>
      <c r="E31" s="39" t="s">
        <v>424</v>
      </c>
    </row>
    <row r="32" spans="1:16" ht="12.75">
      <c r="A32" s="26" t="s">
        <v>50</v>
      </c>
      <c r="B32" s="31" t="s">
        <v>78</v>
      </c>
      <c r="C32" s="31" t="s">
        <v>142</v>
      </c>
      <c r="D32" s="26" t="s">
        <v>52</v>
      </c>
      <c r="E32" s="32" t="s">
        <v>143</v>
      </c>
      <c r="F32" s="33" t="s">
        <v>123</v>
      </c>
      <c r="G32" s="34">
        <v>40.596</v>
      </c>
      <c r="H32" s="35">
        <v>0</v>
      </c>
      <c r="I32" s="35">
        <f>ROUND(ROUND(H32,2)*ROUND(G32,3),2)</f>
      </c>
      <c r="J32" s="33" t="s">
        <v>64</v>
      </c>
      <c r="O32">
        <f>(I32*21)/100</f>
      </c>
      <c r="P32" t="s">
        <v>27</v>
      </c>
    </row>
    <row r="33" spans="1:5" ht="12.75">
      <c r="A33" s="36" t="s">
        <v>55</v>
      </c>
      <c r="E33" s="37" t="s">
        <v>144</v>
      </c>
    </row>
    <row r="34" spans="1:5" ht="12.75">
      <c r="A34" s="40" t="s">
        <v>57</v>
      </c>
      <c r="E34" s="39" t="s">
        <v>425</v>
      </c>
    </row>
    <row r="35" spans="1:16" ht="12.75">
      <c r="A35" s="26" t="s">
        <v>50</v>
      </c>
      <c r="B35" s="31" t="s">
        <v>42</v>
      </c>
      <c r="C35" s="31" t="s">
        <v>146</v>
      </c>
      <c r="D35" s="26" t="s">
        <v>52</v>
      </c>
      <c r="E35" s="32" t="s">
        <v>147</v>
      </c>
      <c r="F35" s="33" t="s">
        <v>132</v>
      </c>
      <c r="G35" s="34">
        <v>57.5</v>
      </c>
      <c r="H35" s="35">
        <v>0</v>
      </c>
      <c r="I35" s="35">
        <f>ROUND(ROUND(H35,2)*ROUND(G35,3),2)</f>
      </c>
      <c r="J35" s="33" t="s">
        <v>64</v>
      </c>
      <c r="O35">
        <f>(I35*21)/100</f>
      </c>
      <c r="P35" t="s">
        <v>27</v>
      </c>
    </row>
    <row r="36" spans="1:5" ht="12.75">
      <c r="A36" s="36" t="s">
        <v>55</v>
      </c>
      <c r="E36" s="37" t="s">
        <v>52</v>
      </c>
    </row>
    <row r="37" spans="1:5" ht="51">
      <c r="A37" s="40" t="s">
        <v>57</v>
      </c>
      <c r="E37" s="39" t="s">
        <v>426</v>
      </c>
    </row>
    <row r="38" spans="1:16" ht="12.75">
      <c r="A38" s="26" t="s">
        <v>50</v>
      </c>
      <c r="B38" s="31" t="s">
        <v>44</v>
      </c>
      <c r="C38" s="31" t="s">
        <v>149</v>
      </c>
      <c r="D38" s="26" t="s">
        <v>52</v>
      </c>
      <c r="E38" s="32" t="s">
        <v>150</v>
      </c>
      <c r="F38" s="33" t="s">
        <v>123</v>
      </c>
      <c r="G38" s="34">
        <v>136.27</v>
      </c>
      <c r="H38" s="35">
        <v>0</v>
      </c>
      <c r="I38" s="35">
        <f>ROUND(ROUND(H38,2)*ROUND(G38,3),2)</f>
      </c>
      <c r="J38" s="33" t="s">
        <v>64</v>
      </c>
      <c r="O38">
        <f>(I38*21)/100</f>
      </c>
      <c r="P38" t="s">
        <v>27</v>
      </c>
    </row>
    <row r="39" spans="1:5" ht="12.75">
      <c r="A39" s="36" t="s">
        <v>55</v>
      </c>
      <c r="E39" s="37" t="s">
        <v>151</v>
      </c>
    </row>
    <row r="40" spans="1:5" ht="38.25">
      <c r="A40" s="40" t="s">
        <v>57</v>
      </c>
      <c r="E40" s="39" t="s">
        <v>427</v>
      </c>
    </row>
    <row r="41" spans="1:16" ht="12.75">
      <c r="A41" s="26" t="s">
        <v>50</v>
      </c>
      <c r="B41" s="31" t="s">
        <v>46</v>
      </c>
      <c r="C41" s="31" t="s">
        <v>428</v>
      </c>
      <c r="D41" s="26" t="s">
        <v>52</v>
      </c>
      <c r="E41" s="32" t="s">
        <v>429</v>
      </c>
      <c r="F41" s="33" t="s">
        <v>123</v>
      </c>
      <c r="G41" s="34">
        <v>19.208</v>
      </c>
      <c r="H41" s="35">
        <v>0</v>
      </c>
      <c r="I41" s="35">
        <f>ROUND(ROUND(H41,2)*ROUND(G41,3),2)</f>
      </c>
      <c r="J41" s="33" t="s">
        <v>64</v>
      </c>
      <c r="O41">
        <f>(I41*21)/100</f>
      </c>
      <c r="P41" t="s">
        <v>27</v>
      </c>
    </row>
    <row r="42" spans="1:5" ht="12.75">
      <c r="A42" s="36" t="s">
        <v>55</v>
      </c>
      <c r="E42" s="37" t="s">
        <v>430</v>
      </c>
    </row>
    <row r="43" spans="1:5" ht="12.75">
      <c r="A43" s="40" t="s">
        <v>57</v>
      </c>
      <c r="E43" s="39" t="s">
        <v>431</v>
      </c>
    </row>
    <row r="44" spans="1:16" ht="12.75">
      <c r="A44" s="26" t="s">
        <v>50</v>
      </c>
      <c r="B44" s="31" t="s">
        <v>92</v>
      </c>
      <c r="C44" s="31" t="s">
        <v>153</v>
      </c>
      <c r="D44" s="26" t="s">
        <v>52</v>
      </c>
      <c r="E44" s="32" t="s">
        <v>154</v>
      </c>
      <c r="F44" s="33" t="s">
        <v>123</v>
      </c>
      <c r="G44" s="34">
        <v>20.639</v>
      </c>
      <c r="H44" s="35">
        <v>0</v>
      </c>
      <c r="I44" s="35">
        <f>ROUND(ROUND(H44,2)*ROUND(G44,3),2)</f>
      </c>
      <c r="J44" s="33" t="s">
        <v>64</v>
      </c>
      <c r="O44">
        <f>(I44*21)/100</f>
      </c>
      <c r="P44" t="s">
        <v>27</v>
      </c>
    </row>
    <row r="45" spans="1:5" ht="12.75">
      <c r="A45" s="36" t="s">
        <v>55</v>
      </c>
      <c r="E45" s="37" t="s">
        <v>151</v>
      </c>
    </row>
    <row r="46" spans="1:5" ht="12.75">
      <c r="A46" s="40" t="s">
        <v>57</v>
      </c>
      <c r="E46" s="39" t="s">
        <v>432</v>
      </c>
    </row>
    <row r="47" spans="1:16" ht="12.75">
      <c r="A47" s="26" t="s">
        <v>50</v>
      </c>
      <c r="B47" s="31" t="s">
        <v>96</v>
      </c>
      <c r="C47" s="31" t="s">
        <v>157</v>
      </c>
      <c r="D47" s="26" t="s">
        <v>52</v>
      </c>
      <c r="E47" s="32" t="s">
        <v>158</v>
      </c>
      <c r="F47" s="33" t="s">
        <v>123</v>
      </c>
      <c r="G47" s="34">
        <v>176.12</v>
      </c>
      <c r="H47" s="35">
        <v>0</v>
      </c>
      <c r="I47" s="35">
        <f>ROUND(ROUND(H47,2)*ROUND(G47,3),2)</f>
      </c>
      <c r="J47" s="33" t="s">
        <v>64</v>
      </c>
      <c r="O47">
        <f>(I47*21)/100</f>
      </c>
      <c r="P47" t="s">
        <v>27</v>
      </c>
    </row>
    <row r="48" spans="1:5" ht="12.75">
      <c r="A48" s="36" t="s">
        <v>55</v>
      </c>
      <c r="E48" s="37" t="s">
        <v>52</v>
      </c>
    </row>
    <row r="49" spans="1:5" ht="51">
      <c r="A49" s="40" t="s">
        <v>57</v>
      </c>
      <c r="E49" s="39" t="s">
        <v>433</v>
      </c>
    </row>
    <row r="50" spans="1:16" ht="12.75">
      <c r="A50" s="26" t="s">
        <v>50</v>
      </c>
      <c r="B50" s="31" t="s">
        <v>156</v>
      </c>
      <c r="C50" s="31" t="s">
        <v>161</v>
      </c>
      <c r="D50" s="26" t="s">
        <v>62</v>
      </c>
      <c r="E50" s="32" t="s">
        <v>162</v>
      </c>
      <c r="F50" s="33" t="s">
        <v>123</v>
      </c>
      <c r="G50" s="34">
        <v>127.31</v>
      </c>
      <c r="H50" s="35">
        <v>0</v>
      </c>
      <c r="I50" s="35">
        <f>ROUND(ROUND(H50,2)*ROUND(G50,3),2)</f>
      </c>
      <c r="J50" s="33" t="s">
        <v>64</v>
      </c>
      <c r="O50">
        <f>(I50*21)/100</f>
      </c>
      <c r="P50" t="s">
        <v>27</v>
      </c>
    </row>
    <row r="51" spans="1:5" ht="12.75">
      <c r="A51" s="36" t="s">
        <v>55</v>
      </c>
      <c r="E51" s="37" t="s">
        <v>52</v>
      </c>
    </row>
    <row r="52" spans="1:5" ht="12.75">
      <c r="A52" s="40" t="s">
        <v>57</v>
      </c>
      <c r="E52" s="39" t="s">
        <v>434</v>
      </c>
    </row>
    <row r="53" spans="1:16" ht="12.75">
      <c r="A53" s="26" t="s">
        <v>50</v>
      </c>
      <c r="B53" s="31" t="s">
        <v>160</v>
      </c>
      <c r="C53" s="31" t="s">
        <v>161</v>
      </c>
      <c r="D53" s="26" t="s">
        <v>66</v>
      </c>
      <c r="E53" s="32" t="s">
        <v>162</v>
      </c>
      <c r="F53" s="33" t="s">
        <v>123</v>
      </c>
      <c r="G53" s="34">
        <v>9.61</v>
      </c>
      <c r="H53" s="35">
        <v>0</v>
      </c>
      <c r="I53" s="35">
        <f>ROUND(ROUND(H53,2)*ROUND(G53,3),2)</f>
      </c>
      <c r="J53" s="33" t="s">
        <v>64</v>
      </c>
      <c r="O53">
        <f>(I53*21)/100</f>
      </c>
      <c r="P53" t="s">
        <v>27</v>
      </c>
    </row>
    <row r="54" spans="1:5" ht="12.75">
      <c r="A54" s="36" t="s">
        <v>55</v>
      </c>
      <c r="E54" s="37" t="s">
        <v>52</v>
      </c>
    </row>
    <row r="55" spans="1:5" ht="12.75">
      <c r="A55" s="40" t="s">
        <v>57</v>
      </c>
      <c r="E55" s="39" t="s">
        <v>435</v>
      </c>
    </row>
    <row r="56" spans="1:16" ht="12.75">
      <c r="A56" s="26" t="s">
        <v>50</v>
      </c>
      <c r="B56" s="31" t="s">
        <v>164</v>
      </c>
      <c r="C56" s="31" t="s">
        <v>349</v>
      </c>
      <c r="D56" s="26" t="s">
        <v>52</v>
      </c>
      <c r="E56" s="32" t="s">
        <v>350</v>
      </c>
      <c r="F56" s="33" t="s">
        <v>123</v>
      </c>
      <c r="G56" s="34">
        <v>1.42</v>
      </c>
      <c r="H56" s="35">
        <v>0</v>
      </c>
      <c r="I56" s="35">
        <f>ROUND(ROUND(H56,2)*ROUND(G56,3),2)</f>
      </c>
      <c r="J56" s="33" t="s">
        <v>64</v>
      </c>
      <c r="O56">
        <f>(I56*21)/100</f>
      </c>
      <c r="P56" t="s">
        <v>27</v>
      </c>
    </row>
    <row r="57" spans="1:5" ht="12.75">
      <c r="A57" s="36" t="s">
        <v>55</v>
      </c>
      <c r="E57" s="37" t="s">
        <v>52</v>
      </c>
    </row>
    <row r="58" spans="1:5" ht="12.75">
      <c r="A58" s="40" t="s">
        <v>57</v>
      </c>
      <c r="E58" s="39" t="s">
        <v>436</v>
      </c>
    </row>
    <row r="59" spans="1:16" ht="12.75">
      <c r="A59" s="26" t="s">
        <v>50</v>
      </c>
      <c r="B59" s="31" t="s">
        <v>166</v>
      </c>
      <c r="C59" s="31" t="s">
        <v>167</v>
      </c>
      <c r="D59" s="26" t="s">
        <v>52</v>
      </c>
      <c r="E59" s="32" t="s">
        <v>168</v>
      </c>
      <c r="F59" s="33" t="s">
        <v>123</v>
      </c>
      <c r="G59" s="34">
        <v>33.288</v>
      </c>
      <c r="H59" s="35">
        <v>0</v>
      </c>
      <c r="I59" s="35">
        <f>ROUND(ROUND(H59,2)*ROUND(G59,3),2)</f>
      </c>
      <c r="J59" s="33" t="s">
        <v>64</v>
      </c>
      <c r="O59">
        <f>(I59*21)/100</f>
      </c>
      <c r="P59" t="s">
        <v>27</v>
      </c>
    </row>
    <row r="60" spans="1:5" ht="12.75">
      <c r="A60" s="36" t="s">
        <v>55</v>
      </c>
      <c r="E60" s="37" t="s">
        <v>52</v>
      </c>
    </row>
    <row r="61" spans="1:5" ht="38.25">
      <c r="A61" s="40" t="s">
        <v>57</v>
      </c>
      <c r="E61" s="39" t="s">
        <v>437</v>
      </c>
    </row>
    <row r="62" spans="1:16" ht="12.75">
      <c r="A62" s="26" t="s">
        <v>50</v>
      </c>
      <c r="B62" s="31" t="s">
        <v>170</v>
      </c>
      <c r="C62" s="31" t="s">
        <v>171</v>
      </c>
      <c r="D62" s="26" t="s">
        <v>52</v>
      </c>
      <c r="E62" s="32" t="s">
        <v>172</v>
      </c>
      <c r="F62" s="33" t="s">
        <v>123</v>
      </c>
      <c r="G62" s="34">
        <v>13.821</v>
      </c>
      <c r="H62" s="35">
        <v>0</v>
      </c>
      <c r="I62" s="35">
        <f>ROUND(ROUND(H62,2)*ROUND(G62,3),2)</f>
      </c>
      <c r="J62" s="33" t="s">
        <v>64</v>
      </c>
      <c r="O62">
        <f>(I62*21)/100</f>
      </c>
      <c r="P62" t="s">
        <v>27</v>
      </c>
    </row>
    <row r="63" spans="1:5" ht="12.75">
      <c r="A63" s="36" t="s">
        <v>55</v>
      </c>
      <c r="E63" s="37" t="s">
        <v>52</v>
      </c>
    </row>
    <row r="64" spans="1:5" ht="12.75">
      <c r="A64" s="40" t="s">
        <v>57</v>
      </c>
      <c r="E64" s="39" t="s">
        <v>438</v>
      </c>
    </row>
    <row r="65" spans="1:16" ht="12.75">
      <c r="A65" s="26" t="s">
        <v>50</v>
      </c>
      <c r="B65" s="31" t="s">
        <v>174</v>
      </c>
      <c r="C65" s="31" t="s">
        <v>175</v>
      </c>
      <c r="D65" s="26" t="s">
        <v>52</v>
      </c>
      <c r="E65" s="32" t="s">
        <v>176</v>
      </c>
      <c r="F65" s="33" t="s">
        <v>118</v>
      </c>
      <c r="G65" s="34">
        <v>634.39</v>
      </c>
      <c r="H65" s="35">
        <v>0</v>
      </c>
      <c r="I65" s="35">
        <f>ROUND(ROUND(H65,2)*ROUND(G65,3),2)</f>
      </c>
      <c r="J65" s="33" t="s">
        <v>64</v>
      </c>
      <c r="O65">
        <f>(I65*21)/100</f>
      </c>
      <c r="P65" t="s">
        <v>27</v>
      </c>
    </row>
    <row r="66" spans="1:5" ht="12.75">
      <c r="A66" s="36" t="s">
        <v>55</v>
      </c>
      <c r="E66" s="37" t="s">
        <v>52</v>
      </c>
    </row>
    <row r="67" spans="1:5" ht="38.25">
      <c r="A67" s="40" t="s">
        <v>57</v>
      </c>
      <c r="E67" s="39" t="s">
        <v>439</v>
      </c>
    </row>
    <row r="68" spans="1:16" ht="12.75">
      <c r="A68" s="26" t="s">
        <v>50</v>
      </c>
      <c r="B68" s="31" t="s">
        <v>179</v>
      </c>
      <c r="C68" s="31" t="s">
        <v>356</v>
      </c>
      <c r="D68" s="26" t="s">
        <v>52</v>
      </c>
      <c r="E68" s="32" t="s">
        <v>357</v>
      </c>
      <c r="F68" s="33" t="s">
        <v>118</v>
      </c>
      <c r="G68" s="34">
        <v>113.85</v>
      </c>
      <c r="H68" s="35">
        <v>0</v>
      </c>
      <c r="I68" s="35">
        <f>ROUND(ROUND(H68,2)*ROUND(G68,3),2)</f>
      </c>
      <c r="J68" s="33" t="s">
        <v>64</v>
      </c>
      <c r="O68">
        <f>(I68*21)/100</f>
      </c>
      <c r="P68" t="s">
        <v>27</v>
      </c>
    </row>
    <row r="69" spans="1:5" ht="12.75">
      <c r="A69" s="36" t="s">
        <v>55</v>
      </c>
      <c r="E69" s="37" t="s">
        <v>52</v>
      </c>
    </row>
    <row r="70" spans="1:5" ht="12.75">
      <c r="A70" s="40" t="s">
        <v>57</v>
      </c>
      <c r="E70" s="39" t="s">
        <v>440</v>
      </c>
    </row>
    <row r="71" spans="1:16" ht="12.75">
      <c r="A71" s="26" t="s">
        <v>50</v>
      </c>
      <c r="B71" s="31" t="s">
        <v>183</v>
      </c>
      <c r="C71" s="31" t="s">
        <v>359</v>
      </c>
      <c r="D71" s="26" t="s">
        <v>52</v>
      </c>
      <c r="E71" s="32" t="s">
        <v>360</v>
      </c>
      <c r="F71" s="33" t="s">
        <v>118</v>
      </c>
      <c r="G71" s="34">
        <v>113.85</v>
      </c>
      <c r="H71" s="35">
        <v>0</v>
      </c>
      <c r="I71" s="35">
        <f>ROUND(ROUND(H71,2)*ROUND(G71,3),2)</f>
      </c>
      <c r="J71" s="33" t="s">
        <v>64</v>
      </c>
      <c r="O71">
        <f>(I71*21)/100</f>
      </c>
      <c r="P71" t="s">
        <v>27</v>
      </c>
    </row>
    <row r="72" spans="1:5" ht="12.75">
      <c r="A72" s="36" t="s">
        <v>55</v>
      </c>
      <c r="E72" s="37" t="s">
        <v>52</v>
      </c>
    </row>
    <row r="73" spans="1:5" ht="12.75">
      <c r="A73" s="38" t="s">
        <v>57</v>
      </c>
      <c r="E73" s="39" t="s">
        <v>440</v>
      </c>
    </row>
    <row r="74" spans="1:18" ht="12.75" customHeight="1">
      <c r="A74" s="6" t="s">
        <v>48</v>
      </c>
      <c r="B74" s="6"/>
      <c r="C74" s="43" t="s">
        <v>27</v>
      </c>
      <c r="D74" s="6"/>
      <c r="E74" s="29" t="s">
        <v>178</v>
      </c>
      <c r="F74" s="6"/>
      <c r="G74" s="6"/>
      <c r="H74" s="6"/>
      <c r="I74" s="44">
        <f>0+Q74</f>
      </c>
      <c r="J74" s="6"/>
      <c r="O74">
        <f>0+R74</f>
      </c>
      <c r="Q74">
        <f>0+I75+I78+I81</f>
      </c>
      <c r="R74">
        <f>0+O75+O78+O81</f>
      </c>
    </row>
    <row r="75" spans="1:16" ht="12.75">
      <c r="A75" s="26" t="s">
        <v>50</v>
      </c>
      <c r="B75" s="31" t="s">
        <v>188</v>
      </c>
      <c r="C75" s="31" t="s">
        <v>180</v>
      </c>
      <c r="D75" s="26" t="s">
        <v>52</v>
      </c>
      <c r="E75" s="32" t="s">
        <v>181</v>
      </c>
      <c r="F75" s="33" t="s">
        <v>118</v>
      </c>
      <c r="G75" s="34">
        <v>156.39</v>
      </c>
      <c r="H75" s="35">
        <v>0</v>
      </c>
      <c r="I75" s="35">
        <f>ROUND(ROUND(H75,2)*ROUND(G75,3),2)</f>
      </c>
      <c r="J75" s="33" t="s">
        <v>64</v>
      </c>
      <c r="O75">
        <f>(I75*21)/100</f>
      </c>
      <c r="P75" t="s">
        <v>27</v>
      </c>
    </row>
    <row r="76" spans="1:5" ht="12.75">
      <c r="A76" s="36" t="s">
        <v>55</v>
      </c>
      <c r="E76" s="37" t="s">
        <v>52</v>
      </c>
    </row>
    <row r="77" spans="1:5" ht="12.75">
      <c r="A77" s="40" t="s">
        <v>57</v>
      </c>
      <c r="E77" s="39" t="s">
        <v>441</v>
      </c>
    </row>
    <row r="78" spans="1:16" ht="12.75">
      <c r="A78" s="26" t="s">
        <v>50</v>
      </c>
      <c r="B78" s="31" t="s">
        <v>193</v>
      </c>
      <c r="C78" s="31" t="s">
        <v>184</v>
      </c>
      <c r="D78" s="26" t="s">
        <v>52</v>
      </c>
      <c r="E78" s="32" t="s">
        <v>185</v>
      </c>
      <c r="F78" s="33" t="s">
        <v>132</v>
      </c>
      <c r="G78" s="34">
        <v>58.15</v>
      </c>
      <c r="H78" s="35">
        <v>0</v>
      </c>
      <c r="I78" s="35">
        <f>ROUND(ROUND(H78,2)*ROUND(G78,3),2)</f>
      </c>
      <c r="J78" s="33" t="s">
        <v>64</v>
      </c>
      <c r="O78">
        <f>(I78*21)/100</f>
      </c>
      <c r="P78" t="s">
        <v>27</v>
      </c>
    </row>
    <row r="79" spans="1:5" ht="12.75">
      <c r="A79" s="36" t="s">
        <v>55</v>
      </c>
      <c r="E79" s="37" t="s">
        <v>186</v>
      </c>
    </row>
    <row r="80" spans="1:5" ht="12.75">
      <c r="A80" s="40" t="s">
        <v>57</v>
      </c>
      <c r="E80" s="39" t="s">
        <v>442</v>
      </c>
    </row>
    <row r="81" spans="1:16" ht="12.75">
      <c r="A81" s="26" t="s">
        <v>50</v>
      </c>
      <c r="B81" s="31" t="s">
        <v>197</v>
      </c>
      <c r="C81" s="31" t="s">
        <v>189</v>
      </c>
      <c r="D81" s="26" t="s">
        <v>52</v>
      </c>
      <c r="E81" s="32" t="s">
        <v>190</v>
      </c>
      <c r="F81" s="33" t="s">
        <v>118</v>
      </c>
      <c r="G81" s="34">
        <v>323.63</v>
      </c>
      <c r="H81" s="35">
        <v>0</v>
      </c>
      <c r="I81" s="35">
        <f>ROUND(ROUND(H81,2)*ROUND(G81,3),2)</f>
      </c>
      <c r="J81" s="33" t="s">
        <v>64</v>
      </c>
      <c r="O81">
        <f>(I81*21)/100</f>
      </c>
      <c r="P81" t="s">
        <v>27</v>
      </c>
    </row>
    <row r="82" spans="1:5" ht="12.75">
      <c r="A82" s="36" t="s">
        <v>55</v>
      </c>
      <c r="E82" s="37" t="s">
        <v>52</v>
      </c>
    </row>
    <row r="83" spans="1:5" ht="12.75">
      <c r="A83" s="38" t="s">
        <v>57</v>
      </c>
      <c r="E83" s="39" t="s">
        <v>443</v>
      </c>
    </row>
    <row r="84" spans="1:18" ht="12.75" customHeight="1">
      <c r="A84" s="6" t="s">
        <v>48</v>
      </c>
      <c r="B84" s="6"/>
      <c r="C84" s="43" t="s">
        <v>35</v>
      </c>
      <c r="D84" s="6"/>
      <c r="E84" s="29" t="s">
        <v>192</v>
      </c>
      <c r="F84" s="6"/>
      <c r="G84" s="6"/>
      <c r="H84" s="6"/>
      <c r="I84" s="44">
        <f>0+Q84</f>
      </c>
      <c r="J84" s="6"/>
      <c r="O84">
        <f>0+R84</f>
      </c>
      <c r="Q84">
        <f>0+I85+I88+I91</f>
      </c>
      <c r="R84">
        <f>0+O85+O88+O91</f>
      </c>
    </row>
    <row r="85" spans="1:16" ht="12.75">
      <c r="A85" s="26" t="s">
        <v>50</v>
      </c>
      <c r="B85" s="31" t="s">
        <v>202</v>
      </c>
      <c r="C85" s="31" t="s">
        <v>194</v>
      </c>
      <c r="D85" s="26" t="s">
        <v>52</v>
      </c>
      <c r="E85" s="32" t="s">
        <v>195</v>
      </c>
      <c r="F85" s="33" t="s">
        <v>123</v>
      </c>
      <c r="G85" s="34">
        <v>0.84</v>
      </c>
      <c r="H85" s="35">
        <v>0</v>
      </c>
      <c r="I85" s="35">
        <f>ROUND(ROUND(H85,2)*ROUND(G85,3),2)</f>
      </c>
      <c r="J85" s="33" t="s">
        <v>64</v>
      </c>
      <c r="O85">
        <f>(I85*21)/100</f>
      </c>
      <c r="P85" t="s">
        <v>27</v>
      </c>
    </row>
    <row r="86" spans="1:5" ht="12.75">
      <c r="A86" s="36" t="s">
        <v>55</v>
      </c>
      <c r="E86" s="37" t="s">
        <v>52</v>
      </c>
    </row>
    <row r="87" spans="1:5" ht="12.75">
      <c r="A87" s="40" t="s">
        <v>57</v>
      </c>
      <c r="E87" s="39" t="s">
        <v>444</v>
      </c>
    </row>
    <row r="88" spans="1:16" ht="12.75">
      <c r="A88" s="26" t="s">
        <v>50</v>
      </c>
      <c r="B88" s="31" t="s">
        <v>207</v>
      </c>
      <c r="C88" s="31" t="s">
        <v>369</v>
      </c>
      <c r="D88" s="26" t="s">
        <v>52</v>
      </c>
      <c r="E88" s="32" t="s">
        <v>370</v>
      </c>
      <c r="F88" s="33" t="s">
        <v>123</v>
      </c>
      <c r="G88" s="34">
        <v>1.12</v>
      </c>
      <c r="H88" s="35">
        <v>0</v>
      </c>
      <c r="I88" s="35">
        <f>ROUND(ROUND(H88,2)*ROUND(G88,3),2)</f>
      </c>
      <c r="J88" s="33" t="s">
        <v>64</v>
      </c>
      <c r="O88">
        <f>(I88*21)/100</f>
      </c>
      <c r="P88" t="s">
        <v>27</v>
      </c>
    </row>
    <row r="89" spans="1:5" ht="12.75">
      <c r="A89" s="36" t="s">
        <v>55</v>
      </c>
      <c r="E89" s="37" t="s">
        <v>52</v>
      </c>
    </row>
    <row r="90" spans="1:5" ht="12.75">
      <c r="A90" s="40" t="s">
        <v>57</v>
      </c>
      <c r="E90" s="39" t="s">
        <v>445</v>
      </c>
    </row>
    <row r="91" spans="1:16" ht="12.75">
      <c r="A91" s="26" t="s">
        <v>50</v>
      </c>
      <c r="B91" s="31" t="s">
        <v>212</v>
      </c>
      <c r="C91" s="31" t="s">
        <v>198</v>
      </c>
      <c r="D91" s="26" t="s">
        <v>52</v>
      </c>
      <c r="E91" s="32" t="s">
        <v>199</v>
      </c>
      <c r="F91" s="33" t="s">
        <v>123</v>
      </c>
      <c r="G91" s="34">
        <v>4.763</v>
      </c>
      <c r="H91" s="35">
        <v>0</v>
      </c>
      <c r="I91" s="35">
        <f>ROUND(ROUND(H91,2)*ROUND(G91,3),2)</f>
      </c>
      <c r="J91" s="33" t="s">
        <v>64</v>
      </c>
      <c r="O91">
        <f>(I91*21)/100</f>
      </c>
      <c r="P91" t="s">
        <v>27</v>
      </c>
    </row>
    <row r="92" spans="1:5" ht="12.75">
      <c r="A92" s="36" t="s">
        <v>55</v>
      </c>
      <c r="E92" s="37" t="s">
        <v>52</v>
      </c>
    </row>
    <row r="93" spans="1:5" ht="12.75">
      <c r="A93" s="38" t="s">
        <v>57</v>
      </c>
      <c r="E93" s="39" t="s">
        <v>446</v>
      </c>
    </row>
    <row r="94" spans="1:18" ht="12.75" customHeight="1">
      <c r="A94" s="6" t="s">
        <v>48</v>
      </c>
      <c r="B94" s="6"/>
      <c r="C94" s="43" t="s">
        <v>37</v>
      </c>
      <c r="D94" s="6"/>
      <c r="E94" s="29" t="s">
        <v>201</v>
      </c>
      <c r="F94" s="6"/>
      <c r="G94" s="6"/>
      <c r="H94" s="6"/>
      <c r="I94" s="44">
        <f>0+Q94</f>
      </c>
      <c r="J94" s="6"/>
      <c r="O94">
        <f>0+R94</f>
      </c>
      <c r="Q94">
        <f>0+I95+I98+I101+I104+I107+I110+I113+I116+I119</f>
      </c>
      <c r="R94">
        <f>0+O95+O98+O101+O104+O107+O110+O113+O116+O119</f>
      </c>
    </row>
    <row r="95" spans="1:16" ht="12.75">
      <c r="A95" s="26" t="s">
        <v>50</v>
      </c>
      <c r="B95" s="31" t="s">
        <v>214</v>
      </c>
      <c r="C95" s="31" t="s">
        <v>203</v>
      </c>
      <c r="D95" s="26" t="s">
        <v>52</v>
      </c>
      <c r="E95" s="32" t="s">
        <v>204</v>
      </c>
      <c r="F95" s="33" t="s">
        <v>118</v>
      </c>
      <c r="G95" s="34">
        <v>291.996</v>
      </c>
      <c r="H95" s="35">
        <v>0</v>
      </c>
      <c r="I95" s="35">
        <f>ROUND(ROUND(H95,2)*ROUND(G95,3),2)</f>
      </c>
      <c r="J95" s="33" t="s">
        <v>64</v>
      </c>
      <c r="O95">
        <f>(I95*21)/100</f>
      </c>
      <c r="P95" t="s">
        <v>27</v>
      </c>
    </row>
    <row r="96" spans="1:5" ht="12.75">
      <c r="A96" s="36" t="s">
        <v>55</v>
      </c>
      <c r="E96" s="37" t="s">
        <v>447</v>
      </c>
    </row>
    <row r="97" spans="1:5" ht="12.75">
      <c r="A97" s="40" t="s">
        <v>57</v>
      </c>
      <c r="E97" s="39" t="s">
        <v>448</v>
      </c>
    </row>
    <row r="98" spans="1:16" ht="12.75">
      <c r="A98" s="26" t="s">
        <v>50</v>
      </c>
      <c r="B98" s="31" t="s">
        <v>219</v>
      </c>
      <c r="C98" s="31" t="s">
        <v>208</v>
      </c>
      <c r="D98" s="26" t="s">
        <v>52</v>
      </c>
      <c r="E98" s="32" t="s">
        <v>209</v>
      </c>
      <c r="F98" s="33" t="s">
        <v>118</v>
      </c>
      <c r="G98" s="34">
        <v>41.748</v>
      </c>
      <c r="H98" s="35">
        <v>0</v>
      </c>
      <c r="I98" s="35">
        <f>ROUND(ROUND(H98,2)*ROUND(G98,3),2)</f>
      </c>
      <c r="J98" s="33" t="s">
        <v>64</v>
      </c>
      <c r="O98">
        <f>(I98*21)/100</f>
      </c>
      <c r="P98" t="s">
        <v>27</v>
      </c>
    </row>
    <row r="99" spans="1:5" ht="12.75">
      <c r="A99" s="36" t="s">
        <v>55</v>
      </c>
      <c r="E99" s="37" t="s">
        <v>449</v>
      </c>
    </row>
    <row r="100" spans="1:5" ht="38.25">
      <c r="A100" s="40" t="s">
        <v>57</v>
      </c>
      <c r="E100" s="39" t="s">
        <v>450</v>
      </c>
    </row>
    <row r="101" spans="1:16" ht="12.75">
      <c r="A101" s="26" t="s">
        <v>50</v>
      </c>
      <c r="B101" s="31" t="s">
        <v>224</v>
      </c>
      <c r="C101" s="31" t="s">
        <v>215</v>
      </c>
      <c r="D101" s="26" t="s">
        <v>52</v>
      </c>
      <c r="E101" s="32" t="s">
        <v>216</v>
      </c>
      <c r="F101" s="33" t="s">
        <v>118</v>
      </c>
      <c r="G101" s="34">
        <v>312.415</v>
      </c>
      <c r="H101" s="35">
        <v>0</v>
      </c>
      <c r="I101" s="35">
        <f>ROUND(ROUND(H101,2)*ROUND(G101,3),2)</f>
      </c>
      <c r="J101" s="33" t="s">
        <v>64</v>
      </c>
      <c r="O101">
        <f>(I101*21)/100</f>
      </c>
      <c r="P101" t="s">
        <v>27</v>
      </c>
    </row>
    <row r="102" spans="1:5" ht="12.75">
      <c r="A102" s="36" t="s">
        <v>55</v>
      </c>
      <c r="E102" s="37" t="s">
        <v>451</v>
      </c>
    </row>
    <row r="103" spans="1:5" ht="12.75">
      <c r="A103" s="40" t="s">
        <v>57</v>
      </c>
      <c r="E103" s="39" t="s">
        <v>452</v>
      </c>
    </row>
    <row r="104" spans="1:16" ht="12.75">
      <c r="A104" s="26" t="s">
        <v>50</v>
      </c>
      <c r="B104" s="31" t="s">
        <v>227</v>
      </c>
      <c r="C104" s="31" t="s">
        <v>382</v>
      </c>
      <c r="D104" s="26" t="s">
        <v>52</v>
      </c>
      <c r="E104" s="32" t="s">
        <v>383</v>
      </c>
      <c r="F104" s="33" t="s">
        <v>118</v>
      </c>
      <c r="G104" s="34">
        <v>21.58</v>
      </c>
      <c r="H104" s="35">
        <v>0</v>
      </c>
      <c r="I104" s="35">
        <f>ROUND(ROUND(H104,2)*ROUND(G104,3),2)</f>
      </c>
      <c r="J104" s="33" t="s">
        <v>64</v>
      </c>
      <c r="O104">
        <f>(I104*21)/100</f>
      </c>
      <c r="P104" t="s">
        <v>27</v>
      </c>
    </row>
    <row r="105" spans="1:5" ht="12.75">
      <c r="A105" s="36" t="s">
        <v>55</v>
      </c>
      <c r="E105" s="37" t="s">
        <v>52</v>
      </c>
    </row>
    <row r="106" spans="1:5" ht="12.75">
      <c r="A106" s="40" t="s">
        <v>57</v>
      </c>
      <c r="E106" s="39" t="s">
        <v>453</v>
      </c>
    </row>
    <row r="107" spans="1:16" ht="12.75">
      <c r="A107" s="26" t="s">
        <v>50</v>
      </c>
      <c r="B107" s="31" t="s">
        <v>232</v>
      </c>
      <c r="C107" s="31" t="s">
        <v>228</v>
      </c>
      <c r="D107" s="26" t="s">
        <v>52</v>
      </c>
      <c r="E107" s="32" t="s">
        <v>229</v>
      </c>
      <c r="F107" s="33" t="s">
        <v>118</v>
      </c>
      <c r="G107" s="34">
        <v>291.996</v>
      </c>
      <c r="H107" s="35">
        <v>0</v>
      </c>
      <c r="I107" s="35">
        <f>ROUND(ROUND(H107,2)*ROUND(G107,3),2)</f>
      </c>
      <c r="J107" s="33" t="s">
        <v>64</v>
      </c>
      <c r="O107">
        <f>(I107*21)/100</f>
      </c>
      <c r="P107" t="s">
        <v>27</v>
      </c>
    </row>
    <row r="108" spans="1:5" ht="12.75">
      <c r="A108" s="36" t="s">
        <v>55</v>
      </c>
      <c r="E108" s="37" t="s">
        <v>230</v>
      </c>
    </row>
    <row r="109" spans="1:5" ht="12.75">
      <c r="A109" s="40" t="s">
        <v>57</v>
      </c>
      <c r="E109" s="39" t="s">
        <v>448</v>
      </c>
    </row>
    <row r="110" spans="1:16" ht="12.75">
      <c r="A110" s="26" t="s">
        <v>50</v>
      </c>
      <c r="B110" s="31" t="s">
        <v>236</v>
      </c>
      <c r="C110" s="31" t="s">
        <v>233</v>
      </c>
      <c r="D110" s="26" t="s">
        <v>52</v>
      </c>
      <c r="E110" s="32" t="s">
        <v>234</v>
      </c>
      <c r="F110" s="33" t="s">
        <v>118</v>
      </c>
      <c r="G110" s="34">
        <v>565.674</v>
      </c>
      <c r="H110" s="35">
        <v>0</v>
      </c>
      <c r="I110" s="35">
        <f>ROUND(ROUND(H110,2)*ROUND(G110,3),2)</f>
      </c>
      <c r="J110" s="33" t="s">
        <v>64</v>
      </c>
      <c r="O110">
        <f>(I110*21)/100</f>
      </c>
      <c r="P110" t="s">
        <v>27</v>
      </c>
    </row>
    <row r="111" spans="1:5" ht="12.75">
      <c r="A111" s="36" t="s">
        <v>55</v>
      </c>
      <c r="E111" s="37" t="s">
        <v>454</v>
      </c>
    </row>
    <row r="112" spans="1:5" ht="38.25">
      <c r="A112" s="40" t="s">
        <v>57</v>
      </c>
      <c r="E112" s="39" t="s">
        <v>455</v>
      </c>
    </row>
    <row r="113" spans="1:16" ht="12.75">
      <c r="A113" s="26" t="s">
        <v>50</v>
      </c>
      <c r="B113" s="31" t="s">
        <v>241</v>
      </c>
      <c r="C113" s="31" t="s">
        <v>242</v>
      </c>
      <c r="D113" s="26" t="s">
        <v>52</v>
      </c>
      <c r="E113" s="32" t="s">
        <v>243</v>
      </c>
      <c r="F113" s="33" t="s">
        <v>118</v>
      </c>
      <c r="G113" s="34">
        <v>277.512</v>
      </c>
      <c r="H113" s="35">
        <v>0</v>
      </c>
      <c r="I113" s="35">
        <f>ROUND(ROUND(H113,2)*ROUND(G113,3),2)</f>
      </c>
      <c r="J113" s="33" t="s">
        <v>64</v>
      </c>
      <c r="O113">
        <f>(I113*21)/100</f>
      </c>
      <c r="P113" t="s">
        <v>27</v>
      </c>
    </row>
    <row r="114" spans="1:5" ht="12.75">
      <c r="A114" s="36" t="s">
        <v>55</v>
      </c>
      <c r="E114" s="37" t="s">
        <v>52</v>
      </c>
    </row>
    <row r="115" spans="1:5" ht="12.75">
      <c r="A115" s="40" t="s">
        <v>57</v>
      </c>
      <c r="E115" s="39" t="s">
        <v>456</v>
      </c>
    </row>
    <row r="116" spans="1:16" ht="12.75">
      <c r="A116" s="26" t="s">
        <v>50</v>
      </c>
      <c r="B116" s="31" t="s">
        <v>246</v>
      </c>
      <c r="C116" s="31" t="s">
        <v>247</v>
      </c>
      <c r="D116" s="26" t="s">
        <v>52</v>
      </c>
      <c r="E116" s="32" t="s">
        <v>248</v>
      </c>
      <c r="F116" s="33" t="s">
        <v>118</v>
      </c>
      <c r="G116" s="34">
        <v>281.772</v>
      </c>
      <c r="H116" s="35">
        <v>0</v>
      </c>
      <c r="I116" s="35">
        <f>ROUND(ROUND(H116,2)*ROUND(G116,3),2)</f>
      </c>
      <c r="J116" s="33" t="s">
        <v>64</v>
      </c>
      <c r="O116">
        <f>(I116*21)/100</f>
      </c>
      <c r="P116" t="s">
        <v>27</v>
      </c>
    </row>
    <row r="117" spans="1:5" ht="12.75">
      <c r="A117" s="36" t="s">
        <v>55</v>
      </c>
      <c r="E117" s="37" t="s">
        <v>52</v>
      </c>
    </row>
    <row r="118" spans="1:5" ht="12.75">
      <c r="A118" s="40" t="s">
        <v>57</v>
      </c>
      <c r="E118" s="39" t="s">
        <v>457</v>
      </c>
    </row>
    <row r="119" spans="1:16" ht="12.75">
      <c r="A119" s="26" t="s">
        <v>50</v>
      </c>
      <c r="B119" s="31" t="s">
        <v>250</v>
      </c>
      <c r="C119" s="31" t="s">
        <v>255</v>
      </c>
      <c r="D119" s="26" t="s">
        <v>52</v>
      </c>
      <c r="E119" s="32" t="s">
        <v>256</v>
      </c>
      <c r="F119" s="33" t="s">
        <v>118</v>
      </c>
      <c r="G119" s="34">
        <v>286.458</v>
      </c>
      <c r="H119" s="35">
        <v>0</v>
      </c>
      <c r="I119" s="35">
        <f>ROUND(ROUND(H119,2)*ROUND(G119,3),2)</f>
      </c>
      <c r="J119" s="33" t="s">
        <v>64</v>
      </c>
      <c r="O119">
        <f>(I119*21)/100</f>
      </c>
      <c r="P119" t="s">
        <v>27</v>
      </c>
    </row>
    <row r="120" spans="1:5" ht="12.75">
      <c r="A120" s="36" t="s">
        <v>55</v>
      </c>
      <c r="E120" s="37" t="s">
        <v>52</v>
      </c>
    </row>
    <row r="121" spans="1:5" ht="12.75">
      <c r="A121" s="38" t="s">
        <v>57</v>
      </c>
      <c r="E121" s="39" t="s">
        <v>458</v>
      </c>
    </row>
    <row r="122" spans="1:18" ht="12.75" customHeight="1">
      <c r="A122" s="6" t="s">
        <v>48</v>
      </c>
      <c r="B122" s="6"/>
      <c r="C122" s="43" t="s">
        <v>78</v>
      </c>
      <c r="D122" s="6"/>
      <c r="E122" s="29" t="s">
        <v>272</v>
      </c>
      <c r="F122" s="6"/>
      <c r="G122" s="6"/>
      <c r="H122" s="6"/>
      <c r="I122" s="44">
        <f>0+Q122</f>
      </c>
      <c r="J122" s="6"/>
      <c r="O122">
        <f>0+R122</f>
      </c>
      <c r="Q122">
        <f>0+I123+I126</f>
      </c>
      <c r="R122">
        <f>0+O123+O126</f>
      </c>
    </row>
    <row r="123" spans="1:16" ht="12.75">
      <c r="A123" s="26" t="s">
        <v>50</v>
      </c>
      <c r="B123" s="31" t="s">
        <v>254</v>
      </c>
      <c r="C123" s="31" t="s">
        <v>274</v>
      </c>
      <c r="D123" s="26" t="s">
        <v>52</v>
      </c>
      <c r="E123" s="32" t="s">
        <v>275</v>
      </c>
      <c r="F123" s="33" t="s">
        <v>132</v>
      </c>
      <c r="G123" s="34">
        <v>26.46</v>
      </c>
      <c r="H123" s="35">
        <v>0</v>
      </c>
      <c r="I123" s="35">
        <f>ROUND(ROUND(H123,2)*ROUND(G123,3),2)</f>
      </c>
      <c r="J123" s="33" t="s">
        <v>64</v>
      </c>
      <c r="O123">
        <f>(I123*21)/100</f>
      </c>
      <c r="P123" t="s">
        <v>27</v>
      </c>
    </row>
    <row r="124" spans="1:5" ht="12.75">
      <c r="A124" s="36" t="s">
        <v>55</v>
      </c>
      <c r="E124" s="37" t="s">
        <v>52</v>
      </c>
    </row>
    <row r="125" spans="1:5" ht="12.75">
      <c r="A125" s="40" t="s">
        <v>57</v>
      </c>
      <c r="E125" s="39" t="s">
        <v>459</v>
      </c>
    </row>
    <row r="126" spans="1:16" ht="12.75">
      <c r="A126" s="26" t="s">
        <v>50</v>
      </c>
      <c r="B126" s="31" t="s">
        <v>258</v>
      </c>
      <c r="C126" s="31" t="s">
        <v>460</v>
      </c>
      <c r="D126" s="26" t="s">
        <v>52</v>
      </c>
      <c r="E126" s="32" t="s">
        <v>461</v>
      </c>
      <c r="F126" s="33" t="s">
        <v>87</v>
      </c>
      <c r="G126" s="34">
        <v>2</v>
      </c>
      <c r="H126" s="35">
        <v>0</v>
      </c>
      <c r="I126" s="35">
        <f>ROUND(ROUND(H126,2)*ROUND(G126,3),2)</f>
      </c>
      <c r="J126" s="33" t="s">
        <v>64</v>
      </c>
      <c r="O126">
        <f>(I126*21)/100</f>
      </c>
      <c r="P126" t="s">
        <v>27</v>
      </c>
    </row>
    <row r="127" spans="1:5" ht="12.75">
      <c r="A127" s="36" t="s">
        <v>55</v>
      </c>
      <c r="E127" s="37" t="s">
        <v>52</v>
      </c>
    </row>
    <row r="128" spans="1:5" ht="12.75">
      <c r="A128" s="38" t="s">
        <v>57</v>
      </c>
      <c r="E128" s="39" t="s">
        <v>89</v>
      </c>
    </row>
    <row r="129" spans="1:18" ht="12.75" customHeight="1">
      <c r="A129" s="6" t="s">
        <v>48</v>
      </c>
      <c r="B129" s="6"/>
      <c r="C129" s="43" t="s">
        <v>42</v>
      </c>
      <c r="D129" s="6"/>
      <c r="E129" s="29" t="s">
        <v>292</v>
      </c>
      <c r="F129" s="6"/>
      <c r="G129" s="6"/>
      <c r="H129" s="6"/>
      <c r="I129" s="44">
        <f>0+Q129</f>
      </c>
      <c r="J129" s="6"/>
      <c r="O129">
        <f>0+R129</f>
      </c>
      <c r="Q129">
        <f>0+I130+I133+I136+I139</f>
      </c>
      <c r="R129">
        <f>0+O130+O133+O136+O139</f>
      </c>
    </row>
    <row r="130" spans="1:16" ht="12.75">
      <c r="A130" s="26" t="s">
        <v>50</v>
      </c>
      <c r="B130" s="31" t="s">
        <v>263</v>
      </c>
      <c r="C130" s="31" t="s">
        <v>399</v>
      </c>
      <c r="D130" s="26" t="s">
        <v>52</v>
      </c>
      <c r="E130" s="32" t="s">
        <v>400</v>
      </c>
      <c r="F130" s="33" t="s">
        <v>87</v>
      </c>
      <c r="G130" s="34">
        <v>3</v>
      </c>
      <c r="H130" s="35">
        <v>0</v>
      </c>
      <c r="I130" s="35">
        <f>ROUND(ROUND(H130,2)*ROUND(G130,3),2)</f>
      </c>
      <c r="J130" s="33" t="s">
        <v>64</v>
      </c>
      <c r="O130">
        <f>(I130*21)/100</f>
      </c>
      <c r="P130" t="s">
        <v>27</v>
      </c>
    </row>
    <row r="131" spans="1:5" ht="12.75">
      <c r="A131" s="36" t="s">
        <v>55</v>
      </c>
      <c r="E131" s="37" t="s">
        <v>52</v>
      </c>
    </row>
    <row r="132" spans="1:5" ht="38.25">
      <c r="A132" s="40" t="s">
        <v>57</v>
      </c>
      <c r="E132" s="39" t="s">
        <v>462</v>
      </c>
    </row>
    <row r="133" spans="1:16" ht="12.75">
      <c r="A133" s="26" t="s">
        <v>50</v>
      </c>
      <c r="B133" s="31" t="s">
        <v>268</v>
      </c>
      <c r="C133" s="31" t="s">
        <v>303</v>
      </c>
      <c r="D133" s="26" t="s">
        <v>52</v>
      </c>
      <c r="E133" s="32" t="s">
        <v>304</v>
      </c>
      <c r="F133" s="33" t="s">
        <v>132</v>
      </c>
      <c r="G133" s="34">
        <v>42.5</v>
      </c>
      <c r="H133" s="35">
        <v>0</v>
      </c>
      <c r="I133" s="35">
        <f>ROUND(ROUND(H133,2)*ROUND(G133,3),2)</f>
      </c>
      <c r="J133" s="33" t="s">
        <v>64</v>
      </c>
      <c r="O133">
        <f>(I133*21)/100</f>
      </c>
      <c r="P133" t="s">
        <v>27</v>
      </c>
    </row>
    <row r="134" spans="1:5" ht="12.75">
      <c r="A134" s="36" t="s">
        <v>55</v>
      </c>
      <c r="E134" s="37" t="s">
        <v>52</v>
      </c>
    </row>
    <row r="135" spans="1:5" ht="12.75">
      <c r="A135" s="40" t="s">
        <v>57</v>
      </c>
      <c r="E135" s="39" t="s">
        <v>463</v>
      </c>
    </row>
    <row r="136" spans="1:16" ht="12.75">
      <c r="A136" s="26" t="s">
        <v>50</v>
      </c>
      <c r="B136" s="31" t="s">
        <v>273</v>
      </c>
      <c r="C136" s="31" t="s">
        <v>311</v>
      </c>
      <c r="D136" s="26" t="s">
        <v>52</v>
      </c>
      <c r="E136" s="32" t="s">
        <v>312</v>
      </c>
      <c r="F136" s="33" t="s">
        <v>132</v>
      </c>
      <c r="G136" s="34">
        <v>13</v>
      </c>
      <c r="H136" s="35">
        <v>0</v>
      </c>
      <c r="I136" s="35">
        <f>ROUND(ROUND(H136,2)*ROUND(G136,3),2)</f>
      </c>
      <c r="J136" s="33" t="s">
        <v>64</v>
      </c>
      <c r="O136">
        <f>(I136*21)/100</f>
      </c>
      <c r="P136" t="s">
        <v>27</v>
      </c>
    </row>
    <row r="137" spans="1:5" ht="12.75">
      <c r="A137" s="36" t="s">
        <v>55</v>
      </c>
      <c r="E137" s="37" t="s">
        <v>313</v>
      </c>
    </row>
    <row r="138" spans="1:5" ht="12.75">
      <c r="A138" s="40" t="s">
        <v>57</v>
      </c>
      <c r="E138" s="39" t="s">
        <v>339</v>
      </c>
    </row>
    <row r="139" spans="1:16" ht="12.75">
      <c r="A139" s="26" t="s">
        <v>50</v>
      </c>
      <c r="B139" s="31" t="s">
        <v>277</v>
      </c>
      <c r="C139" s="31" t="s">
        <v>316</v>
      </c>
      <c r="D139" s="26" t="s">
        <v>52</v>
      </c>
      <c r="E139" s="32" t="s">
        <v>317</v>
      </c>
      <c r="F139" s="33" t="s">
        <v>132</v>
      </c>
      <c r="G139" s="34">
        <v>57.5</v>
      </c>
      <c r="H139" s="35">
        <v>0</v>
      </c>
      <c r="I139" s="35">
        <f>ROUND(ROUND(H139,2)*ROUND(G139,3),2)</f>
      </c>
      <c r="J139" s="33" t="s">
        <v>64</v>
      </c>
      <c r="O139">
        <f>(I139*21)/100</f>
      </c>
      <c r="P139" t="s">
        <v>27</v>
      </c>
    </row>
    <row r="140" spans="1:5" ht="12.75">
      <c r="A140" s="36" t="s">
        <v>55</v>
      </c>
      <c r="E140" s="37" t="s">
        <v>52</v>
      </c>
    </row>
    <row r="141" spans="1:5" ht="51">
      <c r="A141" s="38" t="s">
        <v>57</v>
      </c>
      <c r="E141" s="39" t="s">
        <v>464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0+O9+O19+O77+O81+O94+O119+O126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465</v>
      </c>
      <c r="I3" s="41">
        <f>0+I9+I19+I77+I81+I94+I119+I126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465</v>
      </c>
      <c r="D4" s="1"/>
      <c r="E4" s="14" t="s">
        <v>466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465</v>
      </c>
      <c r="D5" s="6"/>
      <c r="E5" s="18" t="s">
        <v>466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</f>
      </c>
      <c r="R9">
        <f>0+O10+O13+O16</f>
      </c>
    </row>
    <row r="10" spans="1:16" ht="12.75">
      <c r="A10" s="26" t="s">
        <v>50</v>
      </c>
      <c r="B10" s="31" t="s">
        <v>31</v>
      </c>
      <c r="C10" s="31" t="s">
        <v>104</v>
      </c>
      <c r="D10" s="26" t="s">
        <v>52</v>
      </c>
      <c r="E10" s="32" t="s">
        <v>105</v>
      </c>
      <c r="F10" s="33" t="s">
        <v>106</v>
      </c>
      <c r="G10" s="34">
        <v>816.441</v>
      </c>
      <c r="H10" s="35">
        <v>0</v>
      </c>
      <c r="I10" s="35">
        <f>ROUND(ROUND(H10,2)*ROUND(G10,3),2)</f>
      </c>
      <c r="J10" s="33" t="s">
        <v>64</v>
      </c>
      <c r="O10">
        <f>(I10*21)/100</f>
      </c>
      <c r="P10" t="s">
        <v>27</v>
      </c>
    </row>
    <row r="11" spans="1:5" ht="12.75">
      <c r="A11" s="36" t="s">
        <v>55</v>
      </c>
      <c r="E11" s="37" t="s">
        <v>107</v>
      </c>
    </row>
    <row r="12" spans="1:5" ht="38.25">
      <c r="A12" s="40" t="s">
        <v>57</v>
      </c>
      <c r="E12" s="39" t="s">
        <v>468</v>
      </c>
    </row>
    <row r="13" spans="1:16" ht="12.75">
      <c r="A13" s="26" t="s">
        <v>50</v>
      </c>
      <c r="B13" s="31" t="s">
        <v>27</v>
      </c>
      <c r="C13" s="31" t="s">
        <v>327</v>
      </c>
      <c r="D13" s="26" t="s">
        <v>52</v>
      </c>
      <c r="E13" s="32" t="s">
        <v>328</v>
      </c>
      <c r="F13" s="33" t="s">
        <v>123</v>
      </c>
      <c r="G13" s="34">
        <v>109.467</v>
      </c>
      <c r="H13" s="35">
        <v>0</v>
      </c>
      <c r="I13" s="35">
        <f>ROUND(ROUND(H13,2)*ROUND(G13,3),2)</f>
      </c>
      <c r="J13" s="33" t="s">
        <v>64</v>
      </c>
      <c r="O13">
        <f>(I13*21)/100</f>
      </c>
      <c r="P13" t="s">
        <v>27</v>
      </c>
    </row>
    <row r="14" spans="1:5" ht="12.75">
      <c r="A14" s="36" t="s">
        <v>55</v>
      </c>
      <c r="E14" s="37" t="s">
        <v>329</v>
      </c>
    </row>
    <row r="15" spans="1:5" ht="51">
      <c r="A15" s="40" t="s">
        <v>57</v>
      </c>
      <c r="E15" s="39" t="s">
        <v>469</v>
      </c>
    </row>
    <row r="16" spans="1:16" ht="25.5">
      <c r="A16" s="26" t="s">
        <v>50</v>
      </c>
      <c r="B16" s="31" t="s">
        <v>26</v>
      </c>
      <c r="C16" s="31" t="s">
        <v>109</v>
      </c>
      <c r="D16" s="26" t="s">
        <v>52</v>
      </c>
      <c r="E16" s="32" t="s">
        <v>110</v>
      </c>
      <c r="F16" s="33" t="s">
        <v>106</v>
      </c>
      <c r="G16" s="34">
        <v>2183.837</v>
      </c>
      <c r="H16" s="35">
        <v>0</v>
      </c>
      <c r="I16" s="35">
        <f>ROUND(ROUND(H16,2)*ROUND(G16,3),2)</f>
      </c>
      <c r="J16" s="33" t="s">
        <v>64</v>
      </c>
      <c r="O16">
        <f>(I16*21)/100</f>
      </c>
      <c r="P16" t="s">
        <v>27</v>
      </c>
    </row>
    <row r="17" spans="1:5" ht="12.75">
      <c r="A17" s="36" t="s">
        <v>55</v>
      </c>
      <c r="E17" s="37" t="s">
        <v>52</v>
      </c>
    </row>
    <row r="18" spans="1:5" ht="76.5">
      <c r="A18" s="38" t="s">
        <v>57</v>
      </c>
      <c r="E18" s="39" t="s">
        <v>470</v>
      </c>
    </row>
    <row r="19" spans="1:18" ht="12.75" customHeight="1">
      <c r="A19" s="6" t="s">
        <v>48</v>
      </c>
      <c r="B19" s="6"/>
      <c r="C19" s="43" t="s">
        <v>31</v>
      </c>
      <c r="D19" s="6"/>
      <c r="E19" s="29" t="s">
        <v>115</v>
      </c>
      <c r="F19" s="6"/>
      <c r="G19" s="6"/>
      <c r="H19" s="6"/>
      <c r="I19" s="44">
        <f>0+Q19</f>
      </c>
      <c r="J19" s="6"/>
      <c r="O19">
        <f>0+R19</f>
      </c>
      <c r="Q19">
        <f>0+I20+I23+I26+I29+I32+I35+I38+I41+I44+I47+I50+I53+I56+I59+I62+I65+I68+I71+I74</f>
      </c>
      <c r="R19">
        <f>0+O20+O23+O26+O29+O32+O35+O38+O41+O44+O47+O50+O53+O56+O59+O62+O65+O68+O71+O74</f>
      </c>
    </row>
    <row r="20" spans="1:16" ht="12.75">
      <c r="A20" s="26" t="s">
        <v>50</v>
      </c>
      <c r="B20" s="31" t="s">
        <v>35</v>
      </c>
      <c r="C20" s="31" t="s">
        <v>116</v>
      </c>
      <c r="D20" s="26" t="s">
        <v>52</v>
      </c>
      <c r="E20" s="32" t="s">
        <v>117</v>
      </c>
      <c r="F20" s="33" t="s">
        <v>118</v>
      </c>
      <c r="G20" s="34">
        <v>424.13</v>
      </c>
      <c r="H20" s="35">
        <v>0</v>
      </c>
      <c r="I20" s="35">
        <f>ROUND(ROUND(H20,2)*ROUND(G20,3),2)</f>
      </c>
      <c r="J20" s="33" t="s">
        <v>64</v>
      </c>
      <c r="O20">
        <f>(I20*21)/100</f>
      </c>
      <c r="P20" t="s">
        <v>27</v>
      </c>
    </row>
    <row r="21" spans="1:5" ht="12.75">
      <c r="A21" s="36" t="s">
        <v>55</v>
      </c>
      <c r="E21" s="37" t="s">
        <v>119</v>
      </c>
    </row>
    <row r="22" spans="1:5" ht="12.75">
      <c r="A22" s="40" t="s">
        <v>57</v>
      </c>
      <c r="E22" s="39" t="s">
        <v>471</v>
      </c>
    </row>
    <row r="23" spans="1:16" ht="25.5">
      <c r="A23" s="26" t="s">
        <v>50</v>
      </c>
      <c r="B23" s="31" t="s">
        <v>37</v>
      </c>
      <c r="C23" s="31" t="s">
        <v>121</v>
      </c>
      <c r="D23" s="26" t="s">
        <v>52</v>
      </c>
      <c r="E23" s="32" t="s">
        <v>122</v>
      </c>
      <c r="F23" s="33" t="s">
        <v>123</v>
      </c>
      <c r="G23" s="34">
        <v>385.114</v>
      </c>
      <c r="H23" s="35">
        <v>0</v>
      </c>
      <c r="I23" s="35">
        <f>ROUND(ROUND(H23,2)*ROUND(G23,3),2)</f>
      </c>
      <c r="J23" s="33" t="s">
        <v>64</v>
      </c>
      <c r="O23">
        <f>(I23*21)/100</f>
      </c>
      <c r="P23" t="s">
        <v>27</v>
      </c>
    </row>
    <row r="24" spans="1:5" ht="12.75">
      <c r="A24" s="36" t="s">
        <v>55</v>
      </c>
      <c r="E24" s="37" t="s">
        <v>124</v>
      </c>
    </row>
    <row r="25" spans="1:5" ht="12.75">
      <c r="A25" s="40" t="s">
        <v>57</v>
      </c>
      <c r="E25" s="39" t="s">
        <v>472</v>
      </c>
    </row>
    <row r="26" spans="1:16" ht="12.75">
      <c r="A26" s="26" t="s">
        <v>50</v>
      </c>
      <c r="B26" s="31" t="s">
        <v>39</v>
      </c>
      <c r="C26" s="31" t="s">
        <v>126</v>
      </c>
      <c r="D26" s="26" t="s">
        <v>52</v>
      </c>
      <c r="E26" s="32" t="s">
        <v>127</v>
      </c>
      <c r="F26" s="33" t="s">
        <v>123</v>
      </c>
      <c r="G26" s="34">
        <v>123.236</v>
      </c>
      <c r="H26" s="35">
        <v>0</v>
      </c>
      <c r="I26" s="35">
        <f>ROUND(ROUND(H26,2)*ROUND(G26,3),2)</f>
      </c>
      <c r="J26" s="33" t="s">
        <v>64</v>
      </c>
      <c r="O26">
        <f>(I26*21)/100</f>
      </c>
      <c r="P26" t="s">
        <v>27</v>
      </c>
    </row>
    <row r="27" spans="1:5" ht="12.75">
      <c r="A27" s="36" t="s">
        <v>55</v>
      </c>
      <c r="E27" s="37" t="s">
        <v>128</v>
      </c>
    </row>
    <row r="28" spans="1:5" ht="12.75">
      <c r="A28" s="40" t="s">
        <v>57</v>
      </c>
      <c r="E28" s="39" t="s">
        <v>473</v>
      </c>
    </row>
    <row r="29" spans="1:16" ht="12.75">
      <c r="A29" s="26" t="s">
        <v>50</v>
      </c>
      <c r="B29" s="31" t="s">
        <v>74</v>
      </c>
      <c r="C29" s="31" t="s">
        <v>142</v>
      </c>
      <c r="D29" s="26" t="s">
        <v>52</v>
      </c>
      <c r="E29" s="32" t="s">
        <v>143</v>
      </c>
      <c r="F29" s="33" t="s">
        <v>123</v>
      </c>
      <c r="G29" s="34">
        <v>184.855</v>
      </c>
      <c r="H29" s="35">
        <v>0</v>
      </c>
      <c r="I29" s="35">
        <f>ROUND(ROUND(H29,2)*ROUND(G29,3),2)</f>
      </c>
      <c r="J29" s="33" t="s">
        <v>64</v>
      </c>
      <c r="O29">
        <f>(I29*21)/100</f>
      </c>
      <c r="P29" t="s">
        <v>27</v>
      </c>
    </row>
    <row r="30" spans="1:5" ht="12.75">
      <c r="A30" s="36" t="s">
        <v>55</v>
      </c>
      <c r="E30" s="37" t="s">
        <v>144</v>
      </c>
    </row>
    <row r="31" spans="1:5" ht="12.75">
      <c r="A31" s="40" t="s">
        <v>57</v>
      </c>
      <c r="E31" s="39" t="s">
        <v>474</v>
      </c>
    </row>
    <row r="32" spans="1:16" ht="12.75">
      <c r="A32" s="26" t="s">
        <v>50</v>
      </c>
      <c r="B32" s="31" t="s">
        <v>78</v>
      </c>
      <c r="C32" s="31" t="s">
        <v>146</v>
      </c>
      <c r="D32" s="26" t="s">
        <v>52</v>
      </c>
      <c r="E32" s="32" t="s">
        <v>147</v>
      </c>
      <c r="F32" s="33" t="s">
        <v>132</v>
      </c>
      <c r="G32" s="34">
        <v>15</v>
      </c>
      <c r="H32" s="35">
        <v>0</v>
      </c>
      <c r="I32" s="35">
        <f>ROUND(ROUND(H32,2)*ROUND(G32,3),2)</f>
      </c>
      <c r="J32" s="33" t="s">
        <v>64</v>
      </c>
      <c r="O32">
        <f>(I32*21)/100</f>
      </c>
      <c r="P32" t="s">
        <v>27</v>
      </c>
    </row>
    <row r="33" spans="1:5" ht="12.75">
      <c r="A33" s="36" t="s">
        <v>55</v>
      </c>
      <c r="E33" s="37" t="s">
        <v>52</v>
      </c>
    </row>
    <row r="34" spans="1:5" ht="12.75">
      <c r="A34" s="40" t="s">
        <v>57</v>
      </c>
      <c r="E34" s="39" t="s">
        <v>475</v>
      </c>
    </row>
    <row r="35" spans="1:16" ht="12.75">
      <c r="A35" s="26" t="s">
        <v>50</v>
      </c>
      <c r="B35" s="31" t="s">
        <v>42</v>
      </c>
      <c r="C35" s="31" t="s">
        <v>476</v>
      </c>
      <c r="D35" s="26" t="s">
        <v>52</v>
      </c>
      <c r="E35" s="32" t="s">
        <v>477</v>
      </c>
      <c r="F35" s="33" t="s">
        <v>123</v>
      </c>
      <c r="G35" s="34">
        <v>12.094</v>
      </c>
      <c r="H35" s="35">
        <v>0</v>
      </c>
      <c r="I35" s="35">
        <f>ROUND(ROUND(H35,2)*ROUND(G35,3),2)</f>
      </c>
      <c r="J35" s="33" t="s">
        <v>64</v>
      </c>
      <c r="O35">
        <f>(I35*21)/100</f>
      </c>
      <c r="P35" t="s">
        <v>27</v>
      </c>
    </row>
    <row r="36" spans="1:5" ht="12.75">
      <c r="A36" s="36" t="s">
        <v>55</v>
      </c>
      <c r="E36" s="37" t="s">
        <v>478</v>
      </c>
    </row>
    <row r="37" spans="1:5" ht="12.75">
      <c r="A37" s="40" t="s">
        <v>57</v>
      </c>
      <c r="E37" s="39" t="s">
        <v>479</v>
      </c>
    </row>
    <row r="38" spans="1:16" ht="12.75">
      <c r="A38" s="26" t="s">
        <v>50</v>
      </c>
      <c r="B38" s="31" t="s">
        <v>44</v>
      </c>
      <c r="C38" s="31" t="s">
        <v>149</v>
      </c>
      <c r="D38" s="26" t="s">
        <v>52</v>
      </c>
      <c r="E38" s="32" t="s">
        <v>150</v>
      </c>
      <c r="F38" s="33" t="s">
        <v>123</v>
      </c>
      <c r="G38" s="34">
        <v>612.1</v>
      </c>
      <c r="H38" s="35">
        <v>0</v>
      </c>
      <c r="I38" s="35">
        <f>ROUND(ROUND(H38,2)*ROUND(G38,3),2)</f>
      </c>
      <c r="J38" s="33" t="s">
        <v>64</v>
      </c>
      <c r="O38">
        <f>(I38*21)/100</f>
      </c>
      <c r="P38" t="s">
        <v>27</v>
      </c>
    </row>
    <row r="39" spans="1:5" ht="12.75">
      <c r="A39" s="36" t="s">
        <v>55</v>
      </c>
      <c r="E39" s="37" t="s">
        <v>151</v>
      </c>
    </row>
    <row r="40" spans="1:5" ht="38.25">
      <c r="A40" s="40" t="s">
        <v>57</v>
      </c>
      <c r="E40" s="39" t="s">
        <v>480</v>
      </c>
    </row>
    <row r="41" spans="1:16" ht="12.75">
      <c r="A41" s="26" t="s">
        <v>50</v>
      </c>
      <c r="B41" s="31" t="s">
        <v>46</v>
      </c>
      <c r="C41" s="31" t="s">
        <v>341</v>
      </c>
      <c r="D41" s="26" t="s">
        <v>52</v>
      </c>
      <c r="E41" s="32" t="s">
        <v>342</v>
      </c>
      <c r="F41" s="33" t="s">
        <v>123</v>
      </c>
      <c r="G41" s="34">
        <v>121.56</v>
      </c>
      <c r="H41" s="35">
        <v>0</v>
      </c>
      <c r="I41" s="35">
        <f>ROUND(ROUND(H41,2)*ROUND(G41,3),2)</f>
      </c>
      <c r="J41" s="33" t="s">
        <v>64</v>
      </c>
      <c r="O41">
        <f>(I41*21)/100</f>
      </c>
      <c r="P41" t="s">
        <v>27</v>
      </c>
    </row>
    <row r="42" spans="1:5" ht="12.75">
      <c r="A42" s="36" t="s">
        <v>55</v>
      </c>
      <c r="E42" s="37" t="s">
        <v>343</v>
      </c>
    </row>
    <row r="43" spans="1:5" ht="38.25">
      <c r="A43" s="40" t="s">
        <v>57</v>
      </c>
      <c r="E43" s="39" t="s">
        <v>481</v>
      </c>
    </row>
    <row r="44" spans="1:16" ht="12.75">
      <c r="A44" s="26" t="s">
        <v>50</v>
      </c>
      <c r="B44" s="31" t="s">
        <v>92</v>
      </c>
      <c r="C44" s="31" t="s">
        <v>428</v>
      </c>
      <c r="D44" s="26" t="s">
        <v>52</v>
      </c>
      <c r="E44" s="32" t="s">
        <v>429</v>
      </c>
      <c r="F44" s="33" t="s">
        <v>123</v>
      </c>
      <c r="G44" s="34">
        <v>18.368</v>
      </c>
      <c r="H44" s="35">
        <v>0</v>
      </c>
      <c r="I44" s="35">
        <f>ROUND(ROUND(H44,2)*ROUND(G44,3),2)</f>
      </c>
      <c r="J44" s="33" t="s">
        <v>64</v>
      </c>
      <c r="O44">
        <f>(I44*21)/100</f>
      </c>
      <c r="P44" t="s">
        <v>27</v>
      </c>
    </row>
    <row r="45" spans="1:5" ht="12.75">
      <c r="A45" s="36" t="s">
        <v>55</v>
      </c>
      <c r="E45" s="37" t="s">
        <v>430</v>
      </c>
    </row>
    <row r="46" spans="1:5" ht="12.75">
      <c r="A46" s="40" t="s">
        <v>57</v>
      </c>
      <c r="E46" s="39" t="s">
        <v>482</v>
      </c>
    </row>
    <row r="47" spans="1:16" ht="12.75">
      <c r="A47" s="26" t="s">
        <v>50</v>
      </c>
      <c r="B47" s="31" t="s">
        <v>96</v>
      </c>
      <c r="C47" s="31" t="s">
        <v>153</v>
      </c>
      <c r="D47" s="26" t="s">
        <v>52</v>
      </c>
      <c r="E47" s="32" t="s">
        <v>154</v>
      </c>
      <c r="F47" s="33" t="s">
        <v>123</v>
      </c>
      <c r="G47" s="34">
        <v>10.764</v>
      </c>
      <c r="H47" s="35">
        <v>0</v>
      </c>
      <c r="I47" s="35">
        <f>ROUND(ROUND(H47,2)*ROUND(G47,3),2)</f>
      </c>
      <c r="J47" s="33" t="s">
        <v>64</v>
      </c>
      <c r="O47">
        <f>(I47*21)/100</f>
      </c>
      <c r="P47" t="s">
        <v>27</v>
      </c>
    </row>
    <row r="48" spans="1:5" ht="12.75">
      <c r="A48" s="36" t="s">
        <v>55</v>
      </c>
      <c r="E48" s="37" t="s">
        <v>151</v>
      </c>
    </row>
    <row r="49" spans="1:5" ht="12.75">
      <c r="A49" s="40" t="s">
        <v>57</v>
      </c>
      <c r="E49" s="39" t="s">
        <v>483</v>
      </c>
    </row>
    <row r="50" spans="1:16" ht="12.75">
      <c r="A50" s="26" t="s">
        <v>50</v>
      </c>
      <c r="B50" s="31" t="s">
        <v>156</v>
      </c>
      <c r="C50" s="31" t="s">
        <v>157</v>
      </c>
      <c r="D50" s="26" t="s">
        <v>52</v>
      </c>
      <c r="E50" s="32" t="s">
        <v>158</v>
      </c>
      <c r="F50" s="33" t="s">
        <v>123</v>
      </c>
      <c r="G50" s="34">
        <v>653.328</v>
      </c>
      <c r="H50" s="35">
        <v>0</v>
      </c>
      <c r="I50" s="35">
        <f>ROUND(ROUND(H50,2)*ROUND(G50,3),2)</f>
      </c>
      <c r="J50" s="33" t="s">
        <v>64</v>
      </c>
      <c r="O50">
        <f>(I50*21)/100</f>
      </c>
      <c r="P50" t="s">
        <v>27</v>
      </c>
    </row>
    <row r="51" spans="1:5" ht="12.75">
      <c r="A51" s="36" t="s">
        <v>55</v>
      </c>
      <c r="E51" s="37" t="s">
        <v>52</v>
      </c>
    </row>
    <row r="52" spans="1:5" ht="63.75">
      <c r="A52" s="40" t="s">
        <v>57</v>
      </c>
      <c r="E52" s="39" t="s">
        <v>484</v>
      </c>
    </row>
    <row r="53" spans="1:16" ht="12.75">
      <c r="A53" s="26" t="s">
        <v>50</v>
      </c>
      <c r="B53" s="31" t="s">
        <v>160</v>
      </c>
      <c r="C53" s="31" t="s">
        <v>161</v>
      </c>
      <c r="D53" s="26" t="s">
        <v>62</v>
      </c>
      <c r="E53" s="32" t="s">
        <v>162</v>
      </c>
      <c r="F53" s="33" t="s">
        <v>123</v>
      </c>
      <c r="G53" s="34">
        <v>623.2</v>
      </c>
      <c r="H53" s="35">
        <v>0</v>
      </c>
      <c r="I53" s="35">
        <f>ROUND(ROUND(H53,2)*ROUND(G53,3),2)</f>
      </c>
      <c r="J53" s="33" t="s">
        <v>64</v>
      </c>
      <c r="O53">
        <f>(I53*21)/100</f>
      </c>
      <c r="P53" t="s">
        <v>27</v>
      </c>
    </row>
    <row r="54" spans="1:5" ht="12.75">
      <c r="A54" s="36" t="s">
        <v>55</v>
      </c>
      <c r="E54" s="37" t="s">
        <v>52</v>
      </c>
    </row>
    <row r="55" spans="1:5" ht="12.75">
      <c r="A55" s="40" t="s">
        <v>57</v>
      </c>
      <c r="E55" s="39" t="s">
        <v>485</v>
      </c>
    </row>
    <row r="56" spans="1:16" ht="12.75">
      <c r="A56" s="26" t="s">
        <v>50</v>
      </c>
      <c r="B56" s="31" t="s">
        <v>164</v>
      </c>
      <c r="C56" s="31" t="s">
        <v>161</v>
      </c>
      <c r="D56" s="26" t="s">
        <v>66</v>
      </c>
      <c r="E56" s="32" t="s">
        <v>162</v>
      </c>
      <c r="F56" s="33" t="s">
        <v>123</v>
      </c>
      <c r="G56" s="34">
        <v>49.21</v>
      </c>
      <c r="H56" s="35">
        <v>0</v>
      </c>
      <c r="I56" s="35">
        <f>ROUND(ROUND(H56,2)*ROUND(G56,3),2)</f>
      </c>
      <c r="J56" s="33" t="s">
        <v>64</v>
      </c>
      <c r="O56">
        <f>(I56*21)/100</f>
      </c>
      <c r="P56" t="s">
        <v>27</v>
      </c>
    </row>
    <row r="57" spans="1:5" ht="12.75">
      <c r="A57" s="36" t="s">
        <v>55</v>
      </c>
      <c r="E57" s="37" t="s">
        <v>52</v>
      </c>
    </row>
    <row r="58" spans="1:5" ht="38.25">
      <c r="A58" s="40" t="s">
        <v>57</v>
      </c>
      <c r="E58" s="39" t="s">
        <v>486</v>
      </c>
    </row>
    <row r="59" spans="1:16" ht="12.75">
      <c r="A59" s="26" t="s">
        <v>50</v>
      </c>
      <c r="B59" s="31" t="s">
        <v>166</v>
      </c>
      <c r="C59" s="31" t="s">
        <v>349</v>
      </c>
      <c r="D59" s="26" t="s">
        <v>52</v>
      </c>
      <c r="E59" s="32" t="s">
        <v>350</v>
      </c>
      <c r="F59" s="33" t="s">
        <v>123</v>
      </c>
      <c r="G59" s="34">
        <v>21.093</v>
      </c>
      <c r="H59" s="35">
        <v>0</v>
      </c>
      <c r="I59" s="35">
        <f>ROUND(ROUND(H59,2)*ROUND(G59,3),2)</f>
      </c>
      <c r="J59" s="33" t="s">
        <v>64</v>
      </c>
      <c r="O59">
        <f>(I59*21)/100</f>
      </c>
      <c r="P59" t="s">
        <v>27</v>
      </c>
    </row>
    <row r="60" spans="1:5" ht="12.75">
      <c r="A60" s="36" t="s">
        <v>55</v>
      </c>
      <c r="E60" s="37" t="s">
        <v>52</v>
      </c>
    </row>
    <row r="61" spans="1:5" ht="12.75">
      <c r="A61" s="40" t="s">
        <v>57</v>
      </c>
      <c r="E61" s="39" t="s">
        <v>487</v>
      </c>
    </row>
    <row r="62" spans="1:16" ht="12.75">
      <c r="A62" s="26" t="s">
        <v>50</v>
      </c>
      <c r="B62" s="31" t="s">
        <v>170</v>
      </c>
      <c r="C62" s="31" t="s">
        <v>167</v>
      </c>
      <c r="D62" s="26" t="s">
        <v>52</v>
      </c>
      <c r="E62" s="32" t="s">
        <v>168</v>
      </c>
      <c r="F62" s="33" t="s">
        <v>123</v>
      </c>
      <c r="G62" s="34">
        <v>0.828</v>
      </c>
      <c r="H62" s="35">
        <v>0</v>
      </c>
      <c r="I62" s="35">
        <f>ROUND(ROUND(H62,2)*ROUND(G62,3),2)</f>
      </c>
      <c r="J62" s="33" t="s">
        <v>64</v>
      </c>
      <c r="O62">
        <f>(I62*21)/100</f>
      </c>
      <c r="P62" t="s">
        <v>27</v>
      </c>
    </row>
    <row r="63" spans="1:5" ht="12.75">
      <c r="A63" s="36" t="s">
        <v>55</v>
      </c>
      <c r="E63" s="37" t="s">
        <v>52</v>
      </c>
    </row>
    <row r="64" spans="1:5" ht="12.75">
      <c r="A64" s="40" t="s">
        <v>57</v>
      </c>
      <c r="E64" s="39" t="s">
        <v>488</v>
      </c>
    </row>
    <row r="65" spans="1:16" ht="12.75">
      <c r="A65" s="26" t="s">
        <v>50</v>
      </c>
      <c r="B65" s="31" t="s">
        <v>174</v>
      </c>
      <c r="C65" s="31" t="s">
        <v>171</v>
      </c>
      <c r="D65" s="26" t="s">
        <v>52</v>
      </c>
      <c r="E65" s="32" t="s">
        <v>172</v>
      </c>
      <c r="F65" s="33" t="s">
        <v>123</v>
      </c>
      <c r="G65" s="34">
        <v>7.208</v>
      </c>
      <c r="H65" s="35">
        <v>0</v>
      </c>
      <c r="I65" s="35">
        <f>ROUND(ROUND(H65,2)*ROUND(G65,3),2)</f>
      </c>
      <c r="J65" s="33" t="s">
        <v>64</v>
      </c>
      <c r="O65">
        <f>(I65*21)/100</f>
      </c>
      <c r="P65" t="s">
        <v>27</v>
      </c>
    </row>
    <row r="66" spans="1:5" ht="12.75">
      <c r="A66" s="36" t="s">
        <v>55</v>
      </c>
      <c r="E66" s="37" t="s">
        <v>52</v>
      </c>
    </row>
    <row r="67" spans="1:5" ht="12.75">
      <c r="A67" s="40" t="s">
        <v>57</v>
      </c>
      <c r="E67" s="39" t="s">
        <v>489</v>
      </c>
    </row>
    <row r="68" spans="1:16" ht="12.75">
      <c r="A68" s="26" t="s">
        <v>50</v>
      </c>
      <c r="B68" s="31" t="s">
        <v>179</v>
      </c>
      <c r="C68" s="31" t="s">
        <v>175</v>
      </c>
      <c r="D68" s="26" t="s">
        <v>52</v>
      </c>
      <c r="E68" s="32" t="s">
        <v>176</v>
      </c>
      <c r="F68" s="33" t="s">
        <v>118</v>
      </c>
      <c r="G68" s="34">
        <v>3114.661</v>
      </c>
      <c r="H68" s="35">
        <v>0</v>
      </c>
      <c r="I68" s="35">
        <f>ROUND(ROUND(H68,2)*ROUND(G68,3),2)</f>
      </c>
      <c r="J68" s="33" t="s">
        <v>64</v>
      </c>
      <c r="O68">
        <f>(I68*21)/100</f>
      </c>
      <c r="P68" t="s">
        <v>27</v>
      </c>
    </row>
    <row r="69" spans="1:5" ht="12.75">
      <c r="A69" s="36" t="s">
        <v>55</v>
      </c>
      <c r="E69" s="37" t="s">
        <v>52</v>
      </c>
    </row>
    <row r="70" spans="1:5" ht="38.25">
      <c r="A70" s="40" t="s">
        <v>57</v>
      </c>
      <c r="E70" s="39" t="s">
        <v>490</v>
      </c>
    </row>
    <row r="71" spans="1:16" ht="12.75">
      <c r="A71" s="26" t="s">
        <v>50</v>
      </c>
      <c r="B71" s="31" t="s">
        <v>183</v>
      </c>
      <c r="C71" s="31" t="s">
        <v>356</v>
      </c>
      <c r="D71" s="26" t="s">
        <v>52</v>
      </c>
      <c r="E71" s="32" t="s">
        <v>357</v>
      </c>
      <c r="F71" s="33" t="s">
        <v>118</v>
      </c>
      <c r="G71" s="34">
        <v>810.404</v>
      </c>
      <c r="H71" s="35">
        <v>0</v>
      </c>
      <c r="I71" s="35">
        <f>ROUND(ROUND(H71,2)*ROUND(G71,3),2)</f>
      </c>
      <c r="J71" s="33" t="s">
        <v>64</v>
      </c>
      <c r="O71">
        <f>(I71*21)/100</f>
      </c>
      <c r="P71" t="s">
        <v>27</v>
      </c>
    </row>
    <row r="72" spans="1:5" ht="12.75">
      <c r="A72" s="36" t="s">
        <v>55</v>
      </c>
      <c r="E72" s="37" t="s">
        <v>52</v>
      </c>
    </row>
    <row r="73" spans="1:5" ht="38.25">
      <c r="A73" s="40" t="s">
        <v>57</v>
      </c>
      <c r="E73" s="39" t="s">
        <v>491</v>
      </c>
    </row>
    <row r="74" spans="1:16" ht="12.75">
      <c r="A74" s="26" t="s">
        <v>50</v>
      </c>
      <c r="B74" s="31" t="s">
        <v>188</v>
      </c>
      <c r="C74" s="31" t="s">
        <v>359</v>
      </c>
      <c r="D74" s="26" t="s">
        <v>52</v>
      </c>
      <c r="E74" s="32" t="s">
        <v>360</v>
      </c>
      <c r="F74" s="33" t="s">
        <v>118</v>
      </c>
      <c r="G74" s="34">
        <v>810.404</v>
      </c>
      <c r="H74" s="35">
        <v>0</v>
      </c>
      <c r="I74" s="35">
        <f>ROUND(ROUND(H74,2)*ROUND(G74,3),2)</f>
      </c>
      <c r="J74" s="33" t="s">
        <v>64</v>
      </c>
      <c r="O74">
        <f>(I74*21)/100</f>
      </c>
      <c r="P74" t="s">
        <v>27</v>
      </c>
    </row>
    <row r="75" spans="1:5" ht="12.75">
      <c r="A75" s="36" t="s">
        <v>55</v>
      </c>
      <c r="E75" s="37" t="s">
        <v>52</v>
      </c>
    </row>
    <row r="76" spans="1:5" ht="38.25">
      <c r="A76" s="38" t="s">
        <v>57</v>
      </c>
      <c r="E76" s="39" t="s">
        <v>491</v>
      </c>
    </row>
    <row r="77" spans="1:18" ht="12.75" customHeight="1">
      <c r="A77" s="6" t="s">
        <v>48</v>
      </c>
      <c r="B77" s="6"/>
      <c r="C77" s="43" t="s">
        <v>27</v>
      </c>
      <c r="D77" s="6"/>
      <c r="E77" s="29" t="s">
        <v>178</v>
      </c>
      <c r="F77" s="6"/>
      <c r="G77" s="6"/>
      <c r="H77" s="6"/>
      <c r="I77" s="44">
        <f>0+Q77</f>
      </c>
      <c r="J77" s="6"/>
      <c r="O77">
        <f>0+R77</f>
      </c>
      <c r="Q77">
        <f>0+I78</f>
      </c>
      <c r="R77">
        <f>0+O78</f>
      </c>
    </row>
    <row r="78" spans="1:16" ht="12.75">
      <c r="A78" s="26" t="s">
        <v>50</v>
      </c>
      <c r="B78" s="31" t="s">
        <v>193</v>
      </c>
      <c r="C78" s="31" t="s">
        <v>189</v>
      </c>
      <c r="D78" s="26" t="s">
        <v>52</v>
      </c>
      <c r="E78" s="32" t="s">
        <v>190</v>
      </c>
      <c r="F78" s="33" t="s">
        <v>118</v>
      </c>
      <c r="G78" s="34">
        <v>1677.973</v>
      </c>
      <c r="H78" s="35">
        <v>0</v>
      </c>
      <c r="I78" s="35">
        <f>ROUND(ROUND(H78,2)*ROUND(G78,3),2)</f>
      </c>
      <c r="J78" s="33" t="s">
        <v>64</v>
      </c>
      <c r="O78">
        <f>(I78*21)/100</f>
      </c>
      <c r="P78" t="s">
        <v>27</v>
      </c>
    </row>
    <row r="79" spans="1:5" ht="12.75">
      <c r="A79" s="36" t="s">
        <v>55</v>
      </c>
      <c r="E79" s="37" t="s">
        <v>52</v>
      </c>
    </row>
    <row r="80" spans="1:5" ht="12.75">
      <c r="A80" s="38" t="s">
        <v>57</v>
      </c>
      <c r="E80" s="39" t="s">
        <v>492</v>
      </c>
    </row>
    <row r="81" spans="1:18" ht="12.75" customHeight="1">
      <c r="A81" s="6" t="s">
        <v>48</v>
      </c>
      <c r="B81" s="6"/>
      <c r="C81" s="43" t="s">
        <v>35</v>
      </c>
      <c r="D81" s="6"/>
      <c r="E81" s="29" t="s">
        <v>192</v>
      </c>
      <c r="F81" s="6"/>
      <c r="G81" s="6"/>
      <c r="H81" s="6"/>
      <c r="I81" s="44">
        <f>0+Q81</f>
      </c>
      <c r="J81" s="6"/>
      <c r="O81">
        <f>0+R81</f>
      </c>
      <c r="Q81">
        <f>0+I82+I85+I88+I91</f>
      </c>
      <c r="R81">
        <f>0+O82+O85+O88+O91</f>
      </c>
    </row>
    <row r="82" spans="1:16" ht="12.75">
      <c r="A82" s="26" t="s">
        <v>50</v>
      </c>
      <c r="B82" s="31" t="s">
        <v>197</v>
      </c>
      <c r="C82" s="31" t="s">
        <v>366</v>
      </c>
      <c r="D82" s="26" t="s">
        <v>52</v>
      </c>
      <c r="E82" s="32" t="s">
        <v>367</v>
      </c>
      <c r="F82" s="33" t="s">
        <v>123</v>
      </c>
      <c r="G82" s="34">
        <v>1.08</v>
      </c>
      <c r="H82" s="35">
        <v>0</v>
      </c>
      <c r="I82" s="35">
        <f>ROUND(ROUND(H82,2)*ROUND(G82,3),2)</f>
      </c>
      <c r="J82" s="33" t="s">
        <v>64</v>
      </c>
      <c r="O82">
        <f>(I82*21)/100</f>
      </c>
      <c r="P82" t="s">
        <v>27</v>
      </c>
    </row>
    <row r="83" spans="1:5" ht="12.75">
      <c r="A83" s="36" t="s">
        <v>55</v>
      </c>
      <c r="E83" s="37" t="s">
        <v>52</v>
      </c>
    </row>
    <row r="84" spans="1:5" ht="12.75">
      <c r="A84" s="40" t="s">
        <v>57</v>
      </c>
      <c r="E84" s="39" t="s">
        <v>493</v>
      </c>
    </row>
    <row r="85" spans="1:16" ht="12.75">
      <c r="A85" s="26" t="s">
        <v>50</v>
      </c>
      <c r="B85" s="31" t="s">
        <v>202</v>
      </c>
      <c r="C85" s="31" t="s">
        <v>369</v>
      </c>
      <c r="D85" s="26" t="s">
        <v>52</v>
      </c>
      <c r="E85" s="32" t="s">
        <v>370</v>
      </c>
      <c r="F85" s="33" t="s">
        <v>123</v>
      </c>
      <c r="G85" s="34">
        <v>2.16</v>
      </c>
      <c r="H85" s="35">
        <v>0</v>
      </c>
      <c r="I85" s="35">
        <f>ROUND(ROUND(H85,2)*ROUND(G85,3),2)</f>
      </c>
      <c r="J85" s="33" t="s">
        <v>64</v>
      </c>
      <c r="O85">
        <f>(I85*21)/100</f>
      </c>
      <c r="P85" t="s">
        <v>27</v>
      </c>
    </row>
    <row r="86" spans="1:5" ht="12.75">
      <c r="A86" s="36" t="s">
        <v>55</v>
      </c>
      <c r="E86" s="37" t="s">
        <v>52</v>
      </c>
    </row>
    <row r="87" spans="1:5" ht="12.75">
      <c r="A87" s="40" t="s">
        <v>57</v>
      </c>
      <c r="E87" s="39" t="s">
        <v>494</v>
      </c>
    </row>
    <row r="88" spans="1:16" ht="12.75">
      <c r="A88" s="26" t="s">
        <v>50</v>
      </c>
      <c r="B88" s="31" t="s">
        <v>207</v>
      </c>
      <c r="C88" s="31" t="s">
        <v>198</v>
      </c>
      <c r="D88" s="26" t="s">
        <v>52</v>
      </c>
      <c r="E88" s="32" t="s">
        <v>199</v>
      </c>
      <c r="F88" s="33" t="s">
        <v>123</v>
      </c>
      <c r="G88" s="34">
        <v>2.484</v>
      </c>
      <c r="H88" s="35">
        <v>0</v>
      </c>
      <c r="I88" s="35">
        <f>ROUND(ROUND(H88,2)*ROUND(G88,3),2)</f>
      </c>
      <c r="J88" s="33" t="s">
        <v>64</v>
      </c>
      <c r="O88">
        <f>(I88*21)/100</f>
      </c>
      <c r="P88" t="s">
        <v>27</v>
      </c>
    </row>
    <row r="89" spans="1:5" ht="12.75">
      <c r="A89" s="36" t="s">
        <v>55</v>
      </c>
      <c r="E89" s="37" t="s">
        <v>52</v>
      </c>
    </row>
    <row r="90" spans="1:5" ht="12.75">
      <c r="A90" s="40" t="s">
        <v>57</v>
      </c>
      <c r="E90" s="39" t="s">
        <v>495</v>
      </c>
    </row>
    <row r="91" spans="1:16" ht="12.75">
      <c r="A91" s="26" t="s">
        <v>50</v>
      </c>
      <c r="B91" s="31" t="s">
        <v>212</v>
      </c>
      <c r="C91" s="31" t="s">
        <v>372</v>
      </c>
      <c r="D91" s="26" t="s">
        <v>52</v>
      </c>
      <c r="E91" s="32" t="s">
        <v>373</v>
      </c>
      <c r="F91" s="33" t="s">
        <v>123</v>
      </c>
      <c r="G91" s="34">
        <v>2.16</v>
      </c>
      <c r="H91" s="35">
        <v>0</v>
      </c>
      <c r="I91" s="35">
        <f>ROUND(ROUND(H91,2)*ROUND(G91,3),2)</f>
      </c>
      <c r="J91" s="33" t="s">
        <v>64</v>
      </c>
      <c r="O91">
        <f>(I91*21)/100</f>
      </c>
      <c r="P91" t="s">
        <v>27</v>
      </c>
    </row>
    <row r="92" spans="1:5" ht="12.75">
      <c r="A92" s="36" t="s">
        <v>55</v>
      </c>
      <c r="E92" s="37" t="s">
        <v>52</v>
      </c>
    </row>
    <row r="93" spans="1:5" ht="12.75">
      <c r="A93" s="38" t="s">
        <v>57</v>
      </c>
      <c r="E93" s="39" t="s">
        <v>496</v>
      </c>
    </row>
    <row r="94" spans="1:18" ht="12.75" customHeight="1">
      <c r="A94" s="6" t="s">
        <v>48</v>
      </c>
      <c r="B94" s="6"/>
      <c r="C94" s="43" t="s">
        <v>37</v>
      </c>
      <c r="D94" s="6"/>
      <c r="E94" s="29" t="s">
        <v>201</v>
      </c>
      <c r="F94" s="6"/>
      <c r="G94" s="6"/>
      <c r="H94" s="6"/>
      <c r="I94" s="44">
        <f>0+Q94</f>
      </c>
      <c r="J94" s="6"/>
      <c r="O94">
        <f>0+R94</f>
      </c>
      <c r="Q94">
        <f>0+I95+I98+I101+I104+I107+I110+I113+I116</f>
      </c>
      <c r="R94">
        <f>0+O95+O98+O101+O104+O107+O110+O113+O116</f>
      </c>
    </row>
    <row r="95" spans="1:16" ht="12.75">
      <c r="A95" s="26" t="s">
        <v>50</v>
      </c>
      <c r="B95" s="31" t="s">
        <v>214</v>
      </c>
      <c r="C95" s="31" t="s">
        <v>203</v>
      </c>
      <c r="D95" s="26" t="s">
        <v>52</v>
      </c>
      <c r="E95" s="32" t="s">
        <v>204</v>
      </c>
      <c r="F95" s="33" t="s">
        <v>118</v>
      </c>
      <c r="G95" s="34">
        <v>1139.376</v>
      </c>
      <c r="H95" s="35">
        <v>0</v>
      </c>
      <c r="I95" s="35">
        <f>ROUND(ROUND(H95,2)*ROUND(G95,3),2)</f>
      </c>
      <c r="J95" s="33" t="s">
        <v>64</v>
      </c>
      <c r="O95">
        <f>(I95*21)/100</f>
      </c>
      <c r="P95" t="s">
        <v>27</v>
      </c>
    </row>
    <row r="96" spans="1:5" ht="12.75">
      <c r="A96" s="36" t="s">
        <v>55</v>
      </c>
      <c r="E96" s="37" t="s">
        <v>447</v>
      </c>
    </row>
    <row r="97" spans="1:5" ht="12.75">
      <c r="A97" s="40" t="s">
        <v>57</v>
      </c>
      <c r="E97" s="39" t="s">
        <v>497</v>
      </c>
    </row>
    <row r="98" spans="1:16" ht="12.75">
      <c r="A98" s="26" t="s">
        <v>50</v>
      </c>
      <c r="B98" s="31" t="s">
        <v>219</v>
      </c>
      <c r="C98" s="31" t="s">
        <v>215</v>
      </c>
      <c r="D98" s="26" t="s">
        <v>52</v>
      </c>
      <c r="E98" s="32" t="s">
        <v>216</v>
      </c>
      <c r="F98" s="33" t="s">
        <v>118</v>
      </c>
      <c r="G98" s="34">
        <v>1228.085</v>
      </c>
      <c r="H98" s="35">
        <v>0</v>
      </c>
      <c r="I98" s="35">
        <f>ROUND(ROUND(H98,2)*ROUND(G98,3),2)</f>
      </c>
      <c r="J98" s="33" t="s">
        <v>64</v>
      </c>
      <c r="O98">
        <f>(I98*21)/100</f>
      </c>
      <c r="P98" t="s">
        <v>27</v>
      </c>
    </row>
    <row r="99" spans="1:5" ht="12.75">
      <c r="A99" s="36" t="s">
        <v>55</v>
      </c>
      <c r="E99" s="37" t="s">
        <v>451</v>
      </c>
    </row>
    <row r="100" spans="1:5" ht="12.75">
      <c r="A100" s="40" t="s">
        <v>57</v>
      </c>
      <c r="E100" s="39" t="s">
        <v>498</v>
      </c>
    </row>
    <row r="101" spans="1:16" ht="12.75">
      <c r="A101" s="26" t="s">
        <v>50</v>
      </c>
      <c r="B101" s="31" t="s">
        <v>224</v>
      </c>
      <c r="C101" s="31" t="s">
        <v>382</v>
      </c>
      <c r="D101" s="26" t="s">
        <v>52</v>
      </c>
      <c r="E101" s="32" t="s">
        <v>383</v>
      </c>
      <c r="F101" s="33" t="s">
        <v>118</v>
      </c>
      <c r="G101" s="34">
        <v>113.73</v>
      </c>
      <c r="H101" s="35">
        <v>0</v>
      </c>
      <c r="I101" s="35">
        <f>ROUND(ROUND(H101,2)*ROUND(G101,3),2)</f>
      </c>
      <c r="J101" s="33" t="s">
        <v>64</v>
      </c>
      <c r="O101">
        <f>(I101*21)/100</f>
      </c>
      <c r="P101" t="s">
        <v>27</v>
      </c>
    </row>
    <row r="102" spans="1:5" ht="12.75">
      <c r="A102" s="36" t="s">
        <v>55</v>
      </c>
      <c r="E102" s="37" t="s">
        <v>52</v>
      </c>
    </row>
    <row r="103" spans="1:5" ht="12.75">
      <c r="A103" s="40" t="s">
        <v>57</v>
      </c>
      <c r="E103" s="39" t="s">
        <v>499</v>
      </c>
    </row>
    <row r="104" spans="1:16" ht="12.75">
      <c r="A104" s="26" t="s">
        <v>50</v>
      </c>
      <c r="B104" s="31" t="s">
        <v>227</v>
      </c>
      <c r="C104" s="31" t="s">
        <v>228</v>
      </c>
      <c r="D104" s="26" t="s">
        <v>52</v>
      </c>
      <c r="E104" s="32" t="s">
        <v>229</v>
      </c>
      <c r="F104" s="33" t="s">
        <v>118</v>
      </c>
      <c r="G104" s="34">
        <v>1139.376</v>
      </c>
      <c r="H104" s="35">
        <v>0</v>
      </c>
      <c r="I104" s="35">
        <f>ROUND(ROUND(H104,2)*ROUND(G104,3),2)</f>
      </c>
      <c r="J104" s="33" t="s">
        <v>64</v>
      </c>
      <c r="O104">
        <f>(I104*21)/100</f>
      </c>
      <c r="P104" t="s">
        <v>27</v>
      </c>
    </row>
    <row r="105" spans="1:5" ht="12.75">
      <c r="A105" s="36" t="s">
        <v>55</v>
      </c>
      <c r="E105" s="37" t="s">
        <v>230</v>
      </c>
    </row>
    <row r="106" spans="1:5" ht="12.75">
      <c r="A106" s="40" t="s">
        <v>57</v>
      </c>
      <c r="E106" s="39" t="s">
        <v>497</v>
      </c>
    </row>
    <row r="107" spans="1:16" ht="12.75">
      <c r="A107" s="26" t="s">
        <v>50</v>
      </c>
      <c r="B107" s="31" t="s">
        <v>232</v>
      </c>
      <c r="C107" s="31" t="s">
        <v>233</v>
      </c>
      <c r="D107" s="26" t="s">
        <v>52</v>
      </c>
      <c r="E107" s="32" t="s">
        <v>234</v>
      </c>
      <c r="F107" s="33" t="s">
        <v>118</v>
      </c>
      <c r="G107" s="34">
        <v>2180.943</v>
      </c>
      <c r="H107" s="35">
        <v>0</v>
      </c>
      <c r="I107" s="35">
        <f>ROUND(ROUND(H107,2)*ROUND(G107,3),2)</f>
      </c>
      <c r="J107" s="33" t="s">
        <v>64</v>
      </c>
      <c r="O107">
        <f>(I107*21)/100</f>
      </c>
      <c r="P107" t="s">
        <v>27</v>
      </c>
    </row>
    <row r="108" spans="1:5" ht="12.75">
      <c r="A108" s="36" t="s">
        <v>55</v>
      </c>
      <c r="E108" s="37" t="s">
        <v>454</v>
      </c>
    </row>
    <row r="109" spans="1:5" ht="38.25">
      <c r="A109" s="40" t="s">
        <v>57</v>
      </c>
      <c r="E109" s="39" t="s">
        <v>500</v>
      </c>
    </row>
    <row r="110" spans="1:16" ht="12.75">
      <c r="A110" s="26" t="s">
        <v>50</v>
      </c>
      <c r="B110" s="31" t="s">
        <v>236</v>
      </c>
      <c r="C110" s="31" t="s">
        <v>242</v>
      </c>
      <c r="D110" s="26" t="s">
        <v>52</v>
      </c>
      <c r="E110" s="32" t="s">
        <v>243</v>
      </c>
      <c r="F110" s="33" t="s">
        <v>118</v>
      </c>
      <c r="G110" s="34">
        <v>1062.039</v>
      </c>
      <c r="H110" s="35">
        <v>0</v>
      </c>
      <c r="I110" s="35">
        <f>ROUND(ROUND(H110,2)*ROUND(G110,3),2)</f>
      </c>
      <c r="J110" s="33" t="s">
        <v>64</v>
      </c>
      <c r="O110">
        <f>(I110*21)/100</f>
      </c>
      <c r="P110" t="s">
        <v>27</v>
      </c>
    </row>
    <row r="111" spans="1:5" ht="12.75">
      <c r="A111" s="36" t="s">
        <v>55</v>
      </c>
      <c r="E111" s="37" t="s">
        <v>52</v>
      </c>
    </row>
    <row r="112" spans="1:5" ht="12.75">
      <c r="A112" s="40" t="s">
        <v>57</v>
      </c>
      <c r="E112" s="39" t="s">
        <v>501</v>
      </c>
    </row>
    <row r="113" spans="1:16" ht="12.75">
      <c r="A113" s="26" t="s">
        <v>50</v>
      </c>
      <c r="B113" s="31" t="s">
        <v>241</v>
      </c>
      <c r="C113" s="31" t="s">
        <v>247</v>
      </c>
      <c r="D113" s="26" t="s">
        <v>52</v>
      </c>
      <c r="E113" s="32" t="s">
        <v>248</v>
      </c>
      <c r="F113" s="33" t="s">
        <v>118</v>
      </c>
      <c r="G113" s="34">
        <v>1084.785</v>
      </c>
      <c r="H113" s="35">
        <v>0</v>
      </c>
      <c r="I113" s="35">
        <f>ROUND(ROUND(H113,2)*ROUND(G113,3),2)</f>
      </c>
      <c r="J113" s="33" t="s">
        <v>64</v>
      </c>
      <c r="O113">
        <f>(I113*21)/100</f>
      </c>
      <c r="P113" t="s">
        <v>27</v>
      </c>
    </row>
    <row r="114" spans="1:5" ht="12.75">
      <c r="A114" s="36" t="s">
        <v>55</v>
      </c>
      <c r="E114" s="37" t="s">
        <v>52</v>
      </c>
    </row>
    <row r="115" spans="1:5" ht="12.75">
      <c r="A115" s="40" t="s">
        <v>57</v>
      </c>
      <c r="E115" s="39" t="s">
        <v>502</v>
      </c>
    </row>
    <row r="116" spans="1:16" ht="12.75">
      <c r="A116" s="26" t="s">
        <v>50</v>
      </c>
      <c r="B116" s="31" t="s">
        <v>246</v>
      </c>
      <c r="C116" s="31" t="s">
        <v>255</v>
      </c>
      <c r="D116" s="26" t="s">
        <v>52</v>
      </c>
      <c r="E116" s="32" t="s">
        <v>256</v>
      </c>
      <c r="F116" s="33" t="s">
        <v>118</v>
      </c>
      <c r="G116" s="34">
        <v>1109.806</v>
      </c>
      <c r="H116" s="35">
        <v>0</v>
      </c>
      <c r="I116" s="35">
        <f>ROUND(ROUND(H116,2)*ROUND(G116,3),2)</f>
      </c>
      <c r="J116" s="33" t="s">
        <v>64</v>
      </c>
      <c r="O116">
        <f>(I116*21)/100</f>
      </c>
      <c r="P116" t="s">
        <v>27</v>
      </c>
    </row>
    <row r="117" spans="1:5" ht="12.75">
      <c r="A117" s="36" t="s">
        <v>55</v>
      </c>
      <c r="E117" s="37" t="s">
        <v>52</v>
      </c>
    </row>
    <row r="118" spans="1:5" ht="12.75">
      <c r="A118" s="38" t="s">
        <v>57</v>
      </c>
      <c r="E118" s="39" t="s">
        <v>503</v>
      </c>
    </row>
    <row r="119" spans="1:18" ht="12.75" customHeight="1">
      <c r="A119" s="6" t="s">
        <v>48</v>
      </c>
      <c r="B119" s="6"/>
      <c r="C119" s="43" t="s">
        <v>78</v>
      </c>
      <c r="D119" s="6"/>
      <c r="E119" s="29" t="s">
        <v>272</v>
      </c>
      <c r="F119" s="6"/>
      <c r="G119" s="6"/>
      <c r="H119" s="6"/>
      <c r="I119" s="44">
        <f>0+Q119</f>
      </c>
      <c r="J119" s="6"/>
      <c r="O119">
        <f>0+R119</f>
      </c>
      <c r="Q119">
        <f>0+I120+I123</f>
      </c>
      <c r="R119">
        <f>0+O120+O123</f>
      </c>
    </row>
    <row r="120" spans="1:16" ht="12.75">
      <c r="A120" s="26" t="s">
        <v>50</v>
      </c>
      <c r="B120" s="31" t="s">
        <v>250</v>
      </c>
      <c r="C120" s="31" t="s">
        <v>274</v>
      </c>
      <c r="D120" s="26" t="s">
        <v>52</v>
      </c>
      <c r="E120" s="32" t="s">
        <v>275</v>
      </c>
      <c r="F120" s="33" t="s">
        <v>132</v>
      </c>
      <c r="G120" s="34">
        <v>13.8</v>
      </c>
      <c r="H120" s="35">
        <v>0</v>
      </c>
      <c r="I120" s="35">
        <f>ROUND(ROUND(H120,2)*ROUND(G120,3),2)</f>
      </c>
      <c r="J120" s="33" t="s">
        <v>64</v>
      </c>
      <c r="O120">
        <f>(I120*21)/100</f>
      </c>
      <c r="P120" t="s">
        <v>27</v>
      </c>
    </row>
    <row r="121" spans="1:5" ht="12.75">
      <c r="A121" s="36" t="s">
        <v>55</v>
      </c>
      <c r="E121" s="37" t="s">
        <v>52</v>
      </c>
    </row>
    <row r="122" spans="1:5" ht="12.75">
      <c r="A122" s="40" t="s">
        <v>57</v>
      </c>
      <c r="E122" s="39" t="s">
        <v>504</v>
      </c>
    </row>
    <row r="123" spans="1:16" ht="12.75">
      <c r="A123" s="26" t="s">
        <v>50</v>
      </c>
      <c r="B123" s="31" t="s">
        <v>254</v>
      </c>
      <c r="C123" s="31" t="s">
        <v>460</v>
      </c>
      <c r="D123" s="26" t="s">
        <v>52</v>
      </c>
      <c r="E123" s="32" t="s">
        <v>461</v>
      </c>
      <c r="F123" s="33" t="s">
        <v>87</v>
      </c>
      <c r="G123" s="34">
        <v>2</v>
      </c>
      <c r="H123" s="35">
        <v>0</v>
      </c>
      <c r="I123" s="35">
        <f>ROUND(ROUND(H123,2)*ROUND(G123,3),2)</f>
      </c>
      <c r="J123" s="33" t="s">
        <v>64</v>
      </c>
      <c r="O123">
        <f>(I123*21)/100</f>
      </c>
      <c r="P123" t="s">
        <v>27</v>
      </c>
    </row>
    <row r="124" spans="1:5" ht="12.75">
      <c r="A124" s="36" t="s">
        <v>55</v>
      </c>
      <c r="E124" s="37" t="s">
        <v>52</v>
      </c>
    </row>
    <row r="125" spans="1:5" ht="12.75">
      <c r="A125" s="38" t="s">
        <v>57</v>
      </c>
      <c r="E125" s="39" t="s">
        <v>89</v>
      </c>
    </row>
    <row r="126" spans="1:18" ht="12.75" customHeight="1">
      <c r="A126" s="6" t="s">
        <v>48</v>
      </c>
      <c r="B126" s="6"/>
      <c r="C126" s="43" t="s">
        <v>42</v>
      </c>
      <c r="D126" s="6"/>
      <c r="E126" s="29" t="s">
        <v>292</v>
      </c>
      <c r="F126" s="6"/>
      <c r="G126" s="6"/>
      <c r="H126" s="6"/>
      <c r="I126" s="44">
        <f>0+Q126</f>
      </c>
      <c r="J126" s="6"/>
      <c r="O126">
        <f>0+R126</f>
      </c>
      <c r="Q126">
        <f>0+I127+I130+I133</f>
      </c>
      <c r="R126">
        <f>0+O127+O130+O133</f>
      </c>
    </row>
    <row r="127" spans="1:16" ht="12.75">
      <c r="A127" s="26" t="s">
        <v>50</v>
      </c>
      <c r="B127" s="31" t="s">
        <v>258</v>
      </c>
      <c r="C127" s="31" t="s">
        <v>399</v>
      </c>
      <c r="D127" s="26" t="s">
        <v>52</v>
      </c>
      <c r="E127" s="32" t="s">
        <v>400</v>
      </c>
      <c r="F127" s="33" t="s">
        <v>87</v>
      </c>
      <c r="G127" s="34">
        <v>22</v>
      </c>
      <c r="H127" s="35">
        <v>0</v>
      </c>
      <c r="I127" s="35">
        <f>ROUND(ROUND(H127,2)*ROUND(G127,3),2)</f>
      </c>
      <c r="J127" s="33" t="s">
        <v>64</v>
      </c>
      <c r="O127">
        <f>(I127*21)/100</f>
      </c>
      <c r="P127" t="s">
        <v>27</v>
      </c>
    </row>
    <row r="128" spans="1:5" ht="12.75">
      <c r="A128" s="36" t="s">
        <v>55</v>
      </c>
      <c r="E128" s="37" t="s">
        <v>52</v>
      </c>
    </row>
    <row r="129" spans="1:5" ht="12.75">
      <c r="A129" s="40" t="s">
        <v>57</v>
      </c>
      <c r="E129" s="39" t="s">
        <v>505</v>
      </c>
    </row>
    <row r="130" spans="1:16" ht="12.75">
      <c r="A130" s="26" t="s">
        <v>50</v>
      </c>
      <c r="B130" s="31" t="s">
        <v>263</v>
      </c>
      <c r="C130" s="31" t="s">
        <v>311</v>
      </c>
      <c r="D130" s="26" t="s">
        <v>52</v>
      </c>
      <c r="E130" s="32" t="s">
        <v>312</v>
      </c>
      <c r="F130" s="33" t="s">
        <v>132</v>
      </c>
      <c r="G130" s="34">
        <v>15.03</v>
      </c>
      <c r="H130" s="35">
        <v>0</v>
      </c>
      <c r="I130" s="35">
        <f>ROUND(ROUND(H130,2)*ROUND(G130,3),2)</f>
      </c>
      <c r="J130" s="33" t="s">
        <v>64</v>
      </c>
      <c r="O130">
        <f>(I130*21)/100</f>
      </c>
      <c r="P130" t="s">
        <v>27</v>
      </c>
    </row>
    <row r="131" spans="1:5" ht="12.75">
      <c r="A131" s="36" t="s">
        <v>55</v>
      </c>
      <c r="E131" s="37" t="s">
        <v>313</v>
      </c>
    </row>
    <row r="132" spans="1:5" ht="12.75">
      <c r="A132" s="40" t="s">
        <v>57</v>
      </c>
      <c r="E132" s="39" t="s">
        <v>506</v>
      </c>
    </row>
    <row r="133" spans="1:16" ht="12.75">
      <c r="A133" s="26" t="s">
        <v>50</v>
      </c>
      <c r="B133" s="31" t="s">
        <v>268</v>
      </c>
      <c r="C133" s="31" t="s">
        <v>316</v>
      </c>
      <c r="D133" s="26" t="s">
        <v>52</v>
      </c>
      <c r="E133" s="32" t="s">
        <v>317</v>
      </c>
      <c r="F133" s="33" t="s">
        <v>132</v>
      </c>
      <c r="G133" s="34">
        <v>15</v>
      </c>
      <c r="H133" s="35">
        <v>0</v>
      </c>
      <c r="I133" s="35">
        <f>ROUND(ROUND(H133,2)*ROUND(G133,3),2)</f>
      </c>
      <c r="J133" s="33" t="s">
        <v>64</v>
      </c>
      <c r="O133">
        <f>(I133*21)/100</f>
      </c>
      <c r="P133" t="s">
        <v>27</v>
      </c>
    </row>
    <row r="134" spans="1:5" ht="12.75">
      <c r="A134" s="36" t="s">
        <v>55</v>
      </c>
      <c r="E134" s="37" t="s">
        <v>52</v>
      </c>
    </row>
    <row r="135" spans="1:5" ht="12.75">
      <c r="A135" s="38" t="s">
        <v>57</v>
      </c>
      <c r="E135" s="39" t="s">
        <v>475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0+O9+O22+O83+O93+O97+O140+O156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507</v>
      </c>
      <c r="I3" s="41">
        <f>0+I9+I22+I83+I93+I97+I140+I156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507</v>
      </c>
      <c r="D4" s="1"/>
      <c r="E4" s="14" t="s">
        <v>508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507</v>
      </c>
      <c r="D5" s="6"/>
      <c r="E5" s="18" t="s">
        <v>508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0+I10+I13+I16+I19</f>
      </c>
      <c r="R9">
        <f>0+O10+O13+O16+O19</f>
      </c>
    </row>
    <row r="10" spans="1:16" ht="12.75">
      <c r="A10" s="26" t="s">
        <v>50</v>
      </c>
      <c r="B10" s="31" t="s">
        <v>31</v>
      </c>
      <c r="C10" s="31" t="s">
        <v>327</v>
      </c>
      <c r="D10" s="26" t="s">
        <v>52</v>
      </c>
      <c r="E10" s="32" t="s">
        <v>328</v>
      </c>
      <c r="F10" s="33" t="s">
        <v>123</v>
      </c>
      <c r="G10" s="34">
        <v>202.95</v>
      </c>
      <c r="H10" s="35">
        <v>0</v>
      </c>
      <c r="I10" s="35">
        <f>ROUND(ROUND(H10,2)*ROUND(G10,3),2)</f>
      </c>
      <c r="J10" s="33" t="s">
        <v>64</v>
      </c>
      <c r="O10">
        <f>(I10*21)/100</f>
      </c>
      <c r="P10" t="s">
        <v>27</v>
      </c>
    </row>
    <row r="11" spans="1:5" ht="12.75">
      <c r="A11" s="36" t="s">
        <v>55</v>
      </c>
      <c r="E11" s="37" t="s">
        <v>329</v>
      </c>
    </row>
    <row r="12" spans="1:5" ht="12.75">
      <c r="A12" s="40" t="s">
        <v>57</v>
      </c>
      <c r="E12" s="39" t="s">
        <v>510</v>
      </c>
    </row>
    <row r="13" spans="1:16" ht="25.5">
      <c r="A13" s="26" t="s">
        <v>50</v>
      </c>
      <c r="B13" s="31" t="s">
        <v>27</v>
      </c>
      <c r="C13" s="31" t="s">
        <v>109</v>
      </c>
      <c r="D13" s="26" t="s">
        <v>52</v>
      </c>
      <c r="E13" s="32" t="s">
        <v>110</v>
      </c>
      <c r="F13" s="33" t="s">
        <v>106</v>
      </c>
      <c r="G13" s="34">
        <v>7146.513</v>
      </c>
      <c r="H13" s="35">
        <v>0</v>
      </c>
      <c r="I13" s="35">
        <f>ROUND(ROUND(H13,2)*ROUND(G13,3),2)</f>
      </c>
      <c r="J13" s="33" t="s">
        <v>64</v>
      </c>
      <c r="O13">
        <f>(I13*21)/100</f>
      </c>
      <c r="P13" t="s">
        <v>27</v>
      </c>
    </row>
    <row r="14" spans="1:5" ht="12.75">
      <c r="A14" s="36" t="s">
        <v>55</v>
      </c>
      <c r="E14" s="37" t="s">
        <v>52</v>
      </c>
    </row>
    <row r="15" spans="1:5" ht="89.25">
      <c r="A15" s="40" t="s">
        <v>57</v>
      </c>
      <c r="E15" s="39" t="s">
        <v>511</v>
      </c>
    </row>
    <row r="16" spans="1:16" ht="25.5">
      <c r="A16" s="26" t="s">
        <v>50</v>
      </c>
      <c r="B16" s="31" t="s">
        <v>26</v>
      </c>
      <c r="C16" s="31" t="s">
        <v>416</v>
      </c>
      <c r="D16" s="26" t="s">
        <v>52</v>
      </c>
      <c r="E16" s="32" t="s">
        <v>417</v>
      </c>
      <c r="F16" s="33" t="s">
        <v>106</v>
      </c>
      <c r="G16" s="34">
        <v>674.435</v>
      </c>
      <c r="H16" s="35">
        <v>0</v>
      </c>
      <c r="I16" s="35">
        <f>ROUND(ROUND(H16,2)*ROUND(G16,3),2)</f>
      </c>
      <c r="J16" s="33" t="s">
        <v>64</v>
      </c>
      <c r="O16">
        <f>(I16*21)/100</f>
      </c>
      <c r="P16" t="s">
        <v>27</v>
      </c>
    </row>
    <row r="17" spans="1:5" ht="12.75">
      <c r="A17" s="36" t="s">
        <v>55</v>
      </c>
      <c r="E17" s="37" t="s">
        <v>52</v>
      </c>
    </row>
    <row r="18" spans="1:5" ht="51">
      <c r="A18" s="40" t="s">
        <v>57</v>
      </c>
      <c r="E18" s="39" t="s">
        <v>512</v>
      </c>
    </row>
    <row r="19" spans="1:16" ht="25.5">
      <c r="A19" s="26" t="s">
        <v>50</v>
      </c>
      <c r="B19" s="31" t="s">
        <v>35</v>
      </c>
      <c r="C19" s="31" t="s">
        <v>112</v>
      </c>
      <c r="D19" s="26" t="s">
        <v>52</v>
      </c>
      <c r="E19" s="32" t="s">
        <v>113</v>
      </c>
      <c r="F19" s="33" t="s">
        <v>106</v>
      </c>
      <c r="G19" s="34">
        <v>29.132</v>
      </c>
      <c r="H19" s="35">
        <v>0</v>
      </c>
      <c r="I19" s="35">
        <f>ROUND(ROUND(H19,2)*ROUND(G19,3),2)</f>
      </c>
      <c r="J19" s="33" t="s">
        <v>64</v>
      </c>
      <c r="O19">
        <f>(I19*21)/100</f>
      </c>
      <c r="P19" t="s">
        <v>27</v>
      </c>
    </row>
    <row r="20" spans="1:5" ht="12.75">
      <c r="A20" s="36" t="s">
        <v>55</v>
      </c>
      <c r="E20" s="37" t="s">
        <v>52</v>
      </c>
    </row>
    <row r="21" spans="1:5" ht="38.25">
      <c r="A21" s="38" t="s">
        <v>57</v>
      </c>
      <c r="E21" s="39" t="s">
        <v>513</v>
      </c>
    </row>
    <row r="22" spans="1:18" ht="12.75" customHeight="1">
      <c r="A22" s="6" t="s">
        <v>48</v>
      </c>
      <c r="B22" s="6"/>
      <c r="C22" s="43" t="s">
        <v>31</v>
      </c>
      <c r="D22" s="6"/>
      <c r="E22" s="29" t="s">
        <v>115</v>
      </c>
      <c r="F22" s="6"/>
      <c r="G22" s="6"/>
      <c r="H22" s="6"/>
      <c r="I22" s="44">
        <f>0+Q22</f>
      </c>
      <c r="J22" s="6"/>
      <c r="O22">
        <f>0+R22</f>
      </c>
      <c r="Q22">
        <f>0+I23+I26+I29+I32+I35+I38+I41+I44+I47+I50+I53+I56+I59+I62+I65+I68+I71+I74+I77+I80</f>
      </c>
      <c r="R22">
        <f>0+O23+O26+O29+O32+O35+O38+O41+O44+O47+O50+O53+O56+O59+O62+O65+O68+O71+O74+O77+O80</f>
      </c>
    </row>
    <row r="23" spans="1:16" ht="12.75">
      <c r="A23" s="26" t="s">
        <v>50</v>
      </c>
      <c r="B23" s="31" t="s">
        <v>37</v>
      </c>
      <c r="C23" s="31" t="s">
        <v>116</v>
      </c>
      <c r="D23" s="26" t="s">
        <v>52</v>
      </c>
      <c r="E23" s="32" t="s">
        <v>117</v>
      </c>
      <c r="F23" s="33" t="s">
        <v>118</v>
      </c>
      <c r="G23" s="34">
        <v>1166.15</v>
      </c>
      <c r="H23" s="35">
        <v>0</v>
      </c>
      <c r="I23" s="35">
        <f>ROUND(ROUND(H23,2)*ROUND(G23,3),2)</f>
      </c>
      <c r="J23" s="33" t="s">
        <v>64</v>
      </c>
      <c r="O23">
        <f>(I23*21)/100</f>
      </c>
      <c r="P23" t="s">
        <v>27</v>
      </c>
    </row>
    <row r="24" spans="1:5" ht="12.75">
      <c r="A24" s="36" t="s">
        <v>55</v>
      </c>
      <c r="E24" s="37" t="s">
        <v>119</v>
      </c>
    </row>
    <row r="25" spans="1:5" ht="25.5">
      <c r="A25" s="40" t="s">
        <v>57</v>
      </c>
      <c r="E25" s="39" t="s">
        <v>514</v>
      </c>
    </row>
    <row r="26" spans="1:16" ht="12.75">
      <c r="A26" s="26" t="s">
        <v>50</v>
      </c>
      <c r="B26" s="31" t="s">
        <v>39</v>
      </c>
      <c r="C26" s="31" t="s">
        <v>420</v>
      </c>
      <c r="D26" s="26" t="s">
        <v>52</v>
      </c>
      <c r="E26" s="32" t="s">
        <v>421</v>
      </c>
      <c r="F26" s="33" t="s">
        <v>123</v>
      </c>
      <c r="G26" s="34">
        <v>13.111</v>
      </c>
      <c r="H26" s="35">
        <v>0</v>
      </c>
      <c r="I26" s="35">
        <f>ROUND(ROUND(H26,2)*ROUND(G26,3),2)</f>
      </c>
      <c r="J26" s="33" t="s">
        <v>64</v>
      </c>
      <c r="O26">
        <f>(I26*21)/100</f>
      </c>
      <c r="P26" t="s">
        <v>27</v>
      </c>
    </row>
    <row r="27" spans="1:5" ht="12.75">
      <c r="A27" s="36" t="s">
        <v>55</v>
      </c>
      <c r="E27" s="37" t="s">
        <v>422</v>
      </c>
    </row>
    <row r="28" spans="1:5" ht="38.25">
      <c r="A28" s="40" t="s">
        <v>57</v>
      </c>
      <c r="E28" s="39" t="s">
        <v>515</v>
      </c>
    </row>
    <row r="29" spans="1:16" ht="25.5">
      <c r="A29" s="26" t="s">
        <v>50</v>
      </c>
      <c r="B29" s="31" t="s">
        <v>74</v>
      </c>
      <c r="C29" s="31" t="s">
        <v>121</v>
      </c>
      <c r="D29" s="26" t="s">
        <v>52</v>
      </c>
      <c r="E29" s="32" t="s">
        <v>122</v>
      </c>
      <c r="F29" s="33" t="s">
        <v>123</v>
      </c>
      <c r="G29" s="34">
        <v>1080.249</v>
      </c>
      <c r="H29" s="35">
        <v>0</v>
      </c>
      <c r="I29" s="35">
        <f>ROUND(ROUND(H29,2)*ROUND(G29,3),2)</f>
      </c>
      <c r="J29" s="33" t="s">
        <v>64</v>
      </c>
      <c r="O29">
        <f>(I29*21)/100</f>
      </c>
      <c r="P29" t="s">
        <v>27</v>
      </c>
    </row>
    <row r="30" spans="1:5" ht="12.75">
      <c r="A30" s="36" t="s">
        <v>55</v>
      </c>
      <c r="E30" s="37" t="s">
        <v>124</v>
      </c>
    </row>
    <row r="31" spans="1:5" ht="63.75">
      <c r="A31" s="40" t="s">
        <v>57</v>
      </c>
      <c r="E31" s="39" t="s">
        <v>516</v>
      </c>
    </row>
    <row r="32" spans="1:16" ht="12.75">
      <c r="A32" s="26" t="s">
        <v>50</v>
      </c>
      <c r="B32" s="31" t="s">
        <v>78</v>
      </c>
      <c r="C32" s="31" t="s">
        <v>126</v>
      </c>
      <c r="D32" s="26" t="s">
        <v>52</v>
      </c>
      <c r="E32" s="32" t="s">
        <v>127</v>
      </c>
      <c r="F32" s="33" t="s">
        <v>123</v>
      </c>
      <c r="G32" s="34">
        <v>241.393</v>
      </c>
      <c r="H32" s="35">
        <v>0</v>
      </c>
      <c r="I32" s="35">
        <f>ROUND(ROUND(H32,2)*ROUND(G32,3),2)</f>
      </c>
      <c r="J32" s="33" t="s">
        <v>64</v>
      </c>
      <c r="O32">
        <f>(I32*21)/100</f>
      </c>
      <c r="P32" t="s">
        <v>27</v>
      </c>
    </row>
    <row r="33" spans="1:5" ht="12.75">
      <c r="A33" s="36" t="s">
        <v>55</v>
      </c>
      <c r="E33" s="37" t="s">
        <v>517</v>
      </c>
    </row>
    <row r="34" spans="1:5" ht="12.75">
      <c r="A34" s="40" t="s">
        <v>57</v>
      </c>
      <c r="E34" s="39" t="s">
        <v>518</v>
      </c>
    </row>
    <row r="35" spans="1:16" ht="12.75">
      <c r="A35" s="26" t="s">
        <v>50</v>
      </c>
      <c r="B35" s="31" t="s">
        <v>42</v>
      </c>
      <c r="C35" s="31" t="s">
        <v>130</v>
      </c>
      <c r="D35" s="26" t="s">
        <v>52</v>
      </c>
      <c r="E35" s="32" t="s">
        <v>131</v>
      </c>
      <c r="F35" s="33" t="s">
        <v>132</v>
      </c>
      <c r="G35" s="34">
        <v>166.2</v>
      </c>
      <c r="H35" s="35">
        <v>0</v>
      </c>
      <c r="I35" s="35">
        <f>ROUND(ROUND(H35,2)*ROUND(G35,3),2)</f>
      </c>
      <c r="J35" s="33" t="s">
        <v>64</v>
      </c>
      <c r="O35">
        <f>(I35*21)/100</f>
      </c>
      <c r="P35" t="s">
        <v>27</v>
      </c>
    </row>
    <row r="36" spans="1:5" ht="12.75">
      <c r="A36" s="36" t="s">
        <v>55</v>
      </c>
      <c r="E36" s="37" t="s">
        <v>133</v>
      </c>
    </row>
    <row r="37" spans="1:5" ht="12.75">
      <c r="A37" s="40" t="s">
        <v>57</v>
      </c>
      <c r="E37" s="39" t="s">
        <v>519</v>
      </c>
    </row>
    <row r="38" spans="1:16" ht="12.75">
      <c r="A38" s="26" t="s">
        <v>50</v>
      </c>
      <c r="B38" s="31" t="s">
        <v>44</v>
      </c>
      <c r="C38" s="31" t="s">
        <v>135</v>
      </c>
      <c r="D38" s="26" t="s">
        <v>52</v>
      </c>
      <c r="E38" s="32" t="s">
        <v>136</v>
      </c>
      <c r="F38" s="33" t="s">
        <v>132</v>
      </c>
      <c r="G38" s="34">
        <v>219.26</v>
      </c>
      <c r="H38" s="35">
        <v>0</v>
      </c>
      <c r="I38" s="35">
        <f>ROUND(ROUND(H38,2)*ROUND(G38,3),2)</f>
      </c>
      <c r="J38" s="33" t="s">
        <v>64</v>
      </c>
      <c r="O38">
        <f>(I38*21)/100</f>
      </c>
      <c r="P38" t="s">
        <v>27</v>
      </c>
    </row>
    <row r="39" spans="1:5" ht="12.75">
      <c r="A39" s="36" t="s">
        <v>55</v>
      </c>
      <c r="E39" s="37" t="s">
        <v>133</v>
      </c>
    </row>
    <row r="40" spans="1:5" ht="12.75">
      <c r="A40" s="40" t="s">
        <v>57</v>
      </c>
      <c r="E40" s="39" t="s">
        <v>520</v>
      </c>
    </row>
    <row r="41" spans="1:16" ht="12.75">
      <c r="A41" s="26" t="s">
        <v>50</v>
      </c>
      <c r="B41" s="31" t="s">
        <v>46</v>
      </c>
      <c r="C41" s="31" t="s">
        <v>138</v>
      </c>
      <c r="D41" s="26" t="s">
        <v>52</v>
      </c>
      <c r="E41" s="32" t="s">
        <v>139</v>
      </c>
      <c r="F41" s="33" t="s">
        <v>132</v>
      </c>
      <c r="G41" s="34">
        <v>240.21</v>
      </c>
      <c r="H41" s="35">
        <v>0</v>
      </c>
      <c r="I41" s="35">
        <f>ROUND(ROUND(H41,2)*ROUND(G41,3),2)</f>
      </c>
      <c r="J41" s="33" t="s">
        <v>64</v>
      </c>
      <c r="O41">
        <f>(I41*21)/100</f>
      </c>
      <c r="P41" t="s">
        <v>27</v>
      </c>
    </row>
    <row r="42" spans="1:5" ht="12.75">
      <c r="A42" s="36" t="s">
        <v>55</v>
      </c>
      <c r="E42" s="37" t="s">
        <v>140</v>
      </c>
    </row>
    <row r="43" spans="1:5" ht="12.75">
      <c r="A43" s="40" t="s">
        <v>57</v>
      </c>
      <c r="E43" s="39" t="s">
        <v>521</v>
      </c>
    </row>
    <row r="44" spans="1:16" ht="12.75">
      <c r="A44" s="26" t="s">
        <v>50</v>
      </c>
      <c r="B44" s="31" t="s">
        <v>92</v>
      </c>
      <c r="C44" s="31" t="s">
        <v>142</v>
      </c>
      <c r="D44" s="26" t="s">
        <v>52</v>
      </c>
      <c r="E44" s="32" t="s">
        <v>143</v>
      </c>
      <c r="F44" s="33" t="s">
        <v>123</v>
      </c>
      <c r="G44" s="34">
        <v>175.071</v>
      </c>
      <c r="H44" s="35">
        <v>0</v>
      </c>
      <c r="I44" s="35">
        <f>ROUND(ROUND(H44,2)*ROUND(G44,3),2)</f>
      </c>
      <c r="J44" s="33" t="s">
        <v>64</v>
      </c>
      <c r="O44">
        <f>(I44*21)/100</f>
      </c>
      <c r="P44" t="s">
        <v>27</v>
      </c>
    </row>
    <row r="45" spans="1:5" ht="12.75">
      <c r="A45" s="36" t="s">
        <v>55</v>
      </c>
      <c r="E45" s="37" t="s">
        <v>522</v>
      </c>
    </row>
    <row r="46" spans="1:5" ht="38.25">
      <c r="A46" s="40" t="s">
        <v>57</v>
      </c>
      <c r="E46" s="39" t="s">
        <v>523</v>
      </c>
    </row>
    <row r="47" spans="1:16" ht="12.75">
      <c r="A47" s="26" t="s">
        <v>50</v>
      </c>
      <c r="B47" s="31" t="s">
        <v>96</v>
      </c>
      <c r="C47" s="31" t="s">
        <v>146</v>
      </c>
      <c r="D47" s="26" t="s">
        <v>52</v>
      </c>
      <c r="E47" s="32" t="s">
        <v>147</v>
      </c>
      <c r="F47" s="33" t="s">
        <v>132</v>
      </c>
      <c r="G47" s="34">
        <v>918.66</v>
      </c>
      <c r="H47" s="35">
        <v>0</v>
      </c>
      <c r="I47" s="35">
        <f>ROUND(ROUND(H47,2)*ROUND(G47,3),2)</f>
      </c>
      <c r="J47" s="33" t="s">
        <v>64</v>
      </c>
      <c r="O47">
        <f>(I47*21)/100</f>
      </c>
      <c r="P47" t="s">
        <v>27</v>
      </c>
    </row>
    <row r="48" spans="1:5" ht="12.75">
      <c r="A48" s="36" t="s">
        <v>55</v>
      </c>
      <c r="E48" s="37" t="s">
        <v>52</v>
      </c>
    </row>
    <row r="49" spans="1:5" ht="12.75">
      <c r="A49" s="40" t="s">
        <v>57</v>
      </c>
      <c r="E49" s="39" t="s">
        <v>524</v>
      </c>
    </row>
    <row r="50" spans="1:16" ht="12.75">
      <c r="A50" s="26" t="s">
        <v>50</v>
      </c>
      <c r="B50" s="31" t="s">
        <v>156</v>
      </c>
      <c r="C50" s="31" t="s">
        <v>149</v>
      </c>
      <c r="D50" s="26" t="s">
        <v>52</v>
      </c>
      <c r="E50" s="32" t="s">
        <v>150</v>
      </c>
      <c r="F50" s="33" t="s">
        <v>123</v>
      </c>
      <c r="G50" s="34">
        <v>1149.07</v>
      </c>
      <c r="H50" s="35">
        <v>0</v>
      </c>
      <c r="I50" s="35">
        <f>ROUND(ROUND(H50,2)*ROUND(G50,3),2)</f>
      </c>
      <c r="J50" s="33" t="s">
        <v>64</v>
      </c>
      <c r="O50">
        <f>(I50*21)/100</f>
      </c>
      <c r="P50" t="s">
        <v>27</v>
      </c>
    </row>
    <row r="51" spans="1:5" ht="12.75">
      <c r="A51" s="36" t="s">
        <v>55</v>
      </c>
      <c r="E51" s="37" t="s">
        <v>151</v>
      </c>
    </row>
    <row r="52" spans="1:5" ht="38.25">
      <c r="A52" s="40" t="s">
        <v>57</v>
      </c>
      <c r="E52" s="39" t="s">
        <v>525</v>
      </c>
    </row>
    <row r="53" spans="1:16" ht="12.75">
      <c r="A53" s="26" t="s">
        <v>50</v>
      </c>
      <c r="B53" s="31" t="s">
        <v>160</v>
      </c>
      <c r="C53" s="31" t="s">
        <v>341</v>
      </c>
      <c r="D53" s="26" t="s">
        <v>52</v>
      </c>
      <c r="E53" s="32" t="s">
        <v>342</v>
      </c>
      <c r="F53" s="33" t="s">
        <v>123</v>
      </c>
      <c r="G53" s="34">
        <v>202.95</v>
      </c>
      <c r="H53" s="35">
        <v>0</v>
      </c>
      <c r="I53" s="35">
        <f>ROUND(ROUND(H53,2)*ROUND(G53,3),2)</f>
      </c>
      <c r="J53" s="33" t="s">
        <v>64</v>
      </c>
      <c r="O53">
        <f>(I53*21)/100</f>
      </c>
      <c r="P53" t="s">
        <v>27</v>
      </c>
    </row>
    <row r="54" spans="1:5" ht="12.75">
      <c r="A54" s="36" t="s">
        <v>55</v>
      </c>
      <c r="E54" s="37" t="s">
        <v>343</v>
      </c>
    </row>
    <row r="55" spans="1:5" ht="12.75">
      <c r="A55" s="40" t="s">
        <v>57</v>
      </c>
      <c r="E55" s="39" t="s">
        <v>510</v>
      </c>
    </row>
    <row r="56" spans="1:16" ht="12.75">
      <c r="A56" s="26" t="s">
        <v>50</v>
      </c>
      <c r="B56" s="31" t="s">
        <v>164</v>
      </c>
      <c r="C56" s="31" t="s">
        <v>153</v>
      </c>
      <c r="D56" s="26" t="s">
        <v>52</v>
      </c>
      <c r="E56" s="32" t="s">
        <v>154</v>
      </c>
      <c r="F56" s="33" t="s">
        <v>123</v>
      </c>
      <c r="G56" s="34">
        <v>44.226</v>
      </c>
      <c r="H56" s="35">
        <v>0</v>
      </c>
      <c r="I56" s="35">
        <f>ROUND(ROUND(H56,2)*ROUND(G56,3),2)</f>
      </c>
      <c r="J56" s="33" t="s">
        <v>64</v>
      </c>
      <c r="O56">
        <f>(I56*21)/100</f>
      </c>
      <c r="P56" t="s">
        <v>27</v>
      </c>
    </row>
    <row r="57" spans="1:5" ht="12.75">
      <c r="A57" s="36" t="s">
        <v>55</v>
      </c>
      <c r="E57" s="37" t="s">
        <v>151</v>
      </c>
    </row>
    <row r="58" spans="1:5" ht="12.75">
      <c r="A58" s="40" t="s">
        <v>57</v>
      </c>
      <c r="E58" s="39" t="s">
        <v>526</v>
      </c>
    </row>
    <row r="59" spans="1:16" ht="12.75">
      <c r="A59" s="26" t="s">
        <v>50</v>
      </c>
      <c r="B59" s="31" t="s">
        <v>166</v>
      </c>
      <c r="C59" s="31" t="s">
        <v>157</v>
      </c>
      <c r="D59" s="26" t="s">
        <v>52</v>
      </c>
      <c r="E59" s="32" t="s">
        <v>158</v>
      </c>
      <c r="F59" s="33" t="s">
        <v>123</v>
      </c>
      <c r="G59" s="34">
        <v>1193.296</v>
      </c>
      <c r="H59" s="35">
        <v>0</v>
      </c>
      <c r="I59" s="35">
        <f>ROUND(ROUND(H59,2)*ROUND(G59,3),2)</f>
      </c>
      <c r="J59" s="33" t="s">
        <v>64</v>
      </c>
      <c r="O59">
        <f>(I59*21)/100</f>
      </c>
      <c r="P59" t="s">
        <v>27</v>
      </c>
    </row>
    <row r="60" spans="1:5" ht="12.75">
      <c r="A60" s="36" t="s">
        <v>55</v>
      </c>
      <c r="E60" s="37" t="s">
        <v>52</v>
      </c>
    </row>
    <row r="61" spans="1:5" ht="38.25">
      <c r="A61" s="40" t="s">
        <v>57</v>
      </c>
      <c r="E61" s="39" t="s">
        <v>527</v>
      </c>
    </row>
    <row r="62" spans="1:16" ht="12.75">
      <c r="A62" s="26" t="s">
        <v>50</v>
      </c>
      <c r="B62" s="31" t="s">
        <v>170</v>
      </c>
      <c r="C62" s="31" t="s">
        <v>161</v>
      </c>
      <c r="D62" s="26" t="s">
        <v>62</v>
      </c>
      <c r="E62" s="32" t="s">
        <v>162</v>
      </c>
      <c r="F62" s="33" t="s">
        <v>123</v>
      </c>
      <c r="G62" s="34">
        <v>1035.425</v>
      </c>
      <c r="H62" s="35">
        <v>0</v>
      </c>
      <c r="I62" s="35">
        <f>ROUND(ROUND(H62,2)*ROUND(G62,3),2)</f>
      </c>
      <c r="J62" s="33" t="s">
        <v>64</v>
      </c>
      <c r="O62">
        <f>(I62*21)/100</f>
      </c>
      <c r="P62" t="s">
        <v>27</v>
      </c>
    </row>
    <row r="63" spans="1:5" ht="12.75">
      <c r="A63" s="36" t="s">
        <v>55</v>
      </c>
      <c r="E63" s="37" t="s">
        <v>52</v>
      </c>
    </row>
    <row r="64" spans="1:5" ht="12.75">
      <c r="A64" s="40" t="s">
        <v>57</v>
      </c>
      <c r="E64" s="39" t="s">
        <v>528</v>
      </c>
    </row>
    <row r="65" spans="1:16" ht="12.75">
      <c r="A65" s="26" t="s">
        <v>50</v>
      </c>
      <c r="B65" s="31" t="s">
        <v>174</v>
      </c>
      <c r="C65" s="31" t="s">
        <v>349</v>
      </c>
      <c r="D65" s="26" t="s">
        <v>52</v>
      </c>
      <c r="E65" s="32" t="s">
        <v>350</v>
      </c>
      <c r="F65" s="33" t="s">
        <v>123</v>
      </c>
      <c r="G65" s="34">
        <v>190.152</v>
      </c>
      <c r="H65" s="35">
        <v>0</v>
      </c>
      <c r="I65" s="35">
        <f>ROUND(ROUND(H65,2)*ROUND(G65,3),2)</f>
      </c>
      <c r="J65" s="33" t="s">
        <v>64</v>
      </c>
      <c r="O65">
        <f>(I65*21)/100</f>
      </c>
      <c r="P65" t="s">
        <v>27</v>
      </c>
    </row>
    <row r="66" spans="1:5" ht="12.75">
      <c r="A66" s="36" t="s">
        <v>55</v>
      </c>
      <c r="E66" s="37" t="s">
        <v>52</v>
      </c>
    </row>
    <row r="67" spans="1:5" ht="12.75">
      <c r="A67" s="40" t="s">
        <v>57</v>
      </c>
      <c r="E67" s="39" t="s">
        <v>529</v>
      </c>
    </row>
    <row r="68" spans="1:16" ht="12.75">
      <c r="A68" s="26" t="s">
        <v>50</v>
      </c>
      <c r="B68" s="31" t="s">
        <v>179</v>
      </c>
      <c r="C68" s="31" t="s">
        <v>167</v>
      </c>
      <c r="D68" s="26" t="s">
        <v>52</v>
      </c>
      <c r="E68" s="32" t="s">
        <v>168</v>
      </c>
      <c r="F68" s="33" t="s">
        <v>123</v>
      </c>
      <c r="G68" s="34">
        <v>3.012</v>
      </c>
      <c r="H68" s="35">
        <v>0</v>
      </c>
      <c r="I68" s="35">
        <f>ROUND(ROUND(H68,2)*ROUND(G68,3),2)</f>
      </c>
      <c r="J68" s="33" t="s">
        <v>64</v>
      </c>
      <c r="O68">
        <f>(I68*21)/100</f>
      </c>
      <c r="P68" t="s">
        <v>27</v>
      </c>
    </row>
    <row r="69" spans="1:5" ht="12.75">
      <c r="A69" s="36" t="s">
        <v>55</v>
      </c>
      <c r="E69" s="37" t="s">
        <v>52</v>
      </c>
    </row>
    <row r="70" spans="1:5" ht="12.75">
      <c r="A70" s="40" t="s">
        <v>57</v>
      </c>
      <c r="E70" s="39" t="s">
        <v>530</v>
      </c>
    </row>
    <row r="71" spans="1:16" ht="12.75">
      <c r="A71" s="26" t="s">
        <v>50</v>
      </c>
      <c r="B71" s="31" t="s">
        <v>183</v>
      </c>
      <c r="C71" s="31" t="s">
        <v>171</v>
      </c>
      <c r="D71" s="26" t="s">
        <v>52</v>
      </c>
      <c r="E71" s="32" t="s">
        <v>172</v>
      </c>
      <c r="F71" s="33" t="s">
        <v>123</v>
      </c>
      <c r="G71" s="34">
        <v>27.108</v>
      </c>
      <c r="H71" s="35">
        <v>0</v>
      </c>
      <c r="I71" s="35">
        <f>ROUND(ROUND(H71,2)*ROUND(G71,3),2)</f>
      </c>
      <c r="J71" s="33" t="s">
        <v>64</v>
      </c>
      <c r="O71">
        <f>(I71*21)/100</f>
      </c>
      <c r="P71" t="s">
        <v>27</v>
      </c>
    </row>
    <row r="72" spans="1:5" ht="12.75">
      <c r="A72" s="36" t="s">
        <v>55</v>
      </c>
      <c r="E72" s="37" t="s">
        <v>52</v>
      </c>
    </row>
    <row r="73" spans="1:5" ht="12.75">
      <c r="A73" s="40" t="s">
        <v>57</v>
      </c>
      <c r="E73" s="39" t="s">
        <v>531</v>
      </c>
    </row>
    <row r="74" spans="1:16" ht="12.75">
      <c r="A74" s="26" t="s">
        <v>50</v>
      </c>
      <c r="B74" s="31" t="s">
        <v>188</v>
      </c>
      <c r="C74" s="31" t="s">
        <v>175</v>
      </c>
      <c r="D74" s="26" t="s">
        <v>52</v>
      </c>
      <c r="E74" s="32" t="s">
        <v>176</v>
      </c>
      <c r="F74" s="33" t="s">
        <v>118</v>
      </c>
      <c r="G74" s="34">
        <v>5294.172</v>
      </c>
      <c r="H74" s="35">
        <v>0</v>
      </c>
      <c r="I74" s="35">
        <f>ROUND(ROUND(H74,2)*ROUND(G74,3),2)</f>
      </c>
      <c r="J74" s="33" t="s">
        <v>64</v>
      </c>
      <c r="O74">
        <f>(I74*21)/100</f>
      </c>
      <c r="P74" t="s">
        <v>27</v>
      </c>
    </row>
    <row r="75" spans="1:5" ht="12.75">
      <c r="A75" s="36" t="s">
        <v>55</v>
      </c>
      <c r="E75" s="37" t="s">
        <v>52</v>
      </c>
    </row>
    <row r="76" spans="1:5" ht="38.25">
      <c r="A76" s="40" t="s">
        <v>57</v>
      </c>
      <c r="E76" s="39" t="s">
        <v>532</v>
      </c>
    </row>
    <row r="77" spans="1:16" ht="12.75">
      <c r="A77" s="26" t="s">
        <v>50</v>
      </c>
      <c r="B77" s="31" t="s">
        <v>193</v>
      </c>
      <c r="C77" s="31" t="s">
        <v>356</v>
      </c>
      <c r="D77" s="26" t="s">
        <v>52</v>
      </c>
      <c r="E77" s="32" t="s">
        <v>357</v>
      </c>
      <c r="F77" s="33" t="s">
        <v>118</v>
      </c>
      <c r="G77" s="34">
        <v>1353</v>
      </c>
      <c r="H77" s="35">
        <v>0</v>
      </c>
      <c r="I77" s="35">
        <f>ROUND(ROUND(H77,2)*ROUND(G77,3),2)</f>
      </c>
      <c r="J77" s="33" t="s">
        <v>64</v>
      </c>
      <c r="O77">
        <f>(I77*21)/100</f>
      </c>
      <c r="P77" t="s">
        <v>27</v>
      </c>
    </row>
    <row r="78" spans="1:5" ht="12.75">
      <c r="A78" s="36" t="s">
        <v>55</v>
      </c>
      <c r="E78" s="37" t="s">
        <v>52</v>
      </c>
    </row>
    <row r="79" spans="1:5" ht="12.75">
      <c r="A79" s="40" t="s">
        <v>57</v>
      </c>
      <c r="E79" s="39" t="s">
        <v>533</v>
      </c>
    </row>
    <row r="80" spans="1:16" ht="12.75">
      <c r="A80" s="26" t="s">
        <v>50</v>
      </c>
      <c r="B80" s="31" t="s">
        <v>197</v>
      </c>
      <c r="C80" s="31" t="s">
        <v>359</v>
      </c>
      <c r="D80" s="26" t="s">
        <v>52</v>
      </c>
      <c r="E80" s="32" t="s">
        <v>360</v>
      </c>
      <c r="F80" s="33" t="s">
        <v>118</v>
      </c>
      <c r="G80" s="34">
        <v>1353</v>
      </c>
      <c r="H80" s="35">
        <v>0</v>
      </c>
      <c r="I80" s="35">
        <f>ROUND(ROUND(H80,2)*ROUND(G80,3),2)</f>
      </c>
      <c r="J80" s="33" t="s">
        <v>64</v>
      </c>
      <c r="O80">
        <f>(I80*21)/100</f>
      </c>
      <c r="P80" t="s">
        <v>27</v>
      </c>
    </row>
    <row r="81" spans="1:5" ht="12.75">
      <c r="A81" s="36" t="s">
        <v>55</v>
      </c>
      <c r="E81" s="37" t="s">
        <v>52</v>
      </c>
    </row>
    <row r="82" spans="1:5" ht="12.75">
      <c r="A82" s="38" t="s">
        <v>57</v>
      </c>
      <c r="E82" s="39" t="s">
        <v>533</v>
      </c>
    </row>
    <row r="83" spans="1:18" ht="12.75" customHeight="1">
      <c r="A83" s="6" t="s">
        <v>48</v>
      </c>
      <c r="B83" s="6"/>
      <c r="C83" s="43" t="s">
        <v>27</v>
      </c>
      <c r="D83" s="6"/>
      <c r="E83" s="29" t="s">
        <v>178</v>
      </c>
      <c r="F83" s="6"/>
      <c r="G83" s="6"/>
      <c r="H83" s="6"/>
      <c r="I83" s="44">
        <f>0+Q83</f>
      </c>
      <c r="J83" s="6"/>
      <c r="O83">
        <f>0+R83</f>
      </c>
      <c r="Q83">
        <f>0+I84+I87+I90</f>
      </c>
      <c r="R83">
        <f>0+O84+O87+O90</f>
      </c>
    </row>
    <row r="84" spans="1:16" ht="12.75">
      <c r="A84" s="26" t="s">
        <v>50</v>
      </c>
      <c r="B84" s="31" t="s">
        <v>202</v>
      </c>
      <c r="C84" s="31" t="s">
        <v>180</v>
      </c>
      <c r="D84" s="26" t="s">
        <v>52</v>
      </c>
      <c r="E84" s="32" t="s">
        <v>181</v>
      </c>
      <c r="F84" s="33" t="s">
        <v>118</v>
      </c>
      <c r="G84" s="34">
        <v>1559.496</v>
      </c>
      <c r="H84" s="35">
        <v>0</v>
      </c>
      <c r="I84" s="35">
        <f>ROUND(ROUND(H84,2)*ROUND(G84,3),2)</f>
      </c>
      <c r="J84" s="33" t="s">
        <v>64</v>
      </c>
      <c r="O84">
        <f>(I84*21)/100</f>
      </c>
      <c r="P84" t="s">
        <v>27</v>
      </c>
    </row>
    <row r="85" spans="1:5" ht="12.75">
      <c r="A85" s="36" t="s">
        <v>55</v>
      </c>
      <c r="E85" s="37" t="s">
        <v>52</v>
      </c>
    </row>
    <row r="86" spans="1:5" ht="12.75">
      <c r="A86" s="40" t="s">
        <v>57</v>
      </c>
      <c r="E86" s="39" t="s">
        <v>534</v>
      </c>
    </row>
    <row r="87" spans="1:16" ht="12.75">
      <c r="A87" s="26" t="s">
        <v>50</v>
      </c>
      <c r="B87" s="31" t="s">
        <v>207</v>
      </c>
      <c r="C87" s="31" t="s">
        <v>184</v>
      </c>
      <c r="D87" s="26" t="s">
        <v>52</v>
      </c>
      <c r="E87" s="32" t="s">
        <v>185</v>
      </c>
      <c r="F87" s="33" t="s">
        <v>132</v>
      </c>
      <c r="G87" s="34">
        <v>649.79</v>
      </c>
      <c r="H87" s="35">
        <v>0</v>
      </c>
      <c r="I87" s="35">
        <f>ROUND(ROUND(H87,2)*ROUND(G87,3),2)</f>
      </c>
      <c r="J87" s="33" t="s">
        <v>64</v>
      </c>
      <c r="O87">
        <f>(I87*21)/100</f>
      </c>
      <c r="P87" t="s">
        <v>27</v>
      </c>
    </row>
    <row r="88" spans="1:5" ht="12.75">
      <c r="A88" s="36" t="s">
        <v>55</v>
      </c>
      <c r="E88" s="37" t="s">
        <v>186</v>
      </c>
    </row>
    <row r="89" spans="1:5" ht="12.75">
      <c r="A89" s="40" t="s">
        <v>57</v>
      </c>
      <c r="E89" s="39" t="s">
        <v>535</v>
      </c>
    </row>
    <row r="90" spans="1:16" ht="12.75">
      <c r="A90" s="26" t="s">
        <v>50</v>
      </c>
      <c r="B90" s="31" t="s">
        <v>212</v>
      </c>
      <c r="C90" s="31" t="s">
        <v>189</v>
      </c>
      <c r="D90" s="26" t="s">
        <v>52</v>
      </c>
      <c r="E90" s="32" t="s">
        <v>190</v>
      </c>
      <c r="F90" s="33" t="s">
        <v>118</v>
      </c>
      <c r="G90" s="34">
        <v>2596.188</v>
      </c>
      <c r="H90" s="35">
        <v>0</v>
      </c>
      <c r="I90" s="35">
        <f>ROUND(ROUND(H90,2)*ROUND(G90,3),2)</f>
      </c>
      <c r="J90" s="33" t="s">
        <v>64</v>
      </c>
      <c r="O90">
        <f>(I90*21)/100</f>
      </c>
      <c r="P90" t="s">
        <v>27</v>
      </c>
    </row>
    <row r="91" spans="1:5" ht="12.75">
      <c r="A91" s="36" t="s">
        <v>55</v>
      </c>
      <c r="E91" s="37" t="s">
        <v>52</v>
      </c>
    </row>
    <row r="92" spans="1:5" ht="12.75">
      <c r="A92" s="38" t="s">
        <v>57</v>
      </c>
      <c r="E92" s="39" t="s">
        <v>536</v>
      </c>
    </row>
    <row r="93" spans="1:18" ht="12.75" customHeight="1">
      <c r="A93" s="6" t="s">
        <v>48</v>
      </c>
      <c r="B93" s="6"/>
      <c r="C93" s="43" t="s">
        <v>35</v>
      </c>
      <c r="D93" s="6"/>
      <c r="E93" s="29" t="s">
        <v>192</v>
      </c>
      <c r="F93" s="6"/>
      <c r="G93" s="6"/>
      <c r="H93" s="6"/>
      <c r="I93" s="44">
        <f>0+Q93</f>
      </c>
      <c r="J93" s="6"/>
      <c r="O93">
        <f>0+R93</f>
      </c>
      <c r="Q93">
        <f>0+I94</f>
      </c>
      <c r="R93">
        <f>0+O94</f>
      </c>
    </row>
    <row r="94" spans="1:16" ht="12.75">
      <c r="A94" s="26" t="s">
        <v>50</v>
      </c>
      <c r="B94" s="31" t="s">
        <v>214</v>
      </c>
      <c r="C94" s="31" t="s">
        <v>198</v>
      </c>
      <c r="D94" s="26" t="s">
        <v>52</v>
      </c>
      <c r="E94" s="32" t="s">
        <v>199</v>
      </c>
      <c r="F94" s="33" t="s">
        <v>123</v>
      </c>
      <c r="G94" s="34">
        <v>9.036</v>
      </c>
      <c r="H94" s="35">
        <v>0</v>
      </c>
      <c r="I94" s="35">
        <f>ROUND(ROUND(H94,2)*ROUND(G94,3),2)</f>
      </c>
      <c r="J94" s="33" t="s">
        <v>64</v>
      </c>
      <c r="O94">
        <f>(I94*21)/100</f>
      </c>
      <c r="P94" t="s">
        <v>27</v>
      </c>
    </row>
    <row r="95" spans="1:5" ht="12.75">
      <c r="A95" s="36" t="s">
        <v>55</v>
      </c>
      <c r="E95" s="37" t="s">
        <v>52</v>
      </c>
    </row>
    <row r="96" spans="1:5" ht="12.75">
      <c r="A96" s="38" t="s">
        <v>57</v>
      </c>
      <c r="E96" s="39" t="s">
        <v>537</v>
      </c>
    </row>
    <row r="97" spans="1:18" ht="12.75" customHeight="1">
      <c r="A97" s="6" t="s">
        <v>48</v>
      </c>
      <c r="B97" s="6"/>
      <c r="C97" s="43" t="s">
        <v>37</v>
      </c>
      <c r="D97" s="6"/>
      <c r="E97" s="29" t="s">
        <v>201</v>
      </c>
      <c r="F97" s="6"/>
      <c r="G97" s="6"/>
      <c r="H97" s="6"/>
      <c r="I97" s="44">
        <f>0+Q97</f>
      </c>
      <c r="J97" s="6"/>
      <c r="O97">
        <f>0+R97</f>
      </c>
      <c r="Q97">
        <f>0+I98+I101+I104+I107+I110+I113+I116+I119+I122+I125+I128+I131+I134+I137</f>
      </c>
      <c r="R97">
        <f>0+O98+O101+O104+O107+O110+O113+O116+O119+O122+O125+O128+O131+O134+O137</f>
      </c>
    </row>
    <row r="98" spans="1:16" ht="12.75">
      <c r="A98" s="26" t="s">
        <v>50</v>
      </c>
      <c r="B98" s="31" t="s">
        <v>219</v>
      </c>
      <c r="C98" s="31" t="s">
        <v>203</v>
      </c>
      <c r="D98" s="26" t="s">
        <v>52</v>
      </c>
      <c r="E98" s="32" t="s">
        <v>204</v>
      </c>
      <c r="F98" s="33" t="s">
        <v>118</v>
      </c>
      <c r="G98" s="34">
        <v>2940.545</v>
      </c>
      <c r="H98" s="35">
        <v>0</v>
      </c>
      <c r="I98" s="35">
        <f>ROUND(ROUND(H98,2)*ROUND(G98,3),2)</f>
      </c>
      <c r="J98" s="33" t="s">
        <v>64</v>
      </c>
      <c r="O98">
        <f>(I98*21)/100</f>
      </c>
      <c r="P98" t="s">
        <v>27</v>
      </c>
    </row>
    <row r="99" spans="1:5" ht="12.75">
      <c r="A99" s="36" t="s">
        <v>55</v>
      </c>
      <c r="E99" s="37" t="s">
        <v>205</v>
      </c>
    </row>
    <row r="100" spans="1:5" ht="12.75">
      <c r="A100" s="40" t="s">
        <v>57</v>
      </c>
      <c r="E100" s="39" t="s">
        <v>538</v>
      </c>
    </row>
    <row r="101" spans="1:16" ht="12.75">
      <c r="A101" s="26" t="s">
        <v>50</v>
      </c>
      <c r="B101" s="31" t="s">
        <v>224</v>
      </c>
      <c r="C101" s="31" t="s">
        <v>208</v>
      </c>
      <c r="D101" s="26" t="s">
        <v>62</v>
      </c>
      <c r="E101" s="32" t="s">
        <v>209</v>
      </c>
      <c r="F101" s="33" t="s">
        <v>118</v>
      </c>
      <c r="G101" s="34">
        <v>195.42</v>
      </c>
      <c r="H101" s="35">
        <v>0</v>
      </c>
      <c r="I101" s="35">
        <f>ROUND(ROUND(H101,2)*ROUND(G101,3),2)</f>
      </c>
      <c r="J101" s="33" t="s">
        <v>64</v>
      </c>
      <c r="O101">
        <f>(I101*21)/100</f>
      </c>
      <c r="P101" t="s">
        <v>27</v>
      </c>
    </row>
    <row r="102" spans="1:5" ht="12.75">
      <c r="A102" s="36" t="s">
        <v>55</v>
      </c>
      <c r="E102" s="37" t="s">
        <v>210</v>
      </c>
    </row>
    <row r="103" spans="1:5" ht="38.25">
      <c r="A103" s="40" t="s">
        <v>57</v>
      </c>
      <c r="E103" s="39" t="s">
        <v>539</v>
      </c>
    </row>
    <row r="104" spans="1:16" ht="12.75">
      <c r="A104" s="26" t="s">
        <v>50</v>
      </c>
      <c r="B104" s="31" t="s">
        <v>227</v>
      </c>
      <c r="C104" s="31" t="s">
        <v>208</v>
      </c>
      <c r="D104" s="26" t="s">
        <v>66</v>
      </c>
      <c r="E104" s="32" t="s">
        <v>209</v>
      </c>
      <c r="F104" s="33" t="s">
        <v>118</v>
      </c>
      <c r="G104" s="34">
        <v>83.25</v>
      </c>
      <c r="H104" s="35">
        <v>0</v>
      </c>
      <c r="I104" s="35">
        <f>ROUND(ROUND(H104,2)*ROUND(G104,3),2)</f>
      </c>
      <c r="J104" s="33" t="s">
        <v>64</v>
      </c>
      <c r="O104">
        <f>(I104*21)/100</f>
      </c>
      <c r="P104" t="s">
        <v>27</v>
      </c>
    </row>
    <row r="105" spans="1:5" ht="12.75">
      <c r="A105" s="36" t="s">
        <v>55</v>
      </c>
      <c r="E105" s="37" t="s">
        <v>213</v>
      </c>
    </row>
    <row r="106" spans="1:5" ht="12.75">
      <c r="A106" s="40" t="s">
        <v>57</v>
      </c>
      <c r="E106" s="39" t="s">
        <v>540</v>
      </c>
    </row>
    <row r="107" spans="1:16" ht="12.75">
      <c r="A107" s="26" t="s">
        <v>50</v>
      </c>
      <c r="B107" s="31" t="s">
        <v>232</v>
      </c>
      <c r="C107" s="31" t="s">
        <v>215</v>
      </c>
      <c r="D107" s="26" t="s">
        <v>52</v>
      </c>
      <c r="E107" s="32" t="s">
        <v>216</v>
      </c>
      <c r="F107" s="33" t="s">
        <v>118</v>
      </c>
      <c r="G107" s="34">
        <v>3.38</v>
      </c>
      <c r="H107" s="35">
        <v>0</v>
      </c>
      <c r="I107" s="35">
        <f>ROUND(ROUND(H107,2)*ROUND(G107,3),2)</f>
      </c>
      <c r="J107" s="33" t="s">
        <v>64</v>
      </c>
      <c r="O107">
        <f>(I107*21)/100</f>
      </c>
      <c r="P107" t="s">
        <v>27</v>
      </c>
    </row>
    <row r="108" spans="1:5" ht="12.75">
      <c r="A108" s="36" t="s">
        <v>55</v>
      </c>
      <c r="E108" s="37" t="s">
        <v>541</v>
      </c>
    </row>
    <row r="109" spans="1:5" ht="12.75">
      <c r="A109" s="40" t="s">
        <v>57</v>
      </c>
      <c r="E109" s="39" t="s">
        <v>542</v>
      </c>
    </row>
    <row r="110" spans="1:16" ht="12.75">
      <c r="A110" s="26" t="s">
        <v>50</v>
      </c>
      <c r="B110" s="31" t="s">
        <v>236</v>
      </c>
      <c r="C110" s="31" t="s">
        <v>220</v>
      </c>
      <c r="D110" s="26" t="s">
        <v>62</v>
      </c>
      <c r="E110" s="32" t="s">
        <v>221</v>
      </c>
      <c r="F110" s="33" t="s">
        <v>118</v>
      </c>
      <c r="G110" s="34">
        <v>6.34</v>
      </c>
      <c r="H110" s="35">
        <v>0</v>
      </c>
      <c r="I110" s="35">
        <f>ROUND(ROUND(H110,2)*ROUND(G110,3),2)</f>
      </c>
      <c r="J110" s="33" t="s">
        <v>64</v>
      </c>
      <c r="O110">
        <f>(I110*21)/100</f>
      </c>
      <c r="P110" t="s">
        <v>27</v>
      </c>
    </row>
    <row r="111" spans="1:5" ht="12.75">
      <c r="A111" s="36" t="s">
        <v>55</v>
      </c>
      <c r="E111" s="37" t="s">
        <v>222</v>
      </c>
    </row>
    <row r="112" spans="1:5" ht="12.75">
      <c r="A112" s="40" t="s">
        <v>57</v>
      </c>
      <c r="E112" s="39" t="s">
        <v>543</v>
      </c>
    </row>
    <row r="113" spans="1:16" ht="12.75">
      <c r="A113" s="26" t="s">
        <v>50</v>
      </c>
      <c r="B113" s="31" t="s">
        <v>241</v>
      </c>
      <c r="C113" s="31" t="s">
        <v>220</v>
      </c>
      <c r="D113" s="26" t="s">
        <v>66</v>
      </c>
      <c r="E113" s="32" t="s">
        <v>221</v>
      </c>
      <c r="F113" s="33" t="s">
        <v>118</v>
      </c>
      <c r="G113" s="34">
        <v>3605.668</v>
      </c>
      <c r="H113" s="35">
        <v>0</v>
      </c>
      <c r="I113" s="35">
        <f>ROUND(ROUND(H113,2)*ROUND(G113,3),2)</f>
      </c>
      <c r="J113" s="33" t="s">
        <v>64</v>
      </c>
      <c r="O113">
        <f>(I113*21)/100</f>
      </c>
      <c r="P113" t="s">
        <v>27</v>
      </c>
    </row>
    <row r="114" spans="1:5" ht="12.75">
      <c r="A114" s="36" t="s">
        <v>55</v>
      </c>
      <c r="E114" s="37" t="s">
        <v>544</v>
      </c>
    </row>
    <row r="115" spans="1:5" ht="38.25">
      <c r="A115" s="40" t="s">
        <v>57</v>
      </c>
      <c r="E115" s="39" t="s">
        <v>545</v>
      </c>
    </row>
    <row r="116" spans="1:16" ht="12.75">
      <c r="A116" s="26" t="s">
        <v>50</v>
      </c>
      <c r="B116" s="31" t="s">
        <v>246</v>
      </c>
      <c r="C116" s="31" t="s">
        <v>382</v>
      </c>
      <c r="D116" s="26" t="s">
        <v>52</v>
      </c>
      <c r="E116" s="32" t="s">
        <v>383</v>
      </c>
      <c r="F116" s="33" t="s">
        <v>118</v>
      </c>
      <c r="G116" s="34">
        <v>44.38</v>
      </c>
      <c r="H116" s="35">
        <v>0</v>
      </c>
      <c r="I116" s="35">
        <f>ROUND(ROUND(H116,2)*ROUND(G116,3),2)</f>
      </c>
      <c r="J116" s="33" t="s">
        <v>64</v>
      </c>
      <c r="O116">
        <f>(I116*21)/100</f>
      </c>
      <c r="P116" t="s">
        <v>27</v>
      </c>
    </row>
    <row r="117" spans="1:5" ht="12.75">
      <c r="A117" s="36" t="s">
        <v>55</v>
      </c>
      <c r="E117" s="37" t="s">
        <v>52</v>
      </c>
    </row>
    <row r="118" spans="1:5" ht="12.75">
      <c r="A118" s="40" t="s">
        <v>57</v>
      </c>
      <c r="E118" s="39" t="s">
        <v>546</v>
      </c>
    </row>
    <row r="119" spans="1:16" ht="12.75">
      <c r="A119" s="26" t="s">
        <v>50</v>
      </c>
      <c r="B119" s="31" t="s">
        <v>250</v>
      </c>
      <c r="C119" s="31" t="s">
        <v>228</v>
      </c>
      <c r="D119" s="26" t="s">
        <v>52</v>
      </c>
      <c r="E119" s="32" t="s">
        <v>229</v>
      </c>
      <c r="F119" s="33" t="s">
        <v>118</v>
      </c>
      <c r="G119" s="34">
        <v>3294.288</v>
      </c>
      <c r="H119" s="35">
        <v>0</v>
      </c>
      <c r="I119" s="35">
        <f>ROUND(ROUND(H119,2)*ROUND(G119,3),2)</f>
      </c>
      <c r="J119" s="33" t="s">
        <v>64</v>
      </c>
      <c r="O119">
        <f>(I119*21)/100</f>
      </c>
      <c r="P119" t="s">
        <v>27</v>
      </c>
    </row>
    <row r="120" spans="1:5" ht="12.75">
      <c r="A120" s="36" t="s">
        <v>55</v>
      </c>
      <c r="E120" s="37" t="s">
        <v>230</v>
      </c>
    </row>
    <row r="121" spans="1:5" ht="51">
      <c r="A121" s="40" t="s">
        <v>57</v>
      </c>
      <c r="E121" s="39" t="s">
        <v>547</v>
      </c>
    </row>
    <row r="122" spans="1:16" ht="12.75">
      <c r="A122" s="26" t="s">
        <v>50</v>
      </c>
      <c r="B122" s="31" t="s">
        <v>254</v>
      </c>
      <c r="C122" s="31" t="s">
        <v>233</v>
      </c>
      <c r="D122" s="26" t="s">
        <v>52</v>
      </c>
      <c r="E122" s="32" t="s">
        <v>234</v>
      </c>
      <c r="F122" s="33" t="s">
        <v>118</v>
      </c>
      <c r="G122" s="34">
        <v>3288.299</v>
      </c>
      <c r="H122" s="35">
        <v>0</v>
      </c>
      <c r="I122" s="35">
        <f>ROUND(ROUND(H122,2)*ROUND(G122,3),2)</f>
      </c>
      <c r="J122" s="33" t="s">
        <v>64</v>
      </c>
      <c r="O122">
        <f>(I122*21)/100</f>
      </c>
      <c r="P122" t="s">
        <v>27</v>
      </c>
    </row>
    <row r="123" spans="1:5" ht="12.75">
      <c r="A123" s="36" t="s">
        <v>55</v>
      </c>
      <c r="E123" s="37" t="s">
        <v>52</v>
      </c>
    </row>
    <row r="124" spans="1:5" ht="51">
      <c r="A124" s="40" t="s">
        <v>57</v>
      </c>
      <c r="E124" s="39" t="s">
        <v>548</v>
      </c>
    </row>
    <row r="125" spans="1:16" ht="12.75">
      <c r="A125" s="26" t="s">
        <v>50</v>
      </c>
      <c r="B125" s="31" t="s">
        <v>258</v>
      </c>
      <c r="C125" s="31" t="s">
        <v>237</v>
      </c>
      <c r="D125" s="26" t="s">
        <v>52</v>
      </c>
      <c r="E125" s="32" t="s">
        <v>238</v>
      </c>
      <c r="F125" s="33" t="s">
        <v>118</v>
      </c>
      <c r="G125" s="34">
        <v>363.1</v>
      </c>
      <c r="H125" s="35">
        <v>0</v>
      </c>
      <c r="I125" s="35">
        <f>ROUND(ROUND(H125,2)*ROUND(G125,3),2)</f>
      </c>
      <c r="J125" s="33" t="s">
        <v>64</v>
      </c>
      <c r="O125">
        <f>(I125*21)/100</f>
      </c>
      <c r="P125" t="s">
        <v>27</v>
      </c>
    </row>
    <row r="126" spans="1:5" ht="12.75">
      <c r="A126" s="36" t="s">
        <v>55</v>
      </c>
      <c r="E126" s="37" t="s">
        <v>239</v>
      </c>
    </row>
    <row r="127" spans="1:5" ht="38.25">
      <c r="A127" s="40" t="s">
        <v>57</v>
      </c>
      <c r="E127" s="39" t="s">
        <v>549</v>
      </c>
    </row>
    <row r="128" spans="1:16" ht="12.75">
      <c r="A128" s="26" t="s">
        <v>50</v>
      </c>
      <c r="B128" s="31" t="s">
        <v>263</v>
      </c>
      <c r="C128" s="31" t="s">
        <v>242</v>
      </c>
      <c r="D128" s="26" t="s">
        <v>52</v>
      </c>
      <c r="E128" s="32" t="s">
        <v>243</v>
      </c>
      <c r="F128" s="33" t="s">
        <v>118</v>
      </c>
      <c r="G128" s="34">
        <v>2922.579</v>
      </c>
      <c r="H128" s="35">
        <v>0</v>
      </c>
      <c r="I128" s="35">
        <f>ROUND(ROUND(H128,2)*ROUND(G128,3),2)</f>
      </c>
      <c r="J128" s="33" t="s">
        <v>64</v>
      </c>
      <c r="O128">
        <f>(I128*21)/100</f>
      </c>
      <c r="P128" t="s">
        <v>27</v>
      </c>
    </row>
    <row r="129" spans="1:5" ht="12.75">
      <c r="A129" s="36" t="s">
        <v>55</v>
      </c>
      <c r="E129" s="37" t="s">
        <v>244</v>
      </c>
    </row>
    <row r="130" spans="1:5" ht="12.75">
      <c r="A130" s="40" t="s">
        <v>57</v>
      </c>
      <c r="E130" s="39" t="s">
        <v>550</v>
      </c>
    </row>
    <row r="131" spans="1:16" ht="12.75">
      <c r="A131" s="26" t="s">
        <v>50</v>
      </c>
      <c r="B131" s="31" t="s">
        <v>268</v>
      </c>
      <c r="C131" s="31" t="s">
        <v>247</v>
      </c>
      <c r="D131" s="26" t="s">
        <v>52</v>
      </c>
      <c r="E131" s="32" t="s">
        <v>248</v>
      </c>
      <c r="F131" s="33" t="s">
        <v>118</v>
      </c>
      <c r="G131" s="34">
        <v>2926.322</v>
      </c>
      <c r="H131" s="35">
        <v>0</v>
      </c>
      <c r="I131" s="35">
        <f>ROUND(ROUND(H131,2)*ROUND(G131,3),2)</f>
      </c>
      <c r="J131" s="33" t="s">
        <v>64</v>
      </c>
      <c r="O131">
        <f>(I131*21)/100</f>
      </c>
      <c r="P131" t="s">
        <v>27</v>
      </c>
    </row>
    <row r="132" spans="1:5" ht="12.75">
      <c r="A132" s="36" t="s">
        <v>55</v>
      </c>
      <c r="E132" s="37" t="s">
        <v>249</v>
      </c>
    </row>
    <row r="133" spans="1:5" ht="12.75">
      <c r="A133" s="40" t="s">
        <v>57</v>
      </c>
      <c r="E133" s="39" t="s">
        <v>551</v>
      </c>
    </row>
    <row r="134" spans="1:16" ht="12.75">
      <c r="A134" s="26" t="s">
        <v>50</v>
      </c>
      <c r="B134" s="31" t="s">
        <v>273</v>
      </c>
      <c r="C134" s="31" t="s">
        <v>251</v>
      </c>
      <c r="D134" s="26" t="s">
        <v>52</v>
      </c>
      <c r="E134" s="32" t="s">
        <v>252</v>
      </c>
      <c r="F134" s="33" t="s">
        <v>118</v>
      </c>
      <c r="G134" s="34">
        <v>363.1</v>
      </c>
      <c r="H134" s="35">
        <v>0</v>
      </c>
      <c r="I134" s="35">
        <f>ROUND(ROUND(H134,2)*ROUND(G134,3),2)</f>
      </c>
      <c r="J134" s="33" t="s">
        <v>64</v>
      </c>
      <c r="O134">
        <f>(I134*21)/100</f>
      </c>
      <c r="P134" t="s">
        <v>27</v>
      </c>
    </row>
    <row r="135" spans="1:5" ht="12.75">
      <c r="A135" s="36" t="s">
        <v>55</v>
      </c>
      <c r="E135" s="37" t="s">
        <v>52</v>
      </c>
    </row>
    <row r="136" spans="1:5" ht="38.25">
      <c r="A136" s="40" t="s">
        <v>57</v>
      </c>
      <c r="E136" s="39" t="s">
        <v>549</v>
      </c>
    </row>
    <row r="137" spans="1:16" ht="12.75">
      <c r="A137" s="26" t="s">
        <v>50</v>
      </c>
      <c r="B137" s="31" t="s">
        <v>277</v>
      </c>
      <c r="C137" s="31" t="s">
        <v>552</v>
      </c>
      <c r="D137" s="26" t="s">
        <v>52</v>
      </c>
      <c r="E137" s="32" t="s">
        <v>553</v>
      </c>
      <c r="F137" s="33" t="s">
        <v>118</v>
      </c>
      <c r="G137" s="34">
        <v>9.72</v>
      </c>
      <c r="H137" s="35">
        <v>0</v>
      </c>
      <c r="I137" s="35">
        <f>ROUND(ROUND(H137,2)*ROUND(G137,3),2)</f>
      </c>
      <c r="J137" s="33" t="s">
        <v>64</v>
      </c>
      <c r="O137">
        <f>(I137*21)/100</f>
      </c>
      <c r="P137" t="s">
        <v>27</v>
      </c>
    </row>
    <row r="138" spans="1:5" ht="12.75">
      <c r="A138" s="36" t="s">
        <v>55</v>
      </c>
      <c r="E138" s="37" t="s">
        <v>554</v>
      </c>
    </row>
    <row r="139" spans="1:5" ht="38.25">
      <c r="A139" s="38" t="s">
        <v>57</v>
      </c>
      <c r="E139" s="39" t="s">
        <v>555</v>
      </c>
    </row>
    <row r="140" spans="1:18" ht="12.75" customHeight="1">
      <c r="A140" s="6" t="s">
        <v>48</v>
      </c>
      <c r="B140" s="6"/>
      <c r="C140" s="43" t="s">
        <v>78</v>
      </c>
      <c r="D140" s="6"/>
      <c r="E140" s="29" t="s">
        <v>272</v>
      </c>
      <c r="F140" s="6"/>
      <c r="G140" s="6"/>
      <c r="H140" s="6"/>
      <c r="I140" s="44">
        <f>0+Q140</f>
      </c>
      <c r="J140" s="6"/>
      <c r="O140">
        <f>0+R140</f>
      </c>
      <c r="Q140">
        <f>0+I141+I144+I147+I150+I153</f>
      </c>
      <c r="R140">
        <f>0+O141+O144+O147+O150+O153</f>
      </c>
    </row>
    <row r="141" spans="1:16" ht="12.75">
      <c r="A141" s="26" t="s">
        <v>50</v>
      </c>
      <c r="B141" s="31" t="s">
        <v>281</v>
      </c>
      <c r="C141" s="31" t="s">
        <v>274</v>
      </c>
      <c r="D141" s="26" t="s">
        <v>52</v>
      </c>
      <c r="E141" s="32" t="s">
        <v>275</v>
      </c>
      <c r="F141" s="33" t="s">
        <v>132</v>
      </c>
      <c r="G141" s="34">
        <v>50.2</v>
      </c>
      <c r="H141" s="35">
        <v>0</v>
      </c>
      <c r="I141" s="35">
        <f>ROUND(ROUND(H141,2)*ROUND(G141,3),2)</f>
      </c>
      <c r="J141" s="33" t="s">
        <v>64</v>
      </c>
      <c r="O141">
        <f>(I141*21)/100</f>
      </c>
      <c r="P141" t="s">
        <v>27</v>
      </c>
    </row>
    <row r="142" spans="1:5" ht="12.75">
      <c r="A142" s="36" t="s">
        <v>55</v>
      </c>
      <c r="E142" s="37" t="s">
        <v>52</v>
      </c>
    </row>
    <row r="143" spans="1:5" ht="12.75">
      <c r="A143" s="40" t="s">
        <v>57</v>
      </c>
      <c r="E143" s="39" t="s">
        <v>556</v>
      </c>
    </row>
    <row r="144" spans="1:16" ht="12.75">
      <c r="A144" s="26" t="s">
        <v>50</v>
      </c>
      <c r="B144" s="31" t="s">
        <v>284</v>
      </c>
      <c r="C144" s="31" t="s">
        <v>278</v>
      </c>
      <c r="D144" s="26" t="s">
        <v>52</v>
      </c>
      <c r="E144" s="32" t="s">
        <v>279</v>
      </c>
      <c r="F144" s="33" t="s">
        <v>87</v>
      </c>
      <c r="G144" s="34">
        <v>13</v>
      </c>
      <c r="H144" s="35">
        <v>0</v>
      </c>
      <c r="I144" s="35">
        <f>ROUND(ROUND(H144,2)*ROUND(G144,3),2)</f>
      </c>
      <c r="J144" s="33" t="s">
        <v>64</v>
      </c>
      <c r="O144">
        <f>(I144*21)/100</f>
      </c>
      <c r="P144" t="s">
        <v>27</v>
      </c>
    </row>
    <row r="145" spans="1:5" ht="12.75">
      <c r="A145" s="36" t="s">
        <v>55</v>
      </c>
      <c r="E145" s="37" t="s">
        <v>52</v>
      </c>
    </row>
    <row r="146" spans="1:5" ht="12.75">
      <c r="A146" s="40" t="s">
        <v>57</v>
      </c>
      <c r="E146" s="39" t="s">
        <v>557</v>
      </c>
    </row>
    <row r="147" spans="1:16" ht="12.75">
      <c r="A147" s="26" t="s">
        <v>50</v>
      </c>
      <c r="B147" s="31" t="s">
        <v>288</v>
      </c>
      <c r="C147" s="31" t="s">
        <v>282</v>
      </c>
      <c r="D147" s="26" t="s">
        <v>52</v>
      </c>
      <c r="E147" s="32" t="s">
        <v>283</v>
      </c>
      <c r="F147" s="33" t="s">
        <v>87</v>
      </c>
      <c r="G147" s="34">
        <v>1</v>
      </c>
      <c r="H147" s="35">
        <v>0</v>
      </c>
      <c r="I147" s="35">
        <f>ROUND(ROUND(H147,2)*ROUND(G147,3),2)</f>
      </c>
      <c r="J147" s="33" t="s">
        <v>64</v>
      </c>
      <c r="O147">
        <f>(I147*21)/100</f>
      </c>
      <c r="P147" t="s">
        <v>27</v>
      </c>
    </row>
    <row r="148" spans="1:5" ht="12.75">
      <c r="A148" s="36" t="s">
        <v>55</v>
      </c>
      <c r="E148" s="37" t="s">
        <v>52</v>
      </c>
    </row>
    <row r="149" spans="1:5" ht="12.75">
      <c r="A149" s="40" t="s">
        <v>57</v>
      </c>
      <c r="E149" s="39" t="s">
        <v>100</v>
      </c>
    </row>
    <row r="150" spans="1:16" ht="12.75">
      <c r="A150" s="26" t="s">
        <v>50</v>
      </c>
      <c r="B150" s="31" t="s">
        <v>293</v>
      </c>
      <c r="C150" s="31" t="s">
        <v>285</v>
      </c>
      <c r="D150" s="26" t="s">
        <v>52</v>
      </c>
      <c r="E150" s="32" t="s">
        <v>286</v>
      </c>
      <c r="F150" s="33" t="s">
        <v>87</v>
      </c>
      <c r="G150" s="34">
        <v>15</v>
      </c>
      <c r="H150" s="35">
        <v>0</v>
      </c>
      <c r="I150" s="35">
        <f>ROUND(ROUND(H150,2)*ROUND(G150,3),2)</f>
      </c>
      <c r="J150" s="33" t="s">
        <v>64</v>
      </c>
      <c r="O150">
        <f>(I150*21)/100</f>
      </c>
      <c r="P150" t="s">
        <v>27</v>
      </c>
    </row>
    <row r="151" spans="1:5" ht="12.75">
      <c r="A151" s="36" t="s">
        <v>55</v>
      </c>
      <c r="E151" s="37" t="s">
        <v>52</v>
      </c>
    </row>
    <row r="152" spans="1:5" ht="12.75">
      <c r="A152" s="40" t="s">
        <v>57</v>
      </c>
      <c r="E152" s="39" t="s">
        <v>558</v>
      </c>
    </row>
    <row r="153" spans="1:16" ht="12.75">
      <c r="A153" s="26" t="s">
        <v>50</v>
      </c>
      <c r="B153" s="31" t="s">
        <v>298</v>
      </c>
      <c r="C153" s="31" t="s">
        <v>289</v>
      </c>
      <c r="D153" s="26" t="s">
        <v>52</v>
      </c>
      <c r="E153" s="32" t="s">
        <v>290</v>
      </c>
      <c r="F153" s="33" t="s">
        <v>87</v>
      </c>
      <c r="G153" s="34">
        <v>9</v>
      </c>
      <c r="H153" s="35">
        <v>0</v>
      </c>
      <c r="I153" s="35">
        <f>ROUND(ROUND(H153,2)*ROUND(G153,3),2)</f>
      </c>
      <c r="J153" s="33" t="s">
        <v>64</v>
      </c>
      <c r="O153">
        <f>(I153*21)/100</f>
      </c>
      <c r="P153" t="s">
        <v>27</v>
      </c>
    </row>
    <row r="154" spans="1:5" ht="12.75">
      <c r="A154" s="36" t="s">
        <v>55</v>
      </c>
      <c r="E154" s="37" t="s">
        <v>52</v>
      </c>
    </row>
    <row r="155" spans="1:5" ht="12.75">
      <c r="A155" s="38" t="s">
        <v>57</v>
      </c>
      <c r="E155" s="39" t="s">
        <v>559</v>
      </c>
    </row>
    <row r="156" spans="1:18" ht="12.75" customHeight="1">
      <c r="A156" s="6" t="s">
        <v>48</v>
      </c>
      <c r="B156" s="6"/>
      <c r="C156" s="43" t="s">
        <v>42</v>
      </c>
      <c r="D156" s="6"/>
      <c r="E156" s="29" t="s">
        <v>292</v>
      </c>
      <c r="F156" s="6"/>
      <c r="G156" s="6"/>
      <c r="H156" s="6"/>
      <c r="I156" s="44">
        <f>0+Q156</f>
      </c>
      <c r="J156" s="6"/>
      <c r="O156">
        <f>0+R156</f>
      </c>
      <c r="Q156">
        <f>0+I157+I160+I163+I166+I169+I172+I175</f>
      </c>
      <c r="R156">
        <f>0+O157+O160+O163+O166+O169+O172+O175</f>
      </c>
    </row>
    <row r="157" spans="1:16" ht="25.5">
      <c r="A157" s="26" t="s">
        <v>50</v>
      </c>
      <c r="B157" s="31" t="s">
        <v>302</v>
      </c>
      <c r="C157" s="31" t="s">
        <v>560</v>
      </c>
      <c r="D157" s="26" t="s">
        <v>52</v>
      </c>
      <c r="E157" s="32" t="s">
        <v>561</v>
      </c>
      <c r="F157" s="33" t="s">
        <v>132</v>
      </c>
      <c r="G157" s="34">
        <v>26.4</v>
      </c>
      <c r="H157" s="35">
        <v>0</v>
      </c>
      <c r="I157" s="35">
        <f>ROUND(ROUND(H157,2)*ROUND(G157,3),2)</f>
      </c>
      <c r="J157" s="33" t="s">
        <v>64</v>
      </c>
      <c r="O157">
        <f>(I157*21)/100</f>
      </c>
      <c r="P157" t="s">
        <v>27</v>
      </c>
    </row>
    <row r="158" spans="1:5" ht="12.75">
      <c r="A158" s="36" t="s">
        <v>55</v>
      </c>
      <c r="E158" s="37" t="s">
        <v>52</v>
      </c>
    </row>
    <row r="159" spans="1:5" ht="12.75">
      <c r="A159" s="40" t="s">
        <v>57</v>
      </c>
      <c r="E159" s="39" t="s">
        <v>562</v>
      </c>
    </row>
    <row r="160" spans="1:16" ht="25.5">
      <c r="A160" s="26" t="s">
        <v>50</v>
      </c>
      <c r="B160" s="31" t="s">
        <v>306</v>
      </c>
      <c r="C160" s="31" t="s">
        <v>294</v>
      </c>
      <c r="D160" s="26" t="s">
        <v>295</v>
      </c>
      <c r="E160" s="32" t="s">
        <v>296</v>
      </c>
      <c r="F160" s="33" t="s">
        <v>118</v>
      </c>
      <c r="G160" s="34">
        <v>33.2</v>
      </c>
      <c r="H160" s="35">
        <v>0</v>
      </c>
      <c r="I160" s="35">
        <f>ROUND(ROUND(H160,2)*ROUND(G160,3),2)</f>
      </c>
      <c r="J160" s="33"/>
      <c r="O160">
        <f>(I160*21)/100</f>
      </c>
      <c r="P160" t="s">
        <v>27</v>
      </c>
    </row>
    <row r="161" spans="1:5" ht="12.75">
      <c r="A161" s="36" t="s">
        <v>55</v>
      </c>
      <c r="E161" s="37" t="s">
        <v>52</v>
      </c>
    </row>
    <row r="162" spans="1:5" ht="12.75">
      <c r="A162" s="40" t="s">
        <v>57</v>
      </c>
      <c r="E162" s="39" t="s">
        <v>563</v>
      </c>
    </row>
    <row r="163" spans="1:16" ht="12.75">
      <c r="A163" s="26" t="s">
        <v>50</v>
      </c>
      <c r="B163" s="31" t="s">
        <v>310</v>
      </c>
      <c r="C163" s="31" t="s">
        <v>299</v>
      </c>
      <c r="D163" s="26" t="s">
        <v>52</v>
      </c>
      <c r="E163" s="32" t="s">
        <v>300</v>
      </c>
      <c r="F163" s="33" t="s">
        <v>132</v>
      </c>
      <c r="G163" s="34">
        <v>168.02</v>
      </c>
      <c r="H163" s="35">
        <v>0</v>
      </c>
      <c r="I163" s="35">
        <f>ROUND(ROUND(H163,2)*ROUND(G163,3),2)</f>
      </c>
      <c r="J163" s="33" t="s">
        <v>64</v>
      </c>
      <c r="O163">
        <f>(I163*21)/100</f>
      </c>
      <c r="P163" t="s">
        <v>27</v>
      </c>
    </row>
    <row r="164" spans="1:5" ht="12.75">
      <c r="A164" s="36" t="s">
        <v>55</v>
      </c>
      <c r="E164" s="37" t="s">
        <v>52</v>
      </c>
    </row>
    <row r="165" spans="1:5" ht="12.75">
      <c r="A165" s="40" t="s">
        <v>57</v>
      </c>
      <c r="E165" s="39" t="s">
        <v>564</v>
      </c>
    </row>
    <row r="166" spans="1:16" ht="12.75">
      <c r="A166" s="26" t="s">
        <v>50</v>
      </c>
      <c r="B166" s="31" t="s">
        <v>315</v>
      </c>
      <c r="C166" s="31" t="s">
        <v>303</v>
      </c>
      <c r="D166" s="26" t="s">
        <v>52</v>
      </c>
      <c r="E166" s="32" t="s">
        <v>304</v>
      </c>
      <c r="F166" s="33" t="s">
        <v>132</v>
      </c>
      <c r="G166" s="34">
        <v>817.78</v>
      </c>
      <c r="H166" s="35">
        <v>0</v>
      </c>
      <c r="I166" s="35">
        <f>ROUND(ROUND(H166,2)*ROUND(G166,3),2)</f>
      </c>
      <c r="J166" s="33" t="s">
        <v>64</v>
      </c>
      <c r="O166">
        <f>(I166*21)/100</f>
      </c>
      <c r="P166" t="s">
        <v>27</v>
      </c>
    </row>
    <row r="167" spans="1:5" ht="12.75">
      <c r="A167" s="36" t="s">
        <v>55</v>
      </c>
      <c r="E167" s="37" t="s">
        <v>52</v>
      </c>
    </row>
    <row r="168" spans="1:5" ht="25.5">
      <c r="A168" s="40" t="s">
        <v>57</v>
      </c>
      <c r="E168" s="39" t="s">
        <v>565</v>
      </c>
    </row>
    <row r="169" spans="1:16" ht="12.75">
      <c r="A169" s="26" t="s">
        <v>50</v>
      </c>
      <c r="B169" s="31" t="s">
        <v>318</v>
      </c>
      <c r="C169" s="31" t="s">
        <v>311</v>
      </c>
      <c r="D169" s="26" t="s">
        <v>52</v>
      </c>
      <c r="E169" s="32" t="s">
        <v>312</v>
      </c>
      <c r="F169" s="33" t="s">
        <v>132</v>
      </c>
      <c r="G169" s="34">
        <v>55.9</v>
      </c>
      <c r="H169" s="35">
        <v>0</v>
      </c>
      <c r="I169" s="35">
        <f>ROUND(ROUND(H169,2)*ROUND(G169,3),2)</f>
      </c>
      <c r="J169" s="33" t="s">
        <v>64</v>
      </c>
      <c r="O169">
        <f>(I169*21)/100</f>
      </c>
      <c r="P169" t="s">
        <v>27</v>
      </c>
    </row>
    <row r="170" spans="1:5" ht="12.75">
      <c r="A170" s="36" t="s">
        <v>55</v>
      </c>
      <c r="E170" s="37" t="s">
        <v>313</v>
      </c>
    </row>
    <row r="171" spans="1:5" ht="12.75">
      <c r="A171" s="40" t="s">
        <v>57</v>
      </c>
      <c r="E171" s="39" t="s">
        <v>566</v>
      </c>
    </row>
    <row r="172" spans="1:16" ht="12.75">
      <c r="A172" s="26" t="s">
        <v>50</v>
      </c>
      <c r="B172" s="31" t="s">
        <v>567</v>
      </c>
      <c r="C172" s="31" t="s">
        <v>316</v>
      </c>
      <c r="D172" s="26" t="s">
        <v>52</v>
      </c>
      <c r="E172" s="32" t="s">
        <v>317</v>
      </c>
      <c r="F172" s="33" t="s">
        <v>132</v>
      </c>
      <c r="G172" s="34">
        <v>918.66</v>
      </c>
      <c r="H172" s="35">
        <v>0</v>
      </c>
      <c r="I172" s="35">
        <f>ROUND(ROUND(H172,2)*ROUND(G172,3),2)</f>
      </c>
      <c r="J172" s="33" t="s">
        <v>64</v>
      </c>
      <c r="O172">
        <f>(I172*21)/100</f>
      </c>
      <c r="P172" t="s">
        <v>27</v>
      </c>
    </row>
    <row r="173" spans="1:5" ht="12.75">
      <c r="A173" s="36" t="s">
        <v>55</v>
      </c>
      <c r="E173" s="37" t="s">
        <v>52</v>
      </c>
    </row>
    <row r="174" spans="1:5" ht="12.75">
      <c r="A174" s="40" t="s">
        <v>57</v>
      </c>
      <c r="E174" s="39" t="s">
        <v>524</v>
      </c>
    </row>
    <row r="175" spans="1:16" ht="12.75">
      <c r="A175" s="26" t="s">
        <v>50</v>
      </c>
      <c r="B175" s="31" t="s">
        <v>568</v>
      </c>
      <c r="C175" s="31" t="s">
        <v>319</v>
      </c>
      <c r="D175" s="26" t="s">
        <v>52</v>
      </c>
      <c r="E175" s="32" t="s">
        <v>320</v>
      </c>
      <c r="F175" s="33" t="s">
        <v>132</v>
      </c>
      <c r="G175" s="34">
        <v>4.6</v>
      </c>
      <c r="H175" s="35">
        <v>0</v>
      </c>
      <c r="I175" s="35">
        <f>ROUND(ROUND(H175,2)*ROUND(G175,3),2)</f>
      </c>
      <c r="J175" s="33" t="s">
        <v>64</v>
      </c>
      <c r="O175">
        <f>(I175*21)/100</f>
      </c>
      <c r="P175" t="s">
        <v>27</v>
      </c>
    </row>
    <row r="176" spans="1:5" ht="12.75">
      <c r="A176" s="36" t="s">
        <v>55</v>
      </c>
      <c r="E176" s="37" t="s">
        <v>52</v>
      </c>
    </row>
    <row r="177" spans="1:5" ht="12.75">
      <c r="A177" s="38" t="s">
        <v>57</v>
      </c>
      <c r="E177" s="39" t="s">
        <v>569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0+O9+O22+O71+O84+O97+O128+O135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570</v>
      </c>
      <c r="I3" s="41">
        <f>0+I9+I22+I71+I84+I97+I128+I135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570</v>
      </c>
      <c r="D4" s="1"/>
      <c r="E4" s="14" t="s">
        <v>571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570</v>
      </c>
      <c r="D5" s="6"/>
      <c r="E5" s="18" t="s">
        <v>571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0+I10+I13+I16+I19</f>
      </c>
      <c r="R9">
        <f>0+O10+O13+O16+O19</f>
      </c>
    </row>
    <row r="10" spans="1:16" ht="12.75">
      <c r="A10" s="26" t="s">
        <v>50</v>
      </c>
      <c r="B10" s="31" t="s">
        <v>31</v>
      </c>
      <c r="C10" s="31" t="s">
        <v>104</v>
      </c>
      <c r="D10" s="26" t="s">
        <v>52</v>
      </c>
      <c r="E10" s="32" t="s">
        <v>105</v>
      </c>
      <c r="F10" s="33" t="s">
        <v>106</v>
      </c>
      <c r="G10" s="34">
        <v>1.55</v>
      </c>
      <c r="H10" s="35">
        <v>0</v>
      </c>
      <c r="I10" s="35">
        <f>ROUND(ROUND(H10,2)*ROUND(G10,3),2)</f>
      </c>
      <c r="J10" s="33" t="s">
        <v>64</v>
      </c>
      <c r="O10">
        <f>(I10*21)/100</f>
      </c>
      <c r="P10" t="s">
        <v>27</v>
      </c>
    </row>
    <row r="11" spans="1:5" ht="12.75">
      <c r="A11" s="36" t="s">
        <v>55</v>
      </c>
      <c r="E11" s="37" t="s">
        <v>107</v>
      </c>
    </row>
    <row r="12" spans="1:5" ht="12.75">
      <c r="A12" s="40" t="s">
        <v>57</v>
      </c>
      <c r="E12" s="39" t="s">
        <v>573</v>
      </c>
    </row>
    <row r="13" spans="1:16" ht="12.75">
      <c r="A13" s="26" t="s">
        <v>50</v>
      </c>
      <c r="B13" s="31" t="s">
        <v>27</v>
      </c>
      <c r="C13" s="31" t="s">
        <v>327</v>
      </c>
      <c r="D13" s="26" t="s">
        <v>52</v>
      </c>
      <c r="E13" s="32" t="s">
        <v>328</v>
      </c>
      <c r="F13" s="33" t="s">
        <v>123</v>
      </c>
      <c r="G13" s="34">
        <v>246.234</v>
      </c>
      <c r="H13" s="35">
        <v>0</v>
      </c>
      <c r="I13" s="35">
        <f>ROUND(ROUND(H13,2)*ROUND(G13,3),2)</f>
      </c>
      <c r="J13" s="33" t="s">
        <v>64</v>
      </c>
      <c r="O13">
        <f>(I13*21)/100</f>
      </c>
      <c r="P13" t="s">
        <v>27</v>
      </c>
    </row>
    <row r="14" spans="1:5" ht="12.75">
      <c r="A14" s="36" t="s">
        <v>55</v>
      </c>
      <c r="E14" s="37" t="s">
        <v>329</v>
      </c>
    </row>
    <row r="15" spans="1:5" ht="12.75">
      <c r="A15" s="40" t="s">
        <v>57</v>
      </c>
      <c r="E15" s="39" t="s">
        <v>574</v>
      </c>
    </row>
    <row r="16" spans="1:16" ht="25.5">
      <c r="A16" s="26" t="s">
        <v>50</v>
      </c>
      <c r="B16" s="31" t="s">
        <v>26</v>
      </c>
      <c r="C16" s="31" t="s">
        <v>109</v>
      </c>
      <c r="D16" s="26" t="s">
        <v>52</v>
      </c>
      <c r="E16" s="32" t="s">
        <v>110</v>
      </c>
      <c r="F16" s="33" t="s">
        <v>106</v>
      </c>
      <c r="G16" s="34">
        <v>6168.264</v>
      </c>
      <c r="H16" s="35">
        <v>0</v>
      </c>
      <c r="I16" s="35">
        <f>ROUND(ROUND(H16,2)*ROUND(G16,3),2)</f>
      </c>
      <c r="J16" s="33" t="s">
        <v>64</v>
      </c>
      <c r="O16">
        <f>(I16*21)/100</f>
      </c>
      <c r="P16" t="s">
        <v>27</v>
      </c>
    </row>
    <row r="17" spans="1:5" ht="12.75">
      <c r="A17" s="36" t="s">
        <v>55</v>
      </c>
      <c r="E17" s="37" t="s">
        <v>52</v>
      </c>
    </row>
    <row r="18" spans="1:5" ht="76.5">
      <c r="A18" s="40" t="s">
        <v>57</v>
      </c>
      <c r="E18" s="39" t="s">
        <v>575</v>
      </c>
    </row>
    <row r="19" spans="1:16" ht="25.5">
      <c r="A19" s="26" t="s">
        <v>50</v>
      </c>
      <c r="B19" s="31" t="s">
        <v>35</v>
      </c>
      <c r="C19" s="31" t="s">
        <v>112</v>
      </c>
      <c r="D19" s="26" t="s">
        <v>52</v>
      </c>
      <c r="E19" s="32" t="s">
        <v>113</v>
      </c>
      <c r="F19" s="33" t="s">
        <v>106</v>
      </c>
      <c r="G19" s="34">
        <v>5.044</v>
      </c>
      <c r="H19" s="35">
        <v>0</v>
      </c>
      <c r="I19" s="35">
        <f>ROUND(ROUND(H19,2)*ROUND(G19,3),2)</f>
      </c>
      <c r="J19" s="33" t="s">
        <v>64</v>
      </c>
      <c r="O19">
        <f>(I19*21)/100</f>
      </c>
      <c r="P19" t="s">
        <v>27</v>
      </c>
    </row>
    <row r="20" spans="1:5" ht="12.75">
      <c r="A20" s="36" t="s">
        <v>55</v>
      </c>
      <c r="E20" s="37" t="s">
        <v>52</v>
      </c>
    </row>
    <row r="21" spans="1:5" ht="12.75">
      <c r="A21" s="38" t="s">
        <v>57</v>
      </c>
      <c r="E21" s="39" t="s">
        <v>576</v>
      </c>
    </row>
    <row r="22" spans="1:18" ht="12.75" customHeight="1">
      <c r="A22" s="6" t="s">
        <v>48</v>
      </c>
      <c r="B22" s="6"/>
      <c r="C22" s="43" t="s">
        <v>31</v>
      </c>
      <c r="D22" s="6"/>
      <c r="E22" s="29" t="s">
        <v>115</v>
      </c>
      <c r="F22" s="6"/>
      <c r="G22" s="6"/>
      <c r="H22" s="6"/>
      <c r="I22" s="44">
        <f>0+Q22</f>
      </c>
      <c r="J22" s="6"/>
      <c r="O22">
        <f>0+R22</f>
      </c>
      <c r="Q22">
        <f>0+I23+I26+I29+I32+I35+I38+I41+I44+I47+I50+I53+I56+I59+I62+I65+I68</f>
      </c>
      <c r="R22">
        <f>0+O23+O26+O29+O32+O35+O38+O41+O44+O47+O50+O53+O56+O59+O62+O65+O68</f>
      </c>
    </row>
    <row r="23" spans="1:16" ht="12.75">
      <c r="A23" s="26" t="s">
        <v>50</v>
      </c>
      <c r="B23" s="31" t="s">
        <v>37</v>
      </c>
      <c r="C23" s="31" t="s">
        <v>116</v>
      </c>
      <c r="D23" s="26" t="s">
        <v>52</v>
      </c>
      <c r="E23" s="32" t="s">
        <v>117</v>
      </c>
      <c r="F23" s="33" t="s">
        <v>118</v>
      </c>
      <c r="G23" s="34">
        <v>2950.35</v>
      </c>
      <c r="H23" s="35">
        <v>0</v>
      </c>
      <c r="I23" s="35">
        <f>ROUND(ROUND(H23,2)*ROUND(G23,3),2)</f>
      </c>
      <c r="J23" s="33" t="s">
        <v>64</v>
      </c>
      <c r="O23">
        <f>(I23*21)/100</f>
      </c>
      <c r="P23" t="s">
        <v>27</v>
      </c>
    </row>
    <row r="24" spans="1:5" ht="12.75">
      <c r="A24" s="36" t="s">
        <v>55</v>
      </c>
      <c r="E24" s="37" t="s">
        <v>119</v>
      </c>
    </row>
    <row r="25" spans="1:5" ht="12.75">
      <c r="A25" s="40" t="s">
        <v>57</v>
      </c>
      <c r="E25" s="39" t="s">
        <v>577</v>
      </c>
    </row>
    <row r="26" spans="1:16" ht="12.75">
      <c r="A26" s="26" t="s">
        <v>50</v>
      </c>
      <c r="B26" s="31" t="s">
        <v>39</v>
      </c>
      <c r="C26" s="31" t="s">
        <v>420</v>
      </c>
      <c r="D26" s="26" t="s">
        <v>52</v>
      </c>
      <c r="E26" s="32" t="s">
        <v>421</v>
      </c>
      <c r="F26" s="33" t="s">
        <v>123</v>
      </c>
      <c r="G26" s="34">
        <v>198.826</v>
      </c>
      <c r="H26" s="35">
        <v>0</v>
      </c>
      <c r="I26" s="35">
        <f>ROUND(ROUND(H26,2)*ROUND(G26,3),2)</f>
      </c>
      <c r="J26" s="33" t="s">
        <v>64</v>
      </c>
      <c r="O26">
        <f>(I26*21)/100</f>
      </c>
      <c r="P26" t="s">
        <v>27</v>
      </c>
    </row>
    <row r="27" spans="1:5" ht="12.75">
      <c r="A27" s="36" t="s">
        <v>55</v>
      </c>
      <c r="E27" s="37" t="s">
        <v>578</v>
      </c>
    </row>
    <row r="28" spans="1:5" ht="25.5">
      <c r="A28" s="40" t="s">
        <v>57</v>
      </c>
      <c r="E28" s="39" t="s">
        <v>579</v>
      </c>
    </row>
    <row r="29" spans="1:16" ht="25.5">
      <c r="A29" s="26" t="s">
        <v>50</v>
      </c>
      <c r="B29" s="31" t="s">
        <v>74</v>
      </c>
      <c r="C29" s="31" t="s">
        <v>121</v>
      </c>
      <c r="D29" s="26" t="s">
        <v>52</v>
      </c>
      <c r="E29" s="32" t="s">
        <v>122</v>
      </c>
      <c r="F29" s="33" t="s">
        <v>123</v>
      </c>
      <c r="G29" s="34">
        <v>984.12</v>
      </c>
      <c r="H29" s="35">
        <v>0</v>
      </c>
      <c r="I29" s="35">
        <f>ROUND(ROUND(H29,2)*ROUND(G29,3),2)</f>
      </c>
      <c r="J29" s="33" t="s">
        <v>64</v>
      </c>
      <c r="O29">
        <f>(I29*21)/100</f>
      </c>
      <c r="P29" t="s">
        <v>27</v>
      </c>
    </row>
    <row r="30" spans="1:5" ht="12.75">
      <c r="A30" s="36" t="s">
        <v>55</v>
      </c>
      <c r="E30" s="37" t="s">
        <v>124</v>
      </c>
    </row>
    <row r="31" spans="1:5" ht="12.75">
      <c r="A31" s="40" t="s">
        <v>57</v>
      </c>
      <c r="E31" s="39" t="s">
        <v>580</v>
      </c>
    </row>
    <row r="32" spans="1:16" ht="12.75">
      <c r="A32" s="26" t="s">
        <v>50</v>
      </c>
      <c r="B32" s="31" t="s">
        <v>78</v>
      </c>
      <c r="C32" s="31" t="s">
        <v>142</v>
      </c>
      <c r="D32" s="26" t="s">
        <v>52</v>
      </c>
      <c r="E32" s="32" t="s">
        <v>143</v>
      </c>
      <c r="F32" s="33" t="s">
        <v>123</v>
      </c>
      <c r="G32" s="34">
        <v>0.585</v>
      </c>
      <c r="H32" s="35">
        <v>0</v>
      </c>
      <c r="I32" s="35">
        <f>ROUND(ROUND(H32,2)*ROUND(G32,3),2)</f>
      </c>
      <c r="J32" s="33" t="s">
        <v>64</v>
      </c>
      <c r="O32">
        <f>(I32*21)/100</f>
      </c>
      <c r="P32" t="s">
        <v>27</v>
      </c>
    </row>
    <row r="33" spans="1:5" ht="12.75">
      <c r="A33" s="36" t="s">
        <v>55</v>
      </c>
      <c r="E33" s="37" t="s">
        <v>52</v>
      </c>
    </row>
    <row r="34" spans="1:5" ht="12.75">
      <c r="A34" s="40" t="s">
        <v>57</v>
      </c>
      <c r="E34" s="39" t="s">
        <v>581</v>
      </c>
    </row>
    <row r="35" spans="1:16" ht="12.75">
      <c r="A35" s="26" t="s">
        <v>50</v>
      </c>
      <c r="B35" s="31" t="s">
        <v>42</v>
      </c>
      <c r="C35" s="31" t="s">
        <v>146</v>
      </c>
      <c r="D35" s="26" t="s">
        <v>52</v>
      </c>
      <c r="E35" s="32" t="s">
        <v>147</v>
      </c>
      <c r="F35" s="33" t="s">
        <v>132</v>
      </c>
      <c r="G35" s="34">
        <v>72.83</v>
      </c>
      <c r="H35" s="35">
        <v>0</v>
      </c>
      <c r="I35" s="35">
        <f>ROUND(ROUND(H35,2)*ROUND(G35,3),2)</f>
      </c>
      <c r="J35" s="33" t="s">
        <v>64</v>
      </c>
      <c r="O35">
        <f>(I35*21)/100</f>
      </c>
      <c r="P35" t="s">
        <v>27</v>
      </c>
    </row>
    <row r="36" spans="1:5" ht="12.75">
      <c r="A36" s="36" t="s">
        <v>55</v>
      </c>
      <c r="E36" s="37" t="s">
        <v>52</v>
      </c>
    </row>
    <row r="37" spans="1:5" ht="12.75">
      <c r="A37" s="40" t="s">
        <v>57</v>
      </c>
      <c r="E37" s="39" t="s">
        <v>582</v>
      </c>
    </row>
    <row r="38" spans="1:16" ht="12.75">
      <c r="A38" s="26" t="s">
        <v>50</v>
      </c>
      <c r="B38" s="31" t="s">
        <v>44</v>
      </c>
      <c r="C38" s="31" t="s">
        <v>476</v>
      </c>
      <c r="D38" s="26" t="s">
        <v>52</v>
      </c>
      <c r="E38" s="32" t="s">
        <v>477</v>
      </c>
      <c r="F38" s="33" t="s">
        <v>123</v>
      </c>
      <c r="G38" s="34">
        <v>293.222</v>
      </c>
      <c r="H38" s="35">
        <v>0</v>
      </c>
      <c r="I38" s="35">
        <f>ROUND(ROUND(H38,2)*ROUND(G38,3),2)</f>
      </c>
      <c r="J38" s="33" t="s">
        <v>64</v>
      </c>
      <c r="O38">
        <f>(I38*21)/100</f>
      </c>
      <c r="P38" t="s">
        <v>27</v>
      </c>
    </row>
    <row r="39" spans="1:5" ht="12.75">
      <c r="A39" s="36" t="s">
        <v>55</v>
      </c>
      <c r="E39" s="37" t="s">
        <v>478</v>
      </c>
    </row>
    <row r="40" spans="1:5" ht="12.75">
      <c r="A40" s="40" t="s">
        <v>57</v>
      </c>
      <c r="E40" s="39" t="s">
        <v>583</v>
      </c>
    </row>
    <row r="41" spans="1:16" ht="12.75">
      <c r="A41" s="26" t="s">
        <v>50</v>
      </c>
      <c r="B41" s="31" t="s">
        <v>46</v>
      </c>
      <c r="C41" s="31" t="s">
        <v>149</v>
      </c>
      <c r="D41" s="26" t="s">
        <v>52</v>
      </c>
      <c r="E41" s="32" t="s">
        <v>150</v>
      </c>
      <c r="F41" s="33" t="s">
        <v>123</v>
      </c>
      <c r="G41" s="34">
        <v>1424.251</v>
      </c>
      <c r="H41" s="35">
        <v>0</v>
      </c>
      <c r="I41" s="35">
        <f>ROUND(ROUND(H41,2)*ROUND(G41,3),2)</f>
      </c>
      <c r="J41" s="33" t="s">
        <v>64</v>
      </c>
      <c r="O41">
        <f>(I41*21)/100</f>
      </c>
      <c r="P41" t="s">
        <v>27</v>
      </c>
    </row>
    <row r="42" spans="1:5" ht="12.75">
      <c r="A42" s="36" t="s">
        <v>55</v>
      </c>
      <c r="E42" s="37" t="s">
        <v>151</v>
      </c>
    </row>
    <row r="43" spans="1:5" ht="38.25">
      <c r="A43" s="40" t="s">
        <v>57</v>
      </c>
      <c r="E43" s="39" t="s">
        <v>584</v>
      </c>
    </row>
    <row r="44" spans="1:16" ht="12.75">
      <c r="A44" s="26" t="s">
        <v>50</v>
      </c>
      <c r="B44" s="31" t="s">
        <v>92</v>
      </c>
      <c r="C44" s="31" t="s">
        <v>341</v>
      </c>
      <c r="D44" s="26" t="s">
        <v>52</v>
      </c>
      <c r="E44" s="32" t="s">
        <v>342</v>
      </c>
      <c r="F44" s="33" t="s">
        <v>123</v>
      </c>
      <c r="G44" s="34">
        <v>539.456</v>
      </c>
      <c r="H44" s="35">
        <v>0</v>
      </c>
      <c r="I44" s="35">
        <f>ROUND(ROUND(H44,2)*ROUND(G44,3),2)</f>
      </c>
      <c r="J44" s="33" t="s">
        <v>64</v>
      </c>
      <c r="O44">
        <f>(I44*21)/100</f>
      </c>
      <c r="P44" t="s">
        <v>27</v>
      </c>
    </row>
    <row r="45" spans="1:5" ht="12.75">
      <c r="A45" s="36" t="s">
        <v>55</v>
      </c>
      <c r="E45" s="37" t="s">
        <v>343</v>
      </c>
    </row>
    <row r="46" spans="1:5" ht="38.25">
      <c r="A46" s="40" t="s">
        <v>57</v>
      </c>
      <c r="E46" s="39" t="s">
        <v>585</v>
      </c>
    </row>
    <row r="47" spans="1:16" ht="12.75">
      <c r="A47" s="26" t="s">
        <v>50</v>
      </c>
      <c r="B47" s="31" t="s">
        <v>96</v>
      </c>
      <c r="C47" s="31" t="s">
        <v>153</v>
      </c>
      <c r="D47" s="26" t="s">
        <v>52</v>
      </c>
      <c r="E47" s="32" t="s">
        <v>154</v>
      </c>
      <c r="F47" s="33" t="s">
        <v>123</v>
      </c>
      <c r="G47" s="34">
        <v>94.991</v>
      </c>
      <c r="H47" s="35">
        <v>0</v>
      </c>
      <c r="I47" s="35">
        <f>ROUND(ROUND(H47,2)*ROUND(G47,3),2)</f>
      </c>
      <c r="J47" s="33" t="s">
        <v>64</v>
      </c>
      <c r="O47">
        <f>(I47*21)/100</f>
      </c>
      <c r="P47" t="s">
        <v>27</v>
      </c>
    </row>
    <row r="48" spans="1:5" ht="12.75">
      <c r="A48" s="36" t="s">
        <v>55</v>
      </c>
      <c r="E48" s="37" t="s">
        <v>151</v>
      </c>
    </row>
    <row r="49" spans="1:5" ht="38.25">
      <c r="A49" s="40" t="s">
        <v>57</v>
      </c>
      <c r="E49" s="39" t="s">
        <v>586</v>
      </c>
    </row>
    <row r="50" spans="1:16" ht="12.75">
      <c r="A50" s="26" t="s">
        <v>50</v>
      </c>
      <c r="B50" s="31" t="s">
        <v>156</v>
      </c>
      <c r="C50" s="31" t="s">
        <v>157</v>
      </c>
      <c r="D50" s="26" t="s">
        <v>52</v>
      </c>
      <c r="E50" s="32" t="s">
        <v>158</v>
      </c>
      <c r="F50" s="33" t="s">
        <v>123</v>
      </c>
      <c r="G50" s="34">
        <v>1812.464</v>
      </c>
      <c r="H50" s="35">
        <v>0</v>
      </c>
      <c r="I50" s="35">
        <f>ROUND(ROUND(H50,2)*ROUND(G50,3),2)</f>
      </c>
      <c r="J50" s="33" t="s">
        <v>64</v>
      </c>
      <c r="O50">
        <f>(I50*21)/100</f>
      </c>
      <c r="P50" t="s">
        <v>27</v>
      </c>
    </row>
    <row r="51" spans="1:5" ht="12.75">
      <c r="A51" s="36" t="s">
        <v>55</v>
      </c>
      <c r="E51" s="37" t="s">
        <v>52</v>
      </c>
    </row>
    <row r="52" spans="1:5" ht="63.75">
      <c r="A52" s="40" t="s">
        <v>57</v>
      </c>
      <c r="E52" s="39" t="s">
        <v>587</v>
      </c>
    </row>
    <row r="53" spans="1:16" ht="12.75">
      <c r="A53" s="26" t="s">
        <v>50</v>
      </c>
      <c r="B53" s="31" t="s">
        <v>160</v>
      </c>
      <c r="C53" s="31" t="s">
        <v>161</v>
      </c>
      <c r="D53" s="26" t="s">
        <v>62</v>
      </c>
      <c r="E53" s="32" t="s">
        <v>162</v>
      </c>
      <c r="F53" s="33" t="s">
        <v>123</v>
      </c>
      <c r="G53" s="34">
        <v>1688.46</v>
      </c>
      <c r="H53" s="35">
        <v>0</v>
      </c>
      <c r="I53" s="35">
        <f>ROUND(ROUND(H53,2)*ROUND(G53,3),2)</f>
      </c>
      <c r="J53" s="33" t="s">
        <v>64</v>
      </c>
      <c r="O53">
        <f>(I53*21)/100</f>
      </c>
      <c r="P53" t="s">
        <v>27</v>
      </c>
    </row>
    <row r="54" spans="1:5" ht="12.75">
      <c r="A54" s="36" t="s">
        <v>55</v>
      </c>
      <c r="E54" s="37" t="s">
        <v>52</v>
      </c>
    </row>
    <row r="55" spans="1:5" ht="12.75">
      <c r="A55" s="40" t="s">
        <v>57</v>
      </c>
      <c r="E55" s="39" t="s">
        <v>588</v>
      </c>
    </row>
    <row r="56" spans="1:16" ht="12.75">
      <c r="A56" s="26" t="s">
        <v>50</v>
      </c>
      <c r="B56" s="31" t="s">
        <v>164</v>
      </c>
      <c r="C56" s="31" t="s">
        <v>349</v>
      </c>
      <c r="D56" s="26" t="s">
        <v>52</v>
      </c>
      <c r="E56" s="32" t="s">
        <v>350</v>
      </c>
      <c r="F56" s="33" t="s">
        <v>123</v>
      </c>
      <c r="G56" s="34">
        <v>122.31</v>
      </c>
      <c r="H56" s="35">
        <v>0</v>
      </c>
      <c r="I56" s="35">
        <f>ROUND(ROUND(H56,2)*ROUND(G56,3),2)</f>
      </c>
      <c r="J56" s="33" t="s">
        <v>64</v>
      </c>
      <c r="O56">
        <f>(I56*21)/100</f>
      </c>
      <c r="P56" t="s">
        <v>27</v>
      </c>
    </row>
    <row r="57" spans="1:5" ht="12.75">
      <c r="A57" s="36" t="s">
        <v>55</v>
      </c>
      <c r="E57" s="37" t="s">
        <v>52</v>
      </c>
    </row>
    <row r="58" spans="1:5" ht="12.75">
      <c r="A58" s="40" t="s">
        <v>57</v>
      </c>
      <c r="E58" s="39" t="s">
        <v>589</v>
      </c>
    </row>
    <row r="59" spans="1:16" ht="12.75">
      <c r="A59" s="26" t="s">
        <v>50</v>
      </c>
      <c r="B59" s="31" t="s">
        <v>166</v>
      </c>
      <c r="C59" s="31" t="s">
        <v>167</v>
      </c>
      <c r="D59" s="26" t="s">
        <v>52</v>
      </c>
      <c r="E59" s="32" t="s">
        <v>168</v>
      </c>
      <c r="F59" s="33" t="s">
        <v>123</v>
      </c>
      <c r="G59" s="34">
        <v>48.32</v>
      </c>
      <c r="H59" s="35">
        <v>0</v>
      </c>
      <c r="I59" s="35">
        <f>ROUND(ROUND(H59,2)*ROUND(G59,3),2)</f>
      </c>
      <c r="J59" s="33" t="s">
        <v>64</v>
      </c>
      <c r="O59">
        <f>(I59*21)/100</f>
      </c>
      <c r="P59" t="s">
        <v>27</v>
      </c>
    </row>
    <row r="60" spans="1:5" ht="12.75">
      <c r="A60" s="36" t="s">
        <v>55</v>
      </c>
      <c r="E60" s="37" t="s">
        <v>52</v>
      </c>
    </row>
    <row r="61" spans="1:5" ht="12.75">
      <c r="A61" s="40" t="s">
        <v>57</v>
      </c>
      <c r="E61" s="39" t="s">
        <v>590</v>
      </c>
    </row>
    <row r="62" spans="1:16" ht="12.75">
      <c r="A62" s="26" t="s">
        <v>50</v>
      </c>
      <c r="B62" s="31" t="s">
        <v>170</v>
      </c>
      <c r="C62" s="31" t="s">
        <v>175</v>
      </c>
      <c r="D62" s="26" t="s">
        <v>52</v>
      </c>
      <c r="E62" s="32" t="s">
        <v>176</v>
      </c>
      <c r="F62" s="33" t="s">
        <v>118</v>
      </c>
      <c r="G62" s="34">
        <v>8454.221</v>
      </c>
      <c r="H62" s="35">
        <v>0</v>
      </c>
      <c r="I62" s="35">
        <f>ROUND(ROUND(H62,2)*ROUND(G62,3),2)</f>
      </c>
      <c r="J62" s="33" t="s">
        <v>64</v>
      </c>
      <c r="O62">
        <f>(I62*21)/100</f>
      </c>
      <c r="P62" t="s">
        <v>27</v>
      </c>
    </row>
    <row r="63" spans="1:5" ht="12.75">
      <c r="A63" s="36" t="s">
        <v>55</v>
      </c>
      <c r="E63" s="37" t="s">
        <v>52</v>
      </c>
    </row>
    <row r="64" spans="1:5" ht="38.25">
      <c r="A64" s="40" t="s">
        <v>57</v>
      </c>
      <c r="E64" s="39" t="s">
        <v>591</v>
      </c>
    </row>
    <row r="65" spans="1:16" ht="12.75">
      <c r="A65" s="26" t="s">
        <v>50</v>
      </c>
      <c r="B65" s="31" t="s">
        <v>174</v>
      </c>
      <c r="C65" s="31" t="s">
        <v>356</v>
      </c>
      <c r="D65" s="26" t="s">
        <v>52</v>
      </c>
      <c r="E65" s="32" t="s">
        <v>357</v>
      </c>
      <c r="F65" s="33" t="s">
        <v>118</v>
      </c>
      <c r="G65" s="34">
        <v>3596.373</v>
      </c>
      <c r="H65" s="35">
        <v>0</v>
      </c>
      <c r="I65" s="35">
        <f>ROUND(ROUND(H65,2)*ROUND(G65,3),2)</f>
      </c>
      <c r="J65" s="33" t="s">
        <v>64</v>
      </c>
      <c r="O65">
        <f>(I65*21)/100</f>
      </c>
      <c r="P65" t="s">
        <v>27</v>
      </c>
    </row>
    <row r="66" spans="1:5" ht="12.75">
      <c r="A66" s="36" t="s">
        <v>55</v>
      </c>
      <c r="E66" s="37" t="s">
        <v>52</v>
      </c>
    </row>
    <row r="67" spans="1:5" ht="12.75">
      <c r="A67" s="40" t="s">
        <v>57</v>
      </c>
      <c r="E67" s="39" t="s">
        <v>592</v>
      </c>
    </row>
    <row r="68" spans="1:16" ht="12.75">
      <c r="A68" s="26" t="s">
        <v>50</v>
      </c>
      <c r="B68" s="31" t="s">
        <v>179</v>
      </c>
      <c r="C68" s="31" t="s">
        <v>359</v>
      </c>
      <c r="D68" s="26" t="s">
        <v>52</v>
      </c>
      <c r="E68" s="32" t="s">
        <v>360</v>
      </c>
      <c r="F68" s="33" t="s">
        <v>118</v>
      </c>
      <c r="G68" s="34">
        <v>3596.373</v>
      </c>
      <c r="H68" s="35">
        <v>0</v>
      </c>
      <c r="I68" s="35">
        <f>ROUND(ROUND(H68,2)*ROUND(G68,3),2)</f>
      </c>
      <c r="J68" s="33" t="s">
        <v>64</v>
      </c>
      <c r="O68">
        <f>(I68*21)/100</f>
      </c>
      <c r="P68" t="s">
        <v>27</v>
      </c>
    </row>
    <row r="69" spans="1:5" ht="12.75">
      <c r="A69" s="36" t="s">
        <v>55</v>
      </c>
      <c r="E69" s="37" t="s">
        <v>52</v>
      </c>
    </row>
    <row r="70" spans="1:5" ht="12.75">
      <c r="A70" s="38" t="s">
        <v>57</v>
      </c>
      <c r="E70" s="39" t="s">
        <v>592</v>
      </c>
    </row>
    <row r="71" spans="1:18" ht="12.75" customHeight="1">
      <c r="A71" s="6" t="s">
        <v>48</v>
      </c>
      <c r="B71" s="6"/>
      <c r="C71" s="43" t="s">
        <v>27</v>
      </c>
      <c r="D71" s="6"/>
      <c r="E71" s="29" t="s">
        <v>178</v>
      </c>
      <c r="F71" s="6"/>
      <c r="G71" s="6"/>
      <c r="H71" s="6"/>
      <c r="I71" s="44">
        <f>0+Q71</f>
      </c>
      <c r="J71" s="6"/>
      <c r="O71">
        <f>0+R71</f>
      </c>
      <c r="Q71">
        <f>0+I72+I75+I78+I81</f>
      </c>
      <c r="R71">
        <f>0+O72+O75+O78+O81</f>
      </c>
    </row>
    <row r="72" spans="1:16" ht="12.75">
      <c r="A72" s="26" t="s">
        <v>50</v>
      </c>
      <c r="B72" s="31" t="s">
        <v>183</v>
      </c>
      <c r="C72" s="31" t="s">
        <v>180</v>
      </c>
      <c r="D72" s="26" t="s">
        <v>52</v>
      </c>
      <c r="E72" s="32" t="s">
        <v>181</v>
      </c>
      <c r="F72" s="33" t="s">
        <v>118</v>
      </c>
      <c r="G72" s="34">
        <v>354.72</v>
      </c>
      <c r="H72" s="35">
        <v>0</v>
      </c>
      <c r="I72" s="35">
        <f>ROUND(ROUND(H72,2)*ROUND(G72,3),2)</f>
      </c>
      <c r="J72" s="33" t="s">
        <v>64</v>
      </c>
      <c r="O72">
        <f>(I72*21)/100</f>
      </c>
      <c r="P72" t="s">
        <v>27</v>
      </c>
    </row>
    <row r="73" spans="1:5" ht="12.75">
      <c r="A73" s="36" t="s">
        <v>55</v>
      </c>
      <c r="E73" s="37" t="s">
        <v>52</v>
      </c>
    </row>
    <row r="74" spans="1:5" ht="12.75">
      <c r="A74" s="40" t="s">
        <v>57</v>
      </c>
      <c r="E74" s="39" t="s">
        <v>593</v>
      </c>
    </row>
    <row r="75" spans="1:16" ht="12.75">
      <c r="A75" s="26" t="s">
        <v>50</v>
      </c>
      <c r="B75" s="31" t="s">
        <v>188</v>
      </c>
      <c r="C75" s="31" t="s">
        <v>184</v>
      </c>
      <c r="D75" s="26" t="s">
        <v>52</v>
      </c>
      <c r="E75" s="32" t="s">
        <v>185</v>
      </c>
      <c r="F75" s="33" t="s">
        <v>132</v>
      </c>
      <c r="G75" s="34">
        <v>147.8</v>
      </c>
      <c r="H75" s="35">
        <v>0</v>
      </c>
      <c r="I75" s="35">
        <f>ROUND(ROUND(H75,2)*ROUND(G75,3),2)</f>
      </c>
      <c r="J75" s="33" t="s">
        <v>64</v>
      </c>
      <c r="O75">
        <f>(I75*21)/100</f>
      </c>
      <c r="P75" t="s">
        <v>27</v>
      </c>
    </row>
    <row r="76" spans="1:5" ht="12.75">
      <c r="A76" s="36" t="s">
        <v>55</v>
      </c>
      <c r="E76" s="37" t="s">
        <v>186</v>
      </c>
    </row>
    <row r="77" spans="1:5" ht="12.75">
      <c r="A77" s="40" t="s">
        <v>57</v>
      </c>
      <c r="E77" s="39" t="s">
        <v>594</v>
      </c>
    </row>
    <row r="78" spans="1:16" ht="12.75">
      <c r="A78" s="26" t="s">
        <v>50</v>
      </c>
      <c r="B78" s="31" t="s">
        <v>193</v>
      </c>
      <c r="C78" s="31" t="s">
        <v>189</v>
      </c>
      <c r="D78" s="26" t="s">
        <v>52</v>
      </c>
      <c r="E78" s="32" t="s">
        <v>190</v>
      </c>
      <c r="F78" s="33" t="s">
        <v>118</v>
      </c>
      <c r="G78" s="34">
        <v>4715.819</v>
      </c>
      <c r="H78" s="35">
        <v>0</v>
      </c>
      <c r="I78" s="35">
        <f>ROUND(ROUND(H78,2)*ROUND(G78,3),2)</f>
      </c>
      <c r="J78" s="33" t="s">
        <v>64</v>
      </c>
      <c r="O78">
        <f>(I78*21)/100</f>
      </c>
      <c r="P78" t="s">
        <v>27</v>
      </c>
    </row>
    <row r="79" spans="1:5" ht="12.75">
      <c r="A79" s="36" t="s">
        <v>55</v>
      </c>
      <c r="E79" s="37" t="s">
        <v>52</v>
      </c>
    </row>
    <row r="80" spans="1:5" ht="12.75">
      <c r="A80" s="40" t="s">
        <v>57</v>
      </c>
      <c r="E80" s="39" t="s">
        <v>595</v>
      </c>
    </row>
    <row r="81" spans="1:16" ht="12.75">
      <c r="A81" s="26" t="s">
        <v>50</v>
      </c>
      <c r="B81" s="31" t="s">
        <v>197</v>
      </c>
      <c r="C81" s="31" t="s">
        <v>363</v>
      </c>
      <c r="D81" s="26" t="s">
        <v>52</v>
      </c>
      <c r="E81" s="32" t="s">
        <v>364</v>
      </c>
      <c r="F81" s="33" t="s">
        <v>123</v>
      </c>
      <c r="G81" s="34">
        <v>2.208</v>
      </c>
      <c r="H81" s="35">
        <v>0</v>
      </c>
      <c r="I81" s="35">
        <f>ROUND(ROUND(H81,2)*ROUND(G81,3),2)</f>
      </c>
      <c r="J81" s="33" t="s">
        <v>64</v>
      </c>
      <c r="O81">
        <f>(I81*21)/100</f>
      </c>
      <c r="P81" t="s">
        <v>27</v>
      </c>
    </row>
    <row r="82" spans="1:5" ht="12.75">
      <c r="A82" s="36" t="s">
        <v>55</v>
      </c>
      <c r="E82" s="37" t="s">
        <v>52</v>
      </c>
    </row>
    <row r="83" spans="1:5" ht="38.25">
      <c r="A83" s="38" t="s">
        <v>57</v>
      </c>
      <c r="E83" s="39" t="s">
        <v>596</v>
      </c>
    </row>
    <row r="84" spans="1:18" ht="12.75" customHeight="1">
      <c r="A84" s="6" t="s">
        <v>48</v>
      </c>
      <c r="B84" s="6"/>
      <c r="C84" s="43" t="s">
        <v>35</v>
      </c>
      <c r="D84" s="6"/>
      <c r="E84" s="29" t="s">
        <v>192</v>
      </c>
      <c r="F84" s="6"/>
      <c r="G84" s="6"/>
      <c r="H84" s="6"/>
      <c r="I84" s="44">
        <f>0+Q84</f>
      </c>
      <c r="J84" s="6"/>
      <c r="O84">
        <f>0+R84</f>
      </c>
      <c r="Q84">
        <f>0+I85+I88+I91+I94</f>
      </c>
      <c r="R84">
        <f>0+O85+O88+O91+O94</f>
      </c>
    </row>
    <row r="85" spans="1:16" ht="12.75">
      <c r="A85" s="26" t="s">
        <v>50</v>
      </c>
      <c r="B85" s="31" t="s">
        <v>202</v>
      </c>
      <c r="C85" s="31" t="s">
        <v>366</v>
      </c>
      <c r="D85" s="26" t="s">
        <v>52</v>
      </c>
      <c r="E85" s="32" t="s">
        <v>367</v>
      </c>
      <c r="F85" s="33" t="s">
        <v>123</v>
      </c>
      <c r="G85" s="34">
        <v>6.712</v>
      </c>
      <c r="H85" s="35">
        <v>0</v>
      </c>
      <c r="I85" s="35">
        <f>ROUND(ROUND(H85,2)*ROUND(G85,3),2)</f>
      </c>
      <c r="J85" s="33" t="s">
        <v>64</v>
      </c>
      <c r="O85">
        <f>(I85*21)/100</f>
      </c>
      <c r="P85" t="s">
        <v>27</v>
      </c>
    </row>
    <row r="86" spans="1:5" ht="12.75">
      <c r="A86" s="36" t="s">
        <v>55</v>
      </c>
      <c r="E86" s="37" t="s">
        <v>52</v>
      </c>
    </row>
    <row r="87" spans="1:5" ht="89.25">
      <c r="A87" s="40" t="s">
        <v>57</v>
      </c>
      <c r="E87" s="39" t="s">
        <v>597</v>
      </c>
    </row>
    <row r="88" spans="1:16" ht="12.75">
      <c r="A88" s="26" t="s">
        <v>50</v>
      </c>
      <c r="B88" s="31" t="s">
        <v>207</v>
      </c>
      <c r="C88" s="31" t="s">
        <v>369</v>
      </c>
      <c r="D88" s="26" t="s">
        <v>62</v>
      </c>
      <c r="E88" s="32" t="s">
        <v>370</v>
      </c>
      <c r="F88" s="33" t="s">
        <v>123</v>
      </c>
      <c r="G88" s="34">
        <v>497.558</v>
      </c>
      <c r="H88" s="35">
        <v>0</v>
      </c>
      <c r="I88" s="35">
        <f>ROUND(ROUND(H88,2)*ROUND(G88,3),2)</f>
      </c>
      <c r="J88" s="33" t="s">
        <v>64</v>
      </c>
      <c r="O88">
        <f>(I88*21)/100</f>
      </c>
      <c r="P88" t="s">
        <v>27</v>
      </c>
    </row>
    <row r="89" spans="1:5" ht="12.75">
      <c r="A89" s="36" t="s">
        <v>55</v>
      </c>
      <c r="E89" s="37" t="s">
        <v>52</v>
      </c>
    </row>
    <row r="90" spans="1:5" ht="114.75">
      <c r="A90" s="40" t="s">
        <v>57</v>
      </c>
      <c r="E90" s="39" t="s">
        <v>598</v>
      </c>
    </row>
    <row r="91" spans="1:16" ht="12.75">
      <c r="A91" s="26" t="s">
        <v>50</v>
      </c>
      <c r="B91" s="31" t="s">
        <v>212</v>
      </c>
      <c r="C91" s="31" t="s">
        <v>369</v>
      </c>
      <c r="D91" s="26" t="s">
        <v>66</v>
      </c>
      <c r="E91" s="32" t="s">
        <v>370</v>
      </c>
      <c r="F91" s="33" t="s">
        <v>123</v>
      </c>
      <c r="G91" s="34">
        <v>11.86</v>
      </c>
      <c r="H91" s="35">
        <v>0</v>
      </c>
      <c r="I91" s="35">
        <f>ROUND(ROUND(H91,2)*ROUND(G91,3),2)</f>
      </c>
      <c r="J91" s="33" t="s">
        <v>64</v>
      </c>
      <c r="O91">
        <f>(I91*21)/100</f>
      </c>
      <c r="P91" t="s">
        <v>27</v>
      </c>
    </row>
    <row r="92" spans="1:5" ht="12.75">
      <c r="A92" s="36" t="s">
        <v>55</v>
      </c>
      <c r="E92" s="37" t="s">
        <v>599</v>
      </c>
    </row>
    <row r="93" spans="1:5" ht="12.75">
      <c r="A93" s="40" t="s">
        <v>57</v>
      </c>
      <c r="E93" s="39" t="s">
        <v>600</v>
      </c>
    </row>
    <row r="94" spans="1:16" ht="12.75">
      <c r="A94" s="26" t="s">
        <v>50</v>
      </c>
      <c r="B94" s="31" t="s">
        <v>214</v>
      </c>
      <c r="C94" s="31" t="s">
        <v>372</v>
      </c>
      <c r="D94" s="26" t="s">
        <v>52</v>
      </c>
      <c r="E94" s="32" t="s">
        <v>373</v>
      </c>
      <c r="F94" s="33" t="s">
        <v>123</v>
      </c>
      <c r="G94" s="34">
        <v>8.503</v>
      </c>
      <c r="H94" s="35">
        <v>0</v>
      </c>
      <c r="I94" s="35">
        <f>ROUND(ROUND(H94,2)*ROUND(G94,3),2)</f>
      </c>
      <c r="J94" s="33" t="s">
        <v>64</v>
      </c>
      <c r="O94">
        <f>(I94*21)/100</f>
      </c>
      <c r="P94" t="s">
        <v>27</v>
      </c>
    </row>
    <row r="95" spans="1:5" ht="12.75">
      <c r="A95" s="36" t="s">
        <v>55</v>
      </c>
      <c r="E95" s="37" t="s">
        <v>52</v>
      </c>
    </row>
    <row r="96" spans="1:5" ht="51">
      <c r="A96" s="38" t="s">
        <v>57</v>
      </c>
      <c r="E96" s="39" t="s">
        <v>601</v>
      </c>
    </row>
    <row r="97" spans="1:18" ht="12.75" customHeight="1">
      <c r="A97" s="6" t="s">
        <v>48</v>
      </c>
      <c r="B97" s="6"/>
      <c r="C97" s="43" t="s">
        <v>37</v>
      </c>
      <c r="D97" s="6"/>
      <c r="E97" s="29" t="s">
        <v>201</v>
      </c>
      <c r="F97" s="6"/>
      <c r="G97" s="6"/>
      <c r="H97" s="6"/>
      <c r="I97" s="44">
        <f>0+Q97</f>
      </c>
      <c r="J97" s="6"/>
      <c r="O97">
        <f>0+R97</f>
      </c>
      <c r="Q97">
        <f>0+I98+I101+I104+I107+I110+I113+I116+I119+I122+I125</f>
      </c>
      <c r="R97">
        <f>0+O98+O101+O104+O107+O110+O113+O116+O119+O122+O125</f>
      </c>
    </row>
    <row r="98" spans="1:16" ht="12.75">
      <c r="A98" s="26" t="s">
        <v>50</v>
      </c>
      <c r="B98" s="31" t="s">
        <v>219</v>
      </c>
      <c r="C98" s="31" t="s">
        <v>208</v>
      </c>
      <c r="D98" s="26" t="s">
        <v>52</v>
      </c>
      <c r="E98" s="32" t="s">
        <v>209</v>
      </c>
      <c r="F98" s="33" t="s">
        <v>118</v>
      </c>
      <c r="G98" s="34">
        <v>749</v>
      </c>
      <c r="H98" s="35">
        <v>0</v>
      </c>
      <c r="I98" s="35">
        <f>ROUND(ROUND(H98,2)*ROUND(G98,3),2)</f>
      </c>
      <c r="J98" s="33" t="s">
        <v>64</v>
      </c>
      <c r="O98">
        <f>(I98*21)/100</f>
      </c>
      <c r="P98" t="s">
        <v>27</v>
      </c>
    </row>
    <row r="99" spans="1:5" ht="12.75">
      <c r="A99" s="36" t="s">
        <v>55</v>
      </c>
      <c r="E99" s="37" t="s">
        <v>52</v>
      </c>
    </row>
    <row r="100" spans="1:5" ht="38.25">
      <c r="A100" s="40" t="s">
        <v>57</v>
      </c>
      <c r="E100" s="39" t="s">
        <v>602</v>
      </c>
    </row>
    <row r="101" spans="1:16" ht="12.75">
      <c r="A101" s="26" t="s">
        <v>50</v>
      </c>
      <c r="B101" s="31" t="s">
        <v>224</v>
      </c>
      <c r="C101" s="31" t="s">
        <v>220</v>
      </c>
      <c r="D101" s="26" t="s">
        <v>52</v>
      </c>
      <c r="E101" s="32" t="s">
        <v>221</v>
      </c>
      <c r="F101" s="33" t="s">
        <v>118</v>
      </c>
      <c r="G101" s="34">
        <v>2761.347</v>
      </c>
      <c r="H101" s="35">
        <v>0</v>
      </c>
      <c r="I101" s="35">
        <f>ROUND(ROUND(H101,2)*ROUND(G101,3),2)</f>
      </c>
      <c r="J101" s="33" t="s">
        <v>64</v>
      </c>
      <c r="O101">
        <f>(I101*21)/100</f>
      </c>
      <c r="P101" t="s">
        <v>27</v>
      </c>
    </row>
    <row r="102" spans="1:5" ht="12.75">
      <c r="A102" s="36" t="s">
        <v>55</v>
      </c>
      <c r="E102" s="37" t="s">
        <v>603</v>
      </c>
    </row>
    <row r="103" spans="1:5" ht="12.75">
      <c r="A103" s="40" t="s">
        <v>57</v>
      </c>
      <c r="E103" s="39" t="s">
        <v>604</v>
      </c>
    </row>
    <row r="104" spans="1:16" ht="12.75">
      <c r="A104" s="26" t="s">
        <v>50</v>
      </c>
      <c r="B104" s="31" t="s">
        <v>227</v>
      </c>
      <c r="C104" s="31" t="s">
        <v>605</v>
      </c>
      <c r="D104" s="26" t="s">
        <v>52</v>
      </c>
      <c r="E104" s="32" t="s">
        <v>606</v>
      </c>
      <c r="F104" s="33" t="s">
        <v>123</v>
      </c>
      <c r="G104" s="34">
        <v>667.864</v>
      </c>
      <c r="H104" s="35">
        <v>0</v>
      </c>
      <c r="I104" s="35">
        <f>ROUND(ROUND(H104,2)*ROUND(G104,3),2)</f>
      </c>
      <c r="J104" s="33" t="s">
        <v>64</v>
      </c>
      <c r="O104">
        <f>(I104*21)/100</f>
      </c>
      <c r="P104" t="s">
        <v>27</v>
      </c>
    </row>
    <row r="105" spans="1:5" ht="12.75">
      <c r="A105" s="36" t="s">
        <v>55</v>
      </c>
      <c r="E105" s="37" t="s">
        <v>607</v>
      </c>
    </row>
    <row r="106" spans="1:5" ht="12.75">
      <c r="A106" s="40" t="s">
        <v>57</v>
      </c>
      <c r="E106" s="39" t="s">
        <v>608</v>
      </c>
    </row>
    <row r="107" spans="1:16" ht="12.75">
      <c r="A107" s="26" t="s">
        <v>50</v>
      </c>
      <c r="B107" s="31" t="s">
        <v>232</v>
      </c>
      <c r="C107" s="31" t="s">
        <v>382</v>
      </c>
      <c r="D107" s="26" t="s">
        <v>52</v>
      </c>
      <c r="E107" s="32" t="s">
        <v>383</v>
      </c>
      <c r="F107" s="33" t="s">
        <v>118</v>
      </c>
      <c r="G107" s="34">
        <v>1024.5</v>
      </c>
      <c r="H107" s="35">
        <v>0</v>
      </c>
      <c r="I107" s="35">
        <f>ROUND(ROUND(H107,2)*ROUND(G107,3),2)</f>
      </c>
      <c r="J107" s="33" t="s">
        <v>64</v>
      </c>
      <c r="O107">
        <f>(I107*21)/100</f>
      </c>
      <c r="P107" t="s">
        <v>27</v>
      </c>
    </row>
    <row r="108" spans="1:5" ht="12.75">
      <c r="A108" s="36" t="s">
        <v>55</v>
      </c>
      <c r="E108" s="37" t="s">
        <v>52</v>
      </c>
    </row>
    <row r="109" spans="1:5" ht="12.75">
      <c r="A109" s="40" t="s">
        <v>57</v>
      </c>
      <c r="E109" s="39" t="s">
        <v>609</v>
      </c>
    </row>
    <row r="110" spans="1:16" ht="12.75">
      <c r="A110" s="26" t="s">
        <v>50</v>
      </c>
      <c r="B110" s="31" t="s">
        <v>236</v>
      </c>
      <c r="C110" s="31" t="s">
        <v>228</v>
      </c>
      <c r="D110" s="26" t="s">
        <v>52</v>
      </c>
      <c r="E110" s="32" t="s">
        <v>229</v>
      </c>
      <c r="F110" s="33" t="s">
        <v>118</v>
      </c>
      <c r="G110" s="34">
        <v>4005.54</v>
      </c>
      <c r="H110" s="35">
        <v>0</v>
      </c>
      <c r="I110" s="35">
        <f>ROUND(ROUND(H110,2)*ROUND(G110,3),2)</f>
      </c>
      <c r="J110" s="33" t="s">
        <v>64</v>
      </c>
      <c r="O110">
        <f>(I110*21)/100</f>
      </c>
      <c r="P110" t="s">
        <v>27</v>
      </c>
    </row>
    <row r="111" spans="1:5" ht="12.75">
      <c r="A111" s="36" t="s">
        <v>55</v>
      </c>
      <c r="E111" s="37" t="s">
        <v>610</v>
      </c>
    </row>
    <row r="112" spans="1:5" ht="12.75">
      <c r="A112" s="40" t="s">
        <v>57</v>
      </c>
      <c r="E112" s="39" t="s">
        <v>611</v>
      </c>
    </row>
    <row r="113" spans="1:16" ht="12.75">
      <c r="A113" s="26" t="s">
        <v>50</v>
      </c>
      <c r="B113" s="31" t="s">
        <v>241</v>
      </c>
      <c r="C113" s="31" t="s">
        <v>233</v>
      </c>
      <c r="D113" s="26" t="s">
        <v>52</v>
      </c>
      <c r="E113" s="32" t="s">
        <v>234</v>
      </c>
      <c r="F113" s="33" t="s">
        <v>118</v>
      </c>
      <c r="G113" s="34">
        <v>3870.68</v>
      </c>
      <c r="H113" s="35">
        <v>0</v>
      </c>
      <c r="I113" s="35">
        <f>ROUND(ROUND(H113,2)*ROUND(G113,3),2)</f>
      </c>
      <c r="J113" s="33" t="s">
        <v>64</v>
      </c>
      <c r="O113">
        <f>(I113*21)/100</f>
      </c>
      <c r="P113" t="s">
        <v>27</v>
      </c>
    </row>
    <row r="114" spans="1:5" ht="12.75">
      <c r="A114" s="36" t="s">
        <v>55</v>
      </c>
      <c r="E114" s="37" t="s">
        <v>385</v>
      </c>
    </row>
    <row r="115" spans="1:5" ht="12.75">
      <c r="A115" s="40" t="s">
        <v>57</v>
      </c>
      <c r="E115" s="39" t="s">
        <v>612</v>
      </c>
    </row>
    <row r="116" spans="1:16" ht="12.75">
      <c r="A116" s="26" t="s">
        <v>50</v>
      </c>
      <c r="B116" s="31" t="s">
        <v>246</v>
      </c>
      <c r="C116" s="31" t="s">
        <v>242</v>
      </c>
      <c r="D116" s="26" t="s">
        <v>52</v>
      </c>
      <c r="E116" s="32" t="s">
        <v>243</v>
      </c>
      <c r="F116" s="33" t="s">
        <v>118</v>
      </c>
      <c r="G116" s="34">
        <v>3814.11</v>
      </c>
      <c r="H116" s="35">
        <v>0</v>
      </c>
      <c r="I116" s="35">
        <f>ROUND(ROUND(H116,2)*ROUND(G116,3),2)</f>
      </c>
      <c r="J116" s="33" t="s">
        <v>64</v>
      </c>
      <c r="O116">
        <f>(I116*21)/100</f>
      </c>
      <c r="P116" t="s">
        <v>27</v>
      </c>
    </row>
    <row r="117" spans="1:5" ht="12.75">
      <c r="A117" s="36" t="s">
        <v>55</v>
      </c>
      <c r="E117" s="37" t="s">
        <v>387</v>
      </c>
    </row>
    <row r="118" spans="1:5" ht="38.25">
      <c r="A118" s="40" t="s">
        <v>57</v>
      </c>
      <c r="E118" s="39" t="s">
        <v>613</v>
      </c>
    </row>
    <row r="119" spans="1:16" ht="12.75">
      <c r="A119" s="26" t="s">
        <v>50</v>
      </c>
      <c r="B119" s="31" t="s">
        <v>250</v>
      </c>
      <c r="C119" s="31" t="s">
        <v>389</v>
      </c>
      <c r="D119" s="26" t="s">
        <v>52</v>
      </c>
      <c r="E119" s="32" t="s">
        <v>390</v>
      </c>
      <c r="F119" s="33" t="s">
        <v>123</v>
      </c>
      <c r="G119" s="34">
        <v>0.429</v>
      </c>
      <c r="H119" s="35">
        <v>0</v>
      </c>
      <c r="I119" s="35">
        <f>ROUND(ROUND(H119,2)*ROUND(G119,3),2)</f>
      </c>
      <c r="J119" s="33" t="s">
        <v>64</v>
      </c>
      <c r="O119">
        <f>(I119*21)/100</f>
      </c>
      <c r="P119" t="s">
        <v>27</v>
      </c>
    </row>
    <row r="120" spans="1:5" ht="12.75">
      <c r="A120" s="36" t="s">
        <v>55</v>
      </c>
      <c r="E120" s="37" t="s">
        <v>52</v>
      </c>
    </row>
    <row r="121" spans="1:5" ht="12.75">
      <c r="A121" s="40" t="s">
        <v>57</v>
      </c>
      <c r="E121" s="39" t="s">
        <v>614</v>
      </c>
    </row>
    <row r="122" spans="1:16" ht="12.75">
      <c r="A122" s="26" t="s">
        <v>50</v>
      </c>
      <c r="B122" s="31" t="s">
        <v>254</v>
      </c>
      <c r="C122" s="31" t="s">
        <v>247</v>
      </c>
      <c r="D122" s="26" t="s">
        <v>52</v>
      </c>
      <c r="E122" s="32" t="s">
        <v>248</v>
      </c>
      <c r="F122" s="33" t="s">
        <v>118</v>
      </c>
      <c r="G122" s="34">
        <v>3784.86</v>
      </c>
      <c r="H122" s="35">
        <v>0</v>
      </c>
      <c r="I122" s="35">
        <f>ROUND(ROUND(H122,2)*ROUND(G122,3),2)</f>
      </c>
      <c r="J122" s="33" t="s">
        <v>64</v>
      </c>
      <c r="O122">
        <f>(I122*21)/100</f>
      </c>
      <c r="P122" t="s">
        <v>27</v>
      </c>
    </row>
    <row r="123" spans="1:5" ht="12.75">
      <c r="A123" s="36" t="s">
        <v>55</v>
      </c>
      <c r="E123" s="37" t="s">
        <v>615</v>
      </c>
    </row>
    <row r="124" spans="1:5" ht="12.75">
      <c r="A124" s="40" t="s">
        <v>57</v>
      </c>
      <c r="E124" s="39" t="s">
        <v>616</v>
      </c>
    </row>
    <row r="125" spans="1:16" ht="12.75">
      <c r="A125" s="26" t="s">
        <v>50</v>
      </c>
      <c r="B125" s="31" t="s">
        <v>258</v>
      </c>
      <c r="C125" s="31" t="s">
        <v>259</v>
      </c>
      <c r="D125" s="26" t="s">
        <v>52</v>
      </c>
      <c r="E125" s="32" t="s">
        <v>260</v>
      </c>
      <c r="F125" s="33" t="s">
        <v>118</v>
      </c>
      <c r="G125" s="34">
        <v>38.2</v>
      </c>
      <c r="H125" s="35">
        <v>0</v>
      </c>
      <c r="I125" s="35">
        <f>ROUND(ROUND(H125,2)*ROUND(G125,3),2)</f>
      </c>
      <c r="J125" s="33" t="s">
        <v>64</v>
      </c>
      <c r="O125">
        <f>(I125*21)/100</f>
      </c>
      <c r="P125" t="s">
        <v>27</v>
      </c>
    </row>
    <row r="126" spans="1:5" ht="12.75">
      <c r="A126" s="36" t="s">
        <v>55</v>
      </c>
      <c r="E126" s="37" t="s">
        <v>52</v>
      </c>
    </row>
    <row r="127" spans="1:5" ht="12.75">
      <c r="A127" s="38" t="s">
        <v>57</v>
      </c>
      <c r="E127" s="39" t="s">
        <v>617</v>
      </c>
    </row>
    <row r="128" spans="1:18" ht="12.75" customHeight="1">
      <c r="A128" s="6" t="s">
        <v>48</v>
      </c>
      <c r="B128" s="6"/>
      <c r="C128" s="43" t="s">
        <v>78</v>
      </c>
      <c r="D128" s="6"/>
      <c r="E128" s="29" t="s">
        <v>272</v>
      </c>
      <c r="F128" s="6"/>
      <c r="G128" s="6"/>
      <c r="H128" s="6"/>
      <c r="I128" s="44">
        <f>0+Q128</f>
      </c>
      <c r="J128" s="6"/>
      <c r="O128">
        <f>0+R128</f>
      </c>
      <c r="Q128">
        <f>0+I129+I132</f>
      </c>
      <c r="R128">
        <f>0+O129+O132</f>
      </c>
    </row>
    <row r="129" spans="1:16" ht="12.75">
      <c r="A129" s="26" t="s">
        <v>50</v>
      </c>
      <c r="B129" s="31" t="s">
        <v>263</v>
      </c>
      <c r="C129" s="31" t="s">
        <v>460</v>
      </c>
      <c r="D129" s="26" t="s">
        <v>52</v>
      </c>
      <c r="E129" s="32" t="s">
        <v>461</v>
      </c>
      <c r="F129" s="33" t="s">
        <v>87</v>
      </c>
      <c r="G129" s="34">
        <v>1</v>
      </c>
      <c r="H129" s="35">
        <v>0</v>
      </c>
      <c r="I129" s="35">
        <f>ROUND(ROUND(H129,2)*ROUND(G129,3),2)</f>
      </c>
      <c r="J129" s="33" t="s">
        <v>64</v>
      </c>
      <c r="O129">
        <f>(I129*21)/100</f>
      </c>
      <c r="P129" t="s">
        <v>27</v>
      </c>
    </row>
    <row r="130" spans="1:5" ht="12.75">
      <c r="A130" s="36" t="s">
        <v>55</v>
      </c>
      <c r="E130" s="37" t="s">
        <v>52</v>
      </c>
    </row>
    <row r="131" spans="1:5" ht="12.75">
      <c r="A131" s="40" t="s">
        <v>57</v>
      </c>
      <c r="E131" s="39" t="s">
        <v>100</v>
      </c>
    </row>
    <row r="132" spans="1:16" ht="12.75">
      <c r="A132" s="26" t="s">
        <v>50</v>
      </c>
      <c r="B132" s="31" t="s">
        <v>268</v>
      </c>
      <c r="C132" s="31" t="s">
        <v>396</v>
      </c>
      <c r="D132" s="26" t="s">
        <v>52</v>
      </c>
      <c r="E132" s="32" t="s">
        <v>397</v>
      </c>
      <c r="F132" s="33" t="s">
        <v>123</v>
      </c>
      <c r="G132" s="34">
        <v>14.266</v>
      </c>
      <c r="H132" s="35">
        <v>0</v>
      </c>
      <c r="I132" s="35">
        <f>ROUND(ROUND(H132,2)*ROUND(G132,3),2)</f>
      </c>
      <c r="J132" s="33" t="s">
        <v>64</v>
      </c>
      <c r="O132">
        <f>(I132*21)/100</f>
      </c>
      <c r="P132" t="s">
        <v>27</v>
      </c>
    </row>
    <row r="133" spans="1:5" ht="12.75">
      <c r="A133" s="36" t="s">
        <v>55</v>
      </c>
      <c r="E133" s="37" t="s">
        <v>52</v>
      </c>
    </row>
    <row r="134" spans="1:5" ht="38.25">
      <c r="A134" s="38" t="s">
        <v>57</v>
      </c>
      <c r="E134" s="39" t="s">
        <v>618</v>
      </c>
    </row>
    <row r="135" spans="1:18" ht="12.75" customHeight="1">
      <c r="A135" s="6" t="s">
        <v>48</v>
      </c>
      <c r="B135" s="6"/>
      <c r="C135" s="43" t="s">
        <v>42</v>
      </c>
      <c r="D135" s="6"/>
      <c r="E135" s="29" t="s">
        <v>292</v>
      </c>
      <c r="F135" s="6"/>
      <c r="G135" s="6"/>
      <c r="H135" s="6"/>
      <c r="I135" s="44">
        <f>0+Q135</f>
      </c>
      <c r="J135" s="6"/>
      <c r="O135">
        <f>0+R135</f>
      </c>
      <c r="Q135">
        <f>0+I136+I139+I142+I145+I148+I151+I154+I157+I160+I163</f>
      </c>
      <c r="R135">
        <f>0+O136+O139+O142+O145+O148+O151+O154+O157+O160+O163</f>
      </c>
    </row>
    <row r="136" spans="1:16" ht="25.5">
      <c r="A136" s="26" t="s">
        <v>50</v>
      </c>
      <c r="B136" s="31" t="s">
        <v>273</v>
      </c>
      <c r="C136" s="31" t="s">
        <v>560</v>
      </c>
      <c r="D136" s="26" t="s">
        <v>52</v>
      </c>
      <c r="E136" s="32" t="s">
        <v>561</v>
      </c>
      <c r="F136" s="33" t="s">
        <v>132</v>
      </c>
      <c r="G136" s="34">
        <v>120</v>
      </c>
      <c r="H136" s="35">
        <v>0</v>
      </c>
      <c r="I136" s="35">
        <f>ROUND(ROUND(H136,2)*ROUND(G136,3),2)</f>
      </c>
      <c r="J136" s="33" t="s">
        <v>64</v>
      </c>
      <c r="O136">
        <f>(I136*21)/100</f>
      </c>
      <c r="P136" t="s">
        <v>27</v>
      </c>
    </row>
    <row r="137" spans="1:5" ht="12.75">
      <c r="A137" s="36" t="s">
        <v>55</v>
      </c>
      <c r="E137" s="37" t="s">
        <v>52</v>
      </c>
    </row>
    <row r="138" spans="1:5" ht="12.75">
      <c r="A138" s="40" t="s">
        <v>57</v>
      </c>
      <c r="E138" s="39" t="s">
        <v>619</v>
      </c>
    </row>
    <row r="139" spans="1:16" ht="12.75">
      <c r="A139" s="26" t="s">
        <v>50</v>
      </c>
      <c r="B139" s="31" t="s">
        <v>277</v>
      </c>
      <c r="C139" s="31" t="s">
        <v>399</v>
      </c>
      <c r="D139" s="26" t="s">
        <v>62</v>
      </c>
      <c r="E139" s="32" t="s">
        <v>400</v>
      </c>
      <c r="F139" s="33" t="s">
        <v>87</v>
      </c>
      <c r="G139" s="34">
        <v>50</v>
      </c>
      <c r="H139" s="35">
        <v>0</v>
      </c>
      <c r="I139" s="35">
        <f>ROUND(ROUND(H139,2)*ROUND(G139,3),2)</f>
      </c>
      <c r="J139" s="33" t="s">
        <v>64</v>
      </c>
      <c r="O139">
        <f>(I139*21)/100</f>
      </c>
      <c r="P139" t="s">
        <v>27</v>
      </c>
    </row>
    <row r="140" spans="1:5" ht="12.75">
      <c r="A140" s="36" t="s">
        <v>55</v>
      </c>
      <c r="E140" s="37" t="s">
        <v>401</v>
      </c>
    </row>
    <row r="141" spans="1:5" ht="12.75">
      <c r="A141" s="40" t="s">
        <v>57</v>
      </c>
      <c r="E141" s="39" t="s">
        <v>620</v>
      </c>
    </row>
    <row r="142" spans="1:16" ht="12.75">
      <c r="A142" s="26" t="s">
        <v>50</v>
      </c>
      <c r="B142" s="31" t="s">
        <v>281</v>
      </c>
      <c r="C142" s="31" t="s">
        <v>399</v>
      </c>
      <c r="D142" s="26" t="s">
        <v>66</v>
      </c>
      <c r="E142" s="32" t="s">
        <v>400</v>
      </c>
      <c r="F142" s="33" t="s">
        <v>87</v>
      </c>
      <c r="G142" s="34">
        <v>2</v>
      </c>
      <c r="H142" s="35">
        <v>0</v>
      </c>
      <c r="I142" s="35">
        <f>ROUND(ROUND(H142,2)*ROUND(G142,3),2)</f>
      </c>
      <c r="J142" s="33" t="s">
        <v>64</v>
      </c>
      <c r="O142">
        <f>(I142*21)/100</f>
      </c>
      <c r="P142" t="s">
        <v>27</v>
      </c>
    </row>
    <row r="143" spans="1:5" ht="12.75">
      <c r="A143" s="36" t="s">
        <v>55</v>
      </c>
      <c r="E143" s="37" t="s">
        <v>403</v>
      </c>
    </row>
    <row r="144" spans="1:5" ht="12.75">
      <c r="A144" s="40" t="s">
        <v>57</v>
      </c>
      <c r="E144" s="39" t="s">
        <v>89</v>
      </c>
    </row>
    <row r="145" spans="1:16" ht="25.5">
      <c r="A145" s="26" t="s">
        <v>50</v>
      </c>
      <c r="B145" s="31" t="s">
        <v>284</v>
      </c>
      <c r="C145" s="31" t="s">
        <v>621</v>
      </c>
      <c r="D145" s="26" t="s">
        <v>52</v>
      </c>
      <c r="E145" s="32" t="s">
        <v>622</v>
      </c>
      <c r="F145" s="33" t="s">
        <v>87</v>
      </c>
      <c r="G145" s="34">
        <v>4</v>
      </c>
      <c r="H145" s="35">
        <v>0</v>
      </c>
      <c r="I145" s="35">
        <f>ROUND(ROUND(H145,2)*ROUND(G145,3),2)</f>
      </c>
      <c r="J145" s="33" t="s">
        <v>64</v>
      </c>
      <c r="O145">
        <f>(I145*21)/100</f>
      </c>
      <c r="P145" t="s">
        <v>27</v>
      </c>
    </row>
    <row r="146" spans="1:5" ht="12.75">
      <c r="A146" s="36" t="s">
        <v>55</v>
      </c>
      <c r="E146" s="37" t="s">
        <v>52</v>
      </c>
    </row>
    <row r="147" spans="1:5" ht="12.75">
      <c r="A147" s="40" t="s">
        <v>57</v>
      </c>
      <c r="E147" s="39" t="s">
        <v>291</v>
      </c>
    </row>
    <row r="148" spans="1:16" ht="12.75">
      <c r="A148" s="26" t="s">
        <v>50</v>
      </c>
      <c r="B148" s="31" t="s">
        <v>288</v>
      </c>
      <c r="C148" s="31" t="s">
        <v>303</v>
      </c>
      <c r="D148" s="26" t="s">
        <v>52</v>
      </c>
      <c r="E148" s="32" t="s">
        <v>304</v>
      </c>
      <c r="F148" s="33" t="s">
        <v>132</v>
      </c>
      <c r="G148" s="34">
        <v>71</v>
      </c>
      <c r="H148" s="35">
        <v>0</v>
      </c>
      <c r="I148" s="35">
        <f>ROUND(ROUND(H148,2)*ROUND(G148,3),2)</f>
      </c>
      <c r="J148" s="33" t="s">
        <v>64</v>
      </c>
      <c r="O148">
        <f>(I148*21)/100</f>
      </c>
      <c r="P148" t="s">
        <v>27</v>
      </c>
    </row>
    <row r="149" spans="1:5" ht="12.75">
      <c r="A149" s="36" t="s">
        <v>55</v>
      </c>
      <c r="E149" s="37" t="s">
        <v>52</v>
      </c>
    </row>
    <row r="150" spans="1:5" ht="12.75">
      <c r="A150" s="40" t="s">
        <v>57</v>
      </c>
      <c r="E150" s="39" t="s">
        <v>623</v>
      </c>
    </row>
    <row r="151" spans="1:16" ht="12.75">
      <c r="A151" s="26" t="s">
        <v>50</v>
      </c>
      <c r="B151" s="31" t="s">
        <v>293</v>
      </c>
      <c r="C151" s="31" t="s">
        <v>404</v>
      </c>
      <c r="D151" s="26" t="s">
        <v>52</v>
      </c>
      <c r="E151" s="32" t="s">
        <v>405</v>
      </c>
      <c r="F151" s="33" t="s">
        <v>132</v>
      </c>
      <c r="G151" s="34">
        <v>22.96</v>
      </c>
      <c r="H151" s="35">
        <v>0</v>
      </c>
      <c r="I151" s="35">
        <f>ROUND(ROUND(H151,2)*ROUND(G151,3),2)</f>
      </c>
      <c r="J151" s="33" t="s">
        <v>64</v>
      </c>
      <c r="O151">
        <f>(I151*21)/100</f>
      </c>
      <c r="P151" t="s">
        <v>27</v>
      </c>
    </row>
    <row r="152" spans="1:5" ht="12.75">
      <c r="A152" s="36" t="s">
        <v>55</v>
      </c>
      <c r="E152" s="37" t="s">
        <v>52</v>
      </c>
    </row>
    <row r="153" spans="1:5" ht="12.75">
      <c r="A153" s="40" t="s">
        <v>57</v>
      </c>
      <c r="E153" s="39" t="s">
        <v>624</v>
      </c>
    </row>
    <row r="154" spans="1:16" ht="12.75">
      <c r="A154" s="26" t="s">
        <v>50</v>
      </c>
      <c r="B154" s="31" t="s">
        <v>298</v>
      </c>
      <c r="C154" s="31" t="s">
        <v>311</v>
      </c>
      <c r="D154" s="26" t="s">
        <v>52</v>
      </c>
      <c r="E154" s="32" t="s">
        <v>312</v>
      </c>
      <c r="F154" s="33" t="s">
        <v>132</v>
      </c>
      <c r="G154" s="34">
        <v>4.8</v>
      </c>
      <c r="H154" s="35">
        <v>0</v>
      </c>
      <c r="I154" s="35">
        <f>ROUND(ROUND(H154,2)*ROUND(G154,3),2)</f>
      </c>
      <c r="J154" s="33" t="s">
        <v>64</v>
      </c>
      <c r="O154">
        <f>(I154*21)/100</f>
      </c>
      <c r="P154" t="s">
        <v>27</v>
      </c>
    </row>
    <row r="155" spans="1:5" ht="12.75">
      <c r="A155" s="36" t="s">
        <v>55</v>
      </c>
      <c r="E155" s="37" t="s">
        <v>313</v>
      </c>
    </row>
    <row r="156" spans="1:5" ht="12.75">
      <c r="A156" s="40" t="s">
        <v>57</v>
      </c>
      <c r="E156" s="39" t="s">
        <v>625</v>
      </c>
    </row>
    <row r="157" spans="1:16" ht="12.75">
      <c r="A157" s="26" t="s">
        <v>50</v>
      </c>
      <c r="B157" s="31" t="s">
        <v>302</v>
      </c>
      <c r="C157" s="31" t="s">
        <v>316</v>
      </c>
      <c r="D157" s="26" t="s">
        <v>62</v>
      </c>
      <c r="E157" s="32" t="s">
        <v>317</v>
      </c>
      <c r="F157" s="33" t="s">
        <v>132</v>
      </c>
      <c r="G157" s="34">
        <v>4.49</v>
      </c>
      <c r="H157" s="35">
        <v>0</v>
      </c>
      <c r="I157" s="35">
        <f>ROUND(ROUND(H157,2)*ROUND(G157,3),2)</f>
      </c>
      <c r="J157" s="33" t="s">
        <v>64</v>
      </c>
      <c r="O157">
        <f>(I157*21)/100</f>
      </c>
      <c r="P157" t="s">
        <v>27</v>
      </c>
    </row>
    <row r="158" spans="1:5" ht="12.75">
      <c r="A158" s="36" t="s">
        <v>55</v>
      </c>
      <c r="E158" s="37" t="s">
        <v>52</v>
      </c>
    </row>
    <row r="159" spans="1:5" ht="12.75">
      <c r="A159" s="40" t="s">
        <v>57</v>
      </c>
      <c r="E159" s="39" t="s">
        <v>626</v>
      </c>
    </row>
    <row r="160" spans="1:16" ht="12.75">
      <c r="A160" s="26" t="s">
        <v>50</v>
      </c>
      <c r="B160" s="31" t="s">
        <v>306</v>
      </c>
      <c r="C160" s="31" t="s">
        <v>316</v>
      </c>
      <c r="D160" s="26" t="s">
        <v>66</v>
      </c>
      <c r="E160" s="32" t="s">
        <v>317</v>
      </c>
      <c r="F160" s="33" t="s">
        <v>132</v>
      </c>
      <c r="G160" s="34">
        <v>68.34</v>
      </c>
      <c r="H160" s="35">
        <v>0</v>
      </c>
      <c r="I160" s="35">
        <f>ROUND(ROUND(H160,2)*ROUND(G160,3),2)</f>
      </c>
      <c r="J160" s="33" t="s">
        <v>64</v>
      </c>
      <c r="O160">
        <f>(I160*21)/100</f>
      </c>
      <c r="P160" t="s">
        <v>27</v>
      </c>
    </row>
    <row r="161" spans="1:5" ht="12.75">
      <c r="A161" s="36" t="s">
        <v>55</v>
      </c>
      <c r="E161" s="37" t="s">
        <v>627</v>
      </c>
    </row>
    <row r="162" spans="1:5" ht="12.75">
      <c r="A162" s="40" t="s">
        <v>57</v>
      </c>
      <c r="E162" s="39" t="s">
        <v>628</v>
      </c>
    </row>
    <row r="163" spans="1:16" ht="12.75">
      <c r="A163" s="26" t="s">
        <v>50</v>
      </c>
      <c r="B163" s="31" t="s">
        <v>310</v>
      </c>
      <c r="C163" s="31" t="s">
        <v>629</v>
      </c>
      <c r="D163" s="26" t="s">
        <v>52</v>
      </c>
      <c r="E163" s="32" t="s">
        <v>630</v>
      </c>
      <c r="F163" s="33" t="s">
        <v>132</v>
      </c>
      <c r="G163" s="34">
        <v>7.76</v>
      </c>
      <c r="H163" s="35">
        <v>0</v>
      </c>
      <c r="I163" s="35">
        <f>ROUND(ROUND(H163,2)*ROUND(G163,3),2)</f>
      </c>
      <c r="J163" s="33" t="s">
        <v>64</v>
      </c>
      <c r="O163">
        <f>(I163*21)/100</f>
      </c>
      <c r="P163" t="s">
        <v>27</v>
      </c>
    </row>
    <row r="164" spans="1:5" ht="12.75">
      <c r="A164" s="36" t="s">
        <v>55</v>
      </c>
      <c r="E164" s="37" t="s">
        <v>52</v>
      </c>
    </row>
    <row r="165" spans="1:5" ht="12.75">
      <c r="A165" s="38" t="s">
        <v>57</v>
      </c>
      <c r="E165" s="39" t="s">
        <v>631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632</v>
      </c>
      <c r="I3" s="41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632</v>
      </c>
      <c r="D4" s="1"/>
      <c r="E4" s="14" t="s">
        <v>633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632</v>
      </c>
      <c r="D5" s="6"/>
      <c r="E5" s="18" t="s">
        <v>633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42</v>
      </c>
      <c r="D9" s="27"/>
      <c r="E9" s="29" t="s">
        <v>292</v>
      </c>
      <c r="F9" s="27"/>
      <c r="G9" s="27"/>
      <c r="H9" s="27"/>
      <c r="I9" s="30">
        <f>0+Q9</f>
      </c>
      <c r="J9" s="27"/>
      <c r="O9">
        <f>0+R9</f>
      </c>
      <c r="Q9">
        <f>0+I10+I13+I16+I19+I22</f>
      </c>
      <c r="R9">
        <f>0+O10+O13+O16+O19+O22</f>
      </c>
    </row>
    <row r="10" spans="1:16" ht="25.5">
      <c r="A10" s="26" t="s">
        <v>50</v>
      </c>
      <c r="B10" s="31" t="s">
        <v>31</v>
      </c>
      <c r="C10" s="31" t="s">
        <v>635</v>
      </c>
      <c r="D10" s="26" t="s">
        <v>52</v>
      </c>
      <c r="E10" s="32" t="s">
        <v>636</v>
      </c>
      <c r="F10" s="33" t="s">
        <v>87</v>
      </c>
      <c r="G10" s="34">
        <v>22</v>
      </c>
      <c r="H10" s="35">
        <v>0</v>
      </c>
      <c r="I10" s="35">
        <f>ROUND(ROUND(H10,2)*ROUND(G10,3),2)</f>
      </c>
      <c r="J10" s="33" t="s">
        <v>64</v>
      </c>
      <c r="O10">
        <f>(I10*21)/100</f>
      </c>
      <c r="P10" t="s">
        <v>27</v>
      </c>
    </row>
    <row r="11" spans="1:5" ht="12.75">
      <c r="A11" s="36" t="s">
        <v>55</v>
      </c>
      <c r="E11" s="37" t="s">
        <v>637</v>
      </c>
    </row>
    <row r="12" spans="1:5" ht="63.75">
      <c r="A12" s="40" t="s">
        <v>57</v>
      </c>
      <c r="E12" s="39" t="s">
        <v>638</v>
      </c>
    </row>
    <row r="13" spans="1:16" ht="12.75">
      <c r="A13" s="26" t="s">
        <v>50</v>
      </c>
      <c r="B13" s="31" t="s">
        <v>27</v>
      </c>
      <c r="C13" s="31" t="s">
        <v>639</v>
      </c>
      <c r="D13" s="26" t="s">
        <v>52</v>
      </c>
      <c r="E13" s="32" t="s">
        <v>640</v>
      </c>
      <c r="F13" s="33" t="s">
        <v>87</v>
      </c>
      <c r="G13" s="34">
        <v>13</v>
      </c>
      <c r="H13" s="35">
        <v>0</v>
      </c>
      <c r="I13" s="35">
        <f>ROUND(ROUND(H13,2)*ROUND(G13,3),2)</f>
      </c>
      <c r="J13" s="33" t="s">
        <v>64</v>
      </c>
      <c r="O13">
        <f>(I13*21)/100</f>
      </c>
      <c r="P13" t="s">
        <v>27</v>
      </c>
    </row>
    <row r="14" spans="1:5" ht="12.75">
      <c r="A14" s="36" t="s">
        <v>55</v>
      </c>
      <c r="E14" s="37" t="s">
        <v>52</v>
      </c>
    </row>
    <row r="15" spans="1:5" ht="38.25">
      <c r="A15" s="40" t="s">
        <v>57</v>
      </c>
      <c r="E15" s="39" t="s">
        <v>641</v>
      </c>
    </row>
    <row r="16" spans="1:16" ht="12.75">
      <c r="A16" s="26" t="s">
        <v>50</v>
      </c>
      <c r="B16" s="31" t="s">
        <v>26</v>
      </c>
      <c r="C16" s="31" t="s">
        <v>642</v>
      </c>
      <c r="D16" s="26" t="s">
        <v>52</v>
      </c>
      <c r="E16" s="32" t="s">
        <v>643</v>
      </c>
      <c r="F16" s="33" t="s">
        <v>87</v>
      </c>
      <c r="G16" s="34">
        <v>14</v>
      </c>
      <c r="H16" s="35">
        <v>0</v>
      </c>
      <c r="I16" s="35">
        <f>ROUND(ROUND(H16,2)*ROUND(G16,3),2)</f>
      </c>
      <c r="J16" s="33" t="s">
        <v>64</v>
      </c>
      <c r="O16">
        <f>(I16*21)/100</f>
      </c>
      <c r="P16" t="s">
        <v>27</v>
      </c>
    </row>
    <row r="17" spans="1:5" ht="12.75">
      <c r="A17" s="36" t="s">
        <v>55</v>
      </c>
      <c r="E17" s="37" t="s">
        <v>644</v>
      </c>
    </row>
    <row r="18" spans="1:5" ht="12.75">
      <c r="A18" s="40" t="s">
        <v>57</v>
      </c>
      <c r="E18" s="39" t="s">
        <v>402</v>
      </c>
    </row>
    <row r="19" spans="1:16" ht="25.5">
      <c r="A19" s="26" t="s">
        <v>50</v>
      </c>
      <c r="B19" s="31" t="s">
        <v>35</v>
      </c>
      <c r="C19" s="31" t="s">
        <v>645</v>
      </c>
      <c r="D19" s="26" t="s">
        <v>52</v>
      </c>
      <c r="E19" s="32" t="s">
        <v>646</v>
      </c>
      <c r="F19" s="33" t="s">
        <v>118</v>
      </c>
      <c r="G19" s="34">
        <v>338.438</v>
      </c>
      <c r="H19" s="35">
        <v>0</v>
      </c>
      <c r="I19" s="35">
        <f>ROUND(ROUND(H19,2)*ROUND(G19,3),2)</f>
      </c>
      <c r="J19" s="33" t="s">
        <v>64</v>
      </c>
      <c r="O19">
        <f>(I19*21)/100</f>
      </c>
      <c r="P19" t="s">
        <v>27</v>
      </c>
    </row>
    <row r="20" spans="1:5" ht="12.75">
      <c r="A20" s="36" t="s">
        <v>55</v>
      </c>
      <c r="E20" s="37" t="s">
        <v>52</v>
      </c>
    </row>
    <row r="21" spans="1:5" ht="51">
      <c r="A21" s="40" t="s">
        <v>57</v>
      </c>
      <c r="E21" s="39" t="s">
        <v>647</v>
      </c>
    </row>
    <row r="22" spans="1:16" ht="25.5">
      <c r="A22" s="26" t="s">
        <v>50</v>
      </c>
      <c r="B22" s="31" t="s">
        <v>37</v>
      </c>
      <c r="C22" s="31" t="s">
        <v>648</v>
      </c>
      <c r="D22" s="26" t="s">
        <v>52</v>
      </c>
      <c r="E22" s="32" t="s">
        <v>649</v>
      </c>
      <c r="F22" s="33" t="s">
        <v>118</v>
      </c>
      <c r="G22" s="34">
        <v>338.438</v>
      </c>
      <c r="H22" s="35">
        <v>0</v>
      </c>
      <c r="I22" s="35">
        <f>ROUND(ROUND(H22,2)*ROUND(G22,3),2)</f>
      </c>
      <c r="J22" s="33" t="s">
        <v>64</v>
      </c>
      <c r="O22">
        <f>(I22*21)/100</f>
      </c>
      <c r="P22" t="s">
        <v>27</v>
      </c>
    </row>
    <row r="23" spans="1:5" ht="12.75">
      <c r="A23" s="36" t="s">
        <v>55</v>
      </c>
      <c r="E23" s="37" t="s">
        <v>52</v>
      </c>
    </row>
    <row r="24" spans="1:5" ht="51">
      <c r="A24" s="38" t="s">
        <v>57</v>
      </c>
      <c r="E24" s="39" t="s">
        <v>647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