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_SO 000" sheetId="2" r:id="rId2"/>
    <sheet name="SO 124_SO 124" sheetId="3" r:id="rId3"/>
    <sheet name="SO 301_SO 301.1" sheetId="4" r:id="rId4"/>
    <sheet name="SO 301_SO 301.2" sheetId="5" r:id="rId5"/>
    <sheet name="SO 432_SO 432" sheetId="6" r:id="rId6"/>
  </sheets>
  <definedNames/>
  <calcPr fullCalcOnLoad="1"/>
</workbook>
</file>

<file path=xl/sharedStrings.xml><?xml version="1.0" encoding="utf-8"?>
<sst xmlns="http://schemas.openxmlformats.org/spreadsheetml/2006/main" count="3035" uniqueCount="724">
  <si>
    <t>Firma: Pontex, spol. s r.o.</t>
  </si>
  <si>
    <t>Rekapitulace ceny</t>
  </si>
  <si>
    <t>Stavba: 1518100_obec - III/1025 Bojov - Klínec, rekonstrukce silnice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</si>
  <si>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</si>
  <si>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</si>
  <si>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</si>
  <si>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</si>
  <si>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</si>
  <si>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</si>
  <si>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</si>
  <si>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</si>
  <si>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</si>
  <si>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</si>
  <si>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</si>
  <si>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</si>
  <si>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1518100_obec</t>
  </si>
  <si>
    <t>III/1025 Bojov - Klínec, rekonstrukce silnice</t>
  </si>
  <si>
    <t>O</t>
  </si>
  <si>
    <t>Objekt:</t>
  </si>
  <si>
    <t>SO 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</si>
  <si>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</si>
  <si>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</si>
  <si>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</si>
  <si>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</si>
  <si>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</si>
  <si>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</si>
  <si>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</si>
  <si>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</si>
  <si>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</si>
  <si>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</si>
  <si>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</si>
  <si>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</si>
  <si>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</si>
  <si>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</si>
  <si>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</si>
  <si>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</si>
  <si>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</si>
  <si>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</si>
  <si>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</si>
  <si>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</si>
  <si>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</si>
  <si>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</si>
  <si>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</si>
  <si>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</si>
  <si>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</si>
  <si>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</si>
  <si>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</si>
  <si>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 xml:space="preserve">  SO 000</t>
  </si>
  <si>
    <t>SD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</si>
  <si>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</si>
  <si>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</si>
  <si>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</si>
  <si>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</si>
  <si>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</si>
  <si>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</si>
  <si>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</si>
  <si>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na: 
- ztížené výrobní podmínky související s umístěním stavby, provozními nebo 
dopravními omezeními 
- uvedení stavbou dotčených ploch a staveništní dopravou dotčených komunikací 
do původního nebo projektovaného stavu 
- zajištění bezpečnosti při provádění stavby ve smyslu bezpečnosti práce a 
ochrany životního prostředí 
- likvidace přebytečného stavebního materiálu odpovídajícím způsobem 
- péče o nepředané objekty a konstrukce stavby, jejich ošetřování</t>
  </si>
  <si>
    <t>VV</t>
  </si>
  <si>
    <t>00420R</t>
  </si>
  <si>
    <t>Ostatní náklady</t>
  </si>
  <si>
    <t>obsahují zejména náklady na: 
- úpravu příslušné dokumentace dle technologických postupů zhotovitele a dle při 
provádění díla zjištěných skutečností 
- zpracování Plánu havarijních opatření zařízení staveniště a mechanizace 
- zpracování Plánu bezpečnosti a ochrany zdraví při práci na staveništi (dle § 15, 
odst. 2 zákona č. 309/2006 Sb., kterým se upravují další požadavky BOZP) 
- zpracování technologických postupů a plánů kontrol</t>
  </si>
  <si>
    <t>02910</t>
  </si>
  <si>
    <t>a</t>
  </si>
  <si>
    <t>OSTATNÍ POŽADAVKY - ZEMĚMĚŘIČSKÁ MĚŘENÍ</t>
  </si>
  <si>
    <t>2019_OTSKP</t>
  </si>
  <si>
    <t>vytyčení obvodu stavby, vč.vyhotovení vytyčovacího protokolu stavby,</t>
  </si>
  <si>
    <t>b</t>
  </si>
  <si>
    <t>vytyčení stávajících sítí vč.geodet.zaměření průběhů</t>
  </si>
  <si>
    <t>02911</t>
  </si>
  <si>
    <t>OSTATNÍ POŽADAVKY - GEODETICKÉ ZAMĚŘENÍ</t>
  </si>
  <si>
    <t>Zaměření skutečného stavu po dokončení stavby vč.zákresu do katastrální mapy a její digitalizace</t>
  </si>
  <si>
    <t>02943</t>
  </si>
  <si>
    <t>OSTATNÍ POŽADAVKY - VYPRACOVÁNÍ RDS</t>
  </si>
  <si>
    <t>RDS-Z-PDS</t>
  </si>
  <si>
    <t>7</t>
  </si>
  <si>
    <t>02944</t>
  </si>
  <si>
    <t>OSTAT POŽADAVKY - DOKUMENTACE SKUTEČ PROVEDENÍ V DIGIT FORMĚ</t>
  </si>
  <si>
    <t>Skutečného provedení stavby</t>
  </si>
  <si>
    <t>8</t>
  </si>
  <si>
    <t>02945</t>
  </si>
  <si>
    <t>OSTAT POŽADAVKY - GEOMETRICKÝ PLÁN</t>
  </si>
  <si>
    <t>GP pro TZ stavby</t>
  </si>
  <si>
    <t>délka úseku cca 3,250 km</t>
  </si>
  <si>
    <t>02946</t>
  </si>
  <si>
    <t>OSTAT POŽADAVKY - FOTODOKUMENTACE</t>
  </si>
  <si>
    <t>02991</t>
  </si>
  <si>
    <t>OSTATNÍ POŽADAVKY - INFORMAČNÍ TABULE</t>
  </si>
  <si>
    <t>KUS</t>
  </si>
  <si>
    <t>provizorní dopravní značení - kompletní (ozn.stavby) 
vč.patních desek, sloupků, kontroly úplnosti během výstavby, vč.odvozu</t>
  </si>
  <si>
    <t>2=2,000 [A]</t>
  </si>
  <si>
    <t>03100</t>
  </si>
  <si>
    <t>ZAŘÍZENÍ STAVENIŠTĚ - ZŘÍZENÍ, PROVOZ, DEMONTÁŽ</t>
  </si>
  <si>
    <t>12</t>
  </si>
  <si>
    <t>04300R</t>
  </si>
  <si>
    <t>Zkoušky a ostatní měření</t>
  </si>
  <si>
    <t>CS ÚRS 2019 01</t>
  </si>
  <si>
    <t>1=1,000 [A]</t>
  </si>
  <si>
    <t>SO 124</t>
  </si>
  <si>
    <t>Chodníky u ok v obci Klínec</t>
  </si>
  <si>
    <t xml:space="preserve">  SO 124</t>
  </si>
  <si>
    <t>014211</t>
  </si>
  <si>
    <t>POPLATKY ZA ZEMNÍK - ORNICE</t>
  </si>
  <si>
    <t>M3</t>
  </si>
  <si>
    <t>nákup ornice</t>
  </si>
  <si>
    <t>0,15*533-0,2*49,52=70,046 [A]</t>
  </si>
  <si>
    <t>015111</t>
  </si>
  <si>
    <t>POPLATKY ZA LIKVIDACŮ ODPADŮ NEKONTAMINOVANÝCH - 17 05 04 VYTĚŽENÉ ZEMINY A HORNINY - I. TŘÍDA TĚŽITELNOSTI</t>
  </si>
  <si>
    <t>T</t>
  </si>
  <si>
    <t>sejmutí drnu (pol. č. 11130)   2,0*0,2*774,29=309,716 [A] 
výkop (pol. č. 12373)   2,0*17,411=34,822 [B] 
podklad (pol. č. 11332)   1,9*10,409=19,777 [C] 
Celkem: A+B+C=364,315 [D]</t>
  </si>
  <si>
    <t>015140</t>
  </si>
  <si>
    <t>POPLATKY ZA LIKVIDACŮ ODPADŮ NEKONTAMINOVANÝCH - 17 01 01 BETON Z DEMOLIC OBJEKTŮ, ZÁKLADŮ TV</t>
  </si>
  <si>
    <t>silniční obruba (pol. č. 11352)   0,103*29,0=2,987 [A] 
záhonová onruba (pol. č. 11351)   0,047*31,81=1,495 [B] 
dlažba (pol. č. 11318)   2,4*2,602=6,245 [C] 
Celkem: A+B+C=10,727 [D]</t>
  </si>
  <si>
    <t>Zemní práce</t>
  </si>
  <si>
    <t>11102R</t>
  </si>
  <si>
    <t>MONTÁŽ PŘÍSTŘEŠKU</t>
  </si>
  <si>
    <t>kompletní</t>
  </si>
  <si>
    <t>zpětná montáž přístřešku 2=2,000 [A]</t>
  </si>
  <si>
    <t>11103R</t>
  </si>
  <si>
    <t>ODSTRANĚNÍ PŘÍSTŘEŠKU</t>
  </si>
  <si>
    <t>kompletní, vč. uschování po dobu výstavby</t>
  </si>
  <si>
    <t>11120</t>
  </si>
  <si>
    <t>ODSTRANĚNÍ KŘOVIN</t>
  </si>
  <si>
    <t>M2</t>
  </si>
  <si>
    <t>28,1=28,100 [A]</t>
  </si>
  <si>
    <t>11130</t>
  </si>
  <si>
    <t>SEJMUTÍ DRNU</t>
  </si>
  <si>
    <t>vč. odvozu, polatek za skládku v pol. č. 015111</t>
  </si>
  <si>
    <t>52.58+211.15+150.78+190.42+41.11+109.4+18.85=774,290 [A]</t>
  </si>
  <si>
    <t>11318</t>
  </si>
  <si>
    <t>ODSTRANĚNÍ KRYTU ZPEVNĚNÝCH PLOCH Z DLAŽDIC</t>
  </si>
  <si>
    <t>vč. odvozu a uložení na skládku, poplatek za skládku v pol. č. 015140</t>
  </si>
  <si>
    <t>43,37*0,06=2,602 [A]</t>
  </si>
  <si>
    <t>11332</t>
  </si>
  <si>
    <t>ODSTRANĚNÍ PODKLADŮ ZPEVNĚNÝCH PLOCH Z KAMENIVA NESTMELENÉHO</t>
  </si>
  <si>
    <t>vč. odvozu a uložení na skládku, poplatek za skládku v pol. č. 015111</t>
  </si>
  <si>
    <t>odstranění podkladu 0,24*43,37=10,409 [A]</t>
  </si>
  <si>
    <t>11351</t>
  </si>
  <si>
    <t>ODSTRANĚNÍ ZÁHONOVÝCH OBRUBNÍKŮ</t>
  </si>
  <si>
    <t>M</t>
  </si>
  <si>
    <t>31,81=31,810 [A]</t>
  </si>
  <si>
    <t>11352</t>
  </si>
  <si>
    <t>ODSTRANĚNÍ CHODNÍKOVÝCH A SILNIČNÍCH OBRUBNÍKŮ BETONOVÝCH</t>
  </si>
  <si>
    <t>29=29,000 [A]</t>
  </si>
  <si>
    <t>12110</t>
  </si>
  <si>
    <t>SEJMUTÍ ORNICE NEBO LESNÍ PŮDY</t>
  </si>
  <si>
    <t>vč. odvozu na dočasnou skládku</t>
  </si>
  <si>
    <t>49,52*0,2=9,904 [A]</t>
  </si>
  <si>
    <t>13</t>
  </si>
  <si>
    <t>12373</t>
  </si>
  <si>
    <t>ODKOP PRO SPOD STAVBU SILNIC A ŽELEZNIC TŘ. I</t>
  </si>
  <si>
    <t>výkop (dle planimetrie)   8,966+8,445+0=17,411 [A]</t>
  </si>
  <si>
    <t>14</t>
  </si>
  <si>
    <t>12573</t>
  </si>
  <si>
    <t>VYKOPÁVKY ZE ZEMNÍKŮ A SKLÁDEK TŘ. I</t>
  </si>
  <si>
    <t>vč. odvozu, rozprostření v pol. č. 18222 , nákup v pol. č. 014211</t>
  </si>
  <si>
    <t>nakoupená ornice (pol. č. 014211)   0,15*533-0,2*49,52=70,046 [A] 
ornice z dočasné skládky   0,2*49,52=9,904 [B] 
Celkem: A+B=79,950 [C]</t>
  </si>
  <si>
    <t>15</t>
  </si>
  <si>
    <t>17120</t>
  </si>
  <si>
    <t>ULOŽENÍ SYPANINY DO NÁSYPŮ A NA SKLÁDKY BEZ ZHUTNĚNÍ</t>
  </si>
  <si>
    <t>ornice na dočasnou skládku (pol. č. 12110)   9,904=9,904 [A] 
výkop (pol. č. 12373)   17,411=17,411 [B] 
Celkem: A+B=27,315 [C]</t>
  </si>
  <si>
    <t>16</t>
  </si>
  <si>
    <t>17180</t>
  </si>
  <si>
    <t>ULOŽENÍ SYPANINY DO NÁSYPŮ Z NAKUPOVANÝCH MATERIÁLŮ</t>
  </si>
  <si>
    <t>násyp (dle planimetrie)   254,146+2,165+91,768=348,079 [A]</t>
  </si>
  <si>
    <t>17</t>
  </si>
  <si>
    <t>18110</t>
  </si>
  <si>
    <t>ÚPRAVA PLÁNĚ SE ZHUTNĚNÍM V HORNINĚ TŘ. I</t>
  </si>
  <si>
    <t>úprava pláně   527,32+35+15=577,320 [A]</t>
  </si>
  <si>
    <t>18</t>
  </si>
  <si>
    <t>18222</t>
  </si>
  <si>
    <t>ROZPROSTŘENÍ ORNICE VE SVAHU V TL DO 0,15M</t>
  </si>
  <si>
    <t>533,0=533,000 [A]</t>
  </si>
  <si>
    <t>19</t>
  </si>
  <si>
    <t>18241</t>
  </si>
  <si>
    <t>ZALOŽENÍ TRÁVNÍKU RUČNÍM VÝSEVEM</t>
  </si>
  <si>
    <t>Komunikace</t>
  </si>
  <si>
    <t>20</t>
  </si>
  <si>
    <t>56334</t>
  </si>
  <si>
    <t>VOZOVKOVÉ VRSTVY ZE ŠTĚRKODRTI TL. DO 200MM</t>
  </si>
  <si>
    <t>ŠD tl. 200mm</t>
  </si>
  <si>
    <t>527,32+35+15=577,320 [A]</t>
  </si>
  <si>
    <t>21</t>
  </si>
  <si>
    <t>582611</t>
  </si>
  <si>
    <t>KRYTY Z BETON DLAŽDIC SE ZÁMKEM ŠEDÝCH TL 60MM DO LOŽE Z KAM</t>
  </si>
  <si>
    <t>vč. lože tl. 40mm</t>
  </si>
  <si>
    <t>527,32=527,320 [A]</t>
  </si>
  <si>
    <t>22</t>
  </si>
  <si>
    <t>58261A</t>
  </si>
  <si>
    <t>KRYTY Z BETON DLAŽDIC SE ZÁMKEM BAREV RELIÉF TL 60MM DO LOŽE Z KAM</t>
  </si>
  <si>
    <t>35+15=50,000 [A]</t>
  </si>
  <si>
    <t>Potrubí</t>
  </si>
  <si>
    <t>23</t>
  </si>
  <si>
    <t>89923</t>
  </si>
  <si>
    <t>VÝŠKOVÁ ÚPRAVA KRYCÍCH HRNCŮ</t>
  </si>
  <si>
    <t>4=4,000 [A]</t>
  </si>
  <si>
    <t>Ostatní konstrukce a práce</t>
  </si>
  <si>
    <t>24</t>
  </si>
  <si>
    <t>917212</t>
  </si>
  <si>
    <t>ZÁHONOVÉ OBRUBY Z BETONOVÝCH OBRUBNÍKŮ ŠÍŘ 80MM</t>
  </si>
  <si>
    <t>100+23.5+15+34.6+17+6+13.4+13.3+39.2+16+3+3+31+6+1+3+3=328,000 [A]</t>
  </si>
  <si>
    <t>SO 301</t>
  </si>
  <si>
    <t>Dešťová kanalizace v obci Klínec, část 1</t>
  </si>
  <si>
    <t>SO 301.1</t>
  </si>
  <si>
    <t>Stoka 1</t>
  </si>
  <si>
    <t xml:space="preserve">  SO 301.1</t>
  </si>
  <si>
    <t>115001103</t>
  </si>
  <si>
    <t>Převedení vody potrubím DN do 250</t>
  </si>
  <si>
    <t>Převedení vody potrubím průměru DN přes 150 do 250</t>
  </si>
  <si>
    <t>0,3058*80=24,464 [A]</t>
  </si>
  <si>
    <t>115101201</t>
  </si>
  <si>
    <t>Čerpání vody na dopravní výšku do 10 m průměrný přítok do 500 l/min</t>
  </si>
  <si>
    <t>HOD</t>
  </si>
  <si>
    <t>Čerpání vody na dopravní výšku do 10 m s uvažovaným průměrným přítokem do 500 l/min</t>
  </si>
  <si>
    <t>80*24*0,3058=587,136 [A]</t>
  </si>
  <si>
    <t>115101301</t>
  </si>
  <si>
    <t>Pohotovost čerpací soupravy pro dopravní výšku do 10 m přítok do 500 l/min</t>
  </si>
  <si>
    <t>DEN</t>
  </si>
  <si>
    <t>Pohotovost záložní čerpací soupravy pro dopravní výšku do 10 m s uvažovaným průměrným přítokem do 500 l/min</t>
  </si>
  <si>
    <t>119001401</t>
  </si>
  <si>
    <t>Dočasné zajištění potrubí ocelového nebo litinového DN do 200 mm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</si>
  <si>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potrubí ocelového nebo litinového, jmenovité světlosti DN do 200 mm</t>
  </si>
  <si>
    <t>0,3058*25=7,645 [A]</t>
  </si>
  <si>
    <t>119001405</t>
  </si>
  <si>
    <t>Dočasné zajištění potrubí z PE DN do 200 mm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</si>
  <si>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potrubí plastového, jmenovité světlosti DN do 200 mm</t>
  </si>
  <si>
    <t>119001412</t>
  </si>
  <si>
    <t>Dočasné zajištění potrubí betonového, ŽB nebo kameninového DN do 500 mm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</si>
  <si>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potrubí betonového, kameninového nebo železobetonového, světlosti DN přes 200 do 500 mm</t>
  </si>
  <si>
    <t>0,3058*33=10,091 [A]</t>
  </si>
  <si>
    <t>119001422</t>
  </si>
  <si>
    <t>Dočasné zajištění kabelů a kabelových tratí z 6 volně ložených kabelů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</si>
  <si>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kabelů a kabelových tratí z volně ložených kabelů a to přes 3 do 6 kabelů</t>
  </si>
  <si>
    <t>10*2.5=25,000 [A] 
18*1.2=21,600 [B] 
Celkem: (A+B)*0,3058=14,250 [C]</t>
  </si>
  <si>
    <t>119003131</t>
  </si>
  <si>
    <t>Výstražná páska pro zabezpečení výkopu zřízení</t>
  </si>
  <si>
    <t>Pomocné konstrukce při zabezpečení výkopu svislé výstražná páska zřízení</t>
  </si>
  <si>
    <t>417.52*2=835,040 [A] 
1.3*2=2,600 [B] 
21.00*2+4.20*2=50,400 [C] 
95.17*2=190,340 [D] 
Celkem: (A+B+C+D)*0,3058=329,769 [E]</t>
  </si>
  <si>
    <t>119003132</t>
  </si>
  <si>
    <t>Výstražná páska pro zabezpečení výkopu odstranění</t>
  </si>
  <si>
    <t>Pomocné konstrukce při zabezpečení výkopu svislé výstražná páska odstranění</t>
  </si>
  <si>
    <t>1078.38*0,3058=329,769 [A]</t>
  </si>
  <si>
    <t>130001101</t>
  </si>
  <si>
    <t>Příplatek za ztížení vykopávky v blízkosti podzemního vedení</t>
  </si>
  <si>
    <t>Příplatek k cenám hloubených vykopávek za ztížení vykopávky  v blízkosti podzemního vedení nebo výbušnin pro jakoukoliv třídu horniny</t>
  </si>
  <si>
    <t>Šířka rýhy pro DN 300 1.300=1,300 [A] 
Šířka rýhy pro DN 200 1.200=1,200 [B] 
Mocnost komunikace 0.460=0,460 [C] 
Mocnost zeleň 0.200=0,200 [D] 
Celkem: A+B+C+D=3,160 [E] 
Rýhy - Stoka 1 
Staničení 0,0000-10,91000 (10.9100-0.0000)*1.3*(1.235-0.46)=10,992 [F] 
Staničení 42,320-209,5600 (209.560-42.320)*1.3*(2.300-0.46)=400,038 [G] 
Staničení 209,56-344,6300 (344.630-209.56)*1.3*(2.270-0.46)=317,820 [H] 
Staničení 344,63-438,5200 (438.520-344.63)*1.3*(2.240-0.46)=217,261 [I] 
Rozšíření pro Š3 (2.0-1.3)*2.0*(2.04-0.46+0.15)=2,422 [J] 
Rozšíření pro Š4 (2.0-1.3)*2.0*(2.27-0.46+0.15)=2,744 [K] 
Rozšíření pro Š5 (2.0-1.3)*2.0*(2.45-0.46+0.15)=2,996 [L] 
Rozšíření pro Š6 (2.0-1.3)*2.0*(2.56-0.46+0.15)=3,150 [M] 
Rozšíření pro Š7 (2.0-1.3)*2.0*(2.50-0.46+0.15)=3,066 [N] 
Rozšíření pro Š8 (2.0-1.3)*2.0*(2.26-0.46+0.15)=2,730 [O] 
Rozšíření pro Š9 (2.0-1.3)*2.0*(1.98-0.46+0.15)=2,338 [P] 
Rozšíření pro Š10 (2.0-1.3)*2.0*(1.81-0.46+0.15)=2,100 [Q] 
Rozšíření pro Š11 (2.0-1.3)*2.0*(2.05-0.46+0.15)=2,436 [R] 
Rozšíření pro Š12 (2.0-1.3)*2.0*(2.50-0.46+0.15)=3,066 [S] 
Rýhy - Přípojky na Stoce 1 
Žlab 1 4.20*1.2*(2.09-0.46)=8,215 [T] 
Žlab 2 2.90*1.2*(1.84-0.46)=4,802 [U] 
UV 3 22.90*1.2*(2.50-0.46)=56,059 [V] 
UV 4 8.77*1.2*(2.30-0.46)=19,364 [W] 
UV 5 8.55*1.2*(2.16-0.46)=17,442 [X] 
UV 6 4.38*1.2*(1.88-0.46)=7,464 [Y] 
UV 7 1.00*1.2*(2.04-0.46)=1,896 [Z] 
UV 8 1.00*1.2*(2.21-0.46)=2,100 [AA] 
UV 9 1.00*1.2*(2.45-0.46)=2,388 [AB] 
UV 10 5.14*1.2*(2.45-0.46)=12,274 [AC] 
UV 11 1.00*1.2*(2.55-0.46)=2,508 [AD] 
UV 12 4.31*1.2*(2.55-0.46)=10,809 [AE] 
UV 13 1.30*1.2*(2.39-0.46)=3,011 [AF] 
UV 14 4.48*1.2*(2.38-0.46)=10,322 [AG] 
UV 15 1.35*1.2*(2.13-0.46)=2,705 [AH] 
UV 16 4.35*1.2*(2.13-0.46)=8,717 [AI] 
UV 17 6.00*1.2*(0.92-0.46)=3,312 [AJ] 
UV 18 12.54*1.2*(0.92-0.46)=6,922 [AK] 
Tělesa UV 1.0*1.0*0.75*16=12,000 [AL] 
Celkem: F+G+H+I+J+K+L+M+N+O+P+Q+R+S+T+U+V+W+X+Y+Z+AA+AB+AC+AD+AE+AF+AG+AH+AI+AJ+AK+AL=1 165,469 [AM] 
Jáma - vsakovací objekt na stoce 1 
Staničení 10,9100-42,3200 včetně rozšíření o 1m na každou stranu (1.0+42.3200-10.9100+1.0)*(1.0+4.20+1.0)*(2.50-0.2)=476,427 [AN] 
Přehloubení a rozšíření pro revizní šachty Š1 a Š2 2.50=2,500 [AO] 
Svahování výkopku (2.50-0.2)*1.1*(1.0+4.20+1.0)*2+(2.50-0.2)*1.1*(1.0+42.3200-10.9100+1.0)=115,899 [AP] 
Celkem: AN+AO+AP=594,826 [AQ] 
Hloubení rýh strojně - třída těžitelnosti 3 - 70% 1165.469*0.70=815,828 [AR] 
Hloubení rýh strojně - třída těžitelnosti 4 - 30% 1165.469*0.30=349,641 [AS] 
Celkem: AR+AS=1 165,469 [AT] 
Hloubení jam strojně - třída těžitelnosti 3 - 70% 594.826*0.70=416,378 [AU] 
Hloubení jam strojně - třída těžitelnosti 4 - 30% 594.826*0.30=178,448 [AV] 
Celkem: AU+AV=594,826 [AW] 
(1165.469+594.826)*0.25=440,074 [AX] 
Celkem: AX*0,3058=134,575 [AY]</t>
  </si>
  <si>
    <t>131201102</t>
  </si>
  <si>
    <t>Hloubení jam nezapažených v hornině tř. 3 objemu do 1000 m3</t>
  </si>
  <si>
    <t>Hloubení nezapažených jam a zářezů s urovnáním dna do předepsaného profilu a spádu v hornině tř. 3 přes 100 do 1 000 m3</t>
  </si>
  <si>
    <t>416.378*0,3058=127,328 [A]</t>
  </si>
  <si>
    <t>131201109</t>
  </si>
  <si>
    <t>Příplatek za lepivost u hloubení jam nezapažených v hornině tř. 3</t>
  </si>
  <si>
    <t>Hloubení nezapažených jam a zářezů s urovnáním dna do předepsaného profilu a spádu Příplatek k cenám za lepivost horniny tř. 3</t>
  </si>
  <si>
    <t>416.378*0.50*0,3058=63,664 [A]</t>
  </si>
  <si>
    <t>131301102</t>
  </si>
  <si>
    <t>Hloubení jam nezapažených v hornině tř. 4 objemu do 1000 m3</t>
  </si>
  <si>
    <t>Hloubení nezapažených jam a zářezů s urovnáním dna do předepsaného profilu a spádu v hornině tř. 4 přes 100 do 1 000 m3</t>
  </si>
  <si>
    <t>178.448*0,3058=54,569 [A]</t>
  </si>
  <si>
    <t>131301109</t>
  </si>
  <si>
    <t>Příplatek za lepivost u hloubení jam nezapažených v hornině tř. 4</t>
  </si>
  <si>
    <t>Hloubení nezapažených jam a zářezů s urovnáním dna do předepsaného profilu a spádu Příplatek k cenám za lepivost horniny tř. 4</t>
  </si>
  <si>
    <t>178.448*0.50*0,3058=27,285 [A]</t>
  </si>
  <si>
    <t>132201202</t>
  </si>
  <si>
    <t>Hloubení rýh š do 2000 mm v hornině tř. 3 objemu do 1000 m3</t>
  </si>
  <si>
    <t>Hloubení zapažených i nezapažených rýh šířky přes 600 do 2 000 mm  s urovnáním dna do předepsaného profilu a spádu v hornině tř. 3 přes 100 do 1 000 m3</t>
  </si>
  <si>
    <t>815.828*0,3058=249,480 [A]</t>
  </si>
  <si>
    <t>132201209</t>
  </si>
  <si>
    <t>Příplatek za lepivost k hloubení rýh š do 2000 mm v hornině tř. 3</t>
  </si>
  <si>
    <t>Hloubení zapažených i nezapažených rýh šířky přes 600 do 2 000 mm  s urovnáním dna do předepsaného profilu a spádu v hornině tř. 3 Příplatek k cenám za lepivost horniny tř. 3</t>
  </si>
  <si>
    <t>815.828*0.50*0,3058=124,740 [A]</t>
  </si>
  <si>
    <t>132301202</t>
  </si>
  <si>
    <t>Hloubení rýh š do 2000 mm v hornině tř. 4 objemu do 1000 m3</t>
  </si>
  <si>
    <t>Hloubení zapažených i nezapažených rýh šířky přes 600 do 2 000 mm  s urovnáním dna do předepsaného profilu a spádu v hornině tř. 4 přes 100 do 1 000 m3</t>
  </si>
  <si>
    <t>349.641*0,3058=106,920 [A]</t>
  </si>
  <si>
    <t>132301209</t>
  </si>
  <si>
    <t>Příplatek za lepivost k hloubení rýh š do 2000 mm v hornině tř. 4</t>
  </si>
  <si>
    <t>Hloubení zapažených i nezapažených rýh šířky přes 600 do 2 000 mm  s urovnáním dna do předepsaného profilu a spádu v hornině tř. 4 Příplatek k cenám za lepivost horniny tř. 4</t>
  </si>
  <si>
    <t>349.641*0.50*0,3058=53,460 [A]</t>
  </si>
  <si>
    <t>132312102</t>
  </si>
  <si>
    <t>Hloubení rýh š do 600 mm ručním nebo pneum nářadím v nesoudržných horninách tř. 4</t>
  </si>
  <si>
    <t>Hloubení zapažených i nezapažených rýh šířky do 600 mm ručním nebo pneumatickým nářadím  s urovnáním dna do předepsaného profilu a spádu v horninách tř. 4 nesoudržných</t>
  </si>
  <si>
    <t>Drenážní 417.52 v rýze - předpoklad 0,15m3/m ((12.110+405.410)+21.00*2)*0.15=68,928 [A] 
Drenážní jímky v rýze 1.3*1.3*0.500*10=8,450 [B] 
Celkem: (A+B)*0,3058=23,662 [C]</t>
  </si>
  <si>
    <t>132312109</t>
  </si>
  <si>
    <t>Příplatek za lepivost u hloubení rýh š do 600 mm ručním nebo pneum nářadím v hornině tř. 4</t>
  </si>
  <si>
    <t>Hloubení zapažených i nezapažených rýh šířky do 600 mm ručním nebo pneumatickým nářadím  s urovnáním dna do předepsaného profilu a spádu v horninách tř. 4 Příplatek k cenám za lepivost horniny tř. 4</t>
  </si>
  <si>
    <t>77.378*0.50*0,3058=11,831 [A]</t>
  </si>
  <si>
    <t>137526457R</t>
  </si>
  <si>
    <t>Sondy pro ověření polohy stávajících inženýrských sítí</t>
  </si>
  <si>
    <t>0,3058*10=3,058 [A]</t>
  </si>
  <si>
    <t>151101101</t>
  </si>
  <si>
    <t>Zřízení příložného pažení a rozepření stěn rýh hl do 2 m</t>
  </si>
  <si>
    <t>Zřízení pažení a rozepření stěn rýh pro podzemní vedení pro všechny šířky rýhy  příložné pro jakoukoliv mezerovitost, hloubky do 2 m</t>
  </si>
  <si>
    <t>Staničení 0,0000-10,91000 (10.9100-0.0000)*1.235*2=26,948 [A] 
Žlab 2 2.90*1.2*1.84*2=12,806 [B] 
UV 6 4.38*1.2*1.88*2=19,763 [C] 
UV 17 6.00*1.2*0.92*2=13,248 [D] 
UV 18 12.54*1.2*0.92*2=27,688 [E] 
Celkem: 0,3058*(A+B+C+D+E)=30,719 [F]</t>
  </si>
  <si>
    <t>151101102</t>
  </si>
  <si>
    <t>Zřízení příložného pažení a rozepření stěn rýh hl do 4 m</t>
  </si>
  <si>
    <t>Zřízení pažení a rozepření stěn rýh pro podzemní vedení pro všechny šířky rýhy  příložné pro jakoukoliv mezerovitost, hloubky do 4 m</t>
  </si>
  <si>
    <t>Staničení 42,320-209,5600 (209.560-42.320)*2.300*2=769,304 [A] 
Staničení 209,56-344,6300 (344.630-209.56)*2.270*2=613,218 [B] 
Staničení 344,63-438,5200 (438.520-344.63)*2.240*2=420,627 [C] 
Žlab 1 4.20*2.09*2=17,556 [D] 
UV 3 22.90*2.50*2=114,500 [E] 
UV 4 8.77*2.30*2=40,342 [F] 
UV 5 8.55*2.16*2=36,936 [G] 
UV 7 1.00*2.04*2=4,080 [H] 
UV 8 1.00*2.21*2=4,420 [I] 
UV 9 1.00*2.45*2=4,900 [J] 
UV 10 5.14*2.45*2=25,186 [K] 
UV 11 1.00*2.55*2=5,100 [L] 
UV 12 4.31*2.55*2=21,981 [M] 
UV 13 1.30*2.39*2=6,214 [N] 
UV 14 4.48*2.38*2=21,325 [O] 
UV 15 1.35*2.13*2=5,751 [P] 
UV 16 4.35*2.13*2=18,531 [Q] 
Celkem: 0,3058*(A+B+C+D+E+F+G+H+I+J+K+L+M+N+O+P+Q)=651,345 [R]</t>
  </si>
  <si>
    <t>151101111</t>
  </si>
  <si>
    <t>Odstranění příložného pažení a rozepření stěn rýh hl do 2 m</t>
  </si>
  <si>
    <t>Odstranění pažení a rozepření stěn rýh pro podzemní vedení s uložením materiálu na vzdálenost do 3 m od kraje výkopu příložné, hloubky do 2 m</t>
  </si>
  <si>
    <t>0,3058*100.453=30,719 [A] 
Celkem: A=30,719 [B]</t>
  </si>
  <si>
    <t>25</t>
  </si>
  <si>
    <t>151101112</t>
  </si>
  <si>
    <t>Odstranění příložného pažení a rozepření stěn rýh hl do 4 m</t>
  </si>
  <si>
    <t>Odstranění pažení a rozepření stěn rýh pro podzemní vedení s uložením materiálu na vzdálenost do 3 m od kraje výkopu příložné, hloubky přes 2 do 4 m</t>
  </si>
  <si>
    <t>0,3058*2129.971=651,345 [A] 
Celkem: A=651,345 [B]</t>
  </si>
  <si>
    <t>26</t>
  </si>
  <si>
    <t>161101101</t>
  </si>
  <si>
    <t>Svislé přemístění výkopku z horniny tř. 1 až 4 hl výkopu do 2,5 m</t>
  </si>
  <si>
    <t>Svislé přemístění výkopku  bez naložení do dopravní nádoby avšak s vyprázdněním dopravní nádoby na hromadu nebo do dopravního prostředku z horniny tř. 1 až 4, při hloubce výkopu přes 1 do 2,5 m</t>
  </si>
  <si>
    <t>1165.469=1 165,469 [A] 
594.826=594,826 [B] 
Celkem: 0,3058*(A+B)=538,298 [C]</t>
  </si>
  <si>
    <t>27</t>
  </si>
  <si>
    <t>162301101</t>
  </si>
  <si>
    <t>Vodorovné přemístění do 500 m výkopku/sypaniny z horniny tř. 1 až 4</t>
  </si>
  <si>
    <t>Vodorovné přemístění výkopku nebo sypaniny po suchu  na obvyklém dopravním prostředku, bez naložení výkopku, avšak se složením bez rozhrnutí z horniny tř. 1 až 4 na vzdálenost přes 50 do 500 m</t>
  </si>
  <si>
    <t>Odvoz výkopku na mezideponi 1165.469+594.826+77.378=1 837,673 [A] 
Odvoz výkopku z mezideponii na staveniště pro zpětný 1111.396 1111.396=1 111,396 [B] 
Celkem: 0,3058*(A+B)=901,825 [C]</t>
  </si>
  <si>
    <t>28</t>
  </si>
  <si>
    <t>162701105</t>
  </si>
  <si>
    <t>Vodorovné přemístění do 10000 m výkopku/sypaniny z horniny tř. 1 až 4</t>
  </si>
  <si>
    <t>Vodorovné přemístění výkopku nebo sypaniny po suchu  na obvyklém dopravním prostředku, bez naložení výkopku, avšak se složením bez rozhrnutí z horniny tř. 1 až 4 na vzdálenost přes 9 000 do 10 000 m</t>
  </si>
  <si>
    <t>67.298=67,298 [A] 
28.52=28,520 [B] 
39.64=39,640 [C] 
350.282=350,282 [D] 
417.52 DN 300 3.14*0.150*0.150*(12.110+405.410)=29,498 [E] 
UV 3.14*0.250*0.250*1.0*16=3,140 [F] 
Prefabrikované šachty 3.14*0.50*0.50*(0.92+1.02+1.80+2.27+2.45+2.56+2.50+2.26+1.98+1.81+2.05+2.50-12*0.46)=14,601 [G] 
Retenční objekt 21.00*4.60*1.200=115,920 [H] 
77.378=77,378 [I] 
Celkem: 0,3058*(A+B+C+D+E+F+G+H+I)=222,096 [J]</t>
  </si>
  <si>
    <t>29</t>
  </si>
  <si>
    <t>162701109</t>
  </si>
  <si>
    <t>Příplatek k vodorovnému přemístění výkopku/sypaniny z horniny tř. 1 až 4 ZKD 1000 m přes 10000 m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</si>
  <si>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</si>
  <si>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Skládka ve vzdálenosti 20km 0,3058*726.277*10=2 220,955 [A] 
Celkem: A=2 220,955 [B]</t>
  </si>
  <si>
    <t>30</t>
  </si>
  <si>
    <t>167101102</t>
  </si>
  <si>
    <t>Nakládání výkopku z hornin tř. 1 až 4 přes 100 m3</t>
  </si>
  <si>
    <t>Nakládání, skládání a překládání neulehlého výkopku nebo sypaniny  nakládání, množství přes 100 m3, z hornin tř. 1 až 4</t>
  </si>
  <si>
    <t>Naložení na mezideponii pro další dopravu 
726.277=726,277 [A] 
1111.396=1 111,396 [B] 
Celkem:0,3058*(A+B)=561,960 [C]</t>
  </si>
  <si>
    <t>31</t>
  </si>
  <si>
    <t>171201201</t>
  </si>
  <si>
    <t>Uložení sypaniny na skládky</t>
  </si>
  <si>
    <t>Uložení sypaniny  na skládky</t>
  </si>
  <si>
    <t>0,3058*726.277=222,096 [A] 
Celkem: A=222,096 [B]</t>
  </si>
  <si>
    <t>32</t>
  </si>
  <si>
    <t>171201211</t>
  </si>
  <si>
    <t>Poplatek za uložení stavebního odpadu - zeminy a kameniva na skládce</t>
  </si>
  <si>
    <t>Poplatek za uložení stavebního odpadu na skládce (skládkovné) zeminy a kameniva zatříděného do Katalogu odpadů pod kódem 170 504</t>
  </si>
  <si>
    <t>0,3058*726.277*1.85=410,877 [A] 
Celkem: A=410,877 [B]</t>
  </si>
  <si>
    <t>33</t>
  </si>
  <si>
    <t>1712012110R</t>
  </si>
  <si>
    <t>Poplatek za uložení stavebního odpadu - zeminy a kameniva na dočasné meziskládce</t>
  </si>
  <si>
    <t>726.277+1111.396=1 837,673 [A] 
Celkem:0,3058*A=561,960 [B]</t>
  </si>
  <si>
    <t>34</t>
  </si>
  <si>
    <t>174101101</t>
  </si>
  <si>
    <t>Zásyp jam, šachet rýh nebo kolem objektů sypaninou se zhutněním</t>
  </si>
  <si>
    <t>Zásyp sypaninou z jakékoliv horniny  s uložením výkopku ve vrstvách se zhutněním jam, šachet, rýh nebo kolem objektů v těchto vykopávkách</t>
  </si>
  <si>
    <t>1165.469+594.826+77.378=1 837,673 [A] 
-726.277=- 726,277 [B] 
Celkem: 0,3058*(A+B)=339,865 [C]</t>
  </si>
  <si>
    <t>35</t>
  </si>
  <si>
    <t>175111101</t>
  </si>
  <si>
    <t>Obsypání potrubí ručně sypaninou bez prohození sítem, uloženou do 3 m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</si>
  <si>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</si>
  <si>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0,3058*105.085=32,135 [A] 
Celkem: A=32,135 [B]</t>
  </si>
  <si>
    <t>36</t>
  </si>
  <si>
    <t>175151101</t>
  </si>
  <si>
    <t>Obsypání potrubí strojně sypaninou bez prohození, uloženou do 3 m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</si>
  <si>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</si>
  <si>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(12.110+405.410)*1.3*(0.300+0.300)-3.14*0.150*0.150*(12.110+405.410)=296,168 [A] 
95.17*1.2*(0.200+0.300)-3.14*0.100*0.100*95.17=54,114 [B] 
Celkem:0,3058*(A+B)=107,116 [C] 
 ruční - 30% 0,3058*350.282*0.30=32,135  
 strojní - 70% 0,3058*350.282*0.70=74,981</t>
  </si>
  <si>
    <t>37</t>
  </si>
  <si>
    <t>181951102</t>
  </si>
  <si>
    <t>Úprava pláně v hornině tř. 1 až 4 se zhutněním</t>
  </si>
  <si>
    <t>Úprava pláně vyrovnáním výškových rozdílů  v hornině tř. 1 až 4 se zhutněním</t>
  </si>
  <si>
    <t>Rýhy - stoka 1 
Staničení 0,0000-10,91000 (10.9100-0.0000)*1.3=14,183 [A] 
Staničení 42,320-209,5600 (209.560-42.320)*1.3=217,412 [B] 
Staničení 209,56-344,6300 (344.630-209.56)*1.3=175,591 [C] 
Staničení 344,63-438,5200 (438.520-344.63)*1.3=122,057 [D] 
Rýhy - přípojky na stoce 1 
95.17*1.2=114,204 [E] 
Jáma - vsakovací objekt na stoce 1 
Staničení 10,9100-42,3200 včetně rozšíření o 1m na každou stranu (1.0+42.3200-10.9100+1.0)*(1.0+4.20+1.0)=207,142 [F] 
Svahování výkopku 1.1*(1.0+4.20+1.0)*2+1.1*(1.0+42.3200-10.9100+1.0)=50,391 [G] 
Celkem: 0,3058*(A+B+C+D+E+F+G)=275,520 [H]</t>
  </si>
  <si>
    <t>52</t>
  </si>
  <si>
    <t>58337331</t>
  </si>
  <si>
    <t>štěrkopísek frakce 0/22</t>
  </si>
  <si>
    <t>0,3058*350.282*2.010=215,304 [A] 
Celkem: A=215,304 [B]</t>
  </si>
  <si>
    <t>Zakládání</t>
  </si>
  <si>
    <t>38</t>
  </si>
  <si>
    <t>211561111</t>
  </si>
  <si>
    <t>Výplň odvodňovacích žeber nebo trativodů kamenivem hrubým drceným frakce 4 až 16 mm</t>
  </si>
  <si>
    <t>Výplň kamenivem do rýh odvodňovacích žeber nebo trativodů  bez zhutnění, s úpravou povrchu výplně kamenivem hrubým drceným frakce 4 až 16 mm</t>
  </si>
  <si>
    <t>Nad bloky retence 21.00*4.20*0.20=17,640 [A] 
Výplň v okolí retence a v okolí šachet Š1 a Š2 22.00=22,000 [B] 
Celkem: 0,3058*(A+B)=12,122 [C]</t>
  </si>
  <si>
    <t>39</t>
  </si>
  <si>
    <t>212752212</t>
  </si>
  <si>
    <t>Trativod z drenážních trubek plastových flexibilních D do 100 mm včetně lože otevřený výkop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</si>
  <si>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</si>
  <si>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Drenážní 417.52 v rýze (12.110+405.410)+21.00*2=459,520 [A] 
Celkem: 0,3058*A=140,521 [B]</t>
  </si>
  <si>
    <t>Vodorovné konstrukce</t>
  </si>
  <si>
    <t>48</t>
  </si>
  <si>
    <t>451541111</t>
  </si>
  <si>
    <t>Lože pod potrubí otevřený výkop ze štěrkodrtě</t>
  </si>
  <si>
    <t>Lože pod potrubí, stoky a drobné objekty v otevřeném výkopu ze štěrkodrtě 0-63 mm</t>
  </si>
  <si>
    <t>Podklad pod šachty 2.00*2.00*0.100*12=4,800 [A] 
Celkem:0,3058*A=1,468 [B]</t>
  </si>
  <si>
    <t>49</t>
  </si>
  <si>
    <t>451573111</t>
  </si>
  <si>
    <t>Lože pod potrubí otevřený výkop ze štěrkopísku</t>
  </si>
  <si>
    <t>Lože pod potrubí, stoky a drobné objekty v otevřeném výkopu z písku a štěrkopísku do 63 mm</t>
  </si>
  <si>
    <t>(12.110+405.41)*1.3*0.100=54,278 [A] 
95.17*1.2*0.100=11,420 [B] 
UV 1.0*1.0*0.10*16=1,600 [C] 
Celkem: A+B+C=67,298 [D] 
(1.0+21.00+1.00)*(1.00+4.20+1.00)*0.200=28,520 [E] 
Celkem: E=28,520 [F] 
67.298+28.52=95,818 [G] 
Celkem:0,3058*G=29,301 [H]</t>
  </si>
  <si>
    <t>50</t>
  </si>
  <si>
    <t>452311131</t>
  </si>
  <si>
    <t>Podkladní desky z betonu prostého tř. C 12/15 otevřený výkop</t>
  </si>
  <si>
    <t>Podkladní a zajišťovací konstrukce z betonu prostého v otevřeném výkopu desky pod potrubí, stoky a drobné objekty z betonu tř. C 12/15</t>
  </si>
  <si>
    <t>Podklad pod šachty 2.00*2.00*0.150*12=7,200 [A] 
UV 1.0*1.0*0.10*16=1,600 [B] 
Celkem: 0,3058*(A+B)=2,691 [C]</t>
  </si>
  <si>
    <t>51</t>
  </si>
  <si>
    <t>452351101</t>
  </si>
  <si>
    <t>Bednění podkladních desek nebo bloků nebo sedlového lože otevřený výkop</t>
  </si>
  <si>
    <t>Bednění podkladních a zajišťovacích konstrukcí v otevřeném výkopu desek nebo sedlových loží pod potrubí, stoky a drobné objekty</t>
  </si>
  <si>
    <t>Bednění oodkladu pod šachty 2.00*0.150*4*12=14,400 [A] 
UV 1.0*0.10*4*16=6,400 [B] 
Celkem: 0,3058*(A+B)=6,361 [C]</t>
  </si>
  <si>
    <t>Trubní vedení</t>
  </si>
  <si>
    <t>40</t>
  </si>
  <si>
    <t>28611364</t>
  </si>
  <si>
    <t>koleno kanalizace PVC KG 200x15°</t>
  </si>
  <si>
    <t>0,3058*36=11,009 [A]</t>
  </si>
  <si>
    <t>41</t>
  </si>
  <si>
    <t>28611365</t>
  </si>
  <si>
    <t>koleno kanalizace PVC KG 200x30°</t>
  </si>
  <si>
    <t>0,3058*12=3,670 [A]</t>
  </si>
  <si>
    <t>42</t>
  </si>
  <si>
    <t>28611366</t>
  </si>
  <si>
    <t>koleno kanalizace PVC KG 200x45°</t>
  </si>
  <si>
    <t>0,3058*18=5,504 [A]</t>
  </si>
  <si>
    <t>43</t>
  </si>
  <si>
    <t>28611373</t>
  </si>
  <si>
    <t>koleno kanalizace PVC KG 300x15°</t>
  </si>
  <si>
    <t>0,3058*3=0,917 [A]</t>
  </si>
  <si>
    <t>44</t>
  </si>
  <si>
    <t>28611374</t>
  </si>
  <si>
    <t>koleno kanalizace PVC KG 300x30°</t>
  </si>
  <si>
    <t>45</t>
  </si>
  <si>
    <t>28611375</t>
  </si>
  <si>
    <t>koleno kanalizace PVC KG 300x45°</t>
  </si>
  <si>
    <t>0,3058*2=0,612 [A]</t>
  </si>
  <si>
    <t>46</t>
  </si>
  <si>
    <t>28611396</t>
  </si>
  <si>
    <t>odbočka kanalizační PVC s hrdlem 200/200/45°</t>
  </si>
  <si>
    <t>0,3058*1=0,306 [A]</t>
  </si>
  <si>
    <t>47</t>
  </si>
  <si>
    <t>28611442</t>
  </si>
  <si>
    <t>odbočka kanalizační plastová s hrdlem KG 315/200/87°</t>
  </si>
  <si>
    <t>0,3058*15=4,587 [A]</t>
  </si>
  <si>
    <t>53</t>
  </si>
  <si>
    <t>59223357R</t>
  </si>
  <si>
    <t>dno betonové s výtokem TBV-Q 450/330/1a PVC DN 200</t>
  </si>
  <si>
    <t>0,3058*16=4,893 [A]</t>
  </si>
  <si>
    <t>54</t>
  </si>
  <si>
    <t>59223358R</t>
  </si>
  <si>
    <t>středová skruž betonová TBV-Q 450/295/6a</t>
  </si>
  <si>
    <t>55</t>
  </si>
  <si>
    <t>59223359.CB</t>
  </si>
  <si>
    <t>horní skruž betonová TBV-Q 450/295/5b</t>
  </si>
  <si>
    <t>56</t>
  </si>
  <si>
    <t>59223360.CB</t>
  </si>
  <si>
    <t>vyrovnávací prstenec betonový TBV-Q 390/60/10a</t>
  </si>
  <si>
    <t>57</t>
  </si>
  <si>
    <t>59223361.CB</t>
  </si>
  <si>
    <t>prstenec betonový pro uchycení koše TBV 450-500/170</t>
  </si>
  <si>
    <t>58</t>
  </si>
  <si>
    <t>59223363.CB</t>
  </si>
  <si>
    <t>kalový koš DIN 4052, tvar A4 výšky 600mm</t>
  </si>
  <si>
    <t>59</t>
  </si>
  <si>
    <t>59223401R</t>
  </si>
  <si>
    <t>rám zabetonovaný DIN 19583-9 530/406 mm</t>
  </si>
  <si>
    <t>60</t>
  </si>
  <si>
    <t>59223402R</t>
  </si>
  <si>
    <t>mříž M1 D400 DIN 19583-13 500/500mm</t>
  </si>
  <si>
    <t>61</t>
  </si>
  <si>
    <t>871355241</t>
  </si>
  <si>
    <t>Kanalizační potrubí z tvrdého PVC vícevrstvé tuhost třídy SN12 DN 200</t>
  </si>
  <si>
    <t>Kanalizační potrubí z tvrdého PVC v otevřeném výkopu ve sklonu do 20 %, hladkého plnostěnného vícevrstvého, tuhost třídy SN 12 DN 200</t>
  </si>
  <si>
    <t>Žlab 1 4.20=4,200 [A] 
Žlab 2 2.90=2,900 [B] 
UV 3 22.90=22,900 [C] 
UV 4 8.77=8,770 [D] 
UV 5 8.55=8,550 [E] 
UV 6 4.38=4,380 [F] 
UV 7 1.00=1,000 [G] 
UV 8 1.00=1,000 [H] 
UV 9 1.00=1,000 [I] 
UV 10 5.14=5,140 [J] 
UV 11 1.00=1,000 [K] 
UV 12 4.31=4,310 [L] 
UV 13 1.30=1,300 [M] 
UV 14 4.48=4,480 [N] 
UV 15 1.35=1,350 [O] 
UV 16 4.35=4,350 [P] 
UV 17 6.00=6,000 [Q] 
UV 18 12.54=12,540 [R] 
Celkem: 0,3058*(A+B+C+D+E+F+G+H+I+J+K+L+M+N+O+P+Q+R)=29,103 [S]</t>
  </si>
  <si>
    <t>62</t>
  </si>
  <si>
    <t>871375241</t>
  </si>
  <si>
    <t>Kanalizační potrubí z tvrdého PVC vícevrstvé tuhost třídy SN12 DN 300</t>
  </si>
  <si>
    <t>Kanalizační potrubí z tvrdého PVC v otevřeném výkopu ve sklonu do 20 %, hladkého plnostěnného vícevrstvého, tuhost třídy SN 12 DN 300</t>
  </si>
  <si>
    <t>12.110+405.410=417,520 [A] 
Celkem: 0,3058*A=127,678 [B]</t>
  </si>
  <si>
    <t>63</t>
  </si>
  <si>
    <t>877355211</t>
  </si>
  <si>
    <t>Montáž tvarovek z tvrdého PVC-systém KG nebo z polypropylenu-systém KG 2000 jednoosé DN 200</t>
  </si>
  <si>
    <t>Montáž tvarovek na kanalizačním potrubí z trub z plastu  z tvrdého PVC nebo z polypropylenu v otevřeném výkopu jednoosých DN 200</t>
  </si>
  <si>
    <t>0,3058*66=20,183 [A]</t>
  </si>
  <si>
    <t>64</t>
  </si>
  <si>
    <t>877355221</t>
  </si>
  <si>
    <t>Montáž tvarovek z tvrdého PVC-systém KG nebo z polypropylenu-systém KG 2000 dvouosé DN 200</t>
  </si>
  <si>
    <t>Montáž tvarovek na kanalizačním potrubí z trub z plastu  z tvrdého PVC nebo z polypropylenu v otevřeném výkopu dvouosých DN 200</t>
  </si>
  <si>
    <t>Napojení UV17 do UV18 1=1,000 [A] 
Celkem: 0,3058*A=0,306 [B]</t>
  </si>
  <si>
    <t>65</t>
  </si>
  <si>
    <t>877375211</t>
  </si>
  <si>
    <t>Montáž tvarovek z tvrdého PVC-systém KG nebo z polypropylenu-systém KG 2000 jednoosé DN 315</t>
  </si>
  <si>
    <t>Montáž tvarovek na kanalizačním potrubí z trub z plastu  z tvrdého PVC nebo z polypropylenu v otevřeném výkopu jednoosých DN 315</t>
  </si>
  <si>
    <t>0,3058*8=2,446 [A]</t>
  </si>
  <si>
    <t>66</t>
  </si>
  <si>
    <t>877375221</t>
  </si>
  <si>
    <t>Montáž tvarovek z tvrdého PVC-systém KG nebo z polypropylenu-systém KG 2000 dvouosé DN 315</t>
  </si>
  <si>
    <t>Montáž tvarovek na kanalizačním potrubí z trub z plastu  z tvrdého PVC nebo z polypropylenu v otevřeném výkopu dvouosých DN 315</t>
  </si>
  <si>
    <t>67</t>
  </si>
  <si>
    <t>892352121</t>
  </si>
  <si>
    <t>Tlaková zkouška vzduchem potrubí DN 200 těsnícím vakem ucpávkovým</t>
  </si>
  <si>
    <t>ÚSEK</t>
  </si>
  <si>
    <t>Tlakové zkoušky vzduchem těsnícími vaky ucpávkovými DN 200</t>
  </si>
  <si>
    <t>68</t>
  </si>
  <si>
    <t>892372121</t>
  </si>
  <si>
    <t>Tlaková zkouška vzduchem potrubí DN 300 těsnícím vakem ucpávkovým</t>
  </si>
  <si>
    <t>Tlakové zkoušky vzduchem těsnícími vaky ucpávkovými DN 300</t>
  </si>
  <si>
    <t>69</t>
  </si>
  <si>
    <t>892562574R</t>
  </si>
  <si>
    <t>Tlaková zkouška šachet</t>
  </si>
  <si>
    <t>70</t>
  </si>
  <si>
    <t>894412145R</t>
  </si>
  <si>
    <t>Šachta kanalizační celoprefabrikovaná na potrubí DN300, průměrná výška 51-100cm vč. dodávky prefa dílců a poklopu</t>
  </si>
  <si>
    <t>Šachta kanalizační celoprefabrikovaná na potrubí DN300, průměrná výška 101-150cm vč. dodávky prefa dílců a poklopu</t>
  </si>
  <si>
    <t>71</t>
  </si>
  <si>
    <t>894412146R</t>
  </si>
  <si>
    <t>72</t>
  </si>
  <si>
    <t>894412147R</t>
  </si>
  <si>
    <t>Šachta kanalizační celoprefabrikovaná na potrubí DN300, průměrná výška 151-200cm vč. dodávky prefa dílců a poklopu</t>
  </si>
  <si>
    <t>73</t>
  </si>
  <si>
    <t>894412148R</t>
  </si>
  <si>
    <t>Šachta kanalizační celoprefabrikovaná na potrubí DN300, průměrná výška 201-250cm vč. dodávky prefa dílců a poklopu</t>
  </si>
  <si>
    <t>0,3058*7=2,141 [A]</t>
  </si>
  <si>
    <t>74</t>
  </si>
  <si>
    <t>894412149R</t>
  </si>
  <si>
    <t>Šachta kanalizační celoprefabrikovaná na potrubí DN300, průměrná výška 251-300cm vč. dodávky prefa dílců a poklopu</t>
  </si>
  <si>
    <t>75</t>
  </si>
  <si>
    <t>895941111</t>
  </si>
  <si>
    <t>Zřízení vpusti kanalizační uliční z betonových dílců typ UV-50 normální</t>
  </si>
  <si>
    <t>Zřízení vpusti kanalizační  uliční z betonových dílců typ UV-50 normální</t>
  </si>
  <si>
    <t>76</t>
  </si>
  <si>
    <t>895971144R</t>
  </si>
  <si>
    <t>Zasakovací box z polypropylenu PP bez revize pro vsakování jednořadá galerie objemu do 150 m3</t>
  </si>
  <si>
    <t>SOUBOR</t>
  </si>
  <si>
    <t>77</t>
  </si>
  <si>
    <t>899203112</t>
  </si>
  <si>
    <t>Osazení mříží litinových včetně rámů a košů na bahno pro třídu zatížení B12, C250</t>
  </si>
  <si>
    <t>Osazení mříží litinových včetně rámů a košů na bahno pro třídu zatížení B125, C250</t>
  </si>
  <si>
    <t>78</t>
  </si>
  <si>
    <t>899722113</t>
  </si>
  <si>
    <t>Krytí potrubí z plastů výstražnou fólií z PVC 34cm</t>
  </si>
  <si>
    <t>Krytí potrubí z plastů výstražnou fólií z PVC šířky 34cm</t>
  </si>
  <si>
    <t>95.17=95,170 [A] 
Celkem: 0,3058*A=29,103 [B]</t>
  </si>
  <si>
    <t>79</t>
  </si>
  <si>
    <t>899722114</t>
  </si>
  <si>
    <t>Krytí potrubí z plastů výstražnou fólií z PVC 40 cm</t>
  </si>
  <si>
    <t>Krytí potrubí z plastů výstražnou fólií z PVC šířky 40 cm</t>
  </si>
  <si>
    <t>417.52=417,520 [A] 
Celkem:0,3058*A=127,678 [B]</t>
  </si>
  <si>
    <t>Ostatní konstrukce a práce, bourání</t>
  </si>
  <si>
    <t>80</t>
  </si>
  <si>
    <t>935210027R</t>
  </si>
  <si>
    <t>Provedení výústního objektu dlažbou do betonu</t>
  </si>
  <si>
    <t>998</t>
  </si>
  <si>
    <t>Přesun hmot</t>
  </si>
  <si>
    <t>81</t>
  </si>
  <si>
    <t>998276101</t>
  </si>
  <si>
    <t>Přesun hmot pro trubní vedení z trub z plastických hmot otevřený výkop</t>
  </si>
  <si>
    <t>Přesun hmot pro trubní vedení hloubené z trub z plastických hmot nebo sklolaminátových pro vodovody nebo kanalizace v otevřeném výkopu dopravní vzdálenost do 15 m</t>
  </si>
  <si>
    <t>0,3058*165,306=50,551 [A]</t>
  </si>
  <si>
    <t>82</t>
  </si>
  <si>
    <t>998276124</t>
  </si>
  <si>
    <t>Příplatek k přesunu hmot pro trubní vedení z trub z plastických hmot za zvětšený přesun do 500 m</t>
  </si>
  <si>
    <t>Přesun hmot pro trubní vedení hloubené z trub z plastických hmot nebo sklolaminátových Příplatek k cenám za zvětšený přesun přes vymezenou největší dopravní vzdálenost do 500 m</t>
  </si>
  <si>
    <t>HZS</t>
  </si>
  <si>
    <t>Hodinové zúčtovací sazby</t>
  </si>
  <si>
    <t>83</t>
  </si>
  <si>
    <t>HZS2222</t>
  </si>
  <si>
    <t>Hodinová zúčtovací sazba elektrikář odborný</t>
  </si>
  <si>
    <t>Hodinové zúčtovací sazby profesí PSV  provádění stavebních instalací elektrikář odborný</t>
  </si>
  <si>
    <t>80*1=80,000 [A] 
Celkem: 0,3058*A=24,464 [B]</t>
  </si>
  <si>
    <t>SO 301.2</t>
  </si>
  <si>
    <t>Stoka 2</t>
  </si>
  <si>
    <t xml:space="preserve">  SO 301.2</t>
  </si>
  <si>
    <t>0,3058*40=12,232 [A]</t>
  </si>
  <si>
    <t>30*24=720,000 [A] 
Celkem: 0,3058*A=220,176 [B]</t>
  </si>
  <si>
    <t>0,3058*30=9,174 [A]</t>
  </si>
  <si>
    <t>0,3058*17,0=5,199 [A]</t>
  </si>
  <si>
    <t>5*2.5=12,500 [A] 
4*1.2=4,800 [B] 
Celkem:0,3058*(A+B)=5,290 [C]</t>
  </si>
  <si>
    <t>135.58*2=271,160 [A] 
1.3*2=2,600 [B] 
9.00*2+6.00*2=30,000 [C] 
26.24*2=52,480 [D] 
1.2*36=43,200 [E] 
Celkem: 0,3058*(A+B+C+D+E)=122,149 [F]</t>
  </si>
  <si>
    <t>399.44=399,440 [A] 
Celkem: 0,3058*A=122,149 [B]</t>
  </si>
  <si>
    <t>Šířka rýhy pro DN 300 1.300=1,300 [A] 
Šířka rýhy pro DN 200 1.200=1,200 [B] 
Mocnost komunikace 0.460=0,460 [C] 
Mocnost zeleň 0.200=0,200 [D] 
Celkem: A+B+C+D=3,160 [E] 
Rýhy - Stoka 2 
Staničení 0,0000-30,24000 (30.2400-0.0000)*1.3*(2.230-0.46)=69,582 [F] 
Staničení 30,240-51,15000 (51.1500-30.240)*1.3*(2.130-0.46)=45,396 [G] 
Staničení 66,800-143,0800 (143.080-66.800)*1.3*(2.050-0.46)=157,671 [H] 
Rozšíření pro Š14 (2.0-1.3)*2.0*(2.10-0.46+0.15)=2,506 [I] 
Rozšíření pro Š17 (2.0-1.3)*2.0*(2.16-0.46+0.15)=2,590 [J] 
Rozšíření pro Š18 (2.0-1.3)*2.0*(2.20-0.46+0.15)=2,646 [K] 
Rýhy - Přípojky na Stoce 2 
HV 1 6.70*1.2*(2.20-0.46)=13,990 [L] 
HV 2 6.75*1.2*(2.18-0.46)=13,932 [M] 
UV 1 5.54*1.2*(1.96-0.46)=9,972 [N] 
UV 2 7.25*1.2*(1.81-0.46)=11,745 [O] 
Tělesa UV 1.0*1.0*0.75*2=1,500 [P] 
Tělesa HV 2.2*2.2*1.50*2=14,520 [Q] 
Celkem: F+G+H+I+J+K+L+M+N+O+P+Q=346,050 [R] 
Jáma - vsakovací objekt na stoce 2 
Staničení 51,1500-66,8000 včetně rozšíření o 1m na každou stranu (1.0+66.800-51.150+1.0)*(1.0+6.000+1.0)*(2.10-0.2)=268,280 [S] 
Přehloubení a rozšíření pro revizní šachty Š15 a Š16 2.50=2,500 [T] 
Svahování výkopku (2.10-0.2)*1.05*(1.0+6.00+1.0)*2+(2.10-0.2)*1.05*(1.0+66.800-51.150+1.0)=67,132 [U] 
Celkem: S+T+U=337,912 [V] 
Hloubení rýh strojně - třída těžitelnosti 3 - 70% 346.05*0.70=242,235 [W] 
Hloubení rýh strojně - třída těžitelnosti 4 - 30% 346.05*0.30=103,815 [X] 
Celkem: W+X=346,050 [Y] 
Hloubení jam strojně - třída těžitelnosti 3 - 70% 337.912*0.70=236,538 [Z] 
Hloubení jam strojně - třída těžitelnosti 4 - 30% 337.912*0.30=101,374 [AA] 
Celkem: Z+AA=337,912 [AB] 
(346.05+337.912)*0.25=170,991 [AC] 
Celkem: 0,3058*AC=52,289 [AD]</t>
  </si>
  <si>
    <t>236.538=236,538 [A] 
Celkem: 0,3058*A=72,333 [B]</t>
  </si>
  <si>
    <t>236.538*0.50=118,269 [A] 
Celkem: 0,3058*A=36,167 [B]</t>
  </si>
  <si>
    <t>101.374=101,374 [A] 
Celkem:0,3058*A=31,000 [B]</t>
  </si>
  <si>
    <t>101.374*0.50=50,687 [A] 
Celkem: 0,3058*A=15,500 [B]</t>
  </si>
  <si>
    <t>242.235=242,235 [A] 
Celkem: 0,3058*A=74,075 [B]</t>
  </si>
  <si>
    <t>242.235*0.50=121,118 [A] 
Celkem: 0,3058*A=37,038 [B]</t>
  </si>
  <si>
    <t>103.815=103,815 [A] 
Celkem: 0,3058*A=31,747 [B]</t>
  </si>
  <si>
    <t>103.815*0.50=51,908 [A] 
Celkem:0,3058*A=15,873 [B]</t>
  </si>
  <si>
    <t>Drenážní 135.58 v rýze - předpoklad 0,15m3/m ((80.820+54.760)+9.000*2)*0.15=23,037 [A] 
Drenážní jímky v rýze 1.3*1.3*0.500*3=2,535 [B] 
Celkem:0,3058*(A+B)=7,820 [C]</t>
  </si>
  <si>
    <t>25.572*0.50=12,786 [A] 
Celkem:0,3058*A=3,910 [B]</t>
  </si>
  <si>
    <t>0,3058*4=1,223 [A]</t>
  </si>
  <si>
    <t>UV 1 5.54*1.96*2=21,717 [A] 
UV 2 7.25*1.81*2=26,245 [B] 
Celkem: 0,3058*(A+B)=14,667 [C]</t>
  </si>
  <si>
    <t>Staničení 0,0000-30,24000 (30.2400-0.0000)*2.230*2=134,870 [A] 
Staničení 30,240-51,15000 (51.1500-30.240)*2.130*2=89,077 [B] 
Staničení 66,800-143,0800 (143.080-66.800)*2.050*2=312,748 [C] 
HV 1 6.70*2.20*2=29,480 [D] 
HV 2 6.75*2.18*2=29,430 [E] 
Celkem: 0,3058*(A+B+C+D+E)=182,136 [F]</t>
  </si>
  <si>
    <t>47.962=47,962 [A] 
Celkem: 0,3058*A=14,667 [B]</t>
  </si>
  <si>
    <t>595.605=595,605 [A] 
Celkem: 0,3058*A=182,136 [B]</t>
  </si>
  <si>
    <t>346.05=346,050 [A] 
337.912=337,912 [B] 
Celkem:0,3058*(A+B)=209,156 [C]</t>
  </si>
  <si>
    <t>Odvoz výkopku na mezideponi 346.05+337.912+25.572=709,534 [A] 
Odvoz výkopku z mezideponii na staveniště pro zpětný 452.915 452.915=452,915 [B] 
Celkem: 0,3058*(A+B)=355,477 [C]</t>
  </si>
  <si>
    <t>22.032=22,032 [A] 
17.6=17,600 [B] 
23.3=23,300 [C] 
111.094=111,094 [D] 
135.58 DN 300 3.14*0.150*0.150*135.58=9,579 [E] 
135.58 DN 200 3.14*0.100*0.100*26.24=0,824 [F] 
UV 3.14*0.250*0.250*1.0*2=0,393 [G] 
HV 1.60*1.600*1.400*2=7,168 [H] 
Prefabrikované šachty 3.14*0.50*0.50*(2.10+1.90+1.90+2.16+2.20-3*0.46-2*0.2)=6,657 [I] 
Retenční objekt 9.00*6.00*0.600=32,400 [J] 
25.572=25,572 [K] 
Celkem: 0,3058*(A+B+C+D+E+F+G+H+I+J+K)=78,474 [L]</t>
  </si>
  <si>
    <t>Skládka ve vzdálenosti 20km 256.619*10=2 566,190 [A] 
Celkem:0,3058*A=784,741 [B]</t>
  </si>
  <si>
    <t>Naložení na mezideponii pro další dopravu 
256.619=256,619 [A] 
452.915=452,915 [B] 
Celkem:0,3058*(A+B)=216,975 [C]</t>
  </si>
  <si>
    <t>256.619=256,619 [A] 
Celkem: 0,3058*A=78,474 [B]</t>
  </si>
  <si>
    <t>256.619*1.85=474,745 [A] 
Celkem:0,3058*A=145,177 [B]</t>
  </si>
  <si>
    <t>171201211R</t>
  </si>
  <si>
    <t>256.619+452.915=709,534 [A] 
Celkem: 0,3058*A=216,975 [B]</t>
  </si>
  <si>
    <t>346.05+337.912+25.572=709,534 [A] 
-256.619=- 256,619 [B] 
Celkem: 0,3058*(A+B)=138,501 [C]</t>
  </si>
  <si>
    <t>33.328=33,328 [A] 
Celkem: 0,3058*A=10,192 [B]</t>
  </si>
  <si>
    <t>135.58*1.3*(0.300+0.300)-3.14*0.150*0.150*135.58=96,174 [A] 
26.24*1.2*(0.200+0.300)-3.14*0.100*0.100*26.24=14,920 [B] 
Celkem: 0,3058*(A+B)=33,973 [C] 
ruční - 30% 0,3058*111.094*0.30=10,192 [D] 
strojní - 70% 0,3058*111.094*0.70=23,781 [E]</t>
  </si>
  <si>
    <t>Rýhy - Stoka 2 
Staničení 0,0000-30,24000 (30.2400-0.0000)*1.3=39,312 [A] 
Staničení 30,240-51,15000 (51.1500-30.240)*1.3=27,183 [B] 
Staničení 66,800-143,0800 (143.080-66.800)*1.3=99,164 [C] 
Rýhy - Přípojky na Stoce 2 
HV 1 6.70*1.2=8,040 [D] 
HV 2 6.75*1.2=8,100 [E] 
UV 1 5.54*1.2=6,648 [F] 
UV 2 7.25*1.2=8,700 [G] 
Jáma - vsakovací objekt na stoce 2 
Staničení 51,1500-66,8000 včetně rozšíření o 1m na každou stranu (1.0+66.800-51.150+1.0)*(1.0+6.000+1.0)=141,200 [H] 
Svahování výkopku 1.05*(1.0+6.00+1.0)*2+1.05*(1.0+66.800-51.150+1.0)=35,333 [I] 
Celkem: 0,3058*(A+B+C+D+E+F+G+H+I)=114,271 [J]</t>
  </si>
  <si>
    <t>111.094*2.010=223,299 [A] 
Celkem: 0,3058*A=68,285 [B]</t>
  </si>
  <si>
    <t>Nad bloky retence 9.00*6.00*0.20=10,800 [A] 
Výplň v okolí retence a v okolí šachet Š15 a Š16 12.50=12,500 [B] 
Celkem: 0,3058*(A+B)=7,125 [C]</t>
  </si>
  <si>
    <t>Drenážní 135.58 v rýze135.58+9.00*2=153,580 [A] 
Celkem: 0,3058*A=46,965 [B]</t>
  </si>
  <si>
    <t>Podklad pod šachty 2.00*2.00*0.100*5=2,000 [A] 
Celkem: 0,3058*A=0,612 [B]</t>
  </si>
  <si>
    <t>135.58*1.3*0.100=17,625 [A] 
26.24*1.2*0.100=3,149 [B] 
UV 1.0*1.0*0.10*2=0,200 [C] 
UV 2.3*2.3*0.10*2=1,058 [D] 
Celkem: A+B+C+D=22,032 [E] 
(1.0+9.00+1.00)*(1.00+6.00+1.00)*0.200=17,600 [F] 
Celkem: F=17,600 [G] 
22.032+17.6=39,632 [H] 
Celkem: 0,3058*H=12,119 [I]</t>
  </si>
  <si>
    <t>Podklad pod šachty 2.00*2.00*0.150*5=3,000 [A] 
UV 1.0*1.0*0.10*2=0,200 [B] 
HV 2.3*2.3*0.10*2=1,058 [C] 
Celkem: 0,3058*(A+B+C)=1,302 [D]</t>
  </si>
  <si>
    <t>Bednění oodkladu pod šachty 2.00*0.150*4*5=6,000 [A] 
UV 1.0*0.10*4*2=0,800 [B] 
HV 2.3*0.10*4*2=1,840 [C] 
Celkem: 0,3058*(A+B+C)=2,642 [D]</t>
  </si>
  <si>
    <t>HV 1 6.700=6,700 [A] 
HV 2 6.750=6,750 [B] 
UV 1 5.540=5,540 [C] 
UV 2 7.250=7,250 [D] 
Celkem: 0,3058*(A+B+C+D)=8,024 [E]</t>
  </si>
  <si>
    <t>54.760+80.820=135,580 [A] 
Celkem:0,3058*A=41,460 [B]</t>
  </si>
  <si>
    <t>0,3058*14=4,281 [A]</t>
  </si>
  <si>
    <t>0,3058*5=1,529 [A]</t>
  </si>
  <si>
    <t>895931112R</t>
  </si>
  <si>
    <t>Vpusti kanalizačních horské z betonu prostého C12/15 velikosti 1400/1600 mm včetně litinové mříže se zámkem</t>
  </si>
  <si>
    <t>895971143R</t>
  </si>
  <si>
    <t>Zasakovací box z polypropylenu PP bez revize pro vsakování jednořadá galerie objemu do 50 m3</t>
  </si>
  <si>
    <t>26.24=26,240 [A] 
Celkem: 0,3058*A=8,024 [B]</t>
  </si>
  <si>
    <t>135.58=135,580 [A] 
Celkem: 0,3058*A=41,460 [B]</t>
  </si>
  <si>
    <t>0,3058*64,507=19,726 [A]</t>
  </si>
  <si>
    <t>30*1=30,000 [A] 
Celkem: 0,3058*A=9,174 [B]</t>
  </si>
  <si>
    <t>SO 432</t>
  </si>
  <si>
    <t>Osvětlení přechodů</t>
  </si>
  <si>
    <t xml:space="preserve">  SO 432</t>
  </si>
  <si>
    <t>9,278*1,8=16,700 [A]</t>
  </si>
  <si>
    <t>vytyčení nového VO 
zaměření skutečného provedení</t>
  </si>
  <si>
    <t>v digitální i tištěné formě</t>
  </si>
  <si>
    <t>13173</t>
  </si>
  <si>
    <t>HLOUBENÍ JAM ZAPAŽ I NEPAŽ TŘ. I</t>
  </si>
  <si>
    <t>pro rozpojovací skříň</t>
  </si>
  <si>
    <t>0,9*0,5*0,8=0,360 [B] rozpojovací skříň</t>
  </si>
  <si>
    <t>131738</t>
  </si>
  <si>
    <t>HLOUBENÍ JAM ZAPAŽ I NEPAŽ TŘ. I, ODVOZ DO 20KM</t>
  </si>
  <si>
    <t>základy stožárů</t>
  </si>
  <si>
    <t>0,8*0,8*1,2*6=4,608 [A] základy stožárů</t>
  </si>
  <si>
    <t>13273</t>
  </si>
  <si>
    <t>HLOUBENÍ RÝH ŠÍŘ DO 2M PAŽ I NEPAŽ TŘ. I</t>
  </si>
  <si>
    <t>kabelová rýha 35x80 cm</t>
  </si>
  <si>
    <t>0,35*(0,8-0,2)*(4+19-9+9+17-6,5)=7,035 [A] kabelová rýha 0,35*0,8 
0,6*(1,2-0,25)*(9+6,5)=8,835 [B]  pro kabelový prostup 0,6*1,2 
Celkem: A+B=15,870 [C]</t>
  </si>
  <si>
    <t>132738</t>
  </si>
  <si>
    <t>HLOUBENÍ RÝH ŠÍŘ DO 2M PAŽ I NEPAŽ TŘ. I, ODVOZ DO 20KM</t>
  </si>
  <si>
    <t>0,35*0,2*(4+19-9+9+17-6,5)=2,345 [A] kabelová rýha 0,35*0,8 
0,6*0,25*(9+6,5)=2,325 [B]  pro kabelový prostup 0,6*1,2 
Celkem: A+B=4,670 [C]</t>
  </si>
  <si>
    <t>přebytečná zemina, složení na skládce</t>
  </si>
  <si>
    <t>0,35*0,2*(4+19-9+9+17-6,5)=2,345 [A]  kabelová trasa 
0,6*0,25*(9+6,5)=2,325 [B]  pro kabelový prostup 0,6*1,2 
0,8*0,8*1,2*6=4,608 [C] základy stožárů základy stožárů 
Celkem: A+B+C=9,278 [D]</t>
  </si>
  <si>
    <t>17411</t>
  </si>
  <si>
    <t>ZÁSYP JAM A RÝH ZEMINOU SE ZHUTNĚNÍM</t>
  </si>
  <si>
    <t>0,35*(0,8-0,2)*(4+19-9+9+17-6,5)=7,035 [A] kabelová trasa 
0,9*0,5*0,8=0,360 [B] rozpojovací skříň 
0,6*(1,2-0,25)*(9+6,5)=8,835 [C]  pro kabelový prostup 0,6*1,2 
Celkem: A+B+C=16,230 [D]</t>
  </si>
  <si>
    <t>17581</t>
  </si>
  <si>
    <t>OBSYP POTRUBÍ A OBJEKTŮ Z NAKUPOVANÝCH MATERIÁLŮ</t>
  </si>
  <si>
    <t>pískové lože</t>
  </si>
  <si>
    <t>0,35*0,2*(4+19-9+9+17-6,5)=2,345 [A]   kabel trasa</t>
  </si>
  <si>
    <t>18210</t>
  </si>
  <si>
    <t>ÚPRAVA POVRCHŮ SROVNÁNÍM ÚZEMÍ</t>
  </si>
  <si>
    <t>2018_OTSKP</t>
  </si>
  <si>
    <t>srovnání kabelové rýhy po hutněném záhozu</t>
  </si>
  <si>
    <t>0,35*(4+19+9+17)*0,05=0,858 [A] kabelová rýha</t>
  </si>
  <si>
    <t>Základy</t>
  </si>
  <si>
    <t>272314</t>
  </si>
  <si>
    <t>ZÁKLADY Z PROSTÉHO BETONU DO C25/30</t>
  </si>
  <si>
    <t>základ stožárů VO, včeně pouzdra a chrániček na kabel 
beton C25/30 - XF2</t>
  </si>
  <si>
    <t>0,8*0,8*1,3*6=4,992 [A]</t>
  </si>
  <si>
    <t>272315</t>
  </si>
  <si>
    <t>ZÁKLADY Z PROSTÉHO BETONU DO C30/37</t>
  </si>
  <si>
    <t>beton C30/37-XF4</t>
  </si>
  <si>
    <t>0,8*0,8*0,1*6=0,384 [A]</t>
  </si>
  <si>
    <t>Přidružená stavební výroba</t>
  </si>
  <si>
    <t>702331</t>
  </si>
  <si>
    <t>ZAKRYTÍ KABELŮ PLASTOVOU DESKOU/PÁSEM ŠÍŘKY DO 20 CM</t>
  </si>
  <si>
    <t>červená</t>
  </si>
  <si>
    <t>(4+19-9+9+17-6,5)*1,03=34,505 [A]</t>
  </si>
  <si>
    <t>742H12</t>
  </si>
  <si>
    <t>KABEL NN ČTYŘ- A PĚTIŽÍLOVÝ CU S PLASTOVOU IZOLACÍ OD 4 DO 16 MM2</t>
  </si>
  <si>
    <t>kabel CYKY 4-Jx16 mm</t>
  </si>
  <si>
    <t>(4+19-9+9+17-6,5)*1,03=34,505 [A] v kabelovém loži 
1,5*4+1,5*3=10,500 [B] do stožáru (skříně) 
(9+6,5)*1,3=20,150 [C]  v kabelovém prostupu 
Celkem: A+B+C=65,155 [D]</t>
  </si>
  <si>
    <t>742L12</t>
  </si>
  <si>
    <t>UKONČENÍ DVOU AŽ PĚTIŽÍLOVÉHO KABELU V ROZVADĚČI NEBO NA PŘÍSTROJI OD 4 DO 16 MM2</t>
  </si>
  <si>
    <t>kabelová koncovka pro 4-vodičové zakončení do 4x16</t>
  </si>
  <si>
    <t>10=10,000 [A]</t>
  </si>
  <si>
    <t>742L22</t>
  </si>
  <si>
    <t>UKONČENÍ DVOU AŽ PĚTIŽÍLOVÉHO KABELU KABELOVOU SPOJKOU OD 4 DO 16 MM2</t>
  </si>
  <si>
    <t>kabelová spojka v místě nové rozpojovací skříně 
dodávka a montáž</t>
  </si>
  <si>
    <t>743141</t>
  </si>
  <si>
    <t>OSVĚTLOVACÍ STOŽÁR PŘECHODOVÝ DÉLKY DO 8 M</t>
  </si>
  <si>
    <t>stožár přechod. osvětlovací 6m,  
vetknutý, bezpatic., ocel., třístupň., žár. zik., např. stožár PDC6-159/133/114 
dodávka a montáž 
     vč. svorkovnice se svork. poj. 4A 
     připojovací kabel svítidla CYKY 3x1,5.</t>
  </si>
  <si>
    <t>6=6,000 [A]</t>
  </si>
  <si>
    <t>743312</t>
  </si>
  <si>
    <t>VÝLOŽNÍK PRO MONTÁŽ SVÍTIDLA NA STOŽÁR JEDNORAMENNÝ DÉLKA VYLOŽENÍ PŘES 1 DO 2 M</t>
  </si>
  <si>
    <t>žárově zinkovaný dl. 2,0m např. PDC - 2000/114 
 - dodávka a montáž</t>
  </si>
  <si>
    <t>743313</t>
  </si>
  <si>
    <t>VÝLOŽNÍK PRO MONTÁŽ SVÍTIDLA NA STOŽÁR JEDNORAMENNÝ DÉLKA VYLOŽENÍ PŘES 2 M</t>
  </si>
  <si>
    <t>žárově zinkovaný dl. 3,5m např. PDC - 3500/114 
 - dodávka a montáž</t>
  </si>
  <si>
    <t>A</t>
  </si>
  <si>
    <t>žárově zinkovaný dl. 4,5m např. PDC - 4500/114 
 - dodávka a montáž</t>
  </si>
  <si>
    <t>743554</t>
  </si>
  <si>
    <t>SVÍTIDLO VENKOVNÍ VŠEOBECNÉ LED, MIN. IP 44, PŘES 45 W</t>
  </si>
  <si>
    <t>svítidlo s LED zdrojem světla, např. Phillips Luma BGP623 
dodávka a montáž</t>
  </si>
  <si>
    <t>743D12</t>
  </si>
  <si>
    <t>SKŘÍŇ PŘÍPOJKOVÁ POJISTKOVÁ KOMPAKTNÍ PILÍŘOVÁ DO 63 A, DO 50 MM2, SE 3-4 SADAMI JISTÍCÍCH PRVKŮ</t>
  </si>
  <si>
    <t>rozpojovací skříň 
vč. pojistkových spodků dodávka a montáž</t>
  </si>
  <si>
    <t>747213</t>
  </si>
  <si>
    <t>CELKOVÁ PROHLÍDKA, ZKOUŠENÍ, MĚŘENÍ A VYHOTOVENÍ VÝCHOZÍ REVIZNÍ ZPRÁVY, PRO OBJEM IN PŘES 500 DO 1000 TIS. KČ</t>
  </si>
  <si>
    <t>75IG51</t>
  </si>
  <si>
    <t>VEDENÍ UZEMŇOVACÍ NA POVRCHU Z FEZN DRÁTU DO 120 MM2</t>
  </si>
  <si>
    <t>propojení stožáru a strojeného zemniče, drát FeZn pr. 10 mm, včetně svorek</t>
  </si>
  <si>
    <t>1,5*6=9,000 [A]</t>
  </si>
  <si>
    <t>75IG71</t>
  </si>
  <si>
    <t>VEDENÍ UZEMŇOVACÍ V ZEMI Z FEZN DRÁTU PRŮMĚRU DO 10 MM</t>
  </si>
  <si>
    <t>FeZn pr. 10, včetně svorek 
dodávka a montáž</t>
  </si>
  <si>
    <t>(4+19+9+17)*1,03+1,5*6=59,470 [A]</t>
  </si>
  <si>
    <t>78311</t>
  </si>
  <si>
    <t>PROTIKOROZ OCHRANA OCEL KONSTR NÁTĚREM JEDNOVRST</t>
  </si>
  <si>
    <t>ochranný antikorozní nátěr spodní části osvětlovacích stožárů RENOLAK ALN) - 
vně i uvnitř</t>
  </si>
  <si>
    <t>3,14*0,159*2*6=5,991 [A]</t>
  </si>
  <si>
    <t>87614</t>
  </si>
  <si>
    <t>CHRÁNIČKY Z TRUB PLAST DN DO 40MM</t>
  </si>
  <si>
    <t>chránička HDPE/LDPE do základu stožáru, profil 40/33</t>
  </si>
  <si>
    <t>1,5*2*6=18,000 [A]</t>
  </si>
  <si>
    <t>87627</t>
  </si>
  <si>
    <t>CHRÁNIČKY Z TRUB PLASTOVÝCH DN DO 100MM</t>
  </si>
  <si>
    <t>chránička HDPE/LDPE 11/94 vč. zatahovacího lanka</t>
  </si>
  <si>
    <t>(9+6,5)*2=31,000 [A]</t>
  </si>
  <si>
    <t>899522</t>
  </si>
  <si>
    <t>OBETONOVÁNÍ POTRUBÍ Z PROSTÉHO BETONU DO C12/15</t>
  </si>
  <si>
    <t>podkladní beton C12/15-X0</t>
  </si>
  <si>
    <t>0,6*0,05*(9+6,5)=0,465 [A]  silnice</t>
  </si>
  <si>
    <t>899524</t>
  </si>
  <si>
    <t>OBETONOVÁNÍ POTRUBÍ Z PROSTÉHO BETONU DO C25/30</t>
  </si>
  <si>
    <t>beton C25/30-XA1</t>
  </si>
  <si>
    <t>(0,6*0,2-3,14*0,055*0,055*2)*(9+6,5)=1,566 [B]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</si>
</sst>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0" fillId="2" borderId="6" xfId="0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0+C10+C12+C14+C17</f>
      </c>
      <c r="D6" s="1"/>
      <c r="E6" s="1"/>
    </row>
    <row r="7" spans="1:5" ht="12.75" customHeight="1">
      <c r="A7" s="1"/>
      <c r="B7" s="4" t="s">
        <v>5</v>
      </c>
      <c r="C7" s="7">
        <f>0+E10+E12+E14+E17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19</v>
      </c>
      <c r="B10" s="19" t="s">
        <v>20</v>
      </c>
      <c r="C10" s="20">
        <f>0+C11</f>
      </c>
      <c r="D10" s="20">
        <f>0+D11</f>
      </c>
      <c r="E10" s="20">
        <f>0+E11</f>
      </c>
    </row>
    <row r="11" spans="1:5" ht="12.75" customHeight="1">
      <c r="A11" s="21" t="s">
        <v>47</v>
      </c>
      <c r="B11" s="21" t="s">
        <v>20</v>
      </c>
      <c r="C11" s="22">
        <f>'SO 000_SO 000'!I3</f>
      </c>
      <c r="D11" s="22">
        <f>'SO 000_SO 000'!O2</f>
      </c>
      <c r="E11" s="22">
        <f>C11+D11</f>
      </c>
    </row>
    <row r="12" spans="1:5" ht="12.75" customHeight="1">
      <c r="A12" s="19" t="s">
        <v>97</v>
      </c>
      <c r="B12" s="19" t="s">
        <v>98</v>
      </c>
      <c r="C12" s="20">
        <f>0+C13</f>
      </c>
      <c r="D12" s="20">
        <f>0+D13</f>
      </c>
      <c r="E12" s="20">
        <f>0+E13</f>
      </c>
    </row>
    <row r="13" spans="1:5" ht="12.75" customHeight="1">
      <c r="A13" s="21" t="s">
        <v>99</v>
      </c>
      <c r="B13" s="21" t="s">
        <v>98</v>
      </c>
      <c r="C13" s="22">
        <f>'SO 124_SO 124'!I3</f>
      </c>
      <c r="D13" s="22">
        <f>'SO 124_SO 124'!O2</f>
      </c>
      <c r="E13" s="22">
        <f>C13+D13</f>
      </c>
    </row>
    <row r="14" spans="1:5" ht="12.75" customHeight="1">
      <c r="A14" s="19" t="s">
        <v>200</v>
      </c>
      <c r="B14" s="19" t="s">
        <v>201</v>
      </c>
      <c r="C14" s="20">
        <f>0+C15+C16</f>
      </c>
      <c r="D14" s="20">
        <f>0+D15+D16</f>
      </c>
      <c r="E14" s="20">
        <f>0+E15+E16</f>
      </c>
    </row>
    <row r="15" spans="1:5" ht="12.75" customHeight="1">
      <c r="A15" s="21" t="s">
        <v>204</v>
      </c>
      <c r="B15" s="21" t="s">
        <v>203</v>
      </c>
      <c r="C15" s="22">
        <f>'SO 301_SO 301.1'!I3</f>
      </c>
      <c r="D15" s="22">
        <f>'SO 301_SO 301.1'!O2</f>
      </c>
      <c r="E15" s="22">
        <f>C15+D15</f>
      </c>
    </row>
    <row r="16" spans="1:5" ht="12.75" customHeight="1">
      <c r="A16" s="21" t="s">
        <v>560</v>
      </c>
      <c r="B16" s="21" t="s">
        <v>559</v>
      </c>
      <c r="C16" s="22">
        <f>'SO 301_SO 301.2'!I3</f>
      </c>
      <c r="D16" s="22">
        <f>'SO 301_SO 301.2'!O2</f>
      </c>
      <c r="E16" s="22">
        <f>C16+D16</f>
      </c>
    </row>
    <row r="17" spans="1:5" ht="12.75" customHeight="1">
      <c r="A17" s="19" t="s">
        <v>616</v>
      </c>
      <c r="B17" s="19" t="s">
        <v>617</v>
      </c>
      <c r="C17" s="20">
        <f>0+C18</f>
      </c>
      <c r="D17" s="20">
        <f>0+D18</f>
      </c>
      <c r="E17" s="20">
        <f>0+E18</f>
      </c>
    </row>
    <row r="18" spans="1:5" ht="12.75" customHeight="1">
      <c r="A18" s="21" t="s">
        <v>618</v>
      </c>
      <c r="B18" s="21" t="s">
        <v>617</v>
      </c>
      <c r="C18" s="22">
        <f>'SO 432_SO 432'!I3</f>
      </c>
      <c r="D18" s="22">
        <f>'SO 432_SO 432'!O2</f>
      </c>
      <c r="E18" s="22">
        <f>C18+D18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</v>
      </c>
      <c r="I3" s="41">
        <f>0+I9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19</v>
      </c>
      <c r="D5" s="6"/>
      <c r="E5" s="18" t="s">
        <v>20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49</v>
      </c>
      <c r="F9" s="27"/>
      <c r="G9" s="27"/>
      <c r="H9" s="27"/>
      <c r="I9" s="30">
        <f>0+Q9</f>
      </c>
      <c r="J9" s="27"/>
      <c r="O9">
        <f>0+R9</f>
      </c>
      <c r="Q9">
        <f>0+I10+I13+I16+I19+I22+I25+I28+I31+I34+I37+I40+I43</f>
      </c>
      <c r="R9">
        <f>0+O10+O13+O16+O19+O22+O25+O28+O31+O34+O37+O40+O43</f>
      </c>
    </row>
    <row r="10" spans="1:16" ht="12.75">
      <c r="A10" s="26" t="s">
        <v>50</v>
      </c>
      <c r="B10" s="31" t="s">
        <v>31</v>
      </c>
      <c r="C10" s="31" t="s">
        <v>51</v>
      </c>
      <c r="D10" s="26" t="s">
        <v>52</v>
      </c>
      <c r="E10" s="32" t="s">
        <v>53</v>
      </c>
      <c r="F10" s="33" t="s">
        <v>54</v>
      </c>
      <c r="G10" s="34">
        <v>1</v>
      </c>
      <c r="H10" s="35">
        <v>0</v>
      </c>
      <c r="I10" s="35">
        <f>ROUND(ROUND(H10,2)*ROUND(G10,3),2)</f>
      </c>
      <c r="J10" s="33"/>
      <c r="O10">
        <f>(I10*21)/100</f>
      </c>
      <c r="P10" t="s">
        <v>27</v>
      </c>
    </row>
    <row r="11" spans="1:5" ht="114.75">
      <c r="A11" s="36" t="s">
        <v>55</v>
      </c>
      <c r="E11" s="37" t="s">
        <v>56</v>
      </c>
    </row>
    <row r="12" spans="1:5" ht="12.75">
      <c r="A12" s="40" t="s">
        <v>57</v>
      </c>
      <c r="E12" s="39" t="s">
        <v>52</v>
      </c>
    </row>
    <row r="13" spans="1:16" ht="12.75">
      <c r="A13" s="26" t="s">
        <v>50</v>
      </c>
      <c r="B13" s="31" t="s">
        <v>27</v>
      </c>
      <c r="C13" s="31" t="s">
        <v>58</v>
      </c>
      <c r="D13" s="26" t="s">
        <v>52</v>
      </c>
      <c r="E13" s="32" t="s">
        <v>59</v>
      </c>
      <c r="F13" s="33" t="s">
        <v>54</v>
      </c>
      <c r="G13" s="34">
        <v>1</v>
      </c>
      <c r="H13" s="35">
        <v>0</v>
      </c>
      <c r="I13" s="35">
        <f>ROUND(ROUND(H13,2)*ROUND(G13,3),2)</f>
      </c>
      <c r="J13" s="33"/>
      <c r="O13">
        <f>(I13*21)/100</f>
      </c>
      <c r="P13" t="s">
        <v>27</v>
      </c>
    </row>
    <row r="14" spans="1:5" ht="89.25">
      <c r="A14" s="36" t="s">
        <v>55</v>
      </c>
      <c r="E14" s="37" t="s">
        <v>60</v>
      </c>
    </row>
    <row r="15" spans="1:5" ht="12.75">
      <c r="A15" s="40" t="s">
        <v>57</v>
      </c>
      <c r="E15" s="39" t="s">
        <v>52</v>
      </c>
    </row>
    <row r="16" spans="1:16" ht="12.75">
      <c r="A16" s="26" t="s">
        <v>50</v>
      </c>
      <c r="B16" s="31" t="s">
        <v>26</v>
      </c>
      <c r="C16" s="31" t="s">
        <v>61</v>
      </c>
      <c r="D16" s="26" t="s">
        <v>62</v>
      </c>
      <c r="E16" s="32" t="s">
        <v>63</v>
      </c>
      <c r="F16" s="33" t="s">
        <v>54</v>
      </c>
      <c r="G16" s="34">
        <v>1</v>
      </c>
      <c r="H16" s="35">
        <v>0</v>
      </c>
      <c r="I16" s="35">
        <f>ROUND(ROUND(H16,2)*ROUND(G16,3),2)</f>
      </c>
      <c r="J16" s="33" t="s">
        <v>64</v>
      </c>
      <c r="O16">
        <f>(I16*21)/100</f>
      </c>
      <c r="P16" t="s">
        <v>27</v>
      </c>
    </row>
    <row r="17" spans="1:5" ht="12.75">
      <c r="A17" s="36" t="s">
        <v>55</v>
      </c>
      <c r="E17" s="37" t="s">
        <v>65</v>
      </c>
    </row>
    <row r="18" spans="1:5" ht="12.75">
      <c r="A18" s="40" t="s">
        <v>57</v>
      </c>
      <c r="E18" s="39" t="s">
        <v>52</v>
      </c>
    </row>
    <row r="19" spans="1:16" ht="12.75">
      <c r="A19" s="26" t="s">
        <v>50</v>
      </c>
      <c r="B19" s="31" t="s">
        <v>35</v>
      </c>
      <c r="C19" s="31" t="s">
        <v>61</v>
      </c>
      <c r="D19" s="26" t="s">
        <v>66</v>
      </c>
      <c r="E19" s="32" t="s">
        <v>63</v>
      </c>
      <c r="F19" s="33" t="s">
        <v>54</v>
      </c>
      <c r="G19" s="34">
        <v>1</v>
      </c>
      <c r="H19" s="35">
        <v>0</v>
      </c>
      <c r="I19" s="35">
        <f>ROUND(ROUND(H19,2)*ROUND(G19,3),2)</f>
      </c>
      <c r="J19" s="33" t="s">
        <v>64</v>
      </c>
      <c r="O19">
        <f>(I19*21)/100</f>
      </c>
      <c r="P19" t="s">
        <v>27</v>
      </c>
    </row>
    <row r="20" spans="1:5" ht="12.75">
      <c r="A20" s="36" t="s">
        <v>55</v>
      </c>
      <c r="E20" s="37" t="s">
        <v>67</v>
      </c>
    </row>
    <row r="21" spans="1:5" ht="12.75">
      <c r="A21" s="40" t="s">
        <v>57</v>
      </c>
      <c r="E21" s="39" t="s">
        <v>52</v>
      </c>
    </row>
    <row r="22" spans="1:16" ht="12.75">
      <c r="A22" s="26" t="s">
        <v>50</v>
      </c>
      <c r="B22" s="31" t="s">
        <v>37</v>
      </c>
      <c r="C22" s="31" t="s">
        <v>68</v>
      </c>
      <c r="D22" s="26" t="s">
        <v>52</v>
      </c>
      <c r="E22" s="32" t="s">
        <v>69</v>
      </c>
      <c r="F22" s="33" t="s">
        <v>54</v>
      </c>
      <c r="G22" s="34">
        <v>1</v>
      </c>
      <c r="H22" s="35">
        <v>0</v>
      </c>
      <c r="I22" s="35">
        <f>ROUND(ROUND(H22,2)*ROUND(G22,3),2)</f>
      </c>
      <c r="J22" s="33"/>
      <c r="O22">
        <f>(I22*21)/100</f>
      </c>
      <c r="P22" t="s">
        <v>27</v>
      </c>
    </row>
    <row r="23" spans="1:5" ht="25.5">
      <c r="A23" s="36" t="s">
        <v>55</v>
      </c>
      <c r="E23" s="37" t="s">
        <v>70</v>
      </c>
    </row>
    <row r="24" spans="1:5" ht="12.75">
      <c r="A24" s="40" t="s">
        <v>57</v>
      </c>
      <c r="E24" s="39" t="s">
        <v>52</v>
      </c>
    </row>
    <row r="25" spans="1:16" ht="12.75">
      <c r="A25" s="26" t="s">
        <v>50</v>
      </c>
      <c r="B25" s="31" t="s">
        <v>39</v>
      </c>
      <c r="C25" s="31" t="s">
        <v>71</v>
      </c>
      <c r="D25" s="26" t="s">
        <v>52</v>
      </c>
      <c r="E25" s="32" t="s">
        <v>72</v>
      </c>
      <c r="F25" s="33" t="s">
        <v>54</v>
      </c>
      <c r="G25" s="34">
        <v>1</v>
      </c>
      <c r="H25" s="35">
        <v>0</v>
      </c>
      <c r="I25" s="35">
        <f>ROUND(ROUND(H25,2)*ROUND(G25,3),2)</f>
      </c>
      <c r="J25" s="33" t="s">
        <v>64</v>
      </c>
      <c r="O25">
        <f>(I25*21)/100</f>
      </c>
      <c r="P25" t="s">
        <v>27</v>
      </c>
    </row>
    <row r="26" spans="1:5" ht="12.75">
      <c r="A26" s="36" t="s">
        <v>55</v>
      </c>
      <c r="E26" s="37" t="s">
        <v>73</v>
      </c>
    </row>
    <row r="27" spans="1:5" ht="12.75">
      <c r="A27" s="40" t="s">
        <v>57</v>
      </c>
      <c r="E27" s="39" t="s">
        <v>52</v>
      </c>
    </row>
    <row r="28" spans="1:16" ht="12.75">
      <c r="A28" s="26" t="s">
        <v>50</v>
      </c>
      <c r="B28" s="31" t="s">
        <v>74</v>
      </c>
      <c r="C28" s="31" t="s">
        <v>75</v>
      </c>
      <c r="D28" s="26" t="s">
        <v>52</v>
      </c>
      <c r="E28" s="32" t="s">
        <v>76</v>
      </c>
      <c r="F28" s="33" t="s">
        <v>54</v>
      </c>
      <c r="G28" s="34">
        <v>1</v>
      </c>
      <c r="H28" s="35">
        <v>0</v>
      </c>
      <c r="I28" s="35">
        <f>ROUND(ROUND(H28,2)*ROUND(G28,3),2)</f>
      </c>
      <c r="J28" s="33" t="s">
        <v>64</v>
      </c>
      <c r="O28">
        <f>(I28*21)/100</f>
      </c>
      <c r="P28" t="s">
        <v>27</v>
      </c>
    </row>
    <row r="29" spans="1:5" ht="12.75">
      <c r="A29" s="36" t="s">
        <v>55</v>
      </c>
      <c r="E29" s="37" t="s">
        <v>77</v>
      </c>
    </row>
    <row r="30" spans="1:5" ht="12.75">
      <c r="A30" s="40" t="s">
        <v>57</v>
      </c>
      <c r="E30" s="39" t="s">
        <v>52</v>
      </c>
    </row>
    <row r="31" spans="1:16" ht="12.75">
      <c r="A31" s="26" t="s">
        <v>50</v>
      </c>
      <c r="B31" s="31" t="s">
        <v>78</v>
      </c>
      <c r="C31" s="31" t="s">
        <v>79</v>
      </c>
      <c r="D31" s="26" t="s">
        <v>52</v>
      </c>
      <c r="E31" s="32" t="s">
        <v>80</v>
      </c>
      <c r="F31" s="33" t="s">
        <v>54</v>
      </c>
      <c r="G31" s="34">
        <v>1</v>
      </c>
      <c r="H31" s="35">
        <v>0</v>
      </c>
      <c r="I31" s="35">
        <f>ROUND(ROUND(H31,2)*ROUND(G31,3),2)</f>
      </c>
      <c r="J31" s="33"/>
      <c r="O31">
        <f>(I31*21)/100</f>
      </c>
      <c r="P31" t="s">
        <v>27</v>
      </c>
    </row>
    <row r="32" spans="1:5" ht="12.75">
      <c r="A32" s="36" t="s">
        <v>55</v>
      </c>
      <c r="E32" s="37" t="s">
        <v>81</v>
      </c>
    </row>
    <row r="33" spans="1:5" ht="12.75">
      <c r="A33" s="40" t="s">
        <v>57</v>
      </c>
      <c r="E33" s="39" t="s">
        <v>82</v>
      </c>
    </row>
    <row r="34" spans="1:16" ht="12.75">
      <c r="A34" s="26" t="s">
        <v>50</v>
      </c>
      <c r="B34" s="31" t="s">
        <v>42</v>
      </c>
      <c r="C34" s="31" t="s">
        <v>83</v>
      </c>
      <c r="D34" s="26" t="s">
        <v>52</v>
      </c>
      <c r="E34" s="32" t="s">
        <v>84</v>
      </c>
      <c r="F34" s="33" t="s">
        <v>54</v>
      </c>
      <c r="G34" s="34">
        <v>1</v>
      </c>
      <c r="H34" s="35">
        <v>0</v>
      </c>
      <c r="I34" s="35">
        <f>ROUND(ROUND(H34,2)*ROUND(G34,3),2)</f>
      </c>
      <c r="J34" s="33" t="s">
        <v>64</v>
      </c>
      <c r="O34">
        <f>(I34*21)/100</f>
      </c>
      <c r="P34" t="s">
        <v>27</v>
      </c>
    </row>
    <row r="35" spans="1:5" ht="12.75">
      <c r="A35" s="36" t="s">
        <v>55</v>
      </c>
      <c r="E35" s="37" t="s">
        <v>52</v>
      </c>
    </row>
    <row r="36" spans="1:5" ht="12.75">
      <c r="A36" s="40" t="s">
        <v>57</v>
      </c>
      <c r="E36" s="39" t="s">
        <v>52</v>
      </c>
    </row>
    <row r="37" spans="1:16" ht="12.75">
      <c r="A37" s="26" t="s">
        <v>50</v>
      </c>
      <c r="B37" s="31" t="s">
        <v>44</v>
      </c>
      <c r="C37" s="31" t="s">
        <v>85</v>
      </c>
      <c r="D37" s="26" t="s">
        <v>52</v>
      </c>
      <c r="E37" s="32" t="s">
        <v>86</v>
      </c>
      <c r="F37" s="33" t="s">
        <v>87</v>
      </c>
      <c r="G37" s="34">
        <v>2</v>
      </c>
      <c r="H37" s="35">
        <v>0</v>
      </c>
      <c r="I37" s="35">
        <f>ROUND(ROUND(H37,2)*ROUND(G37,3),2)</f>
      </c>
      <c r="J37" s="33" t="s">
        <v>64</v>
      </c>
      <c r="O37">
        <f>(I37*21)/100</f>
      </c>
      <c r="P37" t="s">
        <v>27</v>
      </c>
    </row>
    <row r="38" spans="1:5" ht="25.5">
      <c r="A38" s="36" t="s">
        <v>55</v>
      </c>
      <c r="E38" s="37" t="s">
        <v>88</v>
      </c>
    </row>
    <row r="39" spans="1:5" ht="12.75">
      <c r="A39" s="40" t="s">
        <v>57</v>
      </c>
      <c r="E39" s="39" t="s">
        <v>89</v>
      </c>
    </row>
    <row r="40" spans="1:16" ht="12.75">
      <c r="A40" s="26" t="s">
        <v>50</v>
      </c>
      <c r="B40" s="31" t="s">
        <v>46</v>
      </c>
      <c r="C40" s="31" t="s">
        <v>90</v>
      </c>
      <c r="D40" s="26" t="s">
        <v>52</v>
      </c>
      <c r="E40" s="32" t="s">
        <v>91</v>
      </c>
      <c r="F40" s="33" t="s">
        <v>54</v>
      </c>
      <c r="G40" s="34">
        <v>1</v>
      </c>
      <c r="H40" s="35">
        <v>0</v>
      </c>
      <c r="I40" s="35">
        <f>ROUND(ROUND(H40,2)*ROUND(G40,3),2)</f>
      </c>
      <c r="J40" s="33" t="s">
        <v>64</v>
      </c>
      <c r="O40">
        <f>(I40*21)/100</f>
      </c>
      <c r="P40" t="s">
        <v>27</v>
      </c>
    </row>
    <row r="41" spans="1:5" ht="12.75">
      <c r="A41" s="36" t="s">
        <v>55</v>
      </c>
      <c r="E41" s="37" t="s">
        <v>52</v>
      </c>
    </row>
    <row r="42" spans="1:5" ht="12.75">
      <c r="A42" s="40" t="s">
        <v>57</v>
      </c>
      <c r="E42" s="39" t="s">
        <v>52</v>
      </c>
    </row>
    <row r="43" spans="1:16" ht="12.75">
      <c r="A43" s="26" t="s">
        <v>50</v>
      </c>
      <c r="B43" s="31" t="s">
        <v>92</v>
      </c>
      <c r="C43" s="31" t="s">
        <v>93</v>
      </c>
      <c r="D43" s="26" t="s">
        <v>52</v>
      </c>
      <c r="E43" s="32" t="s">
        <v>94</v>
      </c>
      <c r="F43" s="33" t="s">
        <v>54</v>
      </c>
      <c r="G43" s="34">
        <v>1</v>
      </c>
      <c r="H43" s="35">
        <v>0</v>
      </c>
      <c r="I43" s="35">
        <f>ROUND(ROUND(H43,2)*ROUND(G43,3),2)</f>
      </c>
      <c r="J43" s="33" t="s">
        <v>95</v>
      </c>
      <c r="O43">
        <f>(I43*21)/100</f>
      </c>
      <c r="P43" t="s">
        <v>27</v>
      </c>
    </row>
    <row r="44" spans="1:5" ht="12.75">
      <c r="A44" s="36" t="s">
        <v>55</v>
      </c>
      <c r="E44" s="37" t="s">
        <v>94</v>
      </c>
    </row>
    <row r="45" spans="1:5" ht="12.75">
      <c r="A45" s="38" t="s">
        <v>57</v>
      </c>
      <c r="E45" s="39" t="s">
        <v>96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0+O9+O19+O68+O78+O82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97</v>
      </c>
      <c r="I3" s="41">
        <f>0+I9+I19+I68+I78+I82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97</v>
      </c>
      <c r="D4" s="1"/>
      <c r="E4" s="14" t="s">
        <v>98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97</v>
      </c>
      <c r="D5" s="6"/>
      <c r="E5" s="18" t="s">
        <v>98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49</v>
      </c>
      <c r="F9" s="27"/>
      <c r="G9" s="27"/>
      <c r="H9" s="27"/>
      <c r="I9" s="30">
        <f>0+Q9</f>
      </c>
      <c r="J9" s="27"/>
      <c r="O9">
        <f>0+R9</f>
      </c>
      <c r="Q9">
        <f>0+I10+I13+I16</f>
      </c>
      <c r="R9">
        <f>0+O10+O13+O16</f>
      </c>
    </row>
    <row r="10" spans="1:16" ht="12.75">
      <c r="A10" s="26" t="s">
        <v>50</v>
      </c>
      <c r="B10" s="31" t="s">
        <v>31</v>
      </c>
      <c r="C10" s="31" t="s">
        <v>100</v>
      </c>
      <c r="D10" s="26" t="s">
        <v>52</v>
      </c>
      <c r="E10" s="32" t="s">
        <v>101</v>
      </c>
      <c r="F10" s="33" t="s">
        <v>102</v>
      </c>
      <c r="G10" s="34">
        <v>70.046</v>
      </c>
      <c r="H10" s="35">
        <v>0</v>
      </c>
      <c r="I10" s="35">
        <f>ROUND(ROUND(H10,2)*ROUND(G10,3),2)</f>
      </c>
      <c r="J10" s="33" t="s">
        <v>64</v>
      </c>
      <c r="O10">
        <f>(I10*21)/100</f>
      </c>
      <c r="P10" t="s">
        <v>27</v>
      </c>
    </row>
    <row r="11" spans="1:5" ht="12.75">
      <c r="A11" s="36" t="s">
        <v>55</v>
      </c>
      <c r="E11" s="37" t="s">
        <v>103</v>
      </c>
    </row>
    <row r="12" spans="1:5" ht="12.75">
      <c r="A12" s="40" t="s">
        <v>57</v>
      </c>
      <c r="E12" s="39" t="s">
        <v>104</v>
      </c>
    </row>
    <row r="13" spans="1:16" ht="25.5">
      <c r="A13" s="26" t="s">
        <v>50</v>
      </c>
      <c r="B13" s="31" t="s">
        <v>27</v>
      </c>
      <c r="C13" s="31" t="s">
        <v>105</v>
      </c>
      <c r="D13" s="26" t="s">
        <v>52</v>
      </c>
      <c r="E13" s="32" t="s">
        <v>106</v>
      </c>
      <c r="F13" s="33" t="s">
        <v>107</v>
      </c>
      <c r="G13" s="34">
        <v>364.315</v>
      </c>
      <c r="H13" s="35">
        <v>0</v>
      </c>
      <c r="I13" s="35">
        <f>ROUND(ROUND(H13,2)*ROUND(G13,3),2)</f>
      </c>
      <c r="J13" s="33" t="s">
        <v>64</v>
      </c>
      <c r="O13">
        <f>(I13*21)/100</f>
      </c>
      <c r="P13" t="s">
        <v>27</v>
      </c>
    </row>
    <row r="14" spans="1:5" ht="12.75">
      <c r="A14" s="36" t="s">
        <v>55</v>
      </c>
      <c r="E14" s="37" t="s">
        <v>52</v>
      </c>
    </row>
    <row r="15" spans="1:5" ht="51">
      <c r="A15" s="40" t="s">
        <v>57</v>
      </c>
      <c r="E15" s="39" t="s">
        <v>108</v>
      </c>
    </row>
    <row r="16" spans="1:16" ht="25.5">
      <c r="A16" s="26" t="s">
        <v>50</v>
      </c>
      <c r="B16" s="31" t="s">
        <v>26</v>
      </c>
      <c r="C16" s="31" t="s">
        <v>109</v>
      </c>
      <c r="D16" s="26" t="s">
        <v>52</v>
      </c>
      <c r="E16" s="32" t="s">
        <v>110</v>
      </c>
      <c r="F16" s="33" t="s">
        <v>107</v>
      </c>
      <c r="G16" s="34">
        <v>10.727</v>
      </c>
      <c r="H16" s="35">
        <v>0</v>
      </c>
      <c r="I16" s="35">
        <f>ROUND(ROUND(H16,2)*ROUND(G16,3),2)</f>
      </c>
      <c r="J16" s="33" t="s">
        <v>64</v>
      </c>
      <c r="O16">
        <f>(I16*21)/100</f>
      </c>
      <c r="P16" t="s">
        <v>27</v>
      </c>
    </row>
    <row r="17" spans="1:5" ht="12.75">
      <c r="A17" s="36" t="s">
        <v>55</v>
      </c>
      <c r="E17" s="37" t="s">
        <v>52</v>
      </c>
    </row>
    <row r="18" spans="1:5" ht="51">
      <c r="A18" s="38" t="s">
        <v>57</v>
      </c>
      <c r="E18" s="39" t="s">
        <v>111</v>
      </c>
    </row>
    <row r="19" spans="1:18" ht="12.75" customHeight="1">
      <c r="A19" s="6" t="s">
        <v>48</v>
      </c>
      <c r="B19" s="6"/>
      <c r="C19" s="43" t="s">
        <v>31</v>
      </c>
      <c r="D19" s="6"/>
      <c r="E19" s="29" t="s">
        <v>112</v>
      </c>
      <c r="F19" s="6"/>
      <c r="G19" s="6"/>
      <c r="H19" s="6"/>
      <c r="I19" s="44">
        <f>0+Q19</f>
      </c>
      <c r="J19" s="6"/>
      <c r="O19">
        <f>0+R19</f>
      </c>
      <c r="Q19">
        <f>0+I20+I23+I26+I29+I32+I35+I38+I41+I44+I47+I50+I53+I56+I59+I62+I65</f>
      </c>
      <c r="R19">
        <f>0+O20+O23+O26+O29+O32+O35+O38+O41+O44+O47+O50+O53+O56+O59+O62+O65</f>
      </c>
    </row>
    <row r="20" spans="1:16" ht="12.75">
      <c r="A20" s="26" t="s">
        <v>50</v>
      </c>
      <c r="B20" s="31" t="s">
        <v>35</v>
      </c>
      <c r="C20" s="31" t="s">
        <v>113</v>
      </c>
      <c r="D20" s="26" t="s">
        <v>52</v>
      </c>
      <c r="E20" s="32" t="s">
        <v>114</v>
      </c>
      <c r="F20" s="33" t="s">
        <v>87</v>
      </c>
      <c r="G20" s="34">
        <v>2</v>
      </c>
      <c r="H20" s="35">
        <v>0</v>
      </c>
      <c r="I20" s="35">
        <f>ROUND(ROUND(H20,2)*ROUND(G20,3),2)</f>
      </c>
      <c r="J20" s="33"/>
      <c r="O20">
        <f>(I20*21)/100</f>
      </c>
      <c r="P20" t="s">
        <v>27</v>
      </c>
    </row>
    <row r="21" spans="1:5" ht="12.75">
      <c r="A21" s="36" t="s">
        <v>55</v>
      </c>
      <c r="E21" s="37" t="s">
        <v>115</v>
      </c>
    </row>
    <row r="22" spans="1:5" ht="12.75">
      <c r="A22" s="40" t="s">
        <v>57</v>
      </c>
      <c r="E22" s="39" t="s">
        <v>116</v>
      </c>
    </row>
    <row r="23" spans="1:16" ht="12.75">
      <c r="A23" s="26" t="s">
        <v>50</v>
      </c>
      <c r="B23" s="31" t="s">
        <v>37</v>
      </c>
      <c r="C23" s="31" t="s">
        <v>117</v>
      </c>
      <c r="D23" s="26" t="s">
        <v>52</v>
      </c>
      <c r="E23" s="32" t="s">
        <v>118</v>
      </c>
      <c r="F23" s="33" t="s">
        <v>87</v>
      </c>
      <c r="G23" s="34">
        <v>2</v>
      </c>
      <c r="H23" s="35">
        <v>0</v>
      </c>
      <c r="I23" s="35">
        <f>ROUND(ROUND(H23,2)*ROUND(G23,3),2)</f>
      </c>
      <c r="J23" s="33"/>
      <c r="O23">
        <f>(I23*21)/100</f>
      </c>
      <c r="P23" t="s">
        <v>27</v>
      </c>
    </row>
    <row r="24" spans="1:5" ht="12.75">
      <c r="A24" s="36" t="s">
        <v>55</v>
      </c>
      <c r="E24" s="37" t="s">
        <v>119</v>
      </c>
    </row>
    <row r="25" spans="1:5" ht="12.75">
      <c r="A25" s="40" t="s">
        <v>57</v>
      </c>
      <c r="E25" s="39" t="s">
        <v>52</v>
      </c>
    </row>
    <row r="26" spans="1:16" ht="12.75">
      <c r="A26" s="26" t="s">
        <v>50</v>
      </c>
      <c r="B26" s="31" t="s">
        <v>39</v>
      </c>
      <c r="C26" s="31" t="s">
        <v>120</v>
      </c>
      <c r="D26" s="26" t="s">
        <v>52</v>
      </c>
      <c r="E26" s="32" t="s">
        <v>121</v>
      </c>
      <c r="F26" s="33" t="s">
        <v>122</v>
      </c>
      <c r="G26" s="34">
        <v>28.1</v>
      </c>
      <c r="H26" s="35">
        <v>0</v>
      </c>
      <c r="I26" s="35">
        <f>ROUND(ROUND(H26,2)*ROUND(G26,3),2)</f>
      </c>
      <c r="J26" s="33" t="s">
        <v>64</v>
      </c>
      <c r="O26">
        <f>(I26*21)/100</f>
      </c>
      <c r="P26" t="s">
        <v>27</v>
      </c>
    </row>
    <row r="27" spans="1:5" ht="12.75">
      <c r="A27" s="36" t="s">
        <v>55</v>
      </c>
      <c r="E27" s="37" t="s">
        <v>52</v>
      </c>
    </row>
    <row r="28" spans="1:5" ht="12.75">
      <c r="A28" s="40" t="s">
        <v>57</v>
      </c>
      <c r="E28" s="39" t="s">
        <v>123</v>
      </c>
    </row>
    <row r="29" spans="1:16" ht="12.75">
      <c r="A29" s="26" t="s">
        <v>50</v>
      </c>
      <c r="B29" s="31" t="s">
        <v>74</v>
      </c>
      <c r="C29" s="31" t="s">
        <v>124</v>
      </c>
      <c r="D29" s="26" t="s">
        <v>52</v>
      </c>
      <c r="E29" s="32" t="s">
        <v>125</v>
      </c>
      <c r="F29" s="33" t="s">
        <v>122</v>
      </c>
      <c r="G29" s="34">
        <v>774.29</v>
      </c>
      <c r="H29" s="35">
        <v>0</v>
      </c>
      <c r="I29" s="35">
        <f>ROUND(ROUND(H29,2)*ROUND(G29,3),2)</f>
      </c>
      <c r="J29" s="33" t="s">
        <v>64</v>
      </c>
      <c r="O29">
        <f>(I29*21)/100</f>
      </c>
      <c r="P29" t="s">
        <v>27</v>
      </c>
    </row>
    <row r="30" spans="1:5" ht="12.75">
      <c r="A30" s="36" t="s">
        <v>55</v>
      </c>
      <c r="E30" s="37" t="s">
        <v>126</v>
      </c>
    </row>
    <row r="31" spans="1:5" ht="12.75">
      <c r="A31" s="40" t="s">
        <v>57</v>
      </c>
      <c r="E31" s="39" t="s">
        <v>127</v>
      </c>
    </row>
    <row r="32" spans="1:16" ht="12.75">
      <c r="A32" s="26" t="s">
        <v>50</v>
      </c>
      <c r="B32" s="31" t="s">
        <v>78</v>
      </c>
      <c r="C32" s="31" t="s">
        <v>128</v>
      </c>
      <c r="D32" s="26" t="s">
        <v>52</v>
      </c>
      <c r="E32" s="32" t="s">
        <v>129</v>
      </c>
      <c r="F32" s="33" t="s">
        <v>102</v>
      </c>
      <c r="G32" s="34">
        <v>2.602</v>
      </c>
      <c r="H32" s="35">
        <v>0</v>
      </c>
      <c r="I32" s="35">
        <f>ROUND(ROUND(H32,2)*ROUND(G32,3),2)</f>
      </c>
      <c r="J32" s="33" t="s">
        <v>64</v>
      </c>
      <c r="O32">
        <f>(I32*21)/100</f>
      </c>
      <c r="P32" t="s">
        <v>27</v>
      </c>
    </row>
    <row r="33" spans="1:5" ht="12.75">
      <c r="A33" s="36" t="s">
        <v>55</v>
      </c>
      <c r="E33" s="37" t="s">
        <v>130</v>
      </c>
    </row>
    <row r="34" spans="1:5" ht="12.75">
      <c r="A34" s="40" t="s">
        <v>57</v>
      </c>
      <c r="E34" s="39" t="s">
        <v>131</v>
      </c>
    </row>
    <row r="35" spans="1:16" ht="25.5">
      <c r="A35" s="26" t="s">
        <v>50</v>
      </c>
      <c r="B35" s="31" t="s">
        <v>42</v>
      </c>
      <c r="C35" s="31" t="s">
        <v>132</v>
      </c>
      <c r="D35" s="26" t="s">
        <v>52</v>
      </c>
      <c r="E35" s="32" t="s">
        <v>133</v>
      </c>
      <c r="F35" s="33" t="s">
        <v>102</v>
      </c>
      <c r="G35" s="34">
        <v>10.409</v>
      </c>
      <c r="H35" s="35">
        <v>0</v>
      </c>
      <c r="I35" s="35">
        <f>ROUND(ROUND(H35,2)*ROUND(G35,3),2)</f>
      </c>
      <c r="J35" s="33" t="s">
        <v>64</v>
      </c>
      <c r="O35">
        <f>(I35*21)/100</f>
      </c>
      <c r="P35" t="s">
        <v>27</v>
      </c>
    </row>
    <row r="36" spans="1:5" ht="12.75">
      <c r="A36" s="36" t="s">
        <v>55</v>
      </c>
      <c r="E36" s="37" t="s">
        <v>134</v>
      </c>
    </row>
    <row r="37" spans="1:5" ht="12.75">
      <c r="A37" s="40" t="s">
        <v>57</v>
      </c>
      <c r="E37" s="39" t="s">
        <v>135</v>
      </c>
    </row>
    <row r="38" spans="1:16" ht="12.75">
      <c r="A38" s="26" t="s">
        <v>50</v>
      </c>
      <c r="B38" s="31" t="s">
        <v>44</v>
      </c>
      <c r="C38" s="31" t="s">
        <v>136</v>
      </c>
      <c r="D38" s="26" t="s">
        <v>52</v>
      </c>
      <c r="E38" s="32" t="s">
        <v>137</v>
      </c>
      <c r="F38" s="33" t="s">
        <v>138</v>
      </c>
      <c r="G38" s="34">
        <v>31.81</v>
      </c>
      <c r="H38" s="35">
        <v>0</v>
      </c>
      <c r="I38" s="35">
        <f>ROUND(ROUND(H38,2)*ROUND(G38,3),2)</f>
      </c>
      <c r="J38" s="33" t="s">
        <v>64</v>
      </c>
      <c r="O38">
        <f>(I38*21)/100</f>
      </c>
      <c r="P38" t="s">
        <v>27</v>
      </c>
    </row>
    <row r="39" spans="1:5" ht="12.75">
      <c r="A39" s="36" t="s">
        <v>55</v>
      </c>
      <c r="E39" s="37" t="s">
        <v>130</v>
      </c>
    </row>
    <row r="40" spans="1:5" ht="12.75">
      <c r="A40" s="40" t="s">
        <v>57</v>
      </c>
      <c r="E40" s="39" t="s">
        <v>139</v>
      </c>
    </row>
    <row r="41" spans="1:16" ht="12.75">
      <c r="A41" s="26" t="s">
        <v>50</v>
      </c>
      <c r="B41" s="31" t="s">
        <v>46</v>
      </c>
      <c r="C41" s="31" t="s">
        <v>140</v>
      </c>
      <c r="D41" s="26" t="s">
        <v>52</v>
      </c>
      <c r="E41" s="32" t="s">
        <v>141</v>
      </c>
      <c r="F41" s="33" t="s">
        <v>138</v>
      </c>
      <c r="G41" s="34">
        <v>29</v>
      </c>
      <c r="H41" s="35">
        <v>0</v>
      </c>
      <c r="I41" s="35">
        <f>ROUND(ROUND(H41,2)*ROUND(G41,3),2)</f>
      </c>
      <c r="J41" s="33" t="s">
        <v>64</v>
      </c>
      <c r="O41">
        <f>(I41*21)/100</f>
      </c>
      <c r="P41" t="s">
        <v>27</v>
      </c>
    </row>
    <row r="42" spans="1:5" ht="12.75">
      <c r="A42" s="36" t="s">
        <v>55</v>
      </c>
      <c r="E42" s="37" t="s">
        <v>130</v>
      </c>
    </row>
    <row r="43" spans="1:5" ht="12.75">
      <c r="A43" s="40" t="s">
        <v>57</v>
      </c>
      <c r="E43" s="39" t="s">
        <v>142</v>
      </c>
    </row>
    <row r="44" spans="1:16" ht="12.75">
      <c r="A44" s="26" t="s">
        <v>50</v>
      </c>
      <c r="B44" s="31" t="s">
        <v>92</v>
      </c>
      <c r="C44" s="31" t="s">
        <v>143</v>
      </c>
      <c r="D44" s="26" t="s">
        <v>52</v>
      </c>
      <c r="E44" s="32" t="s">
        <v>144</v>
      </c>
      <c r="F44" s="33" t="s">
        <v>102</v>
      </c>
      <c r="G44" s="34">
        <v>9.904</v>
      </c>
      <c r="H44" s="35">
        <v>0</v>
      </c>
      <c r="I44" s="35">
        <f>ROUND(ROUND(H44,2)*ROUND(G44,3),2)</f>
      </c>
      <c r="J44" s="33" t="s">
        <v>64</v>
      </c>
      <c r="O44">
        <f>(I44*21)/100</f>
      </c>
      <c r="P44" t="s">
        <v>27</v>
      </c>
    </row>
    <row r="45" spans="1:5" ht="12.75">
      <c r="A45" s="36" t="s">
        <v>55</v>
      </c>
      <c r="E45" s="37" t="s">
        <v>145</v>
      </c>
    </row>
    <row r="46" spans="1:5" ht="12.75">
      <c r="A46" s="40" t="s">
        <v>57</v>
      </c>
      <c r="E46" s="39" t="s">
        <v>146</v>
      </c>
    </row>
    <row r="47" spans="1:16" ht="12.75">
      <c r="A47" s="26" t="s">
        <v>50</v>
      </c>
      <c r="B47" s="31" t="s">
        <v>147</v>
      </c>
      <c r="C47" s="31" t="s">
        <v>148</v>
      </c>
      <c r="D47" s="26" t="s">
        <v>52</v>
      </c>
      <c r="E47" s="32" t="s">
        <v>149</v>
      </c>
      <c r="F47" s="33" t="s">
        <v>102</v>
      </c>
      <c r="G47" s="34">
        <v>17.411</v>
      </c>
      <c r="H47" s="35">
        <v>0</v>
      </c>
      <c r="I47" s="35">
        <f>ROUND(ROUND(H47,2)*ROUND(G47,3),2)</f>
      </c>
      <c r="J47" s="33" t="s">
        <v>64</v>
      </c>
      <c r="O47">
        <f>(I47*21)/100</f>
      </c>
      <c r="P47" t="s">
        <v>27</v>
      </c>
    </row>
    <row r="48" spans="1:5" ht="12.75">
      <c r="A48" s="36" t="s">
        <v>55</v>
      </c>
      <c r="E48" s="37" t="s">
        <v>52</v>
      </c>
    </row>
    <row r="49" spans="1:5" ht="12.75">
      <c r="A49" s="40" t="s">
        <v>57</v>
      </c>
      <c r="E49" s="39" t="s">
        <v>150</v>
      </c>
    </row>
    <row r="50" spans="1:16" ht="12.75">
      <c r="A50" s="26" t="s">
        <v>50</v>
      </c>
      <c r="B50" s="31" t="s">
        <v>151</v>
      </c>
      <c r="C50" s="31" t="s">
        <v>152</v>
      </c>
      <c r="D50" s="26" t="s">
        <v>52</v>
      </c>
      <c r="E50" s="32" t="s">
        <v>153</v>
      </c>
      <c r="F50" s="33" t="s">
        <v>102</v>
      </c>
      <c r="G50" s="34">
        <v>79.95</v>
      </c>
      <c r="H50" s="35">
        <v>0</v>
      </c>
      <c r="I50" s="35">
        <f>ROUND(ROUND(H50,2)*ROUND(G50,3),2)</f>
      </c>
      <c r="J50" s="33" t="s">
        <v>64</v>
      </c>
      <c r="O50">
        <f>(I50*21)/100</f>
      </c>
      <c r="P50" t="s">
        <v>27</v>
      </c>
    </row>
    <row r="51" spans="1:5" ht="12.75">
      <c r="A51" s="36" t="s">
        <v>55</v>
      </c>
      <c r="E51" s="37" t="s">
        <v>154</v>
      </c>
    </row>
    <row r="52" spans="1:5" ht="38.25">
      <c r="A52" s="40" t="s">
        <v>57</v>
      </c>
      <c r="E52" s="39" t="s">
        <v>155</v>
      </c>
    </row>
    <row r="53" spans="1:16" ht="12.75">
      <c r="A53" s="26" t="s">
        <v>50</v>
      </c>
      <c r="B53" s="31" t="s">
        <v>156</v>
      </c>
      <c r="C53" s="31" t="s">
        <v>157</v>
      </c>
      <c r="D53" s="26" t="s">
        <v>52</v>
      </c>
      <c r="E53" s="32" t="s">
        <v>158</v>
      </c>
      <c r="F53" s="33" t="s">
        <v>102</v>
      </c>
      <c r="G53" s="34">
        <v>27.315</v>
      </c>
      <c r="H53" s="35">
        <v>0</v>
      </c>
      <c r="I53" s="35">
        <f>ROUND(ROUND(H53,2)*ROUND(G53,3),2)</f>
      </c>
      <c r="J53" s="33" t="s">
        <v>64</v>
      </c>
      <c r="O53">
        <f>(I53*21)/100</f>
      </c>
      <c r="P53" t="s">
        <v>27</v>
      </c>
    </row>
    <row r="54" spans="1:5" ht="12.75">
      <c r="A54" s="36" t="s">
        <v>55</v>
      </c>
      <c r="E54" s="37" t="s">
        <v>52</v>
      </c>
    </row>
    <row r="55" spans="1:5" ht="38.25">
      <c r="A55" s="40" t="s">
        <v>57</v>
      </c>
      <c r="E55" s="39" t="s">
        <v>159</v>
      </c>
    </row>
    <row r="56" spans="1:16" ht="12.75">
      <c r="A56" s="26" t="s">
        <v>50</v>
      </c>
      <c r="B56" s="31" t="s">
        <v>160</v>
      </c>
      <c r="C56" s="31" t="s">
        <v>161</v>
      </c>
      <c r="D56" s="26" t="s">
        <v>52</v>
      </c>
      <c r="E56" s="32" t="s">
        <v>162</v>
      </c>
      <c r="F56" s="33" t="s">
        <v>102</v>
      </c>
      <c r="G56" s="34">
        <v>348.079</v>
      </c>
      <c r="H56" s="35">
        <v>0</v>
      </c>
      <c r="I56" s="35">
        <f>ROUND(ROUND(H56,2)*ROUND(G56,3),2)</f>
      </c>
      <c r="J56" s="33" t="s">
        <v>64</v>
      </c>
      <c r="O56">
        <f>(I56*21)/100</f>
      </c>
      <c r="P56" t="s">
        <v>27</v>
      </c>
    </row>
    <row r="57" spans="1:5" ht="12.75">
      <c r="A57" s="36" t="s">
        <v>55</v>
      </c>
      <c r="E57" s="37" t="s">
        <v>52</v>
      </c>
    </row>
    <row r="58" spans="1:5" ht="12.75">
      <c r="A58" s="40" t="s">
        <v>57</v>
      </c>
      <c r="E58" s="39" t="s">
        <v>163</v>
      </c>
    </row>
    <row r="59" spans="1:16" ht="12.75">
      <c r="A59" s="26" t="s">
        <v>50</v>
      </c>
      <c r="B59" s="31" t="s">
        <v>164</v>
      </c>
      <c r="C59" s="31" t="s">
        <v>165</v>
      </c>
      <c r="D59" s="26" t="s">
        <v>52</v>
      </c>
      <c r="E59" s="32" t="s">
        <v>166</v>
      </c>
      <c r="F59" s="33" t="s">
        <v>122</v>
      </c>
      <c r="G59" s="34">
        <v>577.32</v>
      </c>
      <c r="H59" s="35">
        <v>0</v>
      </c>
      <c r="I59" s="35">
        <f>ROUND(ROUND(H59,2)*ROUND(G59,3),2)</f>
      </c>
      <c r="J59" s="33" t="s">
        <v>64</v>
      </c>
      <c r="O59">
        <f>(I59*21)/100</f>
      </c>
      <c r="P59" t="s">
        <v>27</v>
      </c>
    </row>
    <row r="60" spans="1:5" ht="12.75">
      <c r="A60" s="36" t="s">
        <v>55</v>
      </c>
      <c r="E60" s="37" t="s">
        <v>52</v>
      </c>
    </row>
    <row r="61" spans="1:5" ht="12.75">
      <c r="A61" s="40" t="s">
        <v>57</v>
      </c>
      <c r="E61" s="39" t="s">
        <v>167</v>
      </c>
    </row>
    <row r="62" spans="1:16" ht="12.75">
      <c r="A62" s="26" t="s">
        <v>50</v>
      </c>
      <c r="B62" s="31" t="s">
        <v>168</v>
      </c>
      <c r="C62" s="31" t="s">
        <v>169</v>
      </c>
      <c r="D62" s="26" t="s">
        <v>52</v>
      </c>
      <c r="E62" s="32" t="s">
        <v>170</v>
      </c>
      <c r="F62" s="33" t="s">
        <v>122</v>
      </c>
      <c r="G62" s="34">
        <v>533</v>
      </c>
      <c r="H62" s="35">
        <v>0</v>
      </c>
      <c r="I62" s="35">
        <f>ROUND(ROUND(H62,2)*ROUND(G62,3),2)</f>
      </c>
      <c r="J62" s="33" t="s">
        <v>64</v>
      </c>
      <c r="O62">
        <f>(I62*21)/100</f>
      </c>
      <c r="P62" t="s">
        <v>27</v>
      </c>
    </row>
    <row r="63" spans="1:5" ht="12.75">
      <c r="A63" s="36" t="s">
        <v>55</v>
      </c>
      <c r="E63" s="37" t="s">
        <v>52</v>
      </c>
    </row>
    <row r="64" spans="1:5" ht="12.75">
      <c r="A64" s="40" t="s">
        <v>57</v>
      </c>
      <c r="E64" s="39" t="s">
        <v>171</v>
      </c>
    </row>
    <row r="65" spans="1:16" ht="12.75">
      <c r="A65" s="26" t="s">
        <v>50</v>
      </c>
      <c r="B65" s="31" t="s">
        <v>172</v>
      </c>
      <c r="C65" s="31" t="s">
        <v>173</v>
      </c>
      <c r="D65" s="26" t="s">
        <v>52</v>
      </c>
      <c r="E65" s="32" t="s">
        <v>174</v>
      </c>
      <c r="F65" s="33" t="s">
        <v>122</v>
      </c>
      <c r="G65" s="34">
        <v>533</v>
      </c>
      <c r="H65" s="35">
        <v>0</v>
      </c>
      <c r="I65" s="35">
        <f>ROUND(ROUND(H65,2)*ROUND(G65,3),2)</f>
      </c>
      <c r="J65" s="33" t="s">
        <v>64</v>
      </c>
      <c r="O65">
        <f>(I65*21)/100</f>
      </c>
      <c r="P65" t="s">
        <v>27</v>
      </c>
    </row>
    <row r="66" spans="1:5" ht="12.75">
      <c r="A66" s="36" t="s">
        <v>55</v>
      </c>
      <c r="E66" s="37" t="s">
        <v>52</v>
      </c>
    </row>
    <row r="67" spans="1:5" ht="12.75">
      <c r="A67" s="38" t="s">
        <v>57</v>
      </c>
      <c r="E67" s="39" t="s">
        <v>171</v>
      </c>
    </row>
    <row r="68" spans="1:18" ht="12.75" customHeight="1">
      <c r="A68" s="6" t="s">
        <v>48</v>
      </c>
      <c r="B68" s="6"/>
      <c r="C68" s="43" t="s">
        <v>37</v>
      </c>
      <c r="D68" s="6"/>
      <c r="E68" s="29" t="s">
        <v>175</v>
      </c>
      <c r="F68" s="6"/>
      <c r="G68" s="6"/>
      <c r="H68" s="6"/>
      <c r="I68" s="44">
        <f>0+Q68</f>
      </c>
      <c r="J68" s="6"/>
      <c r="O68">
        <f>0+R68</f>
      </c>
      <c r="Q68">
        <f>0+I69+I72+I75</f>
      </c>
      <c r="R68">
        <f>0+O69+O72+O75</f>
      </c>
    </row>
    <row r="69" spans="1:16" ht="12.75">
      <c r="A69" s="26" t="s">
        <v>50</v>
      </c>
      <c r="B69" s="31" t="s">
        <v>176</v>
      </c>
      <c r="C69" s="31" t="s">
        <v>177</v>
      </c>
      <c r="D69" s="26" t="s">
        <v>52</v>
      </c>
      <c r="E69" s="32" t="s">
        <v>178</v>
      </c>
      <c r="F69" s="33" t="s">
        <v>122</v>
      </c>
      <c r="G69" s="34">
        <v>577.32</v>
      </c>
      <c r="H69" s="35">
        <v>0</v>
      </c>
      <c r="I69" s="35">
        <f>ROUND(ROUND(H69,2)*ROUND(G69,3),2)</f>
      </c>
      <c r="J69" s="33" t="s">
        <v>64</v>
      </c>
      <c r="O69">
        <f>(I69*21)/100</f>
      </c>
      <c r="P69" t="s">
        <v>27</v>
      </c>
    </row>
    <row r="70" spans="1:5" ht="12.75">
      <c r="A70" s="36" t="s">
        <v>55</v>
      </c>
      <c r="E70" s="37" t="s">
        <v>179</v>
      </c>
    </row>
    <row r="71" spans="1:5" ht="12.75">
      <c r="A71" s="40" t="s">
        <v>57</v>
      </c>
      <c r="E71" s="39" t="s">
        <v>180</v>
      </c>
    </row>
    <row r="72" spans="1:16" ht="12.75">
      <c r="A72" s="26" t="s">
        <v>50</v>
      </c>
      <c r="B72" s="31" t="s">
        <v>181</v>
      </c>
      <c r="C72" s="31" t="s">
        <v>182</v>
      </c>
      <c r="D72" s="26" t="s">
        <v>52</v>
      </c>
      <c r="E72" s="32" t="s">
        <v>183</v>
      </c>
      <c r="F72" s="33" t="s">
        <v>122</v>
      </c>
      <c r="G72" s="34">
        <v>527.32</v>
      </c>
      <c r="H72" s="35">
        <v>0</v>
      </c>
      <c r="I72" s="35">
        <f>ROUND(ROUND(H72,2)*ROUND(G72,3),2)</f>
      </c>
      <c r="J72" s="33" t="s">
        <v>64</v>
      </c>
      <c r="O72">
        <f>(I72*21)/100</f>
      </c>
      <c r="P72" t="s">
        <v>27</v>
      </c>
    </row>
    <row r="73" spans="1:5" ht="12.75">
      <c r="A73" s="36" t="s">
        <v>55</v>
      </c>
      <c r="E73" s="37" t="s">
        <v>184</v>
      </c>
    </row>
    <row r="74" spans="1:5" ht="12.75">
      <c r="A74" s="40" t="s">
        <v>57</v>
      </c>
      <c r="E74" s="39" t="s">
        <v>185</v>
      </c>
    </row>
    <row r="75" spans="1:16" ht="25.5">
      <c r="A75" s="26" t="s">
        <v>50</v>
      </c>
      <c r="B75" s="31" t="s">
        <v>186</v>
      </c>
      <c r="C75" s="31" t="s">
        <v>187</v>
      </c>
      <c r="D75" s="26" t="s">
        <v>52</v>
      </c>
      <c r="E75" s="32" t="s">
        <v>188</v>
      </c>
      <c r="F75" s="33" t="s">
        <v>122</v>
      </c>
      <c r="G75" s="34">
        <v>50</v>
      </c>
      <c r="H75" s="35">
        <v>0</v>
      </c>
      <c r="I75" s="35">
        <f>ROUND(ROUND(H75,2)*ROUND(G75,3),2)</f>
      </c>
      <c r="J75" s="33" t="s">
        <v>64</v>
      </c>
      <c r="O75">
        <f>(I75*21)/100</f>
      </c>
      <c r="P75" t="s">
        <v>27</v>
      </c>
    </row>
    <row r="76" spans="1:5" ht="12.75">
      <c r="A76" s="36" t="s">
        <v>55</v>
      </c>
      <c r="E76" s="37" t="s">
        <v>184</v>
      </c>
    </row>
    <row r="77" spans="1:5" ht="12.75">
      <c r="A77" s="38" t="s">
        <v>57</v>
      </c>
      <c r="E77" s="39" t="s">
        <v>189</v>
      </c>
    </row>
    <row r="78" spans="1:18" ht="12.75" customHeight="1">
      <c r="A78" s="6" t="s">
        <v>48</v>
      </c>
      <c r="B78" s="6"/>
      <c r="C78" s="43" t="s">
        <v>78</v>
      </c>
      <c r="D78" s="6"/>
      <c r="E78" s="29" t="s">
        <v>190</v>
      </c>
      <c r="F78" s="6"/>
      <c r="G78" s="6"/>
      <c r="H78" s="6"/>
      <c r="I78" s="44">
        <f>0+Q78</f>
      </c>
      <c r="J78" s="6"/>
      <c r="O78">
        <f>0+R78</f>
      </c>
      <c r="Q78">
        <f>0+I79</f>
      </c>
      <c r="R78">
        <f>0+O79</f>
      </c>
    </row>
    <row r="79" spans="1:16" ht="12.75">
      <c r="A79" s="26" t="s">
        <v>50</v>
      </c>
      <c r="B79" s="31" t="s">
        <v>191</v>
      </c>
      <c r="C79" s="31" t="s">
        <v>192</v>
      </c>
      <c r="D79" s="26" t="s">
        <v>52</v>
      </c>
      <c r="E79" s="32" t="s">
        <v>193</v>
      </c>
      <c r="F79" s="33" t="s">
        <v>87</v>
      </c>
      <c r="G79" s="34">
        <v>4</v>
      </c>
      <c r="H79" s="35">
        <v>0</v>
      </c>
      <c r="I79" s="35">
        <f>ROUND(ROUND(H79,2)*ROUND(G79,3),2)</f>
      </c>
      <c r="J79" s="33" t="s">
        <v>64</v>
      </c>
      <c r="O79">
        <f>(I79*21)/100</f>
      </c>
      <c r="P79" t="s">
        <v>27</v>
      </c>
    </row>
    <row r="80" spans="1:5" ht="12.75">
      <c r="A80" s="36" t="s">
        <v>55</v>
      </c>
      <c r="E80" s="37" t="s">
        <v>52</v>
      </c>
    </row>
    <row r="81" spans="1:5" ht="12.75">
      <c r="A81" s="38" t="s">
        <v>57</v>
      </c>
      <c r="E81" s="39" t="s">
        <v>194</v>
      </c>
    </row>
    <row r="82" spans="1:18" ht="12.75" customHeight="1">
      <c r="A82" s="6" t="s">
        <v>48</v>
      </c>
      <c r="B82" s="6"/>
      <c r="C82" s="43" t="s">
        <v>42</v>
      </c>
      <c r="D82" s="6"/>
      <c r="E82" s="29" t="s">
        <v>195</v>
      </c>
      <c r="F82" s="6"/>
      <c r="G82" s="6"/>
      <c r="H82" s="6"/>
      <c r="I82" s="44">
        <f>0+Q82</f>
      </c>
      <c r="J82" s="6"/>
      <c r="O82">
        <f>0+R82</f>
      </c>
      <c r="Q82">
        <f>0+I83</f>
      </c>
      <c r="R82">
        <f>0+O83</f>
      </c>
    </row>
    <row r="83" spans="1:16" ht="12.75">
      <c r="A83" s="26" t="s">
        <v>50</v>
      </c>
      <c r="B83" s="31" t="s">
        <v>196</v>
      </c>
      <c r="C83" s="31" t="s">
        <v>197</v>
      </c>
      <c r="D83" s="26" t="s">
        <v>52</v>
      </c>
      <c r="E83" s="32" t="s">
        <v>198</v>
      </c>
      <c r="F83" s="33" t="s">
        <v>138</v>
      </c>
      <c r="G83" s="34">
        <v>328</v>
      </c>
      <c r="H83" s="35">
        <v>0</v>
      </c>
      <c r="I83" s="35">
        <f>ROUND(ROUND(H83,2)*ROUND(G83,3),2)</f>
      </c>
      <c r="J83" s="33" t="s">
        <v>64</v>
      </c>
      <c r="O83">
        <f>(I83*21)/100</f>
      </c>
      <c r="P83" t="s">
        <v>27</v>
      </c>
    </row>
    <row r="84" spans="1:5" ht="12.75">
      <c r="A84" s="36" t="s">
        <v>55</v>
      </c>
      <c r="E84" s="37" t="s">
        <v>52</v>
      </c>
    </row>
    <row r="85" spans="1:5" ht="12.75">
      <c r="A85" s="38" t="s">
        <v>57</v>
      </c>
      <c r="E85" s="39" t="s">
        <v>199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0+O9+O124+O131+O144+O250+O254+O261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202</v>
      </c>
      <c r="I3" s="41">
        <f>0+I9+I124+I131+I144+I250+I254+I261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200</v>
      </c>
      <c r="D4" s="1"/>
      <c r="E4" s="14" t="s">
        <v>201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202</v>
      </c>
      <c r="D5" s="6"/>
      <c r="E5" s="18" t="s">
        <v>203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31</v>
      </c>
      <c r="D9" s="27"/>
      <c r="E9" s="29" t="s">
        <v>112</v>
      </c>
      <c r="F9" s="27"/>
      <c r="G9" s="27"/>
      <c r="H9" s="27"/>
      <c r="I9" s="30">
        <f>0+Q9</f>
      </c>
      <c r="J9" s="27"/>
      <c r="O9">
        <f>0+R9</f>
      </c>
      <c r="Q9">
        <f>0+I10+I13+I16+I19+I22+I25+I28+I31+I34+I37+I40+I43+I46+I49+I52+I55+I58+I61+I64+I67+I70+I73+I76+I79+I82+I85+I88+I91+I94+I97+I100+I103+I106+I109+I112+I115+I118+I121</f>
      </c>
      <c r="R9">
        <f>0+O10+O13+O16+O19+O22+O25+O28+O31+O34+O37+O40+O43+O46+O49+O52+O55+O58+O61+O64+O67+O70+O73+O76+O79+O82+O85+O88+O91+O94+O97+O100+O103+O106+O109+O112+O115+O118+O121</f>
      </c>
    </row>
    <row r="10" spans="1:16" ht="12.75">
      <c r="A10" s="26" t="s">
        <v>50</v>
      </c>
      <c r="B10" s="31" t="s">
        <v>31</v>
      </c>
      <c r="C10" s="31" t="s">
        <v>205</v>
      </c>
      <c r="D10" s="26" t="s">
        <v>52</v>
      </c>
      <c r="E10" s="32" t="s">
        <v>206</v>
      </c>
      <c r="F10" s="33" t="s">
        <v>138</v>
      </c>
      <c r="G10" s="34">
        <v>24.464</v>
      </c>
      <c r="H10" s="35">
        <v>0</v>
      </c>
      <c r="I10" s="35">
        <f>ROUND(ROUND(H10,2)*ROUND(G10,3),2)</f>
      </c>
      <c r="J10" s="33" t="s">
        <v>95</v>
      </c>
      <c r="O10">
        <f>(I10*21)/100</f>
      </c>
      <c r="P10" t="s">
        <v>27</v>
      </c>
    </row>
    <row r="11" spans="1:5" ht="12.75">
      <c r="A11" s="36" t="s">
        <v>55</v>
      </c>
      <c r="E11" s="37" t="s">
        <v>207</v>
      </c>
    </row>
    <row r="12" spans="1:5" ht="12.75">
      <c r="A12" s="40" t="s">
        <v>57</v>
      </c>
      <c r="E12" s="39" t="s">
        <v>208</v>
      </c>
    </row>
    <row r="13" spans="1:16" ht="12.75">
      <c r="A13" s="26" t="s">
        <v>50</v>
      </c>
      <c r="B13" s="31" t="s">
        <v>27</v>
      </c>
      <c r="C13" s="31" t="s">
        <v>209</v>
      </c>
      <c r="D13" s="26" t="s">
        <v>52</v>
      </c>
      <c r="E13" s="32" t="s">
        <v>210</v>
      </c>
      <c r="F13" s="33" t="s">
        <v>211</v>
      </c>
      <c r="G13" s="34">
        <v>587.136</v>
      </c>
      <c r="H13" s="35">
        <v>0</v>
      </c>
      <c r="I13" s="35">
        <f>ROUND(ROUND(H13,2)*ROUND(G13,3),2)</f>
      </c>
      <c r="J13" s="33" t="s">
        <v>95</v>
      </c>
      <c r="O13">
        <f>(I13*21)/100</f>
      </c>
      <c r="P13" t="s">
        <v>27</v>
      </c>
    </row>
    <row r="14" spans="1:5" ht="25.5">
      <c r="A14" s="36" t="s">
        <v>55</v>
      </c>
      <c r="E14" s="37" t="s">
        <v>212</v>
      </c>
    </row>
    <row r="15" spans="1:5" ht="12.75">
      <c r="A15" s="40" t="s">
        <v>57</v>
      </c>
      <c r="E15" s="39" t="s">
        <v>213</v>
      </c>
    </row>
    <row r="16" spans="1:16" ht="12.75">
      <c r="A16" s="26" t="s">
        <v>50</v>
      </c>
      <c r="B16" s="31" t="s">
        <v>26</v>
      </c>
      <c r="C16" s="31" t="s">
        <v>214</v>
      </c>
      <c r="D16" s="26" t="s">
        <v>52</v>
      </c>
      <c r="E16" s="32" t="s">
        <v>215</v>
      </c>
      <c r="F16" s="33" t="s">
        <v>216</v>
      </c>
      <c r="G16" s="34">
        <v>24.464</v>
      </c>
      <c r="H16" s="35">
        <v>0</v>
      </c>
      <c r="I16" s="35">
        <f>ROUND(ROUND(H16,2)*ROUND(G16,3),2)</f>
      </c>
      <c r="J16" s="33" t="s">
        <v>95</v>
      </c>
      <c r="O16">
        <f>(I16*21)/100</f>
      </c>
      <c r="P16" t="s">
        <v>27</v>
      </c>
    </row>
    <row r="17" spans="1:5" ht="25.5">
      <c r="A17" s="36" t="s">
        <v>55</v>
      </c>
      <c r="E17" s="37" t="s">
        <v>217</v>
      </c>
    </row>
    <row r="18" spans="1:5" ht="12.75">
      <c r="A18" s="40" t="s">
        <v>57</v>
      </c>
      <c r="E18" s="39" t="s">
        <v>208</v>
      </c>
    </row>
    <row r="19" spans="1:16" ht="12.75">
      <c r="A19" s="26" t="s">
        <v>50</v>
      </c>
      <c r="B19" s="31" t="s">
        <v>35</v>
      </c>
      <c r="C19" s="31" t="s">
        <v>218</v>
      </c>
      <c r="D19" s="26" t="s">
        <v>52</v>
      </c>
      <c r="E19" s="32" t="s">
        <v>219</v>
      </c>
      <c r="F19" s="33" t="s">
        <v>138</v>
      </c>
      <c r="G19" s="34">
        <v>7.645</v>
      </c>
      <c r="H19" s="35">
        <v>0</v>
      </c>
      <c r="I19" s="35">
        <f>ROUND(ROUND(H19,2)*ROUND(G19,3),2)</f>
      </c>
      <c r="J19" s="33" t="s">
        <v>95</v>
      </c>
      <c r="O19">
        <f>(I19*21)/100</f>
      </c>
      <c r="P19" t="s">
        <v>27</v>
      </c>
    </row>
    <row r="20" spans="1:5" ht="63.75">
      <c r="A20" s="36" t="s">
        <v>55</v>
      </c>
      <c r="E20" s="37" t="s">
        <v>220</v>
      </c>
    </row>
    <row r="21" spans="1:5" ht="12.75">
      <c r="A21" s="40" t="s">
        <v>57</v>
      </c>
      <c r="E21" s="39" t="s">
        <v>221</v>
      </c>
    </row>
    <row r="22" spans="1:16" ht="12.75">
      <c r="A22" s="26" t="s">
        <v>50</v>
      </c>
      <c r="B22" s="31" t="s">
        <v>37</v>
      </c>
      <c r="C22" s="31" t="s">
        <v>222</v>
      </c>
      <c r="D22" s="26" t="s">
        <v>52</v>
      </c>
      <c r="E22" s="32" t="s">
        <v>223</v>
      </c>
      <c r="F22" s="33" t="s">
        <v>138</v>
      </c>
      <c r="G22" s="34">
        <v>7.645</v>
      </c>
      <c r="H22" s="35">
        <v>0</v>
      </c>
      <c r="I22" s="35">
        <f>ROUND(ROUND(H22,2)*ROUND(G22,3),2)</f>
      </c>
      <c r="J22" s="33" t="s">
        <v>95</v>
      </c>
      <c r="O22">
        <f>(I22*21)/100</f>
      </c>
      <c r="P22" t="s">
        <v>27</v>
      </c>
    </row>
    <row r="23" spans="1:5" ht="63.75">
      <c r="A23" s="36" t="s">
        <v>55</v>
      </c>
      <c r="E23" s="37" t="s">
        <v>224</v>
      </c>
    </row>
    <row r="24" spans="1:5" ht="12.75">
      <c r="A24" s="40" t="s">
        <v>57</v>
      </c>
      <c r="E24" s="39" t="s">
        <v>221</v>
      </c>
    </row>
    <row r="25" spans="1:16" ht="12.75">
      <c r="A25" s="26" t="s">
        <v>50</v>
      </c>
      <c r="B25" s="31" t="s">
        <v>39</v>
      </c>
      <c r="C25" s="31" t="s">
        <v>225</v>
      </c>
      <c r="D25" s="26" t="s">
        <v>52</v>
      </c>
      <c r="E25" s="32" t="s">
        <v>226</v>
      </c>
      <c r="F25" s="33" t="s">
        <v>138</v>
      </c>
      <c r="G25" s="34">
        <v>10.091</v>
      </c>
      <c r="H25" s="35">
        <v>0</v>
      </c>
      <c r="I25" s="35">
        <f>ROUND(ROUND(H25,2)*ROUND(G25,3),2)</f>
      </c>
      <c r="J25" s="33" t="s">
        <v>95</v>
      </c>
      <c r="O25">
        <f>(I25*21)/100</f>
      </c>
      <c r="P25" t="s">
        <v>27</v>
      </c>
    </row>
    <row r="26" spans="1:5" ht="63.75">
      <c r="A26" s="36" t="s">
        <v>55</v>
      </c>
      <c r="E26" s="37" t="s">
        <v>227</v>
      </c>
    </row>
    <row r="27" spans="1:5" ht="12.75">
      <c r="A27" s="40" t="s">
        <v>57</v>
      </c>
      <c r="E27" s="39" t="s">
        <v>228</v>
      </c>
    </row>
    <row r="28" spans="1:16" ht="12.75">
      <c r="A28" s="26" t="s">
        <v>50</v>
      </c>
      <c r="B28" s="31" t="s">
        <v>74</v>
      </c>
      <c r="C28" s="31" t="s">
        <v>229</v>
      </c>
      <c r="D28" s="26" t="s">
        <v>52</v>
      </c>
      <c r="E28" s="32" t="s">
        <v>230</v>
      </c>
      <c r="F28" s="33" t="s">
        <v>138</v>
      </c>
      <c r="G28" s="34">
        <v>14.25</v>
      </c>
      <c r="H28" s="35">
        <v>0</v>
      </c>
      <c r="I28" s="35">
        <f>ROUND(ROUND(H28,2)*ROUND(G28,3),2)</f>
      </c>
      <c r="J28" s="33" t="s">
        <v>95</v>
      </c>
      <c r="O28">
        <f>(I28*21)/100</f>
      </c>
      <c r="P28" t="s">
        <v>27</v>
      </c>
    </row>
    <row r="29" spans="1:5" ht="63.75">
      <c r="A29" s="36" t="s">
        <v>55</v>
      </c>
      <c r="E29" s="37" t="s">
        <v>231</v>
      </c>
    </row>
    <row r="30" spans="1:5" ht="38.25">
      <c r="A30" s="40" t="s">
        <v>57</v>
      </c>
      <c r="E30" s="39" t="s">
        <v>232</v>
      </c>
    </row>
    <row r="31" spans="1:16" ht="12.75">
      <c r="A31" s="26" t="s">
        <v>50</v>
      </c>
      <c r="B31" s="31" t="s">
        <v>78</v>
      </c>
      <c r="C31" s="31" t="s">
        <v>233</v>
      </c>
      <c r="D31" s="26" t="s">
        <v>52</v>
      </c>
      <c r="E31" s="32" t="s">
        <v>234</v>
      </c>
      <c r="F31" s="33" t="s">
        <v>138</v>
      </c>
      <c r="G31" s="34">
        <v>329.769</v>
      </c>
      <c r="H31" s="35">
        <v>0</v>
      </c>
      <c r="I31" s="35">
        <f>ROUND(ROUND(H31,2)*ROUND(G31,3),2)</f>
      </c>
      <c r="J31" s="33" t="s">
        <v>95</v>
      </c>
      <c r="O31">
        <f>(I31*21)/100</f>
      </c>
      <c r="P31" t="s">
        <v>27</v>
      </c>
    </row>
    <row r="32" spans="1:5" ht="12.75">
      <c r="A32" s="36" t="s">
        <v>55</v>
      </c>
      <c r="E32" s="37" t="s">
        <v>235</v>
      </c>
    </row>
    <row r="33" spans="1:5" ht="63.75">
      <c r="A33" s="40" t="s">
        <v>57</v>
      </c>
      <c r="E33" s="39" t="s">
        <v>236</v>
      </c>
    </row>
    <row r="34" spans="1:16" ht="12.75">
      <c r="A34" s="26" t="s">
        <v>50</v>
      </c>
      <c r="B34" s="31" t="s">
        <v>42</v>
      </c>
      <c r="C34" s="31" t="s">
        <v>237</v>
      </c>
      <c r="D34" s="26" t="s">
        <v>52</v>
      </c>
      <c r="E34" s="32" t="s">
        <v>238</v>
      </c>
      <c r="F34" s="33" t="s">
        <v>138</v>
      </c>
      <c r="G34" s="34">
        <v>329.769</v>
      </c>
      <c r="H34" s="35">
        <v>0</v>
      </c>
      <c r="I34" s="35">
        <f>ROUND(ROUND(H34,2)*ROUND(G34,3),2)</f>
      </c>
      <c r="J34" s="33" t="s">
        <v>95</v>
      </c>
      <c r="O34">
        <f>(I34*21)/100</f>
      </c>
      <c r="P34" t="s">
        <v>27</v>
      </c>
    </row>
    <row r="35" spans="1:5" ht="12.75">
      <c r="A35" s="36" t="s">
        <v>55</v>
      </c>
      <c r="E35" s="37" t="s">
        <v>239</v>
      </c>
    </row>
    <row r="36" spans="1:5" ht="12.75">
      <c r="A36" s="40" t="s">
        <v>57</v>
      </c>
      <c r="E36" s="39" t="s">
        <v>240</v>
      </c>
    </row>
    <row r="37" spans="1:16" ht="12.75">
      <c r="A37" s="26" t="s">
        <v>50</v>
      </c>
      <c r="B37" s="31" t="s">
        <v>44</v>
      </c>
      <c r="C37" s="31" t="s">
        <v>241</v>
      </c>
      <c r="D37" s="26" t="s">
        <v>52</v>
      </c>
      <c r="E37" s="32" t="s">
        <v>242</v>
      </c>
      <c r="F37" s="33" t="s">
        <v>102</v>
      </c>
      <c r="G37" s="34">
        <v>134.575</v>
      </c>
      <c r="H37" s="35">
        <v>0</v>
      </c>
      <c r="I37" s="35">
        <f>ROUND(ROUND(H37,2)*ROUND(G37,3),2)</f>
      </c>
      <c r="J37" s="33" t="s">
        <v>95</v>
      </c>
      <c r="O37">
        <f>(I37*21)/100</f>
      </c>
      <c r="P37" t="s">
        <v>27</v>
      </c>
    </row>
    <row r="38" spans="1:5" ht="25.5">
      <c r="A38" s="36" t="s">
        <v>55</v>
      </c>
      <c r="E38" s="37" t="s">
        <v>243</v>
      </c>
    </row>
    <row r="39" spans="1:5" ht="409.5">
      <c r="A39" s="40" t="s">
        <v>57</v>
      </c>
      <c r="E39" s="39" t="s">
        <v>244</v>
      </c>
    </row>
    <row r="40" spans="1:16" ht="12.75">
      <c r="A40" s="26" t="s">
        <v>50</v>
      </c>
      <c r="B40" s="31" t="s">
        <v>46</v>
      </c>
      <c r="C40" s="31" t="s">
        <v>245</v>
      </c>
      <c r="D40" s="26" t="s">
        <v>52</v>
      </c>
      <c r="E40" s="32" t="s">
        <v>246</v>
      </c>
      <c r="F40" s="33" t="s">
        <v>102</v>
      </c>
      <c r="G40" s="34">
        <v>127.328</v>
      </c>
      <c r="H40" s="35">
        <v>0</v>
      </c>
      <c r="I40" s="35">
        <f>ROUND(ROUND(H40,2)*ROUND(G40,3),2)</f>
      </c>
      <c r="J40" s="33" t="s">
        <v>95</v>
      </c>
      <c r="O40">
        <f>(I40*21)/100</f>
      </c>
      <c r="P40" t="s">
        <v>27</v>
      </c>
    </row>
    <row r="41" spans="1:5" ht="25.5">
      <c r="A41" s="36" t="s">
        <v>55</v>
      </c>
      <c r="E41" s="37" t="s">
        <v>247</v>
      </c>
    </row>
    <row r="42" spans="1:5" ht="12.75">
      <c r="A42" s="40" t="s">
        <v>57</v>
      </c>
      <c r="E42" s="39" t="s">
        <v>248</v>
      </c>
    </row>
    <row r="43" spans="1:16" ht="12.75">
      <c r="A43" s="26" t="s">
        <v>50</v>
      </c>
      <c r="B43" s="31" t="s">
        <v>92</v>
      </c>
      <c r="C43" s="31" t="s">
        <v>249</v>
      </c>
      <c r="D43" s="26" t="s">
        <v>52</v>
      </c>
      <c r="E43" s="32" t="s">
        <v>250</v>
      </c>
      <c r="F43" s="33" t="s">
        <v>102</v>
      </c>
      <c r="G43" s="34">
        <v>63.664</v>
      </c>
      <c r="H43" s="35">
        <v>0</v>
      </c>
      <c r="I43" s="35">
        <f>ROUND(ROUND(H43,2)*ROUND(G43,3),2)</f>
      </c>
      <c r="J43" s="33" t="s">
        <v>95</v>
      </c>
      <c r="O43">
        <f>(I43*21)/100</f>
      </c>
      <c r="P43" t="s">
        <v>27</v>
      </c>
    </row>
    <row r="44" spans="1:5" ht="25.5">
      <c r="A44" s="36" t="s">
        <v>55</v>
      </c>
      <c r="E44" s="37" t="s">
        <v>251</v>
      </c>
    </row>
    <row r="45" spans="1:5" ht="12.75">
      <c r="A45" s="40" t="s">
        <v>57</v>
      </c>
      <c r="E45" s="39" t="s">
        <v>252</v>
      </c>
    </row>
    <row r="46" spans="1:16" ht="12.75">
      <c r="A46" s="26" t="s">
        <v>50</v>
      </c>
      <c r="B46" s="31" t="s">
        <v>147</v>
      </c>
      <c r="C46" s="31" t="s">
        <v>253</v>
      </c>
      <c r="D46" s="26" t="s">
        <v>52</v>
      </c>
      <c r="E46" s="32" t="s">
        <v>254</v>
      </c>
      <c r="F46" s="33" t="s">
        <v>102</v>
      </c>
      <c r="G46" s="34">
        <v>54.569</v>
      </c>
      <c r="H46" s="35">
        <v>0</v>
      </c>
      <c r="I46" s="35">
        <f>ROUND(ROUND(H46,2)*ROUND(G46,3),2)</f>
      </c>
      <c r="J46" s="33" t="s">
        <v>95</v>
      </c>
      <c r="O46">
        <f>(I46*21)/100</f>
      </c>
      <c r="P46" t="s">
        <v>27</v>
      </c>
    </row>
    <row r="47" spans="1:5" ht="25.5">
      <c r="A47" s="36" t="s">
        <v>55</v>
      </c>
      <c r="E47" s="37" t="s">
        <v>255</v>
      </c>
    </row>
    <row r="48" spans="1:5" ht="12.75">
      <c r="A48" s="40" t="s">
        <v>57</v>
      </c>
      <c r="E48" s="39" t="s">
        <v>256</v>
      </c>
    </row>
    <row r="49" spans="1:16" ht="12.75">
      <c r="A49" s="26" t="s">
        <v>50</v>
      </c>
      <c r="B49" s="31" t="s">
        <v>151</v>
      </c>
      <c r="C49" s="31" t="s">
        <v>257</v>
      </c>
      <c r="D49" s="26" t="s">
        <v>52</v>
      </c>
      <c r="E49" s="32" t="s">
        <v>258</v>
      </c>
      <c r="F49" s="33" t="s">
        <v>102</v>
      </c>
      <c r="G49" s="34">
        <v>27.285</v>
      </c>
      <c r="H49" s="35">
        <v>0</v>
      </c>
      <c r="I49" s="35">
        <f>ROUND(ROUND(H49,2)*ROUND(G49,3),2)</f>
      </c>
      <c r="J49" s="33" t="s">
        <v>95</v>
      </c>
      <c r="O49">
        <f>(I49*21)/100</f>
      </c>
      <c r="P49" t="s">
        <v>27</v>
      </c>
    </row>
    <row r="50" spans="1:5" ht="25.5">
      <c r="A50" s="36" t="s">
        <v>55</v>
      </c>
      <c r="E50" s="37" t="s">
        <v>259</v>
      </c>
    </row>
    <row r="51" spans="1:5" ht="12.75">
      <c r="A51" s="40" t="s">
        <v>57</v>
      </c>
      <c r="E51" s="39" t="s">
        <v>260</v>
      </c>
    </row>
    <row r="52" spans="1:16" ht="12.75">
      <c r="A52" s="26" t="s">
        <v>50</v>
      </c>
      <c r="B52" s="31" t="s">
        <v>156</v>
      </c>
      <c r="C52" s="31" t="s">
        <v>261</v>
      </c>
      <c r="D52" s="26" t="s">
        <v>52</v>
      </c>
      <c r="E52" s="32" t="s">
        <v>262</v>
      </c>
      <c r="F52" s="33" t="s">
        <v>102</v>
      </c>
      <c r="G52" s="34">
        <v>249.48</v>
      </c>
      <c r="H52" s="35">
        <v>0</v>
      </c>
      <c r="I52" s="35">
        <f>ROUND(ROUND(H52,2)*ROUND(G52,3),2)</f>
      </c>
      <c r="J52" s="33" t="s">
        <v>95</v>
      </c>
      <c r="O52">
        <f>(I52*21)/100</f>
      </c>
      <c r="P52" t="s">
        <v>27</v>
      </c>
    </row>
    <row r="53" spans="1:5" ht="25.5">
      <c r="A53" s="36" t="s">
        <v>55</v>
      </c>
      <c r="E53" s="37" t="s">
        <v>263</v>
      </c>
    </row>
    <row r="54" spans="1:5" ht="12.75">
      <c r="A54" s="40" t="s">
        <v>57</v>
      </c>
      <c r="E54" s="39" t="s">
        <v>264</v>
      </c>
    </row>
    <row r="55" spans="1:16" ht="12.75">
      <c r="A55" s="26" t="s">
        <v>50</v>
      </c>
      <c r="B55" s="31" t="s">
        <v>160</v>
      </c>
      <c r="C55" s="31" t="s">
        <v>265</v>
      </c>
      <c r="D55" s="26" t="s">
        <v>52</v>
      </c>
      <c r="E55" s="32" t="s">
        <v>266</v>
      </c>
      <c r="F55" s="33" t="s">
        <v>102</v>
      </c>
      <c r="G55" s="34">
        <v>124.74</v>
      </c>
      <c r="H55" s="35">
        <v>0</v>
      </c>
      <c r="I55" s="35">
        <f>ROUND(ROUND(H55,2)*ROUND(G55,3),2)</f>
      </c>
      <c r="J55" s="33" t="s">
        <v>95</v>
      </c>
      <c r="O55">
        <f>(I55*21)/100</f>
      </c>
      <c r="P55" t="s">
        <v>27</v>
      </c>
    </row>
    <row r="56" spans="1:5" ht="38.25">
      <c r="A56" s="36" t="s">
        <v>55</v>
      </c>
      <c r="E56" s="37" t="s">
        <v>267</v>
      </c>
    </row>
    <row r="57" spans="1:5" ht="12.75">
      <c r="A57" s="40" t="s">
        <v>57</v>
      </c>
      <c r="E57" s="39" t="s">
        <v>268</v>
      </c>
    </row>
    <row r="58" spans="1:16" ht="12.75">
      <c r="A58" s="26" t="s">
        <v>50</v>
      </c>
      <c r="B58" s="31" t="s">
        <v>164</v>
      </c>
      <c r="C58" s="31" t="s">
        <v>269</v>
      </c>
      <c r="D58" s="26" t="s">
        <v>52</v>
      </c>
      <c r="E58" s="32" t="s">
        <v>270</v>
      </c>
      <c r="F58" s="33" t="s">
        <v>102</v>
      </c>
      <c r="G58" s="34">
        <v>106.92</v>
      </c>
      <c r="H58" s="35">
        <v>0</v>
      </c>
      <c r="I58" s="35">
        <f>ROUND(ROUND(H58,2)*ROUND(G58,3),2)</f>
      </c>
      <c r="J58" s="33" t="s">
        <v>95</v>
      </c>
      <c r="O58">
        <f>(I58*21)/100</f>
      </c>
      <c r="P58" t="s">
        <v>27</v>
      </c>
    </row>
    <row r="59" spans="1:5" ht="25.5">
      <c r="A59" s="36" t="s">
        <v>55</v>
      </c>
      <c r="E59" s="37" t="s">
        <v>271</v>
      </c>
    </row>
    <row r="60" spans="1:5" ht="12.75">
      <c r="A60" s="40" t="s">
        <v>57</v>
      </c>
      <c r="E60" s="39" t="s">
        <v>272</v>
      </c>
    </row>
    <row r="61" spans="1:16" ht="12.75">
      <c r="A61" s="26" t="s">
        <v>50</v>
      </c>
      <c r="B61" s="31" t="s">
        <v>168</v>
      </c>
      <c r="C61" s="31" t="s">
        <v>273</v>
      </c>
      <c r="D61" s="26" t="s">
        <v>52</v>
      </c>
      <c r="E61" s="32" t="s">
        <v>274</v>
      </c>
      <c r="F61" s="33" t="s">
        <v>102</v>
      </c>
      <c r="G61" s="34">
        <v>53.46</v>
      </c>
      <c r="H61" s="35">
        <v>0</v>
      </c>
      <c r="I61" s="35">
        <f>ROUND(ROUND(H61,2)*ROUND(G61,3),2)</f>
      </c>
      <c r="J61" s="33" t="s">
        <v>95</v>
      </c>
      <c r="O61">
        <f>(I61*21)/100</f>
      </c>
      <c r="P61" t="s">
        <v>27</v>
      </c>
    </row>
    <row r="62" spans="1:5" ht="38.25">
      <c r="A62" s="36" t="s">
        <v>55</v>
      </c>
      <c r="E62" s="37" t="s">
        <v>275</v>
      </c>
    </row>
    <row r="63" spans="1:5" ht="12.75">
      <c r="A63" s="40" t="s">
        <v>57</v>
      </c>
      <c r="E63" s="39" t="s">
        <v>276</v>
      </c>
    </row>
    <row r="64" spans="1:16" ht="25.5">
      <c r="A64" s="26" t="s">
        <v>50</v>
      </c>
      <c r="B64" s="31" t="s">
        <v>172</v>
      </c>
      <c r="C64" s="31" t="s">
        <v>277</v>
      </c>
      <c r="D64" s="26" t="s">
        <v>52</v>
      </c>
      <c r="E64" s="32" t="s">
        <v>278</v>
      </c>
      <c r="F64" s="33" t="s">
        <v>102</v>
      </c>
      <c r="G64" s="34">
        <v>23.662</v>
      </c>
      <c r="H64" s="35">
        <v>0</v>
      </c>
      <c r="I64" s="35">
        <f>ROUND(ROUND(H64,2)*ROUND(G64,3),2)</f>
      </c>
      <c r="J64" s="33" t="s">
        <v>95</v>
      </c>
      <c r="O64">
        <f>(I64*21)/100</f>
      </c>
      <c r="P64" t="s">
        <v>27</v>
      </c>
    </row>
    <row r="65" spans="1:5" ht="38.25">
      <c r="A65" s="36" t="s">
        <v>55</v>
      </c>
      <c r="E65" s="37" t="s">
        <v>279</v>
      </c>
    </row>
    <row r="66" spans="1:5" ht="51">
      <c r="A66" s="40" t="s">
        <v>57</v>
      </c>
      <c r="E66" s="39" t="s">
        <v>280</v>
      </c>
    </row>
    <row r="67" spans="1:16" ht="25.5">
      <c r="A67" s="26" t="s">
        <v>50</v>
      </c>
      <c r="B67" s="31" t="s">
        <v>176</v>
      </c>
      <c r="C67" s="31" t="s">
        <v>281</v>
      </c>
      <c r="D67" s="26" t="s">
        <v>52</v>
      </c>
      <c r="E67" s="32" t="s">
        <v>282</v>
      </c>
      <c r="F67" s="33" t="s">
        <v>102</v>
      </c>
      <c r="G67" s="34">
        <v>11.831</v>
      </c>
      <c r="H67" s="35">
        <v>0</v>
      </c>
      <c r="I67" s="35">
        <f>ROUND(ROUND(H67,2)*ROUND(G67,3),2)</f>
      </c>
      <c r="J67" s="33" t="s">
        <v>95</v>
      </c>
      <c r="O67">
        <f>(I67*21)/100</f>
      </c>
      <c r="P67" t="s">
        <v>27</v>
      </c>
    </row>
    <row r="68" spans="1:5" ht="38.25">
      <c r="A68" s="36" t="s">
        <v>55</v>
      </c>
      <c r="E68" s="37" t="s">
        <v>283</v>
      </c>
    </row>
    <row r="69" spans="1:5" ht="12.75">
      <c r="A69" s="40" t="s">
        <v>57</v>
      </c>
      <c r="E69" s="39" t="s">
        <v>284</v>
      </c>
    </row>
    <row r="70" spans="1:16" ht="12.75">
      <c r="A70" s="26" t="s">
        <v>50</v>
      </c>
      <c r="B70" s="31" t="s">
        <v>181</v>
      </c>
      <c r="C70" s="31" t="s">
        <v>285</v>
      </c>
      <c r="D70" s="26" t="s">
        <v>52</v>
      </c>
      <c r="E70" s="32" t="s">
        <v>286</v>
      </c>
      <c r="F70" s="33" t="s">
        <v>87</v>
      </c>
      <c r="G70" s="34">
        <v>3.058</v>
      </c>
      <c r="H70" s="35">
        <v>0</v>
      </c>
      <c r="I70" s="35">
        <f>ROUND(ROUND(H70,2)*ROUND(G70,3),2)</f>
      </c>
      <c r="J70" s="33"/>
      <c r="O70">
        <f>(I70*21)/100</f>
      </c>
      <c r="P70" t="s">
        <v>27</v>
      </c>
    </row>
    <row r="71" spans="1:5" ht="12.75">
      <c r="A71" s="36" t="s">
        <v>55</v>
      </c>
      <c r="E71" s="37" t="s">
        <v>286</v>
      </c>
    </row>
    <row r="72" spans="1:5" ht="12.75">
      <c r="A72" s="40" t="s">
        <v>57</v>
      </c>
      <c r="E72" s="39" t="s">
        <v>287</v>
      </c>
    </row>
    <row r="73" spans="1:16" ht="12.75">
      <c r="A73" s="26" t="s">
        <v>50</v>
      </c>
      <c r="B73" s="31" t="s">
        <v>186</v>
      </c>
      <c r="C73" s="31" t="s">
        <v>288</v>
      </c>
      <c r="D73" s="26" t="s">
        <v>52</v>
      </c>
      <c r="E73" s="32" t="s">
        <v>289</v>
      </c>
      <c r="F73" s="33" t="s">
        <v>122</v>
      </c>
      <c r="G73" s="34">
        <v>30.719</v>
      </c>
      <c r="H73" s="35">
        <v>0</v>
      </c>
      <c r="I73" s="35">
        <f>ROUND(ROUND(H73,2)*ROUND(G73,3),2)</f>
      </c>
      <c r="J73" s="33" t="s">
        <v>95</v>
      </c>
      <c r="O73">
        <f>(I73*21)/100</f>
      </c>
      <c r="P73" t="s">
        <v>27</v>
      </c>
    </row>
    <row r="74" spans="1:5" ht="25.5">
      <c r="A74" s="36" t="s">
        <v>55</v>
      </c>
      <c r="E74" s="37" t="s">
        <v>290</v>
      </c>
    </row>
    <row r="75" spans="1:5" ht="76.5">
      <c r="A75" s="40" t="s">
        <v>57</v>
      </c>
      <c r="E75" s="39" t="s">
        <v>291</v>
      </c>
    </row>
    <row r="76" spans="1:16" ht="12.75">
      <c r="A76" s="26" t="s">
        <v>50</v>
      </c>
      <c r="B76" s="31" t="s">
        <v>191</v>
      </c>
      <c r="C76" s="31" t="s">
        <v>292</v>
      </c>
      <c r="D76" s="26" t="s">
        <v>52</v>
      </c>
      <c r="E76" s="32" t="s">
        <v>293</v>
      </c>
      <c r="F76" s="33" t="s">
        <v>122</v>
      </c>
      <c r="G76" s="34">
        <v>651.345</v>
      </c>
      <c r="H76" s="35">
        <v>0</v>
      </c>
      <c r="I76" s="35">
        <f>ROUND(ROUND(H76,2)*ROUND(G76,3),2)</f>
      </c>
      <c r="J76" s="33" t="s">
        <v>95</v>
      </c>
      <c r="O76">
        <f>(I76*21)/100</f>
      </c>
      <c r="P76" t="s">
        <v>27</v>
      </c>
    </row>
    <row r="77" spans="1:5" ht="25.5">
      <c r="A77" s="36" t="s">
        <v>55</v>
      </c>
      <c r="E77" s="37" t="s">
        <v>294</v>
      </c>
    </row>
    <row r="78" spans="1:5" ht="229.5">
      <c r="A78" s="40" t="s">
        <v>57</v>
      </c>
      <c r="E78" s="39" t="s">
        <v>295</v>
      </c>
    </row>
    <row r="79" spans="1:16" ht="12.75">
      <c r="A79" s="26" t="s">
        <v>50</v>
      </c>
      <c r="B79" s="31" t="s">
        <v>196</v>
      </c>
      <c r="C79" s="31" t="s">
        <v>296</v>
      </c>
      <c r="D79" s="26" t="s">
        <v>52</v>
      </c>
      <c r="E79" s="32" t="s">
        <v>297</v>
      </c>
      <c r="F79" s="33" t="s">
        <v>122</v>
      </c>
      <c r="G79" s="34">
        <v>30.719</v>
      </c>
      <c r="H79" s="35">
        <v>0</v>
      </c>
      <c r="I79" s="35">
        <f>ROUND(ROUND(H79,2)*ROUND(G79,3),2)</f>
      </c>
      <c r="J79" s="33" t="s">
        <v>95</v>
      </c>
      <c r="O79">
        <f>(I79*21)/100</f>
      </c>
      <c r="P79" t="s">
        <v>27</v>
      </c>
    </row>
    <row r="80" spans="1:5" ht="25.5">
      <c r="A80" s="36" t="s">
        <v>55</v>
      </c>
      <c r="E80" s="37" t="s">
        <v>298</v>
      </c>
    </row>
    <row r="81" spans="1:5" ht="25.5">
      <c r="A81" s="40" t="s">
        <v>57</v>
      </c>
      <c r="E81" s="39" t="s">
        <v>299</v>
      </c>
    </row>
    <row r="82" spans="1:16" ht="12.75">
      <c r="A82" s="26" t="s">
        <v>50</v>
      </c>
      <c r="B82" s="31" t="s">
        <v>300</v>
      </c>
      <c r="C82" s="31" t="s">
        <v>301</v>
      </c>
      <c r="D82" s="26" t="s">
        <v>52</v>
      </c>
      <c r="E82" s="32" t="s">
        <v>302</v>
      </c>
      <c r="F82" s="33" t="s">
        <v>122</v>
      </c>
      <c r="G82" s="34">
        <v>651.345</v>
      </c>
      <c r="H82" s="35">
        <v>0</v>
      </c>
      <c r="I82" s="35">
        <f>ROUND(ROUND(H82,2)*ROUND(G82,3),2)</f>
      </c>
      <c r="J82" s="33" t="s">
        <v>95</v>
      </c>
      <c r="O82">
        <f>(I82*21)/100</f>
      </c>
      <c r="P82" t="s">
        <v>27</v>
      </c>
    </row>
    <row r="83" spans="1:5" ht="25.5">
      <c r="A83" s="36" t="s">
        <v>55</v>
      </c>
      <c r="E83" s="37" t="s">
        <v>303</v>
      </c>
    </row>
    <row r="84" spans="1:5" ht="25.5">
      <c r="A84" s="40" t="s">
        <v>57</v>
      </c>
      <c r="E84" s="39" t="s">
        <v>304</v>
      </c>
    </row>
    <row r="85" spans="1:16" ht="12.75">
      <c r="A85" s="26" t="s">
        <v>50</v>
      </c>
      <c r="B85" s="31" t="s">
        <v>305</v>
      </c>
      <c r="C85" s="31" t="s">
        <v>306</v>
      </c>
      <c r="D85" s="26" t="s">
        <v>52</v>
      </c>
      <c r="E85" s="32" t="s">
        <v>307</v>
      </c>
      <c r="F85" s="33" t="s">
        <v>102</v>
      </c>
      <c r="G85" s="34">
        <v>538.298</v>
      </c>
      <c r="H85" s="35">
        <v>0</v>
      </c>
      <c r="I85" s="35">
        <f>ROUND(ROUND(H85,2)*ROUND(G85,3),2)</f>
      </c>
      <c r="J85" s="33" t="s">
        <v>95</v>
      </c>
      <c r="O85">
        <f>(I85*21)/100</f>
      </c>
      <c r="P85" t="s">
        <v>27</v>
      </c>
    </row>
    <row r="86" spans="1:5" ht="38.25">
      <c r="A86" s="36" t="s">
        <v>55</v>
      </c>
      <c r="E86" s="37" t="s">
        <v>308</v>
      </c>
    </row>
    <row r="87" spans="1:5" ht="38.25">
      <c r="A87" s="40" t="s">
        <v>57</v>
      </c>
      <c r="E87" s="39" t="s">
        <v>309</v>
      </c>
    </row>
    <row r="88" spans="1:16" ht="12.75">
      <c r="A88" s="26" t="s">
        <v>50</v>
      </c>
      <c r="B88" s="31" t="s">
        <v>310</v>
      </c>
      <c r="C88" s="31" t="s">
        <v>311</v>
      </c>
      <c r="D88" s="26" t="s">
        <v>52</v>
      </c>
      <c r="E88" s="32" t="s">
        <v>312</v>
      </c>
      <c r="F88" s="33" t="s">
        <v>102</v>
      </c>
      <c r="G88" s="34">
        <v>901.825</v>
      </c>
      <c r="H88" s="35">
        <v>0</v>
      </c>
      <c r="I88" s="35">
        <f>ROUND(ROUND(H88,2)*ROUND(G88,3),2)</f>
      </c>
      <c r="J88" s="33" t="s">
        <v>95</v>
      </c>
      <c r="O88">
        <f>(I88*21)/100</f>
      </c>
      <c r="P88" t="s">
        <v>27</v>
      </c>
    </row>
    <row r="89" spans="1:5" ht="38.25">
      <c r="A89" s="36" t="s">
        <v>55</v>
      </c>
      <c r="E89" s="37" t="s">
        <v>313</v>
      </c>
    </row>
    <row r="90" spans="1:5" ht="51">
      <c r="A90" s="40" t="s">
        <v>57</v>
      </c>
      <c r="E90" s="39" t="s">
        <v>314</v>
      </c>
    </row>
    <row r="91" spans="1:16" ht="12.75">
      <c r="A91" s="26" t="s">
        <v>50</v>
      </c>
      <c r="B91" s="31" t="s">
        <v>315</v>
      </c>
      <c r="C91" s="31" t="s">
        <v>316</v>
      </c>
      <c r="D91" s="26" t="s">
        <v>52</v>
      </c>
      <c r="E91" s="32" t="s">
        <v>317</v>
      </c>
      <c r="F91" s="33" t="s">
        <v>102</v>
      </c>
      <c r="G91" s="34">
        <v>222.096</v>
      </c>
      <c r="H91" s="35">
        <v>0</v>
      </c>
      <c r="I91" s="35">
        <f>ROUND(ROUND(H91,2)*ROUND(G91,3),2)</f>
      </c>
      <c r="J91" s="33" t="s">
        <v>95</v>
      </c>
      <c r="O91">
        <f>(I91*21)/100</f>
      </c>
      <c r="P91" t="s">
        <v>27</v>
      </c>
    </row>
    <row r="92" spans="1:5" ht="38.25">
      <c r="A92" s="36" t="s">
        <v>55</v>
      </c>
      <c r="E92" s="37" t="s">
        <v>318</v>
      </c>
    </row>
    <row r="93" spans="1:5" ht="153">
      <c r="A93" s="40" t="s">
        <v>57</v>
      </c>
      <c r="E93" s="39" t="s">
        <v>319</v>
      </c>
    </row>
    <row r="94" spans="1:16" ht="25.5">
      <c r="A94" s="26" t="s">
        <v>50</v>
      </c>
      <c r="B94" s="31" t="s">
        <v>320</v>
      </c>
      <c r="C94" s="31" t="s">
        <v>321</v>
      </c>
      <c r="D94" s="26" t="s">
        <v>52</v>
      </c>
      <c r="E94" s="32" t="s">
        <v>322</v>
      </c>
      <c r="F94" s="33" t="s">
        <v>102</v>
      </c>
      <c r="G94" s="34">
        <v>2220.955</v>
      </c>
      <c r="H94" s="35">
        <v>0</v>
      </c>
      <c r="I94" s="35">
        <f>ROUND(ROUND(H94,2)*ROUND(G94,3),2)</f>
      </c>
      <c r="J94" s="33" t="s">
        <v>95</v>
      </c>
      <c r="O94">
        <f>(I94*21)/100</f>
      </c>
      <c r="P94" t="s">
        <v>27</v>
      </c>
    </row>
    <row r="95" spans="1:5" ht="38.25">
      <c r="A95" s="36" t="s">
        <v>55</v>
      </c>
      <c r="E95" s="37" t="s">
        <v>323</v>
      </c>
    </row>
    <row r="96" spans="1:5" ht="25.5">
      <c r="A96" s="40" t="s">
        <v>57</v>
      </c>
      <c r="E96" s="39" t="s">
        <v>324</v>
      </c>
    </row>
    <row r="97" spans="1:16" ht="12.75">
      <c r="A97" s="26" t="s">
        <v>50</v>
      </c>
      <c r="B97" s="31" t="s">
        <v>325</v>
      </c>
      <c r="C97" s="31" t="s">
        <v>326</v>
      </c>
      <c r="D97" s="26" t="s">
        <v>52</v>
      </c>
      <c r="E97" s="32" t="s">
        <v>327</v>
      </c>
      <c r="F97" s="33" t="s">
        <v>102</v>
      </c>
      <c r="G97" s="34">
        <v>561.96</v>
      </c>
      <c r="H97" s="35">
        <v>0</v>
      </c>
      <c r="I97" s="35">
        <f>ROUND(ROUND(H97,2)*ROUND(G97,3),2)</f>
      </c>
      <c r="J97" s="33" t="s">
        <v>95</v>
      </c>
      <c r="O97">
        <f>(I97*21)/100</f>
      </c>
      <c r="P97" t="s">
        <v>27</v>
      </c>
    </row>
    <row r="98" spans="1:5" ht="25.5">
      <c r="A98" s="36" t="s">
        <v>55</v>
      </c>
      <c r="E98" s="37" t="s">
        <v>328</v>
      </c>
    </row>
    <row r="99" spans="1:5" ht="51">
      <c r="A99" s="40" t="s">
        <v>57</v>
      </c>
      <c r="E99" s="39" t="s">
        <v>329</v>
      </c>
    </row>
    <row r="100" spans="1:16" ht="12.75">
      <c r="A100" s="26" t="s">
        <v>50</v>
      </c>
      <c r="B100" s="31" t="s">
        <v>330</v>
      </c>
      <c r="C100" s="31" t="s">
        <v>331</v>
      </c>
      <c r="D100" s="26" t="s">
        <v>52</v>
      </c>
      <c r="E100" s="32" t="s">
        <v>332</v>
      </c>
      <c r="F100" s="33" t="s">
        <v>102</v>
      </c>
      <c r="G100" s="34">
        <v>222.096</v>
      </c>
      <c r="H100" s="35">
        <v>0</v>
      </c>
      <c r="I100" s="35">
        <f>ROUND(ROUND(H100,2)*ROUND(G100,3),2)</f>
      </c>
      <c r="J100" s="33" t="s">
        <v>95</v>
      </c>
      <c r="O100">
        <f>(I100*21)/100</f>
      </c>
      <c r="P100" t="s">
        <v>27</v>
      </c>
    </row>
    <row r="101" spans="1:5" ht="12.75">
      <c r="A101" s="36" t="s">
        <v>55</v>
      </c>
      <c r="E101" s="37" t="s">
        <v>333</v>
      </c>
    </row>
    <row r="102" spans="1:5" ht="25.5">
      <c r="A102" s="40" t="s">
        <v>57</v>
      </c>
      <c r="E102" s="39" t="s">
        <v>334</v>
      </c>
    </row>
    <row r="103" spans="1:16" ht="12.75">
      <c r="A103" s="26" t="s">
        <v>50</v>
      </c>
      <c r="B103" s="31" t="s">
        <v>335</v>
      </c>
      <c r="C103" s="31" t="s">
        <v>336</v>
      </c>
      <c r="D103" s="26" t="s">
        <v>52</v>
      </c>
      <c r="E103" s="32" t="s">
        <v>337</v>
      </c>
      <c r="F103" s="33" t="s">
        <v>107</v>
      </c>
      <c r="G103" s="34">
        <v>410.877</v>
      </c>
      <c r="H103" s="35">
        <v>0</v>
      </c>
      <c r="I103" s="35">
        <f>ROUND(ROUND(H103,2)*ROUND(G103,3),2)</f>
      </c>
      <c r="J103" s="33" t="s">
        <v>95</v>
      </c>
      <c r="O103">
        <f>(I103*21)/100</f>
      </c>
      <c r="P103" t="s">
        <v>27</v>
      </c>
    </row>
    <row r="104" spans="1:5" ht="25.5">
      <c r="A104" s="36" t="s">
        <v>55</v>
      </c>
      <c r="E104" s="37" t="s">
        <v>338</v>
      </c>
    </row>
    <row r="105" spans="1:5" ht="25.5">
      <c r="A105" s="40" t="s">
        <v>57</v>
      </c>
      <c r="E105" s="39" t="s">
        <v>339</v>
      </c>
    </row>
    <row r="106" spans="1:16" ht="25.5">
      <c r="A106" s="26" t="s">
        <v>50</v>
      </c>
      <c r="B106" s="31" t="s">
        <v>340</v>
      </c>
      <c r="C106" s="31" t="s">
        <v>341</v>
      </c>
      <c r="D106" s="26" t="s">
        <v>52</v>
      </c>
      <c r="E106" s="32" t="s">
        <v>342</v>
      </c>
      <c r="F106" s="33" t="s">
        <v>102</v>
      </c>
      <c r="G106" s="34">
        <v>561.96</v>
      </c>
      <c r="H106" s="35">
        <v>0</v>
      </c>
      <c r="I106" s="35">
        <f>ROUND(ROUND(H106,2)*ROUND(G106,3),2)</f>
      </c>
      <c r="J106" s="33"/>
      <c r="O106">
        <f>(I106*21)/100</f>
      </c>
      <c r="P106" t="s">
        <v>27</v>
      </c>
    </row>
    <row r="107" spans="1:5" ht="25.5">
      <c r="A107" s="36" t="s">
        <v>55</v>
      </c>
      <c r="E107" s="37" t="s">
        <v>342</v>
      </c>
    </row>
    <row r="108" spans="1:5" ht="25.5">
      <c r="A108" s="40" t="s">
        <v>57</v>
      </c>
      <c r="E108" s="39" t="s">
        <v>343</v>
      </c>
    </row>
    <row r="109" spans="1:16" ht="12.75">
      <c r="A109" s="26" t="s">
        <v>50</v>
      </c>
      <c r="B109" s="31" t="s">
        <v>344</v>
      </c>
      <c r="C109" s="31" t="s">
        <v>345</v>
      </c>
      <c r="D109" s="26" t="s">
        <v>52</v>
      </c>
      <c r="E109" s="32" t="s">
        <v>346</v>
      </c>
      <c r="F109" s="33" t="s">
        <v>102</v>
      </c>
      <c r="G109" s="34">
        <v>339.865</v>
      </c>
      <c r="H109" s="35">
        <v>0</v>
      </c>
      <c r="I109" s="35">
        <f>ROUND(ROUND(H109,2)*ROUND(G109,3),2)</f>
      </c>
      <c r="J109" s="33" t="s">
        <v>95</v>
      </c>
      <c r="O109">
        <f>(I109*21)/100</f>
      </c>
      <c r="P109" t="s">
        <v>27</v>
      </c>
    </row>
    <row r="110" spans="1:5" ht="25.5">
      <c r="A110" s="36" t="s">
        <v>55</v>
      </c>
      <c r="E110" s="37" t="s">
        <v>347</v>
      </c>
    </row>
    <row r="111" spans="1:5" ht="38.25">
      <c r="A111" s="40" t="s">
        <v>57</v>
      </c>
      <c r="E111" s="39" t="s">
        <v>348</v>
      </c>
    </row>
    <row r="112" spans="1:16" ht="12.75">
      <c r="A112" s="26" t="s">
        <v>50</v>
      </c>
      <c r="B112" s="31" t="s">
        <v>349</v>
      </c>
      <c r="C112" s="31" t="s">
        <v>350</v>
      </c>
      <c r="D112" s="26" t="s">
        <v>52</v>
      </c>
      <c r="E112" s="32" t="s">
        <v>351</v>
      </c>
      <c r="F112" s="33" t="s">
        <v>102</v>
      </c>
      <c r="G112" s="34">
        <v>32.135</v>
      </c>
      <c r="H112" s="35">
        <v>0</v>
      </c>
      <c r="I112" s="35">
        <f>ROUND(ROUND(H112,2)*ROUND(G112,3),2)</f>
      </c>
      <c r="J112" s="33" t="s">
        <v>95</v>
      </c>
      <c r="O112">
        <f>(I112*21)/100</f>
      </c>
      <c r="P112" t="s">
        <v>27</v>
      </c>
    </row>
    <row r="113" spans="1:5" ht="38.25">
      <c r="A113" s="36" t="s">
        <v>55</v>
      </c>
      <c r="E113" s="37" t="s">
        <v>352</v>
      </c>
    </row>
    <row r="114" spans="1:5" ht="25.5">
      <c r="A114" s="40" t="s">
        <v>57</v>
      </c>
      <c r="E114" s="39" t="s">
        <v>353</v>
      </c>
    </row>
    <row r="115" spans="1:16" ht="12.75">
      <c r="A115" s="26" t="s">
        <v>50</v>
      </c>
      <c r="B115" s="31" t="s">
        <v>354</v>
      </c>
      <c r="C115" s="31" t="s">
        <v>355</v>
      </c>
      <c r="D115" s="26" t="s">
        <v>52</v>
      </c>
      <c r="E115" s="32" t="s">
        <v>356</v>
      </c>
      <c r="F115" s="33" t="s">
        <v>102</v>
      </c>
      <c r="G115" s="34">
        <v>107.116</v>
      </c>
      <c r="H115" s="35">
        <v>0</v>
      </c>
      <c r="I115" s="35">
        <f>ROUND(ROUND(H115,2)*ROUND(G115,3),2)</f>
      </c>
      <c r="J115" s="33" t="s">
        <v>95</v>
      </c>
      <c r="O115">
        <f>(I115*21)/100</f>
      </c>
      <c r="P115" t="s">
        <v>27</v>
      </c>
    </row>
    <row r="116" spans="1:5" ht="38.25">
      <c r="A116" s="36" t="s">
        <v>55</v>
      </c>
      <c r="E116" s="37" t="s">
        <v>357</v>
      </c>
    </row>
    <row r="117" spans="1:5" ht="76.5">
      <c r="A117" s="40" t="s">
        <v>57</v>
      </c>
      <c r="E117" s="39" t="s">
        <v>358</v>
      </c>
    </row>
    <row r="118" spans="1:16" ht="12.75">
      <c r="A118" s="26" t="s">
        <v>50</v>
      </c>
      <c r="B118" s="31" t="s">
        <v>359</v>
      </c>
      <c r="C118" s="31" t="s">
        <v>360</v>
      </c>
      <c r="D118" s="26" t="s">
        <v>52</v>
      </c>
      <c r="E118" s="32" t="s">
        <v>361</v>
      </c>
      <c r="F118" s="33" t="s">
        <v>122</v>
      </c>
      <c r="G118" s="34">
        <v>275.52</v>
      </c>
      <c r="H118" s="35">
        <v>0</v>
      </c>
      <c r="I118" s="35">
        <f>ROUND(ROUND(H118,2)*ROUND(G118,3),2)</f>
      </c>
      <c r="J118" s="33" t="s">
        <v>95</v>
      </c>
      <c r="O118">
        <f>(I118*21)/100</f>
      </c>
      <c r="P118" t="s">
        <v>27</v>
      </c>
    </row>
    <row r="119" spans="1:5" ht="12.75">
      <c r="A119" s="36" t="s">
        <v>55</v>
      </c>
      <c r="E119" s="37" t="s">
        <v>362</v>
      </c>
    </row>
    <row r="120" spans="1:5" ht="165.75">
      <c r="A120" s="40" t="s">
        <v>57</v>
      </c>
      <c r="E120" s="39" t="s">
        <v>363</v>
      </c>
    </row>
    <row r="121" spans="1:16" ht="12.75">
      <c r="A121" s="26" t="s">
        <v>50</v>
      </c>
      <c r="B121" s="31" t="s">
        <v>364</v>
      </c>
      <c r="C121" s="31" t="s">
        <v>365</v>
      </c>
      <c r="D121" s="26" t="s">
        <v>52</v>
      </c>
      <c r="E121" s="32" t="s">
        <v>366</v>
      </c>
      <c r="F121" s="33" t="s">
        <v>107</v>
      </c>
      <c r="G121" s="34">
        <v>215.304</v>
      </c>
      <c r="H121" s="35">
        <v>0</v>
      </c>
      <c r="I121" s="35">
        <f>ROUND(ROUND(H121,2)*ROUND(G121,3),2)</f>
      </c>
      <c r="J121" s="33" t="s">
        <v>95</v>
      </c>
      <c r="O121">
        <f>(I121*21)/100</f>
      </c>
      <c r="P121" t="s">
        <v>27</v>
      </c>
    </row>
    <row r="122" spans="1:5" ht="12.75">
      <c r="A122" s="36" t="s">
        <v>55</v>
      </c>
      <c r="E122" s="37" t="s">
        <v>366</v>
      </c>
    </row>
    <row r="123" spans="1:5" ht="25.5">
      <c r="A123" s="38" t="s">
        <v>57</v>
      </c>
      <c r="E123" s="39" t="s">
        <v>367</v>
      </c>
    </row>
    <row r="124" spans="1:18" ht="12.75" customHeight="1">
      <c r="A124" s="6" t="s">
        <v>48</v>
      </c>
      <c r="B124" s="6"/>
      <c r="C124" s="43" t="s">
        <v>27</v>
      </c>
      <c r="D124" s="6"/>
      <c r="E124" s="29" t="s">
        <v>368</v>
      </c>
      <c r="F124" s="6"/>
      <c r="G124" s="6"/>
      <c r="H124" s="6"/>
      <c r="I124" s="44">
        <f>0+Q124</f>
      </c>
      <c r="J124" s="6"/>
      <c r="O124">
        <f>0+R124</f>
      </c>
      <c r="Q124">
        <f>0+I125+I128</f>
      </c>
      <c r="R124">
        <f>0+O125+O128</f>
      </c>
    </row>
    <row r="125" spans="1:16" ht="25.5">
      <c r="A125" s="26" t="s">
        <v>50</v>
      </c>
      <c r="B125" s="31" t="s">
        <v>369</v>
      </c>
      <c r="C125" s="31" t="s">
        <v>370</v>
      </c>
      <c r="D125" s="26" t="s">
        <v>52</v>
      </c>
      <c r="E125" s="32" t="s">
        <v>371</v>
      </c>
      <c r="F125" s="33" t="s">
        <v>102</v>
      </c>
      <c r="G125" s="34">
        <v>12.122</v>
      </c>
      <c r="H125" s="35">
        <v>0</v>
      </c>
      <c r="I125" s="35">
        <f>ROUND(ROUND(H125,2)*ROUND(G125,3),2)</f>
      </c>
      <c r="J125" s="33" t="s">
        <v>95</v>
      </c>
      <c r="O125">
        <f>(I125*21)/100</f>
      </c>
      <c r="P125" t="s">
        <v>27</v>
      </c>
    </row>
    <row r="126" spans="1:5" ht="25.5">
      <c r="A126" s="36" t="s">
        <v>55</v>
      </c>
      <c r="E126" s="37" t="s">
        <v>372</v>
      </c>
    </row>
    <row r="127" spans="1:5" ht="38.25">
      <c r="A127" s="40" t="s">
        <v>57</v>
      </c>
      <c r="E127" s="39" t="s">
        <v>373</v>
      </c>
    </row>
    <row r="128" spans="1:16" ht="25.5">
      <c r="A128" s="26" t="s">
        <v>50</v>
      </c>
      <c r="B128" s="31" t="s">
        <v>374</v>
      </c>
      <c r="C128" s="31" t="s">
        <v>375</v>
      </c>
      <c r="D128" s="26" t="s">
        <v>52</v>
      </c>
      <c r="E128" s="32" t="s">
        <v>376</v>
      </c>
      <c r="F128" s="33" t="s">
        <v>138</v>
      </c>
      <c r="G128" s="34">
        <v>140.521</v>
      </c>
      <c r="H128" s="35">
        <v>0</v>
      </c>
      <c r="I128" s="35">
        <f>ROUND(ROUND(H128,2)*ROUND(G128,3),2)</f>
      </c>
      <c r="J128" s="33" t="s">
        <v>95</v>
      </c>
      <c r="O128">
        <f>(I128*21)/100</f>
      </c>
      <c r="P128" t="s">
        <v>27</v>
      </c>
    </row>
    <row r="129" spans="1:5" ht="38.25">
      <c r="A129" s="36" t="s">
        <v>55</v>
      </c>
      <c r="E129" s="37" t="s">
        <v>377</v>
      </c>
    </row>
    <row r="130" spans="1:5" ht="25.5">
      <c r="A130" s="38" t="s">
        <v>57</v>
      </c>
      <c r="E130" s="39" t="s">
        <v>378</v>
      </c>
    </row>
    <row r="131" spans="1:18" ht="12.75" customHeight="1">
      <c r="A131" s="6" t="s">
        <v>48</v>
      </c>
      <c r="B131" s="6"/>
      <c r="C131" s="43" t="s">
        <v>35</v>
      </c>
      <c r="D131" s="6"/>
      <c r="E131" s="29" t="s">
        <v>379</v>
      </c>
      <c r="F131" s="6"/>
      <c r="G131" s="6"/>
      <c r="H131" s="6"/>
      <c r="I131" s="44">
        <f>0+Q131</f>
      </c>
      <c r="J131" s="6"/>
      <c r="O131">
        <f>0+R131</f>
      </c>
      <c r="Q131">
        <f>0+I132+I135+I138+I141</f>
      </c>
      <c r="R131">
        <f>0+O132+O135+O138+O141</f>
      </c>
    </row>
    <row r="132" spans="1:16" ht="12.75">
      <c r="A132" s="26" t="s">
        <v>50</v>
      </c>
      <c r="B132" s="31" t="s">
        <v>380</v>
      </c>
      <c r="C132" s="31" t="s">
        <v>381</v>
      </c>
      <c r="D132" s="26" t="s">
        <v>52</v>
      </c>
      <c r="E132" s="32" t="s">
        <v>382</v>
      </c>
      <c r="F132" s="33" t="s">
        <v>102</v>
      </c>
      <c r="G132" s="34">
        <v>1.468</v>
      </c>
      <c r="H132" s="35">
        <v>0</v>
      </c>
      <c r="I132" s="35">
        <f>ROUND(ROUND(H132,2)*ROUND(G132,3),2)</f>
      </c>
      <c r="J132" s="33" t="s">
        <v>95</v>
      </c>
      <c r="O132">
        <f>(I132*21)/100</f>
      </c>
      <c r="P132" t="s">
        <v>27</v>
      </c>
    </row>
    <row r="133" spans="1:5" ht="12.75">
      <c r="A133" s="36" t="s">
        <v>55</v>
      </c>
      <c r="E133" s="37" t="s">
        <v>383</v>
      </c>
    </row>
    <row r="134" spans="1:5" ht="25.5">
      <c r="A134" s="40" t="s">
        <v>57</v>
      </c>
      <c r="E134" s="39" t="s">
        <v>384</v>
      </c>
    </row>
    <row r="135" spans="1:16" ht="12.75">
      <c r="A135" s="26" t="s">
        <v>50</v>
      </c>
      <c r="B135" s="31" t="s">
        <v>385</v>
      </c>
      <c r="C135" s="31" t="s">
        <v>386</v>
      </c>
      <c r="D135" s="26" t="s">
        <v>52</v>
      </c>
      <c r="E135" s="32" t="s">
        <v>387</v>
      </c>
      <c r="F135" s="33" t="s">
        <v>102</v>
      </c>
      <c r="G135" s="34">
        <v>29.301</v>
      </c>
      <c r="H135" s="35">
        <v>0</v>
      </c>
      <c r="I135" s="35">
        <f>ROUND(ROUND(H135,2)*ROUND(G135,3),2)</f>
      </c>
      <c r="J135" s="33" t="s">
        <v>95</v>
      </c>
      <c r="O135">
        <f>(I135*21)/100</f>
      </c>
      <c r="P135" t="s">
        <v>27</v>
      </c>
    </row>
    <row r="136" spans="1:5" ht="25.5">
      <c r="A136" s="36" t="s">
        <v>55</v>
      </c>
      <c r="E136" s="37" t="s">
        <v>388</v>
      </c>
    </row>
    <row r="137" spans="1:5" ht="102">
      <c r="A137" s="40" t="s">
        <v>57</v>
      </c>
      <c r="E137" s="39" t="s">
        <v>389</v>
      </c>
    </row>
    <row r="138" spans="1:16" ht="12.75">
      <c r="A138" s="26" t="s">
        <v>50</v>
      </c>
      <c r="B138" s="31" t="s">
        <v>390</v>
      </c>
      <c r="C138" s="31" t="s">
        <v>391</v>
      </c>
      <c r="D138" s="26" t="s">
        <v>52</v>
      </c>
      <c r="E138" s="32" t="s">
        <v>392</v>
      </c>
      <c r="F138" s="33" t="s">
        <v>102</v>
      </c>
      <c r="G138" s="34">
        <v>2.691</v>
      </c>
      <c r="H138" s="35">
        <v>0</v>
      </c>
      <c r="I138" s="35">
        <f>ROUND(ROUND(H138,2)*ROUND(G138,3),2)</f>
      </c>
      <c r="J138" s="33" t="s">
        <v>95</v>
      </c>
      <c r="O138">
        <f>(I138*21)/100</f>
      </c>
      <c r="P138" t="s">
        <v>27</v>
      </c>
    </row>
    <row r="139" spans="1:5" ht="25.5">
      <c r="A139" s="36" t="s">
        <v>55</v>
      </c>
      <c r="E139" s="37" t="s">
        <v>393</v>
      </c>
    </row>
    <row r="140" spans="1:5" ht="38.25">
      <c r="A140" s="40" t="s">
        <v>57</v>
      </c>
      <c r="E140" s="39" t="s">
        <v>394</v>
      </c>
    </row>
    <row r="141" spans="1:16" ht="12.75">
      <c r="A141" s="26" t="s">
        <v>50</v>
      </c>
      <c r="B141" s="31" t="s">
        <v>395</v>
      </c>
      <c r="C141" s="31" t="s">
        <v>396</v>
      </c>
      <c r="D141" s="26" t="s">
        <v>52</v>
      </c>
      <c r="E141" s="32" t="s">
        <v>397</v>
      </c>
      <c r="F141" s="33" t="s">
        <v>122</v>
      </c>
      <c r="G141" s="34">
        <v>6.361</v>
      </c>
      <c r="H141" s="35">
        <v>0</v>
      </c>
      <c r="I141" s="35">
        <f>ROUND(ROUND(H141,2)*ROUND(G141,3),2)</f>
      </c>
      <c r="J141" s="33" t="s">
        <v>95</v>
      </c>
      <c r="O141">
        <f>(I141*21)/100</f>
      </c>
      <c r="P141" t="s">
        <v>27</v>
      </c>
    </row>
    <row r="142" spans="1:5" ht="25.5">
      <c r="A142" s="36" t="s">
        <v>55</v>
      </c>
      <c r="E142" s="37" t="s">
        <v>398</v>
      </c>
    </row>
    <row r="143" spans="1:5" ht="38.25">
      <c r="A143" s="38" t="s">
        <v>57</v>
      </c>
      <c r="E143" s="39" t="s">
        <v>399</v>
      </c>
    </row>
    <row r="144" spans="1:18" ht="12.75" customHeight="1">
      <c r="A144" s="6" t="s">
        <v>48</v>
      </c>
      <c r="B144" s="6"/>
      <c r="C144" s="43" t="s">
        <v>78</v>
      </c>
      <c r="D144" s="6"/>
      <c r="E144" s="29" t="s">
        <v>400</v>
      </c>
      <c r="F144" s="6"/>
      <c r="G144" s="6"/>
      <c r="H144" s="6"/>
      <c r="I144" s="44">
        <f>0+Q144</f>
      </c>
      <c r="J144" s="6"/>
      <c r="O144">
        <f>0+R144</f>
      </c>
      <c r="Q144">
        <f>0+I145+I148+I151+I154+I157+I160+I163+I166+I169+I172+I175+I178+I181+I184+I187+I190+I193+I196+I199+I202+I205+I208+I211+I214+I217+I220+I223+I226+I229+I232+I235+I238+I241+I244+I247</f>
      </c>
      <c r="R144">
        <f>0+O145+O148+O151+O154+O157+O160+O163+O166+O169+O172+O175+O178+O181+O184+O187+O190+O193+O196+O199+O202+O205+O208+O211+O214+O217+O220+O223+O226+O229+O232+O235+O238+O241+O244+O247</f>
      </c>
    </row>
    <row r="145" spans="1:16" ht="12.75">
      <c r="A145" s="26" t="s">
        <v>50</v>
      </c>
      <c r="B145" s="31" t="s">
        <v>401</v>
      </c>
      <c r="C145" s="31" t="s">
        <v>402</v>
      </c>
      <c r="D145" s="26" t="s">
        <v>52</v>
      </c>
      <c r="E145" s="32" t="s">
        <v>403</v>
      </c>
      <c r="F145" s="33" t="s">
        <v>87</v>
      </c>
      <c r="G145" s="34">
        <v>11.009</v>
      </c>
      <c r="H145" s="35">
        <v>0</v>
      </c>
      <c r="I145" s="35">
        <f>ROUND(ROUND(H145,2)*ROUND(G145,3),2)</f>
      </c>
      <c r="J145" s="33" t="s">
        <v>95</v>
      </c>
      <c r="O145">
        <f>(I145*21)/100</f>
      </c>
      <c r="P145" t="s">
        <v>27</v>
      </c>
    </row>
    <row r="146" spans="1:5" ht="12.75">
      <c r="A146" s="36" t="s">
        <v>55</v>
      </c>
      <c r="E146" s="37" t="s">
        <v>403</v>
      </c>
    </row>
    <row r="147" spans="1:5" ht="12.75">
      <c r="A147" s="40" t="s">
        <v>57</v>
      </c>
      <c r="E147" s="39" t="s">
        <v>404</v>
      </c>
    </row>
    <row r="148" spans="1:16" ht="12.75">
      <c r="A148" s="26" t="s">
        <v>50</v>
      </c>
      <c r="B148" s="31" t="s">
        <v>405</v>
      </c>
      <c r="C148" s="31" t="s">
        <v>406</v>
      </c>
      <c r="D148" s="26" t="s">
        <v>52</v>
      </c>
      <c r="E148" s="32" t="s">
        <v>407</v>
      </c>
      <c r="F148" s="33" t="s">
        <v>87</v>
      </c>
      <c r="G148" s="34">
        <v>3.67</v>
      </c>
      <c r="H148" s="35">
        <v>0</v>
      </c>
      <c r="I148" s="35">
        <f>ROUND(ROUND(H148,2)*ROUND(G148,3),2)</f>
      </c>
      <c r="J148" s="33" t="s">
        <v>95</v>
      </c>
      <c r="O148">
        <f>(I148*21)/100</f>
      </c>
      <c r="P148" t="s">
        <v>27</v>
      </c>
    </row>
    <row r="149" spans="1:5" ht="12.75">
      <c r="A149" s="36" t="s">
        <v>55</v>
      </c>
      <c r="E149" s="37" t="s">
        <v>407</v>
      </c>
    </row>
    <row r="150" spans="1:5" ht="12.75">
      <c r="A150" s="40" t="s">
        <v>57</v>
      </c>
      <c r="E150" s="39" t="s">
        <v>408</v>
      </c>
    </row>
    <row r="151" spans="1:16" ht="12.75">
      <c r="A151" s="26" t="s">
        <v>50</v>
      </c>
      <c r="B151" s="31" t="s">
        <v>409</v>
      </c>
      <c r="C151" s="31" t="s">
        <v>410</v>
      </c>
      <c r="D151" s="26" t="s">
        <v>52</v>
      </c>
      <c r="E151" s="32" t="s">
        <v>411</v>
      </c>
      <c r="F151" s="33" t="s">
        <v>87</v>
      </c>
      <c r="G151" s="34">
        <v>5.504</v>
      </c>
      <c r="H151" s="35">
        <v>0</v>
      </c>
      <c r="I151" s="35">
        <f>ROUND(ROUND(H151,2)*ROUND(G151,3),2)</f>
      </c>
      <c r="J151" s="33" t="s">
        <v>95</v>
      </c>
      <c r="O151">
        <f>(I151*21)/100</f>
      </c>
      <c r="P151" t="s">
        <v>27</v>
      </c>
    </row>
    <row r="152" spans="1:5" ht="12.75">
      <c r="A152" s="36" t="s">
        <v>55</v>
      </c>
      <c r="E152" s="37" t="s">
        <v>411</v>
      </c>
    </row>
    <row r="153" spans="1:5" ht="12.75">
      <c r="A153" s="40" t="s">
        <v>57</v>
      </c>
      <c r="E153" s="39" t="s">
        <v>412</v>
      </c>
    </row>
    <row r="154" spans="1:16" ht="12.75">
      <c r="A154" s="26" t="s">
        <v>50</v>
      </c>
      <c r="B154" s="31" t="s">
        <v>413</v>
      </c>
      <c r="C154" s="31" t="s">
        <v>414</v>
      </c>
      <c r="D154" s="26" t="s">
        <v>52</v>
      </c>
      <c r="E154" s="32" t="s">
        <v>415</v>
      </c>
      <c r="F154" s="33" t="s">
        <v>87</v>
      </c>
      <c r="G154" s="34">
        <v>0.917</v>
      </c>
      <c r="H154" s="35">
        <v>0</v>
      </c>
      <c r="I154" s="35">
        <f>ROUND(ROUND(H154,2)*ROUND(G154,3),2)</f>
      </c>
      <c r="J154" s="33" t="s">
        <v>95</v>
      </c>
      <c r="O154">
        <f>(I154*21)/100</f>
      </c>
      <c r="P154" t="s">
        <v>27</v>
      </c>
    </row>
    <row r="155" spans="1:5" ht="12.75">
      <c r="A155" s="36" t="s">
        <v>55</v>
      </c>
      <c r="E155" s="37" t="s">
        <v>415</v>
      </c>
    </row>
    <row r="156" spans="1:5" ht="12.75">
      <c r="A156" s="40" t="s">
        <v>57</v>
      </c>
      <c r="E156" s="39" t="s">
        <v>416</v>
      </c>
    </row>
    <row r="157" spans="1:16" ht="12.75">
      <c r="A157" s="26" t="s">
        <v>50</v>
      </c>
      <c r="B157" s="31" t="s">
        <v>417</v>
      </c>
      <c r="C157" s="31" t="s">
        <v>418</v>
      </c>
      <c r="D157" s="26" t="s">
        <v>52</v>
      </c>
      <c r="E157" s="32" t="s">
        <v>419</v>
      </c>
      <c r="F157" s="33" t="s">
        <v>87</v>
      </c>
      <c r="G157" s="34">
        <v>0.917</v>
      </c>
      <c r="H157" s="35">
        <v>0</v>
      </c>
      <c r="I157" s="35">
        <f>ROUND(ROUND(H157,2)*ROUND(G157,3),2)</f>
      </c>
      <c r="J157" s="33" t="s">
        <v>95</v>
      </c>
      <c r="O157">
        <f>(I157*21)/100</f>
      </c>
      <c r="P157" t="s">
        <v>27</v>
      </c>
    </row>
    <row r="158" spans="1:5" ht="12.75">
      <c r="A158" s="36" t="s">
        <v>55</v>
      </c>
      <c r="E158" s="37" t="s">
        <v>419</v>
      </c>
    </row>
    <row r="159" spans="1:5" ht="12.75">
      <c r="A159" s="40" t="s">
        <v>57</v>
      </c>
      <c r="E159" s="39" t="s">
        <v>416</v>
      </c>
    </row>
    <row r="160" spans="1:16" ht="12.75">
      <c r="A160" s="26" t="s">
        <v>50</v>
      </c>
      <c r="B160" s="31" t="s">
        <v>420</v>
      </c>
      <c r="C160" s="31" t="s">
        <v>421</v>
      </c>
      <c r="D160" s="26" t="s">
        <v>52</v>
      </c>
      <c r="E160" s="32" t="s">
        <v>422</v>
      </c>
      <c r="F160" s="33" t="s">
        <v>87</v>
      </c>
      <c r="G160" s="34">
        <v>0.612</v>
      </c>
      <c r="H160" s="35">
        <v>0</v>
      </c>
      <c r="I160" s="35">
        <f>ROUND(ROUND(H160,2)*ROUND(G160,3),2)</f>
      </c>
      <c r="J160" s="33" t="s">
        <v>95</v>
      </c>
      <c r="O160">
        <f>(I160*21)/100</f>
      </c>
      <c r="P160" t="s">
        <v>27</v>
      </c>
    </row>
    <row r="161" spans="1:5" ht="12.75">
      <c r="A161" s="36" t="s">
        <v>55</v>
      </c>
      <c r="E161" s="37" t="s">
        <v>422</v>
      </c>
    </row>
    <row r="162" spans="1:5" ht="12.75">
      <c r="A162" s="40" t="s">
        <v>57</v>
      </c>
      <c r="E162" s="39" t="s">
        <v>423</v>
      </c>
    </row>
    <row r="163" spans="1:16" ht="12.75">
      <c r="A163" s="26" t="s">
        <v>50</v>
      </c>
      <c r="B163" s="31" t="s">
        <v>424</v>
      </c>
      <c r="C163" s="31" t="s">
        <v>425</v>
      </c>
      <c r="D163" s="26" t="s">
        <v>52</v>
      </c>
      <c r="E163" s="32" t="s">
        <v>426</v>
      </c>
      <c r="F163" s="33" t="s">
        <v>87</v>
      </c>
      <c r="G163" s="34">
        <v>0.306</v>
      </c>
      <c r="H163" s="35">
        <v>0</v>
      </c>
      <c r="I163" s="35">
        <f>ROUND(ROUND(H163,2)*ROUND(G163,3),2)</f>
      </c>
      <c r="J163" s="33" t="s">
        <v>95</v>
      </c>
      <c r="O163">
        <f>(I163*21)/100</f>
      </c>
      <c r="P163" t="s">
        <v>27</v>
      </c>
    </row>
    <row r="164" spans="1:5" ht="12.75">
      <c r="A164" s="36" t="s">
        <v>55</v>
      </c>
      <c r="E164" s="37" t="s">
        <v>426</v>
      </c>
    </row>
    <row r="165" spans="1:5" ht="12.75">
      <c r="A165" s="40" t="s">
        <v>57</v>
      </c>
      <c r="E165" s="39" t="s">
        <v>427</v>
      </c>
    </row>
    <row r="166" spans="1:16" ht="12.75">
      <c r="A166" s="26" t="s">
        <v>50</v>
      </c>
      <c r="B166" s="31" t="s">
        <v>428</v>
      </c>
      <c r="C166" s="31" t="s">
        <v>429</v>
      </c>
      <c r="D166" s="26" t="s">
        <v>52</v>
      </c>
      <c r="E166" s="32" t="s">
        <v>430</v>
      </c>
      <c r="F166" s="33" t="s">
        <v>87</v>
      </c>
      <c r="G166" s="34">
        <v>4.587</v>
      </c>
      <c r="H166" s="35">
        <v>0</v>
      </c>
      <c r="I166" s="35">
        <f>ROUND(ROUND(H166,2)*ROUND(G166,3),2)</f>
      </c>
      <c r="J166" s="33" t="s">
        <v>95</v>
      </c>
      <c r="O166">
        <f>(I166*21)/100</f>
      </c>
      <c r="P166" t="s">
        <v>27</v>
      </c>
    </row>
    <row r="167" spans="1:5" ht="12.75">
      <c r="A167" s="36" t="s">
        <v>55</v>
      </c>
      <c r="E167" s="37" t="s">
        <v>430</v>
      </c>
    </row>
    <row r="168" spans="1:5" ht="12.75">
      <c r="A168" s="40" t="s">
        <v>57</v>
      </c>
      <c r="E168" s="39" t="s">
        <v>431</v>
      </c>
    </row>
    <row r="169" spans="1:16" ht="12.75">
      <c r="A169" s="26" t="s">
        <v>50</v>
      </c>
      <c r="B169" s="31" t="s">
        <v>432</v>
      </c>
      <c r="C169" s="31" t="s">
        <v>433</v>
      </c>
      <c r="D169" s="26" t="s">
        <v>52</v>
      </c>
      <c r="E169" s="32" t="s">
        <v>434</v>
      </c>
      <c r="F169" s="33" t="s">
        <v>87</v>
      </c>
      <c r="G169" s="34">
        <v>4.893</v>
      </c>
      <c r="H169" s="35">
        <v>0</v>
      </c>
      <c r="I169" s="35">
        <f>ROUND(ROUND(H169,2)*ROUND(G169,3),2)</f>
      </c>
      <c r="J169" s="33"/>
      <c r="O169">
        <f>(I169*21)/100</f>
      </c>
      <c r="P169" t="s">
        <v>27</v>
      </c>
    </row>
    <row r="170" spans="1:5" ht="12.75">
      <c r="A170" s="36" t="s">
        <v>55</v>
      </c>
      <c r="E170" s="37" t="s">
        <v>434</v>
      </c>
    </row>
    <row r="171" spans="1:5" ht="12.75">
      <c r="A171" s="40" t="s">
        <v>57</v>
      </c>
      <c r="E171" s="39" t="s">
        <v>435</v>
      </c>
    </row>
    <row r="172" spans="1:16" ht="12.75">
      <c r="A172" s="26" t="s">
        <v>50</v>
      </c>
      <c r="B172" s="31" t="s">
        <v>436</v>
      </c>
      <c r="C172" s="31" t="s">
        <v>437</v>
      </c>
      <c r="D172" s="26" t="s">
        <v>52</v>
      </c>
      <c r="E172" s="32" t="s">
        <v>438</v>
      </c>
      <c r="F172" s="33" t="s">
        <v>87</v>
      </c>
      <c r="G172" s="34">
        <v>4.893</v>
      </c>
      <c r="H172" s="35">
        <v>0</v>
      </c>
      <c r="I172" s="35">
        <f>ROUND(ROUND(H172,2)*ROUND(G172,3),2)</f>
      </c>
      <c r="J172" s="33"/>
      <c r="O172">
        <f>(I172*21)/100</f>
      </c>
      <c r="P172" t="s">
        <v>27</v>
      </c>
    </row>
    <row r="173" spans="1:5" ht="12.75">
      <c r="A173" s="36" t="s">
        <v>55</v>
      </c>
      <c r="E173" s="37" t="s">
        <v>438</v>
      </c>
    </row>
    <row r="174" spans="1:5" ht="12.75">
      <c r="A174" s="40" t="s">
        <v>57</v>
      </c>
      <c r="E174" s="39" t="s">
        <v>435</v>
      </c>
    </row>
    <row r="175" spans="1:16" ht="12.75">
      <c r="A175" s="26" t="s">
        <v>50</v>
      </c>
      <c r="B175" s="31" t="s">
        <v>439</v>
      </c>
      <c r="C175" s="31" t="s">
        <v>440</v>
      </c>
      <c r="D175" s="26" t="s">
        <v>52</v>
      </c>
      <c r="E175" s="32" t="s">
        <v>441</v>
      </c>
      <c r="F175" s="33" t="s">
        <v>87</v>
      </c>
      <c r="G175" s="34">
        <v>4.893</v>
      </c>
      <c r="H175" s="35">
        <v>0</v>
      </c>
      <c r="I175" s="35">
        <f>ROUND(ROUND(H175,2)*ROUND(G175,3),2)</f>
      </c>
      <c r="J175" s="33"/>
      <c r="O175">
        <f>(I175*21)/100</f>
      </c>
      <c r="P175" t="s">
        <v>27</v>
      </c>
    </row>
    <row r="176" spans="1:5" ht="12.75">
      <c r="A176" s="36" t="s">
        <v>55</v>
      </c>
      <c r="E176" s="37" t="s">
        <v>441</v>
      </c>
    </row>
    <row r="177" spans="1:5" ht="12.75">
      <c r="A177" s="40" t="s">
        <v>57</v>
      </c>
      <c r="E177" s="39" t="s">
        <v>435</v>
      </c>
    </row>
    <row r="178" spans="1:16" ht="12.75">
      <c r="A178" s="26" t="s">
        <v>50</v>
      </c>
      <c r="B178" s="31" t="s">
        <v>442</v>
      </c>
      <c r="C178" s="31" t="s">
        <v>443</v>
      </c>
      <c r="D178" s="26" t="s">
        <v>52</v>
      </c>
      <c r="E178" s="32" t="s">
        <v>444</v>
      </c>
      <c r="F178" s="33" t="s">
        <v>87</v>
      </c>
      <c r="G178" s="34">
        <v>4.893</v>
      </c>
      <c r="H178" s="35">
        <v>0</v>
      </c>
      <c r="I178" s="35">
        <f>ROUND(ROUND(H178,2)*ROUND(G178,3),2)</f>
      </c>
      <c r="J178" s="33"/>
      <c r="O178">
        <f>(I178*21)/100</f>
      </c>
      <c r="P178" t="s">
        <v>27</v>
      </c>
    </row>
    <row r="179" spans="1:5" ht="12.75">
      <c r="A179" s="36" t="s">
        <v>55</v>
      </c>
      <c r="E179" s="37" t="s">
        <v>444</v>
      </c>
    </row>
    <row r="180" spans="1:5" ht="12.75">
      <c r="A180" s="40" t="s">
        <v>57</v>
      </c>
      <c r="E180" s="39" t="s">
        <v>435</v>
      </c>
    </row>
    <row r="181" spans="1:16" ht="12.75">
      <c r="A181" s="26" t="s">
        <v>50</v>
      </c>
      <c r="B181" s="31" t="s">
        <v>445</v>
      </c>
      <c r="C181" s="31" t="s">
        <v>446</v>
      </c>
      <c r="D181" s="26" t="s">
        <v>52</v>
      </c>
      <c r="E181" s="32" t="s">
        <v>447</v>
      </c>
      <c r="F181" s="33" t="s">
        <v>87</v>
      </c>
      <c r="G181" s="34">
        <v>4.893</v>
      </c>
      <c r="H181" s="35">
        <v>0</v>
      </c>
      <c r="I181" s="35">
        <f>ROUND(ROUND(H181,2)*ROUND(G181,3),2)</f>
      </c>
      <c r="J181" s="33"/>
      <c r="O181">
        <f>(I181*21)/100</f>
      </c>
      <c r="P181" t="s">
        <v>27</v>
      </c>
    </row>
    <row r="182" spans="1:5" ht="12.75">
      <c r="A182" s="36" t="s">
        <v>55</v>
      </c>
      <c r="E182" s="37" t="s">
        <v>447</v>
      </c>
    </row>
    <row r="183" spans="1:5" ht="12.75">
      <c r="A183" s="40" t="s">
        <v>57</v>
      </c>
      <c r="E183" s="39" t="s">
        <v>435</v>
      </c>
    </row>
    <row r="184" spans="1:16" ht="12.75">
      <c r="A184" s="26" t="s">
        <v>50</v>
      </c>
      <c r="B184" s="31" t="s">
        <v>448</v>
      </c>
      <c r="C184" s="31" t="s">
        <v>449</v>
      </c>
      <c r="D184" s="26" t="s">
        <v>52</v>
      </c>
      <c r="E184" s="32" t="s">
        <v>450</v>
      </c>
      <c r="F184" s="33" t="s">
        <v>87</v>
      </c>
      <c r="G184" s="34">
        <v>4.893</v>
      </c>
      <c r="H184" s="35">
        <v>0</v>
      </c>
      <c r="I184" s="35">
        <f>ROUND(ROUND(H184,2)*ROUND(G184,3),2)</f>
      </c>
      <c r="J184" s="33"/>
      <c r="O184">
        <f>(I184*21)/100</f>
      </c>
      <c r="P184" t="s">
        <v>27</v>
      </c>
    </row>
    <row r="185" spans="1:5" ht="12.75">
      <c r="A185" s="36" t="s">
        <v>55</v>
      </c>
      <c r="E185" s="37" t="s">
        <v>450</v>
      </c>
    </row>
    <row r="186" spans="1:5" ht="12.75">
      <c r="A186" s="40" t="s">
        <v>57</v>
      </c>
      <c r="E186" s="39" t="s">
        <v>435</v>
      </c>
    </row>
    <row r="187" spans="1:16" ht="12.75">
      <c r="A187" s="26" t="s">
        <v>50</v>
      </c>
      <c r="B187" s="31" t="s">
        <v>451</v>
      </c>
      <c r="C187" s="31" t="s">
        <v>452</v>
      </c>
      <c r="D187" s="26" t="s">
        <v>52</v>
      </c>
      <c r="E187" s="32" t="s">
        <v>453</v>
      </c>
      <c r="F187" s="33" t="s">
        <v>87</v>
      </c>
      <c r="G187" s="34">
        <v>4.893</v>
      </c>
      <c r="H187" s="35">
        <v>0</v>
      </c>
      <c r="I187" s="35">
        <f>ROUND(ROUND(H187,2)*ROUND(G187,3),2)</f>
      </c>
      <c r="J187" s="33"/>
      <c r="O187">
        <f>(I187*21)/100</f>
      </c>
      <c r="P187" t="s">
        <v>27</v>
      </c>
    </row>
    <row r="188" spans="1:5" ht="12.75">
      <c r="A188" s="36" t="s">
        <v>55</v>
      </c>
      <c r="E188" s="37" t="s">
        <v>453</v>
      </c>
    </row>
    <row r="189" spans="1:5" ht="12.75">
      <c r="A189" s="40" t="s">
        <v>57</v>
      </c>
      <c r="E189" s="39" t="s">
        <v>435</v>
      </c>
    </row>
    <row r="190" spans="1:16" ht="12.75">
      <c r="A190" s="26" t="s">
        <v>50</v>
      </c>
      <c r="B190" s="31" t="s">
        <v>454</v>
      </c>
      <c r="C190" s="31" t="s">
        <v>455</v>
      </c>
      <c r="D190" s="26" t="s">
        <v>52</v>
      </c>
      <c r="E190" s="32" t="s">
        <v>456</v>
      </c>
      <c r="F190" s="33" t="s">
        <v>87</v>
      </c>
      <c r="G190" s="34">
        <v>4.893</v>
      </c>
      <c r="H190" s="35">
        <v>0</v>
      </c>
      <c r="I190" s="35">
        <f>ROUND(ROUND(H190,2)*ROUND(G190,3),2)</f>
      </c>
      <c r="J190" s="33"/>
      <c r="O190">
        <f>(I190*21)/100</f>
      </c>
      <c r="P190" t="s">
        <v>27</v>
      </c>
    </row>
    <row r="191" spans="1:5" ht="12.75">
      <c r="A191" s="36" t="s">
        <v>55</v>
      </c>
      <c r="E191" s="37" t="s">
        <v>456</v>
      </c>
    </row>
    <row r="192" spans="1:5" ht="12.75">
      <c r="A192" s="40" t="s">
        <v>57</v>
      </c>
      <c r="E192" s="39" t="s">
        <v>435</v>
      </c>
    </row>
    <row r="193" spans="1:16" ht="12.75">
      <c r="A193" s="26" t="s">
        <v>50</v>
      </c>
      <c r="B193" s="31" t="s">
        <v>457</v>
      </c>
      <c r="C193" s="31" t="s">
        <v>458</v>
      </c>
      <c r="D193" s="26" t="s">
        <v>52</v>
      </c>
      <c r="E193" s="32" t="s">
        <v>459</v>
      </c>
      <c r="F193" s="33" t="s">
        <v>138</v>
      </c>
      <c r="G193" s="34">
        <v>29.103</v>
      </c>
      <c r="H193" s="35">
        <v>0</v>
      </c>
      <c r="I193" s="35">
        <f>ROUND(ROUND(H193,2)*ROUND(G193,3),2)</f>
      </c>
      <c r="J193" s="33" t="s">
        <v>95</v>
      </c>
      <c r="O193">
        <f>(I193*21)/100</f>
      </c>
      <c r="P193" t="s">
        <v>27</v>
      </c>
    </row>
    <row r="194" spans="1:5" ht="25.5">
      <c r="A194" s="36" t="s">
        <v>55</v>
      </c>
      <c r="E194" s="37" t="s">
        <v>460</v>
      </c>
    </row>
    <row r="195" spans="1:5" ht="242.25">
      <c r="A195" s="40" t="s">
        <v>57</v>
      </c>
      <c r="E195" s="39" t="s">
        <v>461</v>
      </c>
    </row>
    <row r="196" spans="1:16" ht="12.75">
      <c r="A196" s="26" t="s">
        <v>50</v>
      </c>
      <c r="B196" s="31" t="s">
        <v>462</v>
      </c>
      <c r="C196" s="31" t="s">
        <v>463</v>
      </c>
      <c r="D196" s="26" t="s">
        <v>52</v>
      </c>
      <c r="E196" s="32" t="s">
        <v>464</v>
      </c>
      <c r="F196" s="33" t="s">
        <v>138</v>
      </c>
      <c r="G196" s="34">
        <v>127.678</v>
      </c>
      <c r="H196" s="35">
        <v>0</v>
      </c>
      <c r="I196" s="35">
        <f>ROUND(ROUND(H196,2)*ROUND(G196,3),2)</f>
      </c>
      <c r="J196" s="33" t="s">
        <v>95</v>
      </c>
      <c r="O196">
        <f>(I196*21)/100</f>
      </c>
      <c r="P196" t="s">
        <v>27</v>
      </c>
    </row>
    <row r="197" spans="1:5" ht="25.5">
      <c r="A197" s="36" t="s">
        <v>55</v>
      </c>
      <c r="E197" s="37" t="s">
        <v>465</v>
      </c>
    </row>
    <row r="198" spans="1:5" ht="25.5">
      <c r="A198" s="40" t="s">
        <v>57</v>
      </c>
      <c r="E198" s="39" t="s">
        <v>466</v>
      </c>
    </row>
    <row r="199" spans="1:16" ht="25.5">
      <c r="A199" s="26" t="s">
        <v>50</v>
      </c>
      <c r="B199" s="31" t="s">
        <v>467</v>
      </c>
      <c r="C199" s="31" t="s">
        <v>468</v>
      </c>
      <c r="D199" s="26" t="s">
        <v>52</v>
      </c>
      <c r="E199" s="32" t="s">
        <v>469</v>
      </c>
      <c r="F199" s="33" t="s">
        <v>87</v>
      </c>
      <c r="G199" s="34">
        <v>20.183</v>
      </c>
      <c r="H199" s="35">
        <v>0</v>
      </c>
      <c r="I199" s="35">
        <f>ROUND(ROUND(H199,2)*ROUND(G199,3),2)</f>
      </c>
      <c r="J199" s="33" t="s">
        <v>95</v>
      </c>
      <c r="O199">
        <f>(I199*21)/100</f>
      </c>
      <c r="P199" t="s">
        <v>27</v>
      </c>
    </row>
    <row r="200" spans="1:5" ht="25.5">
      <c r="A200" s="36" t="s">
        <v>55</v>
      </c>
      <c r="E200" s="37" t="s">
        <v>470</v>
      </c>
    </row>
    <row r="201" spans="1:5" ht="12.75">
      <c r="A201" s="40" t="s">
        <v>57</v>
      </c>
      <c r="E201" s="39" t="s">
        <v>471</v>
      </c>
    </row>
    <row r="202" spans="1:16" ht="25.5">
      <c r="A202" s="26" t="s">
        <v>50</v>
      </c>
      <c r="B202" s="31" t="s">
        <v>472</v>
      </c>
      <c r="C202" s="31" t="s">
        <v>473</v>
      </c>
      <c r="D202" s="26" t="s">
        <v>52</v>
      </c>
      <c r="E202" s="32" t="s">
        <v>474</v>
      </c>
      <c r="F202" s="33" t="s">
        <v>87</v>
      </c>
      <c r="G202" s="34">
        <v>0.306</v>
      </c>
      <c r="H202" s="35">
        <v>0</v>
      </c>
      <c r="I202" s="35">
        <f>ROUND(ROUND(H202,2)*ROUND(G202,3),2)</f>
      </c>
      <c r="J202" s="33" t="s">
        <v>95</v>
      </c>
      <c r="O202">
        <f>(I202*21)/100</f>
      </c>
      <c r="P202" t="s">
        <v>27</v>
      </c>
    </row>
    <row r="203" spans="1:5" ht="25.5">
      <c r="A203" s="36" t="s">
        <v>55</v>
      </c>
      <c r="E203" s="37" t="s">
        <v>475</v>
      </c>
    </row>
    <row r="204" spans="1:5" ht="25.5">
      <c r="A204" s="40" t="s">
        <v>57</v>
      </c>
      <c r="E204" s="39" t="s">
        <v>476</v>
      </c>
    </row>
    <row r="205" spans="1:16" ht="25.5">
      <c r="A205" s="26" t="s">
        <v>50</v>
      </c>
      <c r="B205" s="31" t="s">
        <v>477</v>
      </c>
      <c r="C205" s="31" t="s">
        <v>478</v>
      </c>
      <c r="D205" s="26" t="s">
        <v>52</v>
      </c>
      <c r="E205" s="32" t="s">
        <v>479</v>
      </c>
      <c r="F205" s="33" t="s">
        <v>87</v>
      </c>
      <c r="G205" s="34">
        <v>2.446</v>
      </c>
      <c r="H205" s="35">
        <v>0</v>
      </c>
      <c r="I205" s="35">
        <f>ROUND(ROUND(H205,2)*ROUND(G205,3),2)</f>
      </c>
      <c r="J205" s="33" t="s">
        <v>95</v>
      </c>
      <c r="O205">
        <f>(I205*21)/100</f>
      </c>
      <c r="P205" t="s">
        <v>27</v>
      </c>
    </row>
    <row r="206" spans="1:5" ht="25.5">
      <c r="A206" s="36" t="s">
        <v>55</v>
      </c>
      <c r="E206" s="37" t="s">
        <v>480</v>
      </c>
    </row>
    <row r="207" spans="1:5" ht="12.75">
      <c r="A207" s="40" t="s">
        <v>57</v>
      </c>
      <c r="E207" s="39" t="s">
        <v>481</v>
      </c>
    </row>
    <row r="208" spans="1:16" ht="25.5">
      <c r="A208" s="26" t="s">
        <v>50</v>
      </c>
      <c r="B208" s="31" t="s">
        <v>482</v>
      </c>
      <c r="C208" s="31" t="s">
        <v>483</v>
      </c>
      <c r="D208" s="26" t="s">
        <v>52</v>
      </c>
      <c r="E208" s="32" t="s">
        <v>484</v>
      </c>
      <c r="F208" s="33" t="s">
        <v>87</v>
      </c>
      <c r="G208" s="34">
        <v>4.587</v>
      </c>
      <c r="H208" s="35">
        <v>0</v>
      </c>
      <c r="I208" s="35">
        <f>ROUND(ROUND(H208,2)*ROUND(G208,3),2)</f>
      </c>
      <c r="J208" s="33" t="s">
        <v>95</v>
      </c>
      <c r="O208">
        <f>(I208*21)/100</f>
      </c>
      <c r="P208" t="s">
        <v>27</v>
      </c>
    </row>
    <row r="209" spans="1:5" ht="25.5">
      <c r="A209" s="36" t="s">
        <v>55</v>
      </c>
      <c r="E209" s="37" t="s">
        <v>485</v>
      </c>
    </row>
    <row r="210" spans="1:5" ht="12.75">
      <c r="A210" s="40" t="s">
        <v>57</v>
      </c>
      <c r="E210" s="39" t="s">
        <v>431</v>
      </c>
    </row>
    <row r="211" spans="1:16" ht="12.75">
      <c r="A211" s="26" t="s">
        <v>50</v>
      </c>
      <c r="B211" s="31" t="s">
        <v>486</v>
      </c>
      <c r="C211" s="31" t="s">
        <v>487</v>
      </c>
      <c r="D211" s="26" t="s">
        <v>52</v>
      </c>
      <c r="E211" s="32" t="s">
        <v>488</v>
      </c>
      <c r="F211" s="33" t="s">
        <v>489</v>
      </c>
      <c r="G211" s="34">
        <v>5.504</v>
      </c>
      <c r="H211" s="35">
        <v>0</v>
      </c>
      <c r="I211" s="35">
        <f>ROUND(ROUND(H211,2)*ROUND(G211,3),2)</f>
      </c>
      <c r="J211" s="33" t="s">
        <v>95</v>
      </c>
      <c r="O211">
        <f>(I211*21)/100</f>
      </c>
      <c r="P211" t="s">
        <v>27</v>
      </c>
    </row>
    <row r="212" spans="1:5" ht="12.75">
      <c r="A212" s="36" t="s">
        <v>55</v>
      </c>
      <c r="E212" s="37" t="s">
        <v>490</v>
      </c>
    </row>
    <row r="213" spans="1:5" ht="12.75">
      <c r="A213" s="40" t="s">
        <v>57</v>
      </c>
      <c r="E213" s="39" t="s">
        <v>412</v>
      </c>
    </row>
    <row r="214" spans="1:16" ht="12.75">
      <c r="A214" s="26" t="s">
        <v>50</v>
      </c>
      <c r="B214" s="31" t="s">
        <v>491</v>
      </c>
      <c r="C214" s="31" t="s">
        <v>492</v>
      </c>
      <c r="D214" s="26" t="s">
        <v>52</v>
      </c>
      <c r="E214" s="32" t="s">
        <v>493</v>
      </c>
      <c r="F214" s="33" t="s">
        <v>489</v>
      </c>
      <c r="G214" s="34">
        <v>3.67</v>
      </c>
      <c r="H214" s="35">
        <v>0</v>
      </c>
      <c r="I214" s="35">
        <f>ROUND(ROUND(H214,2)*ROUND(G214,3),2)</f>
      </c>
      <c r="J214" s="33" t="s">
        <v>95</v>
      </c>
      <c r="O214">
        <f>(I214*21)/100</f>
      </c>
      <c r="P214" t="s">
        <v>27</v>
      </c>
    </row>
    <row r="215" spans="1:5" ht="12.75">
      <c r="A215" s="36" t="s">
        <v>55</v>
      </c>
      <c r="E215" s="37" t="s">
        <v>494</v>
      </c>
    </row>
    <row r="216" spans="1:5" ht="12.75">
      <c r="A216" s="40" t="s">
        <v>57</v>
      </c>
      <c r="E216" s="39" t="s">
        <v>408</v>
      </c>
    </row>
    <row r="217" spans="1:16" ht="12.75">
      <c r="A217" s="26" t="s">
        <v>50</v>
      </c>
      <c r="B217" s="31" t="s">
        <v>495</v>
      </c>
      <c r="C217" s="31" t="s">
        <v>496</v>
      </c>
      <c r="D217" s="26" t="s">
        <v>52</v>
      </c>
      <c r="E217" s="32" t="s">
        <v>497</v>
      </c>
      <c r="F217" s="33" t="s">
        <v>87</v>
      </c>
      <c r="G217" s="34">
        <v>3.67</v>
      </c>
      <c r="H217" s="35">
        <v>0</v>
      </c>
      <c r="I217" s="35">
        <f>ROUND(ROUND(H217,2)*ROUND(G217,3),2)</f>
      </c>
      <c r="J217" s="33"/>
      <c r="O217">
        <f>(I217*21)/100</f>
      </c>
      <c r="P217" t="s">
        <v>27</v>
      </c>
    </row>
    <row r="218" spans="1:5" ht="12.75">
      <c r="A218" s="36" t="s">
        <v>55</v>
      </c>
      <c r="E218" s="37" t="s">
        <v>497</v>
      </c>
    </row>
    <row r="219" spans="1:5" ht="12.75">
      <c r="A219" s="40" t="s">
        <v>57</v>
      </c>
      <c r="E219" s="39" t="s">
        <v>408</v>
      </c>
    </row>
    <row r="220" spans="1:16" ht="25.5">
      <c r="A220" s="26" t="s">
        <v>50</v>
      </c>
      <c r="B220" s="31" t="s">
        <v>498</v>
      </c>
      <c r="C220" s="31" t="s">
        <v>499</v>
      </c>
      <c r="D220" s="26" t="s">
        <v>52</v>
      </c>
      <c r="E220" s="32" t="s">
        <v>500</v>
      </c>
      <c r="F220" s="33" t="s">
        <v>54</v>
      </c>
      <c r="G220" s="34">
        <v>0.306</v>
      </c>
      <c r="H220" s="35">
        <v>0</v>
      </c>
      <c r="I220" s="35">
        <f>ROUND(ROUND(H220,2)*ROUND(G220,3),2)</f>
      </c>
      <c r="J220" s="33"/>
      <c r="O220">
        <f>(I220*21)/100</f>
      </c>
      <c r="P220" t="s">
        <v>27</v>
      </c>
    </row>
    <row r="221" spans="1:5" ht="25.5">
      <c r="A221" s="36" t="s">
        <v>55</v>
      </c>
      <c r="E221" s="37" t="s">
        <v>501</v>
      </c>
    </row>
    <row r="222" spans="1:5" ht="12.75">
      <c r="A222" s="40" t="s">
        <v>57</v>
      </c>
      <c r="E222" s="39" t="s">
        <v>427</v>
      </c>
    </row>
    <row r="223" spans="1:16" ht="25.5">
      <c r="A223" s="26" t="s">
        <v>50</v>
      </c>
      <c r="B223" s="31" t="s">
        <v>502</v>
      </c>
      <c r="C223" s="31" t="s">
        <v>503</v>
      </c>
      <c r="D223" s="26" t="s">
        <v>52</v>
      </c>
      <c r="E223" s="32" t="s">
        <v>501</v>
      </c>
      <c r="F223" s="33" t="s">
        <v>54</v>
      </c>
      <c r="G223" s="34">
        <v>0.306</v>
      </c>
      <c r="H223" s="35">
        <v>0</v>
      </c>
      <c r="I223" s="35">
        <f>ROUND(ROUND(H223,2)*ROUND(G223,3),2)</f>
      </c>
      <c r="J223" s="33"/>
      <c r="O223">
        <f>(I223*21)/100</f>
      </c>
      <c r="P223" t="s">
        <v>27</v>
      </c>
    </row>
    <row r="224" spans="1:5" ht="25.5">
      <c r="A224" s="36" t="s">
        <v>55</v>
      </c>
      <c r="E224" s="37" t="s">
        <v>501</v>
      </c>
    </row>
    <row r="225" spans="1:5" ht="12.75">
      <c r="A225" s="40" t="s">
        <v>57</v>
      </c>
      <c r="E225" s="39" t="s">
        <v>427</v>
      </c>
    </row>
    <row r="226" spans="1:16" ht="25.5">
      <c r="A226" s="26" t="s">
        <v>50</v>
      </c>
      <c r="B226" s="31" t="s">
        <v>504</v>
      </c>
      <c r="C226" s="31" t="s">
        <v>505</v>
      </c>
      <c r="D226" s="26" t="s">
        <v>52</v>
      </c>
      <c r="E226" s="32" t="s">
        <v>506</v>
      </c>
      <c r="F226" s="33" t="s">
        <v>54</v>
      </c>
      <c r="G226" s="34">
        <v>0.612</v>
      </c>
      <c r="H226" s="35">
        <v>0</v>
      </c>
      <c r="I226" s="35">
        <f>ROUND(ROUND(H226,2)*ROUND(G226,3),2)</f>
      </c>
      <c r="J226" s="33"/>
      <c r="O226">
        <f>(I226*21)/100</f>
      </c>
      <c r="P226" t="s">
        <v>27</v>
      </c>
    </row>
    <row r="227" spans="1:5" ht="25.5">
      <c r="A227" s="36" t="s">
        <v>55</v>
      </c>
      <c r="E227" s="37" t="s">
        <v>506</v>
      </c>
    </row>
    <row r="228" spans="1:5" ht="12.75">
      <c r="A228" s="40" t="s">
        <v>57</v>
      </c>
      <c r="E228" s="39" t="s">
        <v>423</v>
      </c>
    </row>
    <row r="229" spans="1:16" ht="25.5">
      <c r="A229" s="26" t="s">
        <v>50</v>
      </c>
      <c r="B229" s="31" t="s">
        <v>507</v>
      </c>
      <c r="C229" s="31" t="s">
        <v>508</v>
      </c>
      <c r="D229" s="26" t="s">
        <v>52</v>
      </c>
      <c r="E229" s="32" t="s">
        <v>509</v>
      </c>
      <c r="F229" s="33" t="s">
        <v>54</v>
      </c>
      <c r="G229" s="34">
        <v>2.141</v>
      </c>
      <c r="H229" s="35">
        <v>0</v>
      </c>
      <c r="I229" s="35">
        <f>ROUND(ROUND(H229,2)*ROUND(G229,3),2)</f>
      </c>
      <c r="J229" s="33"/>
      <c r="O229">
        <f>(I229*21)/100</f>
      </c>
      <c r="P229" t="s">
        <v>27</v>
      </c>
    </row>
    <row r="230" spans="1:5" ht="25.5">
      <c r="A230" s="36" t="s">
        <v>55</v>
      </c>
      <c r="E230" s="37" t="s">
        <v>509</v>
      </c>
    </row>
    <row r="231" spans="1:5" ht="12.75">
      <c r="A231" s="40" t="s">
        <v>57</v>
      </c>
      <c r="E231" s="39" t="s">
        <v>510</v>
      </c>
    </row>
    <row r="232" spans="1:16" ht="25.5">
      <c r="A232" s="26" t="s">
        <v>50</v>
      </c>
      <c r="B232" s="31" t="s">
        <v>511</v>
      </c>
      <c r="C232" s="31" t="s">
        <v>512</v>
      </c>
      <c r="D232" s="26" t="s">
        <v>52</v>
      </c>
      <c r="E232" s="32" t="s">
        <v>513</v>
      </c>
      <c r="F232" s="33" t="s">
        <v>54</v>
      </c>
      <c r="G232" s="34">
        <v>0.306</v>
      </c>
      <c r="H232" s="35">
        <v>0</v>
      </c>
      <c r="I232" s="35">
        <f>ROUND(ROUND(H232,2)*ROUND(G232,3),2)</f>
      </c>
      <c r="J232" s="33"/>
      <c r="O232">
        <f>(I232*21)/100</f>
      </c>
      <c r="P232" t="s">
        <v>27</v>
      </c>
    </row>
    <row r="233" spans="1:5" ht="25.5">
      <c r="A233" s="36" t="s">
        <v>55</v>
      </c>
      <c r="E233" s="37" t="s">
        <v>513</v>
      </c>
    </row>
    <row r="234" spans="1:5" ht="12.75">
      <c r="A234" s="40" t="s">
        <v>57</v>
      </c>
      <c r="E234" s="39" t="s">
        <v>427</v>
      </c>
    </row>
    <row r="235" spans="1:16" ht="12.75">
      <c r="A235" s="26" t="s">
        <v>50</v>
      </c>
      <c r="B235" s="31" t="s">
        <v>514</v>
      </c>
      <c r="C235" s="31" t="s">
        <v>515</v>
      </c>
      <c r="D235" s="26" t="s">
        <v>52</v>
      </c>
      <c r="E235" s="32" t="s">
        <v>516</v>
      </c>
      <c r="F235" s="33" t="s">
        <v>87</v>
      </c>
      <c r="G235" s="34">
        <v>4.893</v>
      </c>
      <c r="H235" s="35">
        <v>0</v>
      </c>
      <c r="I235" s="35">
        <f>ROUND(ROUND(H235,2)*ROUND(G235,3),2)</f>
      </c>
      <c r="J235" s="33" t="s">
        <v>95</v>
      </c>
      <c r="O235">
        <f>(I235*21)/100</f>
      </c>
      <c r="P235" t="s">
        <v>27</v>
      </c>
    </row>
    <row r="236" spans="1:5" ht="12.75">
      <c r="A236" s="36" t="s">
        <v>55</v>
      </c>
      <c r="E236" s="37" t="s">
        <v>517</v>
      </c>
    </row>
    <row r="237" spans="1:5" ht="12.75">
      <c r="A237" s="40" t="s">
        <v>57</v>
      </c>
      <c r="E237" s="39" t="s">
        <v>435</v>
      </c>
    </row>
    <row r="238" spans="1:16" ht="25.5">
      <c r="A238" s="26" t="s">
        <v>50</v>
      </c>
      <c r="B238" s="31" t="s">
        <v>518</v>
      </c>
      <c r="C238" s="31" t="s">
        <v>519</v>
      </c>
      <c r="D238" s="26" t="s">
        <v>52</v>
      </c>
      <c r="E238" s="32" t="s">
        <v>520</v>
      </c>
      <c r="F238" s="33" t="s">
        <v>521</v>
      </c>
      <c r="G238" s="34">
        <v>0.306</v>
      </c>
      <c r="H238" s="35">
        <v>0</v>
      </c>
      <c r="I238" s="35">
        <f>ROUND(ROUND(H238,2)*ROUND(G238,3),2)</f>
      </c>
      <c r="J238" s="33"/>
      <c r="O238">
        <f>(I238*21)/100</f>
      </c>
      <c r="P238" t="s">
        <v>27</v>
      </c>
    </row>
    <row r="239" spans="1:5" ht="25.5">
      <c r="A239" s="36" t="s">
        <v>55</v>
      </c>
      <c r="E239" s="37" t="s">
        <v>520</v>
      </c>
    </row>
    <row r="240" spans="1:5" ht="12.75">
      <c r="A240" s="40" t="s">
        <v>57</v>
      </c>
      <c r="E240" s="39" t="s">
        <v>427</v>
      </c>
    </row>
    <row r="241" spans="1:16" ht="12.75">
      <c r="A241" s="26" t="s">
        <v>50</v>
      </c>
      <c r="B241" s="31" t="s">
        <v>522</v>
      </c>
      <c r="C241" s="31" t="s">
        <v>523</v>
      </c>
      <c r="D241" s="26" t="s">
        <v>52</v>
      </c>
      <c r="E241" s="32" t="s">
        <v>524</v>
      </c>
      <c r="F241" s="33" t="s">
        <v>87</v>
      </c>
      <c r="G241" s="34">
        <v>4.893</v>
      </c>
      <c r="H241" s="35">
        <v>0</v>
      </c>
      <c r="I241" s="35">
        <f>ROUND(ROUND(H241,2)*ROUND(G241,3),2)</f>
      </c>
      <c r="J241" s="33" t="s">
        <v>95</v>
      </c>
      <c r="O241">
        <f>(I241*21)/100</f>
      </c>
      <c r="P241" t="s">
        <v>27</v>
      </c>
    </row>
    <row r="242" spans="1:5" ht="12.75">
      <c r="A242" s="36" t="s">
        <v>55</v>
      </c>
      <c r="E242" s="37" t="s">
        <v>525</v>
      </c>
    </row>
    <row r="243" spans="1:5" ht="12.75">
      <c r="A243" s="40" t="s">
        <v>57</v>
      </c>
      <c r="E243" s="39" t="s">
        <v>435</v>
      </c>
    </row>
    <row r="244" spans="1:16" ht="12.75">
      <c r="A244" s="26" t="s">
        <v>50</v>
      </c>
      <c r="B244" s="31" t="s">
        <v>526</v>
      </c>
      <c r="C244" s="31" t="s">
        <v>527</v>
      </c>
      <c r="D244" s="26" t="s">
        <v>52</v>
      </c>
      <c r="E244" s="32" t="s">
        <v>528</v>
      </c>
      <c r="F244" s="33" t="s">
        <v>138</v>
      </c>
      <c r="G244" s="34">
        <v>29.103</v>
      </c>
      <c r="H244" s="35">
        <v>0</v>
      </c>
      <c r="I244" s="35">
        <f>ROUND(ROUND(H244,2)*ROUND(G244,3),2)</f>
      </c>
      <c r="J244" s="33" t="s">
        <v>95</v>
      </c>
      <c r="O244">
        <f>(I244*21)/100</f>
      </c>
      <c r="P244" t="s">
        <v>27</v>
      </c>
    </row>
    <row r="245" spans="1:5" ht="12.75">
      <c r="A245" s="36" t="s">
        <v>55</v>
      </c>
      <c r="E245" s="37" t="s">
        <v>529</v>
      </c>
    </row>
    <row r="246" spans="1:5" ht="25.5">
      <c r="A246" s="40" t="s">
        <v>57</v>
      </c>
      <c r="E246" s="39" t="s">
        <v>530</v>
      </c>
    </row>
    <row r="247" spans="1:16" ht="12.75">
      <c r="A247" s="26" t="s">
        <v>50</v>
      </c>
      <c r="B247" s="31" t="s">
        <v>531</v>
      </c>
      <c r="C247" s="31" t="s">
        <v>532</v>
      </c>
      <c r="D247" s="26" t="s">
        <v>52</v>
      </c>
      <c r="E247" s="32" t="s">
        <v>533</v>
      </c>
      <c r="F247" s="33" t="s">
        <v>138</v>
      </c>
      <c r="G247" s="34">
        <v>127.678</v>
      </c>
      <c r="H247" s="35">
        <v>0</v>
      </c>
      <c r="I247" s="35">
        <f>ROUND(ROUND(H247,2)*ROUND(G247,3),2)</f>
      </c>
      <c r="J247" s="33" t="s">
        <v>95</v>
      </c>
      <c r="O247">
        <f>(I247*21)/100</f>
      </c>
      <c r="P247" t="s">
        <v>27</v>
      </c>
    </row>
    <row r="248" spans="1:5" ht="12.75">
      <c r="A248" s="36" t="s">
        <v>55</v>
      </c>
      <c r="E248" s="37" t="s">
        <v>534</v>
      </c>
    </row>
    <row r="249" spans="1:5" ht="25.5">
      <c r="A249" s="38" t="s">
        <v>57</v>
      </c>
      <c r="E249" s="39" t="s">
        <v>535</v>
      </c>
    </row>
    <row r="250" spans="1:18" ht="12.75" customHeight="1">
      <c r="A250" s="6" t="s">
        <v>48</v>
      </c>
      <c r="B250" s="6"/>
      <c r="C250" s="43" t="s">
        <v>42</v>
      </c>
      <c r="D250" s="6"/>
      <c r="E250" s="29" t="s">
        <v>536</v>
      </c>
      <c r="F250" s="6"/>
      <c r="G250" s="6"/>
      <c r="H250" s="6"/>
      <c r="I250" s="44">
        <f>0+Q250</f>
      </c>
      <c r="J250" s="6"/>
      <c r="O250">
        <f>0+R250</f>
      </c>
      <c r="Q250">
        <f>0+I251</f>
      </c>
      <c r="R250">
        <f>0+O251</f>
      </c>
    </row>
    <row r="251" spans="1:16" ht="12.75">
      <c r="A251" s="26" t="s">
        <v>50</v>
      </c>
      <c r="B251" s="31" t="s">
        <v>537</v>
      </c>
      <c r="C251" s="31" t="s">
        <v>538</v>
      </c>
      <c r="D251" s="26" t="s">
        <v>52</v>
      </c>
      <c r="E251" s="32" t="s">
        <v>539</v>
      </c>
      <c r="F251" s="33" t="s">
        <v>54</v>
      </c>
      <c r="G251" s="34">
        <v>0.306</v>
      </c>
      <c r="H251" s="35">
        <v>0</v>
      </c>
      <c r="I251" s="35">
        <f>ROUND(ROUND(H251,2)*ROUND(G251,3),2)</f>
      </c>
      <c r="J251" s="33"/>
      <c r="O251">
        <f>(I251*21)/100</f>
      </c>
      <c r="P251" t="s">
        <v>27</v>
      </c>
    </row>
    <row r="252" spans="1:5" ht="12.75">
      <c r="A252" s="36" t="s">
        <v>55</v>
      </c>
      <c r="E252" s="37" t="s">
        <v>539</v>
      </c>
    </row>
    <row r="253" spans="1:5" ht="12.75">
      <c r="A253" s="38" t="s">
        <v>57</v>
      </c>
      <c r="E253" s="39" t="s">
        <v>427</v>
      </c>
    </row>
    <row r="254" spans="1:18" ht="12.75" customHeight="1">
      <c r="A254" s="6" t="s">
        <v>48</v>
      </c>
      <c r="B254" s="6"/>
      <c r="C254" s="43" t="s">
        <v>540</v>
      </c>
      <c r="D254" s="6"/>
      <c r="E254" s="29" t="s">
        <v>541</v>
      </c>
      <c r="F254" s="6"/>
      <c r="G254" s="6"/>
      <c r="H254" s="6"/>
      <c r="I254" s="44">
        <f>0+Q254</f>
      </c>
      <c r="J254" s="6"/>
      <c r="O254">
        <f>0+R254</f>
      </c>
      <c r="Q254">
        <f>0+I255+I258</f>
      </c>
      <c r="R254">
        <f>0+O255+O258</f>
      </c>
    </row>
    <row r="255" spans="1:16" ht="12.75">
      <c r="A255" s="26" t="s">
        <v>50</v>
      </c>
      <c r="B255" s="31" t="s">
        <v>542</v>
      </c>
      <c r="C255" s="31" t="s">
        <v>543</v>
      </c>
      <c r="D255" s="26" t="s">
        <v>52</v>
      </c>
      <c r="E255" s="32" t="s">
        <v>544</v>
      </c>
      <c r="F255" s="33" t="s">
        <v>107</v>
      </c>
      <c r="G255" s="34">
        <v>50.551</v>
      </c>
      <c r="H255" s="35">
        <v>0</v>
      </c>
      <c r="I255" s="35">
        <f>ROUND(ROUND(H255,2)*ROUND(G255,3),2)</f>
      </c>
      <c r="J255" s="33" t="s">
        <v>95</v>
      </c>
      <c r="O255">
        <f>(I255*21)/100</f>
      </c>
      <c r="P255" t="s">
        <v>27</v>
      </c>
    </row>
    <row r="256" spans="1:5" ht="38.25">
      <c r="A256" s="36" t="s">
        <v>55</v>
      </c>
      <c r="E256" s="37" t="s">
        <v>545</v>
      </c>
    </row>
    <row r="257" spans="1:5" ht="12.75">
      <c r="A257" s="40" t="s">
        <v>57</v>
      </c>
      <c r="E257" s="39" t="s">
        <v>546</v>
      </c>
    </row>
    <row r="258" spans="1:16" ht="25.5">
      <c r="A258" s="26" t="s">
        <v>50</v>
      </c>
      <c r="B258" s="31" t="s">
        <v>547</v>
      </c>
      <c r="C258" s="31" t="s">
        <v>548</v>
      </c>
      <c r="D258" s="26" t="s">
        <v>52</v>
      </c>
      <c r="E258" s="32" t="s">
        <v>549</v>
      </c>
      <c r="F258" s="33" t="s">
        <v>107</v>
      </c>
      <c r="G258" s="34">
        <v>50.551</v>
      </c>
      <c r="H258" s="35">
        <v>0</v>
      </c>
      <c r="I258" s="35">
        <f>ROUND(ROUND(H258,2)*ROUND(G258,3),2)</f>
      </c>
      <c r="J258" s="33" t="s">
        <v>95</v>
      </c>
      <c r="O258">
        <f>(I258*21)/100</f>
      </c>
      <c r="P258" t="s">
        <v>27</v>
      </c>
    </row>
    <row r="259" spans="1:5" ht="38.25">
      <c r="A259" s="36" t="s">
        <v>55</v>
      </c>
      <c r="E259" s="37" t="s">
        <v>550</v>
      </c>
    </row>
    <row r="260" spans="1:5" ht="12.75">
      <c r="A260" s="38" t="s">
        <v>57</v>
      </c>
      <c r="E260" s="39" t="s">
        <v>546</v>
      </c>
    </row>
    <row r="261" spans="1:18" ht="12.75" customHeight="1">
      <c r="A261" s="6" t="s">
        <v>48</v>
      </c>
      <c r="B261" s="6"/>
      <c r="C261" s="43" t="s">
        <v>551</v>
      </c>
      <c r="D261" s="6"/>
      <c r="E261" s="29" t="s">
        <v>552</v>
      </c>
      <c r="F261" s="6"/>
      <c r="G261" s="6"/>
      <c r="H261" s="6"/>
      <c r="I261" s="44">
        <f>0+Q261</f>
      </c>
      <c r="J261" s="6"/>
      <c r="O261">
        <f>0+R261</f>
      </c>
      <c r="Q261">
        <f>0+I262</f>
      </c>
      <c r="R261">
        <f>0+O262</f>
      </c>
    </row>
    <row r="262" spans="1:16" ht="12.75">
      <c r="A262" s="26" t="s">
        <v>50</v>
      </c>
      <c r="B262" s="31" t="s">
        <v>553</v>
      </c>
      <c r="C262" s="31" t="s">
        <v>554</v>
      </c>
      <c r="D262" s="26" t="s">
        <v>52</v>
      </c>
      <c r="E262" s="32" t="s">
        <v>555</v>
      </c>
      <c r="F262" s="33" t="s">
        <v>211</v>
      </c>
      <c r="G262" s="34">
        <v>24.464</v>
      </c>
      <c r="H262" s="35">
        <v>0</v>
      </c>
      <c r="I262" s="35">
        <f>ROUND(ROUND(H262,2)*ROUND(G262,3),2)</f>
      </c>
      <c r="J262" s="33" t="s">
        <v>95</v>
      </c>
      <c r="O262">
        <f>(I262*21)/100</f>
      </c>
      <c r="P262" t="s">
        <v>27</v>
      </c>
    </row>
    <row r="263" spans="1:5" ht="25.5">
      <c r="A263" s="36" t="s">
        <v>55</v>
      </c>
      <c r="E263" s="37" t="s">
        <v>556</v>
      </c>
    </row>
    <row r="264" spans="1:5" ht="25.5">
      <c r="A264" s="38" t="s">
        <v>57</v>
      </c>
      <c r="E264" s="39" t="s">
        <v>557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0+O9+O124+O131+O144+O238+O245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558</v>
      </c>
      <c r="I3" s="41">
        <f>0+I9+I124+I131+I144+I238+I245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200</v>
      </c>
      <c r="D4" s="1"/>
      <c r="E4" s="14" t="s">
        <v>201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558</v>
      </c>
      <c r="D5" s="6"/>
      <c r="E5" s="18" t="s">
        <v>559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31</v>
      </c>
      <c r="D9" s="27"/>
      <c r="E9" s="29" t="s">
        <v>112</v>
      </c>
      <c r="F9" s="27"/>
      <c r="G9" s="27"/>
      <c r="H9" s="27"/>
      <c r="I9" s="30">
        <f>0+Q9</f>
      </c>
      <c r="J9" s="27"/>
      <c r="O9">
        <f>0+R9</f>
      </c>
      <c r="Q9">
        <f>0+I10+I13+I16+I19+I22+I25+I28+I31+I34+I37+I40+I43+I46+I49+I52+I55+I58+I61+I64+I67+I70+I73+I76+I79+I82+I85+I88+I91+I94+I97+I100+I103+I106+I109+I112+I115+I118+I121</f>
      </c>
      <c r="R9">
        <f>0+O10+O13+O16+O19+O22+O25+O28+O31+O34+O37+O40+O43+O46+O49+O52+O55+O58+O61+O64+O67+O70+O73+O76+O79+O82+O85+O88+O91+O94+O97+O100+O103+O106+O109+O112+O115+O118+O121</f>
      </c>
    </row>
    <row r="10" spans="1:16" ht="12.75">
      <c r="A10" s="26" t="s">
        <v>50</v>
      </c>
      <c r="B10" s="31" t="s">
        <v>31</v>
      </c>
      <c r="C10" s="31" t="s">
        <v>205</v>
      </c>
      <c r="D10" s="26" t="s">
        <v>52</v>
      </c>
      <c r="E10" s="32" t="s">
        <v>206</v>
      </c>
      <c r="F10" s="33" t="s">
        <v>138</v>
      </c>
      <c r="G10" s="34">
        <v>12.232</v>
      </c>
      <c r="H10" s="35">
        <v>0</v>
      </c>
      <c r="I10" s="35">
        <f>ROUND(ROUND(H10,2)*ROUND(G10,3),2)</f>
      </c>
      <c r="J10" s="33" t="s">
        <v>95</v>
      </c>
      <c r="O10">
        <f>(I10*21)/100</f>
      </c>
      <c r="P10" t="s">
        <v>27</v>
      </c>
    </row>
    <row r="11" spans="1:5" ht="12.75">
      <c r="A11" s="36" t="s">
        <v>55</v>
      </c>
      <c r="E11" s="37" t="s">
        <v>207</v>
      </c>
    </row>
    <row r="12" spans="1:5" ht="12.75">
      <c r="A12" s="40" t="s">
        <v>57</v>
      </c>
      <c r="E12" s="39" t="s">
        <v>561</v>
      </c>
    </row>
    <row r="13" spans="1:16" ht="12.75">
      <c r="A13" s="26" t="s">
        <v>50</v>
      </c>
      <c r="B13" s="31" t="s">
        <v>27</v>
      </c>
      <c r="C13" s="31" t="s">
        <v>209</v>
      </c>
      <c r="D13" s="26" t="s">
        <v>52</v>
      </c>
      <c r="E13" s="32" t="s">
        <v>210</v>
      </c>
      <c r="F13" s="33" t="s">
        <v>211</v>
      </c>
      <c r="G13" s="34">
        <v>220.176</v>
      </c>
      <c r="H13" s="35">
        <v>0</v>
      </c>
      <c r="I13" s="35">
        <f>ROUND(ROUND(H13,2)*ROUND(G13,3),2)</f>
      </c>
      <c r="J13" s="33" t="s">
        <v>95</v>
      </c>
      <c r="O13">
        <f>(I13*21)/100</f>
      </c>
      <c r="P13" t="s">
        <v>27</v>
      </c>
    </row>
    <row r="14" spans="1:5" ht="25.5">
      <c r="A14" s="36" t="s">
        <v>55</v>
      </c>
      <c r="E14" s="37" t="s">
        <v>212</v>
      </c>
    </row>
    <row r="15" spans="1:5" ht="25.5">
      <c r="A15" s="40" t="s">
        <v>57</v>
      </c>
      <c r="E15" s="39" t="s">
        <v>562</v>
      </c>
    </row>
    <row r="16" spans="1:16" ht="12.75">
      <c r="A16" s="26" t="s">
        <v>50</v>
      </c>
      <c r="B16" s="31" t="s">
        <v>26</v>
      </c>
      <c r="C16" s="31" t="s">
        <v>214</v>
      </c>
      <c r="D16" s="26" t="s">
        <v>52</v>
      </c>
      <c r="E16" s="32" t="s">
        <v>215</v>
      </c>
      <c r="F16" s="33" t="s">
        <v>216</v>
      </c>
      <c r="G16" s="34">
        <v>9.174</v>
      </c>
      <c r="H16" s="35">
        <v>0</v>
      </c>
      <c r="I16" s="35">
        <f>ROUND(ROUND(H16,2)*ROUND(G16,3),2)</f>
      </c>
      <c r="J16" s="33" t="s">
        <v>95</v>
      </c>
      <c r="O16">
        <f>(I16*21)/100</f>
      </c>
      <c r="P16" t="s">
        <v>27</v>
      </c>
    </row>
    <row r="17" spans="1:5" ht="25.5">
      <c r="A17" s="36" t="s">
        <v>55</v>
      </c>
      <c r="E17" s="37" t="s">
        <v>217</v>
      </c>
    </row>
    <row r="18" spans="1:5" ht="12.75">
      <c r="A18" s="40" t="s">
        <v>57</v>
      </c>
      <c r="E18" s="39" t="s">
        <v>563</v>
      </c>
    </row>
    <row r="19" spans="1:16" ht="12.75">
      <c r="A19" s="26" t="s">
        <v>50</v>
      </c>
      <c r="B19" s="31" t="s">
        <v>35</v>
      </c>
      <c r="C19" s="31" t="s">
        <v>218</v>
      </c>
      <c r="D19" s="26" t="s">
        <v>52</v>
      </c>
      <c r="E19" s="32" t="s">
        <v>219</v>
      </c>
      <c r="F19" s="33" t="s">
        <v>138</v>
      </c>
      <c r="G19" s="34">
        <v>4.587</v>
      </c>
      <c r="H19" s="35">
        <v>0</v>
      </c>
      <c r="I19" s="35">
        <f>ROUND(ROUND(H19,2)*ROUND(G19,3),2)</f>
      </c>
      <c r="J19" s="33" t="s">
        <v>95</v>
      </c>
      <c r="O19">
        <f>(I19*21)/100</f>
      </c>
      <c r="P19" t="s">
        <v>27</v>
      </c>
    </row>
    <row r="20" spans="1:5" ht="63.75">
      <c r="A20" s="36" t="s">
        <v>55</v>
      </c>
      <c r="E20" s="37" t="s">
        <v>220</v>
      </c>
    </row>
    <row r="21" spans="1:5" ht="12.75">
      <c r="A21" s="40" t="s">
        <v>57</v>
      </c>
      <c r="E21" s="39" t="s">
        <v>431</v>
      </c>
    </row>
    <row r="22" spans="1:16" ht="12.75">
      <c r="A22" s="26" t="s">
        <v>50</v>
      </c>
      <c r="B22" s="31" t="s">
        <v>37</v>
      </c>
      <c r="C22" s="31" t="s">
        <v>222</v>
      </c>
      <c r="D22" s="26" t="s">
        <v>52</v>
      </c>
      <c r="E22" s="32" t="s">
        <v>223</v>
      </c>
      <c r="F22" s="33" t="s">
        <v>138</v>
      </c>
      <c r="G22" s="34">
        <v>4.587</v>
      </c>
      <c r="H22" s="35">
        <v>0</v>
      </c>
      <c r="I22" s="35">
        <f>ROUND(ROUND(H22,2)*ROUND(G22,3),2)</f>
      </c>
      <c r="J22" s="33" t="s">
        <v>95</v>
      </c>
      <c r="O22">
        <f>(I22*21)/100</f>
      </c>
      <c r="P22" t="s">
        <v>27</v>
      </c>
    </row>
    <row r="23" spans="1:5" ht="63.75">
      <c r="A23" s="36" t="s">
        <v>55</v>
      </c>
      <c r="E23" s="37" t="s">
        <v>224</v>
      </c>
    </row>
    <row r="24" spans="1:5" ht="12.75">
      <c r="A24" s="40" t="s">
        <v>57</v>
      </c>
      <c r="E24" s="39" t="s">
        <v>431</v>
      </c>
    </row>
    <row r="25" spans="1:16" ht="12.75">
      <c r="A25" s="26" t="s">
        <v>50</v>
      </c>
      <c r="B25" s="31" t="s">
        <v>39</v>
      </c>
      <c r="C25" s="31" t="s">
        <v>225</v>
      </c>
      <c r="D25" s="26" t="s">
        <v>52</v>
      </c>
      <c r="E25" s="32" t="s">
        <v>226</v>
      </c>
      <c r="F25" s="33" t="s">
        <v>138</v>
      </c>
      <c r="G25" s="34">
        <v>5.199</v>
      </c>
      <c r="H25" s="35">
        <v>0</v>
      </c>
      <c r="I25" s="35">
        <f>ROUND(ROUND(H25,2)*ROUND(G25,3),2)</f>
      </c>
      <c r="J25" s="33" t="s">
        <v>95</v>
      </c>
      <c r="O25">
        <f>(I25*21)/100</f>
      </c>
      <c r="P25" t="s">
        <v>27</v>
      </c>
    </row>
    <row r="26" spans="1:5" ht="63.75">
      <c r="A26" s="36" t="s">
        <v>55</v>
      </c>
      <c r="E26" s="37" t="s">
        <v>227</v>
      </c>
    </row>
    <row r="27" spans="1:5" ht="12.75">
      <c r="A27" s="40" t="s">
        <v>57</v>
      </c>
      <c r="E27" s="39" t="s">
        <v>564</v>
      </c>
    </row>
    <row r="28" spans="1:16" ht="12.75">
      <c r="A28" s="26" t="s">
        <v>50</v>
      </c>
      <c r="B28" s="31" t="s">
        <v>74</v>
      </c>
      <c r="C28" s="31" t="s">
        <v>229</v>
      </c>
      <c r="D28" s="26" t="s">
        <v>52</v>
      </c>
      <c r="E28" s="32" t="s">
        <v>230</v>
      </c>
      <c r="F28" s="33" t="s">
        <v>138</v>
      </c>
      <c r="G28" s="34">
        <v>5.29</v>
      </c>
      <c r="H28" s="35">
        <v>0</v>
      </c>
      <c r="I28" s="35">
        <f>ROUND(ROUND(H28,2)*ROUND(G28,3),2)</f>
      </c>
      <c r="J28" s="33" t="s">
        <v>95</v>
      </c>
      <c r="O28">
        <f>(I28*21)/100</f>
      </c>
      <c r="P28" t="s">
        <v>27</v>
      </c>
    </row>
    <row r="29" spans="1:5" ht="63.75">
      <c r="A29" s="36" t="s">
        <v>55</v>
      </c>
      <c r="E29" s="37" t="s">
        <v>231</v>
      </c>
    </row>
    <row r="30" spans="1:5" ht="38.25">
      <c r="A30" s="40" t="s">
        <v>57</v>
      </c>
      <c r="E30" s="39" t="s">
        <v>565</v>
      </c>
    </row>
    <row r="31" spans="1:16" ht="12.75">
      <c r="A31" s="26" t="s">
        <v>50</v>
      </c>
      <c r="B31" s="31" t="s">
        <v>78</v>
      </c>
      <c r="C31" s="31" t="s">
        <v>233</v>
      </c>
      <c r="D31" s="26" t="s">
        <v>52</v>
      </c>
      <c r="E31" s="32" t="s">
        <v>234</v>
      </c>
      <c r="F31" s="33" t="s">
        <v>138</v>
      </c>
      <c r="G31" s="34">
        <v>122.149</v>
      </c>
      <c r="H31" s="35">
        <v>0</v>
      </c>
      <c r="I31" s="35">
        <f>ROUND(ROUND(H31,2)*ROUND(G31,3),2)</f>
      </c>
      <c r="J31" s="33" t="s">
        <v>95</v>
      </c>
      <c r="O31">
        <f>(I31*21)/100</f>
      </c>
      <c r="P31" t="s">
        <v>27</v>
      </c>
    </row>
    <row r="32" spans="1:5" ht="12.75">
      <c r="A32" s="36" t="s">
        <v>55</v>
      </c>
      <c r="E32" s="37" t="s">
        <v>235</v>
      </c>
    </row>
    <row r="33" spans="1:5" ht="76.5">
      <c r="A33" s="40" t="s">
        <v>57</v>
      </c>
      <c r="E33" s="39" t="s">
        <v>566</v>
      </c>
    </row>
    <row r="34" spans="1:16" ht="12.75">
      <c r="A34" s="26" t="s">
        <v>50</v>
      </c>
      <c r="B34" s="31" t="s">
        <v>42</v>
      </c>
      <c r="C34" s="31" t="s">
        <v>237</v>
      </c>
      <c r="D34" s="26" t="s">
        <v>52</v>
      </c>
      <c r="E34" s="32" t="s">
        <v>238</v>
      </c>
      <c r="F34" s="33" t="s">
        <v>138</v>
      </c>
      <c r="G34" s="34">
        <v>122.149</v>
      </c>
      <c r="H34" s="35">
        <v>0</v>
      </c>
      <c r="I34" s="35">
        <f>ROUND(ROUND(H34,2)*ROUND(G34,3),2)</f>
      </c>
      <c r="J34" s="33" t="s">
        <v>95</v>
      </c>
      <c r="O34">
        <f>(I34*21)/100</f>
      </c>
      <c r="P34" t="s">
        <v>27</v>
      </c>
    </row>
    <row r="35" spans="1:5" ht="12.75">
      <c r="A35" s="36" t="s">
        <v>55</v>
      </c>
      <c r="E35" s="37" t="s">
        <v>239</v>
      </c>
    </row>
    <row r="36" spans="1:5" ht="25.5">
      <c r="A36" s="40" t="s">
        <v>57</v>
      </c>
      <c r="E36" s="39" t="s">
        <v>567</v>
      </c>
    </row>
    <row r="37" spans="1:16" ht="12.75">
      <c r="A37" s="26" t="s">
        <v>50</v>
      </c>
      <c r="B37" s="31" t="s">
        <v>44</v>
      </c>
      <c r="C37" s="31" t="s">
        <v>241</v>
      </c>
      <c r="D37" s="26" t="s">
        <v>52</v>
      </c>
      <c r="E37" s="32" t="s">
        <v>242</v>
      </c>
      <c r="F37" s="33" t="s">
        <v>102</v>
      </c>
      <c r="G37" s="34">
        <v>52.289</v>
      </c>
      <c r="H37" s="35">
        <v>0</v>
      </c>
      <c r="I37" s="35">
        <f>ROUND(ROUND(H37,2)*ROUND(G37,3),2)</f>
      </c>
      <c r="J37" s="33" t="s">
        <v>95</v>
      </c>
      <c r="O37">
        <f>(I37*21)/100</f>
      </c>
      <c r="P37" t="s">
        <v>27</v>
      </c>
    </row>
    <row r="38" spans="1:5" ht="25.5">
      <c r="A38" s="36" t="s">
        <v>55</v>
      </c>
      <c r="E38" s="37" t="s">
        <v>243</v>
      </c>
    </row>
    <row r="39" spans="1:5" ht="409.5">
      <c r="A39" s="40" t="s">
        <v>57</v>
      </c>
      <c r="E39" s="39" t="s">
        <v>568</v>
      </c>
    </row>
    <row r="40" spans="1:16" ht="12.75">
      <c r="A40" s="26" t="s">
        <v>50</v>
      </c>
      <c r="B40" s="31" t="s">
        <v>46</v>
      </c>
      <c r="C40" s="31" t="s">
        <v>245</v>
      </c>
      <c r="D40" s="26" t="s">
        <v>52</v>
      </c>
      <c r="E40" s="32" t="s">
        <v>246</v>
      </c>
      <c r="F40" s="33" t="s">
        <v>102</v>
      </c>
      <c r="G40" s="34">
        <v>72.333</v>
      </c>
      <c r="H40" s="35">
        <v>0</v>
      </c>
      <c r="I40" s="35">
        <f>ROUND(ROUND(H40,2)*ROUND(G40,3),2)</f>
      </c>
      <c r="J40" s="33" t="s">
        <v>95</v>
      </c>
      <c r="O40">
        <f>(I40*21)/100</f>
      </c>
      <c r="P40" t="s">
        <v>27</v>
      </c>
    </row>
    <row r="41" spans="1:5" ht="25.5">
      <c r="A41" s="36" t="s">
        <v>55</v>
      </c>
      <c r="E41" s="37" t="s">
        <v>247</v>
      </c>
    </row>
    <row r="42" spans="1:5" ht="25.5">
      <c r="A42" s="40" t="s">
        <v>57</v>
      </c>
      <c r="E42" s="39" t="s">
        <v>569</v>
      </c>
    </row>
    <row r="43" spans="1:16" ht="12.75">
      <c r="A43" s="26" t="s">
        <v>50</v>
      </c>
      <c r="B43" s="31" t="s">
        <v>92</v>
      </c>
      <c r="C43" s="31" t="s">
        <v>249</v>
      </c>
      <c r="D43" s="26" t="s">
        <v>52</v>
      </c>
      <c r="E43" s="32" t="s">
        <v>250</v>
      </c>
      <c r="F43" s="33" t="s">
        <v>102</v>
      </c>
      <c r="G43" s="34">
        <v>36.167</v>
      </c>
      <c r="H43" s="35">
        <v>0</v>
      </c>
      <c r="I43" s="35">
        <f>ROUND(ROUND(H43,2)*ROUND(G43,3),2)</f>
      </c>
      <c r="J43" s="33" t="s">
        <v>95</v>
      </c>
      <c r="O43">
        <f>(I43*21)/100</f>
      </c>
      <c r="P43" t="s">
        <v>27</v>
      </c>
    </row>
    <row r="44" spans="1:5" ht="25.5">
      <c r="A44" s="36" t="s">
        <v>55</v>
      </c>
      <c r="E44" s="37" t="s">
        <v>251</v>
      </c>
    </row>
    <row r="45" spans="1:5" ht="25.5">
      <c r="A45" s="40" t="s">
        <v>57</v>
      </c>
      <c r="E45" s="39" t="s">
        <v>570</v>
      </c>
    </row>
    <row r="46" spans="1:16" ht="12.75">
      <c r="A46" s="26" t="s">
        <v>50</v>
      </c>
      <c r="B46" s="31" t="s">
        <v>147</v>
      </c>
      <c r="C46" s="31" t="s">
        <v>253</v>
      </c>
      <c r="D46" s="26" t="s">
        <v>52</v>
      </c>
      <c r="E46" s="32" t="s">
        <v>254</v>
      </c>
      <c r="F46" s="33" t="s">
        <v>102</v>
      </c>
      <c r="G46" s="34">
        <v>31</v>
      </c>
      <c r="H46" s="35">
        <v>0</v>
      </c>
      <c r="I46" s="35">
        <f>ROUND(ROUND(H46,2)*ROUND(G46,3),2)</f>
      </c>
      <c r="J46" s="33" t="s">
        <v>95</v>
      </c>
      <c r="O46">
        <f>(I46*21)/100</f>
      </c>
      <c r="P46" t="s">
        <v>27</v>
      </c>
    </row>
    <row r="47" spans="1:5" ht="25.5">
      <c r="A47" s="36" t="s">
        <v>55</v>
      </c>
      <c r="E47" s="37" t="s">
        <v>255</v>
      </c>
    </row>
    <row r="48" spans="1:5" ht="25.5">
      <c r="A48" s="40" t="s">
        <v>57</v>
      </c>
      <c r="E48" s="39" t="s">
        <v>571</v>
      </c>
    </row>
    <row r="49" spans="1:16" ht="12.75">
      <c r="A49" s="26" t="s">
        <v>50</v>
      </c>
      <c r="B49" s="31" t="s">
        <v>151</v>
      </c>
      <c r="C49" s="31" t="s">
        <v>257</v>
      </c>
      <c r="D49" s="26" t="s">
        <v>52</v>
      </c>
      <c r="E49" s="32" t="s">
        <v>258</v>
      </c>
      <c r="F49" s="33" t="s">
        <v>102</v>
      </c>
      <c r="G49" s="34">
        <v>15.5</v>
      </c>
      <c r="H49" s="35">
        <v>0</v>
      </c>
      <c r="I49" s="35">
        <f>ROUND(ROUND(H49,2)*ROUND(G49,3),2)</f>
      </c>
      <c r="J49" s="33" t="s">
        <v>95</v>
      </c>
      <c r="O49">
        <f>(I49*21)/100</f>
      </c>
      <c r="P49" t="s">
        <v>27</v>
      </c>
    </row>
    <row r="50" spans="1:5" ht="25.5">
      <c r="A50" s="36" t="s">
        <v>55</v>
      </c>
      <c r="E50" s="37" t="s">
        <v>259</v>
      </c>
    </row>
    <row r="51" spans="1:5" ht="25.5">
      <c r="A51" s="40" t="s">
        <v>57</v>
      </c>
      <c r="E51" s="39" t="s">
        <v>572</v>
      </c>
    </row>
    <row r="52" spans="1:16" ht="12.75">
      <c r="A52" s="26" t="s">
        <v>50</v>
      </c>
      <c r="B52" s="31" t="s">
        <v>156</v>
      </c>
      <c r="C52" s="31" t="s">
        <v>261</v>
      </c>
      <c r="D52" s="26" t="s">
        <v>52</v>
      </c>
      <c r="E52" s="32" t="s">
        <v>262</v>
      </c>
      <c r="F52" s="33" t="s">
        <v>102</v>
      </c>
      <c r="G52" s="34">
        <v>74.075</v>
      </c>
      <c r="H52" s="35">
        <v>0</v>
      </c>
      <c r="I52" s="35">
        <f>ROUND(ROUND(H52,2)*ROUND(G52,3),2)</f>
      </c>
      <c r="J52" s="33" t="s">
        <v>95</v>
      </c>
      <c r="O52">
        <f>(I52*21)/100</f>
      </c>
      <c r="P52" t="s">
        <v>27</v>
      </c>
    </row>
    <row r="53" spans="1:5" ht="25.5">
      <c r="A53" s="36" t="s">
        <v>55</v>
      </c>
      <c r="E53" s="37" t="s">
        <v>263</v>
      </c>
    </row>
    <row r="54" spans="1:5" ht="25.5">
      <c r="A54" s="40" t="s">
        <v>57</v>
      </c>
      <c r="E54" s="39" t="s">
        <v>573</v>
      </c>
    </row>
    <row r="55" spans="1:16" ht="12.75">
      <c r="A55" s="26" t="s">
        <v>50</v>
      </c>
      <c r="B55" s="31" t="s">
        <v>160</v>
      </c>
      <c r="C55" s="31" t="s">
        <v>265</v>
      </c>
      <c r="D55" s="26" t="s">
        <v>52</v>
      </c>
      <c r="E55" s="32" t="s">
        <v>266</v>
      </c>
      <c r="F55" s="33" t="s">
        <v>102</v>
      </c>
      <c r="G55" s="34">
        <v>37.038</v>
      </c>
      <c r="H55" s="35">
        <v>0</v>
      </c>
      <c r="I55" s="35">
        <f>ROUND(ROUND(H55,2)*ROUND(G55,3),2)</f>
      </c>
      <c r="J55" s="33" t="s">
        <v>95</v>
      </c>
      <c r="O55">
        <f>(I55*21)/100</f>
      </c>
      <c r="P55" t="s">
        <v>27</v>
      </c>
    </row>
    <row r="56" spans="1:5" ht="38.25">
      <c r="A56" s="36" t="s">
        <v>55</v>
      </c>
      <c r="E56" s="37" t="s">
        <v>267</v>
      </c>
    </row>
    <row r="57" spans="1:5" ht="25.5">
      <c r="A57" s="40" t="s">
        <v>57</v>
      </c>
      <c r="E57" s="39" t="s">
        <v>574</v>
      </c>
    </row>
    <row r="58" spans="1:16" ht="12.75">
      <c r="A58" s="26" t="s">
        <v>50</v>
      </c>
      <c r="B58" s="31" t="s">
        <v>164</v>
      </c>
      <c r="C58" s="31" t="s">
        <v>269</v>
      </c>
      <c r="D58" s="26" t="s">
        <v>52</v>
      </c>
      <c r="E58" s="32" t="s">
        <v>270</v>
      </c>
      <c r="F58" s="33" t="s">
        <v>102</v>
      </c>
      <c r="G58" s="34">
        <v>31.747</v>
      </c>
      <c r="H58" s="35">
        <v>0</v>
      </c>
      <c r="I58" s="35">
        <f>ROUND(ROUND(H58,2)*ROUND(G58,3),2)</f>
      </c>
      <c r="J58" s="33" t="s">
        <v>95</v>
      </c>
      <c r="O58">
        <f>(I58*21)/100</f>
      </c>
      <c r="P58" t="s">
        <v>27</v>
      </c>
    </row>
    <row r="59" spans="1:5" ht="25.5">
      <c r="A59" s="36" t="s">
        <v>55</v>
      </c>
      <c r="E59" s="37" t="s">
        <v>271</v>
      </c>
    </row>
    <row r="60" spans="1:5" ht="25.5">
      <c r="A60" s="40" t="s">
        <v>57</v>
      </c>
      <c r="E60" s="39" t="s">
        <v>575</v>
      </c>
    </row>
    <row r="61" spans="1:16" ht="12.75">
      <c r="A61" s="26" t="s">
        <v>50</v>
      </c>
      <c r="B61" s="31" t="s">
        <v>168</v>
      </c>
      <c r="C61" s="31" t="s">
        <v>273</v>
      </c>
      <c r="D61" s="26" t="s">
        <v>52</v>
      </c>
      <c r="E61" s="32" t="s">
        <v>274</v>
      </c>
      <c r="F61" s="33" t="s">
        <v>102</v>
      </c>
      <c r="G61" s="34">
        <v>15.873</v>
      </c>
      <c r="H61" s="35">
        <v>0</v>
      </c>
      <c r="I61" s="35">
        <f>ROUND(ROUND(H61,2)*ROUND(G61,3),2)</f>
      </c>
      <c r="J61" s="33" t="s">
        <v>95</v>
      </c>
      <c r="O61">
        <f>(I61*21)/100</f>
      </c>
      <c r="P61" t="s">
        <v>27</v>
      </c>
    </row>
    <row r="62" spans="1:5" ht="38.25">
      <c r="A62" s="36" t="s">
        <v>55</v>
      </c>
      <c r="E62" s="37" t="s">
        <v>275</v>
      </c>
    </row>
    <row r="63" spans="1:5" ht="25.5">
      <c r="A63" s="40" t="s">
        <v>57</v>
      </c>
      <c r="E63" s="39" t="s">
        <v>576</v>
      </c>
    </row>
    <row r="64" spans="1:16" ht="25.5">
      <c r="A64" s="26" t="s">
        <v>50</v>
      </c>
      <c r="B64" s="31" t="s">
        <v>172</v>
      </c>
      <c r="C64" s="31" t="s">
        <v>277</v>
      </c>
      <c r="D64" s="26" t="s">
        <v>52</v>
      </c>
      <c r="E64" s="32" t="s">
        <v>278</v>
      </c>
      <c r="F64" s="33" t="s">
        <v>102</v>
      </c>
      <c r="G64" s="34">
        <v>7.82</v>
      </c>
      <c r="H64" s="35">
        <v>0</v>
      </c>
      <c r="I64" s="35">
        <f>ROUND(ROUND(H64,2)*ROUND(G64,3),2)</f>
      </c>
      <c r="J64" s="33" t="s">
        <v>95</v>
      </c>
      <c r="O64">
        <f>(I64*21)/100</f>
      </c>
      <c r="P64" t="s">
        <v>27</v>
      </c>
    </row>
    <row r="65" spans="1:5" ht="38.25">
      <c r="A65" s="36" t="s">
        <v>55</v>
      </c>
      <c r="E65" s="37" t="s">
        <v>279</v>
      </c>
    </row>
    <row r="66" spans="1:5" ht="51">
      <c r="A66" s="40" t="s">
        <v>57</v>
      </c>
      <c r="E66" s="39" t="s">
        <v>577</v>
      </c>
    </row>
    <row r="67" spans="1:16" ht="25.5">
      <c r="A67" s="26" t="s">
        <v>50</v>
      </c>
      <c r="B67" s="31" t="s">
        <v>176</v>
      </c>
      <c r="C67" s="31" t="s">
        <v>281</v>
      </c>
      <c r="D67" s="26" t="s">
        <v>52</v>
      </c>
      <c r="E67" s="32" t="s">
        <v>282</v>
      </c>
      <c r="F67" s="33" t="s">
        <v>102</v>
      </c>
      <c r="G67" s="34">
        <v>3.91</v>
      </c>
      <c r="H67" s="35">
        <v>0</v>
      </c>
      <c r="I67" s="35">
        <f>ROUND(ROUND(H67,2)*ROUND(G67,3),2)</f>
      </c>
      <c r="J67" s="33" t="s">
        <v>95</v>
      </c>
      <c r="O67">
        <f>(I67*21)/100</f>
      </c>
      <c r="P67" t="s">
        <v>27</v>
      </c>
    </row>
    <row r="68" spans="1:5" ht="38.25">
      <c r="A68" s="36" t="s">
        <v>55</v>
      </c>
      <c r="E68" s="37" t="s">
        <v>283</v>
      </c>
    </row>
    <row r="69" spans="1:5" ht="25.5">
      <c r="A69" s="40" t="s">
        <v>57</v>
      </c>
      <c r="E69" s="39" t="s">
        <v>578</v>
      </c>
    </row>
    <row r="70" spans="1:16" ht="12.75">
      <c r="A70" s="26" t="s">
        <v>50</v>
      </c>
      <c r="B70" s="31" t="s">
        <v>181</v>
      </c>
      <c r="C70" s="31" t="s">
        <v>285</v>
      </c>
      <c r="D70" s="26" t="s">
        <v>52</v>
      </c>
      <c r="E70" s="32" t="s">
        <v>286</v>
      </c>
      <c r="F70" s="33" t="s">
        <v>87</v>
      </c>
      <c r="G70" s="34">
        <v>1.223</v>
      </c>
      <c r="H70" s="35">
        <v>0</v>
      </c>
      <c r="I70" s="35">
        <f>ROUND(ROUND(H70,2)*ROUND(G70,3),2)</f>
      </c>
      <c r="J70" s="33"/>
      <c r="O70">
        <f>(I70*21)/100</f>
      </c>
      <c r="P70" t="s">
        <v>27</v>
      </c>
    </row>
    <row r="71" spans="1:5" ht="12.75">
      <c r="A71" s="36" t="s">
        <v>55</v>
      </c>
      <c r="E71" s="37" t="s">
        <v>286</v>
      </c>
    </row>
    <row r="72" spans="1:5" ht="12.75">
      <c r="A72" s="40" t="s">
        <v>57</v>
      </c>
      <c r="E72" s="39" t="s">
        <v>579</v>
      </c>
    </row>
    <row r="73" spans="1:16" ht="12.75">
      <c r="A73" s="26" t="s">
        <v>50</v>
      </c>
      <c r="B73" s="31" t="s">
        <v>186</v>
      </c>
      <c r="C73" s="31" t="s">
        <v>288</v>
      </c>
      <c r="D73" s="26" t="s">
        <v>52</v>
      </c>
      <c r="E73" s="32" t="s">
        <v>289</v>
      </c>
      <c r="F73" s="33" t="s">
        <v>122</v>
      </c>
      <c r="G73" s="34">
        <v>14.667</v>
      </c>
      <c r="H73" s="35">
        <v>0</v>
      </c>
      <c r="I73" s="35">
        <f>ROUND(ROUND(H73,2)*ROUND(G73,3),2)</f>
      </c>
      <c r="J73" s="33" t="s">
        <v>95</v>
      </c>
      <c r="O73">
        <f>(I73*21)/100</f>
      </c>
      <c r="P73" t="s">
        <v>27</v>
      </c>
    </row>
    <row r="74" spans="1:5" ht="25.5">
      <c r="A74" s="36" t="s">
        <v>55</v>
      </c>
      <c r="E74" s="37" t="s">
        <v>290</v>
      </c>
    </row>
    <row r="75" spans="1:5" ht="38.25">
      <c r="A75" s="40" t="s">
        <v>57</v>
      </c>
      <c r="E75" s="39" t="s">
        <v>580</v>
      </c>
    </row>
    <row r="76" spans="1:16" ht="12.75">
      <c r="A76" s="26" t="s">
        <v>50</v>
      </c>
      <c r="B76" s="31" t="s">
        <v>191</v>
      </c>
      <c r="C76" s="31" t="s">
        <v>292</v>
      </c>
      <c r="D76" s="26" t="s">
        <v>52</v>
      </c>
      <c r="E76" s="32" t="s">
        <v>293</v>
      </c>
      <c r="F76" s="33" t="s">
        <v>122</v>
      </c>
      <c r="G76" s="34">
        <v>182.136</v>
      </c>
      <c r="H76" s="35">
        <v>0</v>
      </c>
      <c r="I76" s="35">
        <f>ROUND(ROUND(H76,2)*ROUND(G76,3),2)</f>
      </c>
      <c r="J76" s="33" t="s">
        <v>95</v>
      </c>
      <c r="O76">
        <f>(I76*21)/100</f>
      </c>
      <c r="P76" t="s">
        <v>27</v>
      </c>
    </row>
    <row r="77" spans="1:5" ht="25.5">
      <c r="A77" s="36" t="s">
        <v>55</v>
      </c>
      <c r="E77" s="37" t="s">
        <v>294</v>
      </c>
    </row>
    <row r="78" spans="1:5" ht="76.5">
      <c r="A78" s="40" t="s">
        <v>57</v>
      </c>
      <c r="E78" s="39" t="s">
        <v>581</v>
      </c>
    </row>
    <row r="79" spans="1:16" ht="12.75">
      <c r="A79" s="26" t="s">
        <v>50</v>
      </c>
      <c r="B79" s="31" t="s">
        <v>196</v>
      </c>
      <c r="C79" s="31" t="s">
        <v>296</v>
      </c>
      <c r="D79" s="26" t="s">
        <v>52</v>
      </c>
      <c r="E79" s="32" t="s">
        <v>297</v>
      </c>
      <c r="F79" s="33" t="s">
        <v>122</v>
      </c>
      <c r="G79" s="34">
        <v>14.667</v>
      </c>
      <c r="H79" s="35">
        <v>0</v>
      </c>
      <c r="I79" s="35">
        <f>ROUND(ROUND(H79,2)*ROUND(G79,3),2)</f>
      </c>
      <c r="J79" s="33" t="s">
        <v>95</v>
      </c>
      <c r="O79">
        <f>(I79*21)/100</f>
      </c>
      <c r="P79" t="s">
        <v>27</v>
      </c>
    </row>
    <row r="80" spans="1:5" ht="25.5">
      <c r="A80" s="36" t="s">
        <v>55</v>
      </c>
      <c r="E80" s="37" t="s">
        <v>298</v>
      </c>
    </row>
    <row r="81" spans="1:5" ht="25.5">
      <c r="A81" s="40" t="s">
        <v>57</v>
      </c>
      <c r="E81" s="39" t="s">
        <v>582</v>
      </c>
    </row>
    <row r="82" spans="1:16" ht="12.75">
      <c r="A82" s="26" t="s">
        <v>50</v>
      </c>
      <c r="B82" s="31" t="s">
        <v>300</v>
      </c>
      <c r="C82" s="31" t="s">
        <v>301</v>
      </c>
      <c r="D82" s="26" t="s">
        <v>52</v>
      </c>
      <c r="E82" s="32" t="s">
        <v>302</v>
      </c>
      <c r="F82" s="33" t="s">
        <v>122</v>
      </c>
      <c r="G82" s="34">
        <v>182.136</v>
      </c>
      <c r="H82" s="35">
        <v>0</v>
      </c>
      <c r="I82" s="35">
        <f>ROUND(ROUND(H82,2)*ROUND(G82,3),2)</f>
      </c>
      <c r="J82" s="33" t="s">
        <v>95</v>
      </c>
      <c r="O82">
        <f>(I82*21)/100</f>
      </c>
      <c r="P82" t="s">
        <v>27</v>
      </c>
    </row>
    <row r="83" spans="1:5" ht="25.5">
      <c r="A83" s="36" t="s">
        <v>55</v>
      </c>
      <c r="E83" s="37" t="s">
        <v>303</v>
      </c>
    </row>
    <row r="84" spans="1:5" ht="25.5">
      <c r="A84" s="40" t="s">
        <v>57</v>
      </c>
      <c r="E84" s="39" t="s">
        <v>583</v>
      </c>
    </row>
    <row r="85" spans="1:16" ht="12.75">
      <c r="A85" s="26" t="s">
        <v>50</v>
      </c>
      <c r="B85" s="31" t="s">
        <v>305</v>
      </c>
      <c r="C85" s="31" t="s">
        <v>306</v>
      </c>
      <c r="D85" s="26" t="s">
        <v>52</v>
      </c>
      <c r="E85" s="32" t="s">
        <v>307</v>
      </c>
      <c r="F85" s="33" t="s">
        <v>102</v>
      </c>
      <c r="G85" s="34">
        <v>209.156</v>
      </c>
      <c r="H85" s="35">
        <v>0</v>
      </c>
      <c r="I85" s="35">
        <f>ROUND(ROUND(H85,2)*ROUND(G85,3),2)</f>
      </c>
      <c r="J85" s="33" t="s">
        <v>95</v>
      </c>
      <c r="O85">
        <f>(I85*21)/100</f>
      </c>
      <c r="P85" t="s">
        <v>27</v>
      </c>
    </row>
    <row r="86" spans="1:5" ht="38.25">
      <c r="A86" s="36" t="s">
        <v>55</v>
      </c>
      <c r="E86" s="37" t="s">
        <v>308</v>
      </c>
    </row>
    <row r="87" spans="1:5" ht="38.25">
      <c r="A87" s="40" t="s">
        <v>57</v>
      </c>
      <c r="E87" s="39" t="s">
        <v>584</v>
      </c>
    </row>
    <row r="88" spans="1:16" ht="12.75">
      <c r="A88" s="26" t="s">
        <v>50</v>
      </c>
      <c r="B88" s="31" t="s">
        <v>310</v>
      </c>
      <c r="C88" s="31" t="s">
        <v>311</v>
      </c>
      <c r="D88" s="26" t="s">
        <v>52</v>
      </c>
      <c r="E88" s="32" t="s">
        <v>312</v>
      </c>
      <c r="F88" s="33" t="s">
        <v>102</v>
      </c>
      <c r="G88" s="34">
        <v>355.477</v>
      </c>
      <c r="H88" s="35">
        <v>0</v>
      </c>
      <c r="I88" s="35">
        <f>ROUND(ROUND(H88,2)*ROUND(G88,3),2)</f>
      </c>
      <c r="J88" s="33" t="s">
        <v>95</v>
      </c>
      <c r="O88">
        <f>(I88*21)/100</f>
      </c>
      <c r="P88" t="s">
        <v>27</v>
      </c>
    </row>
    <row r="89" spans="1:5" ht="38.25">
      <c r="A89" s="36" t="s">
        <v>55</v>
      </c>
      <c r="E89" s="37" t="s">
        <v>313</v>
      </c>
    </row>
    <row r="90" spans="1:5" ht="51">
      <c r="A90" s="40" t="s">
        <v>57</v>
      </c>
      <c r="E90" s="39" t="s">
        <v>585</v>
      </c>
    </row>
    <row r="91" spans="1:16" ht="12.75">
      <c r="A91" s="26" t="s">
        <v>50</v>
      </c>
      <c r="B91" s="31" t="s">
        <v>315</v>
      </c>
      <c r="C91" s="31" t="s">
        <v>316</v>
      </c>
      <c r="D91" s="26" t="s">
        <v>52</v>
      </c>
      <c r="E91" s="32" t="s">
        <v>317</v>
      </c>
      <c r="F91" s="33" t="s">
        <v>102</v>
      </c>
      <c r="G91" s="34">
        <v>78.474</v>
      </c>
      <c r="H91" s="35">
        <v>0</v>
      </c>
      <c r="I91" s="35">
        <f>ROUND(ROUND(H91,2)*ROUND(G91,3),2)</f>
      </c>
      <c r="J91" s="33" t="s">
        <v>95</v>
      </c>
      <c r="O91">
        <f>(I91*21)/100</f>
      </c>
      <c r="P91" t="s">
        <v>27</v>
      </c>
    </row>
    <row r="92" spans="1:5" ht="38.25">
      <c r="A92" s="36" t="s">
        <v>55</v>
      </c>
      <c r="E92" s="37" t="s">
        <v>318</v>
      </c>
    </row>
    <row r="93" spans="1:5" ht="165.75">
      <c r="A93" s="40" t="s">
        <v>57</v>
      </c>
      <c r="E93" s="39" t="s">
        <v>586</v>
      </c>
    </row>
    <row r="94" spans="1:16" ht="25.5">
      <c r="A94" s="26" t="s">
        <v>50</v>
      </c>
      <c r="B94" s="31" t="s">
        <v>320</v>
      </c>
      <c r="C94" s="31" t="s">
        <v>321</v>
      </c>
      <c r="D94" s="26" t="s">
        <v>52</v>
      </c>
      <c r="E94" s="32" t="s">
        <v>322</v>
      </c>
      <c r="F94" s="33" t="s">
        <v>102</v>
      </c>
      <c r="G94" s="34">
        <v>784.741</v>
      </c>
      <c r="H94" s="35">
        <v>0</v>
      </c>
      <c r="I94" s="35">
        <f>ROUND(ROUND(H94,2)*ROUND(G94,3),2)</f>
      </c>
      <c r="J94" s="33" t="s">
        <v>95</v>
      </c>
      <c r="O94">
        <f>(I94*21)/100</f>
      </c>
      <c r="P94" t="s">
        <v>27</v>
      </c>
    </row>
    <row r="95" spans="1:5" ht="38.25">
      <c r="A95" s="36" t="s">
        <v>55</v>
      </c>
      <c r="E95" s="37" t="s">
        <v>323</v>
      </c>
    </row>
    <row r="96" spans="1:5" ht="25.5">
      <c r="A96" s="40" t="s">
        <v>57</v>
      </c>
      <c r="E96" s="39" t="s">
        <v>587</v>
      </c>
    </row>
    <row r="97" spans="1:16" ht="12.75">
      <c r="A97" s="26" t="s">
        <v>50</v>
      </c>
      <c r="B97" s="31" t="s">
        <v>325</v>
      </c>
      <c r="C97" s="31" t="s">
        <v>326</v>
      </c>
      <c r="D97" s="26" t="s">
        <v>52</v>
      </c>
      <c r="E97" s="32" t="s">
        <v>327</v>
      </c>
      <c r="F97" s="33" t="s">
        <v>102</v>
      </c>
      <c r="G97" s="34">
        <v>216.975</v>
      </c>
      <c r="H97" s="35">
        <v>0</v>
      </c>
      <c r="I97" s="35">
        <f>ROUND(ROUND(H97,2)*ROUND(G97,3),2)</f>
      </c>
      <c r="J97" s="33" t="s">
        <v>95</v>
      </c>
      <c r="O97">
        <f>(I97*21)/100</f>
      </c>
      <c r="P97" t="s">
        <v>27</v>
      </c>
    </row>
    <row r="98" spans="1:5" ht="25.5">
      <c r="A98" s="36" t="s">
        <v>55</v>
      </c>
      <c r="E98" s="37" t="s">
        <v>328</v>
      </c>
    </row>
    <row r="99" spans="1:5" ht="51">
      <c r="A99" s="40" t="s">
        <v>57</v>
      </c>
      <c r="E99" s="39" t="s">
        <v>588</v>
      </c>
    </row>
    <row r="100" spans="1:16" ht="12.75">
      <c r="A100" s="26" t="s">
        <v>50</v>
      </c>
      <c r="B100" s="31" t="s">
        <v>330</v>
      </c>
      <c r="C100" s="31" t="s">
        <v>331</v>
      </c>
      <c r="D100" s="26" t="s">
        <v>52</v>
      </c>
      <c r="E100" s="32" t="s">
        <v>332</v>
      </c>
      <c r="F100" s="33" t="s">
        <v>102</v>
      </c>
      <c r="G100" s="34">
        <v>78.474</v>
      </c>
      <c r="H100" s="35">
        <v>0</v>
      </c>
      <c r="I100" s="35">
        <f>ROUND(ROUND(H100,2)*ROUND(G100,3),2)</f>
      </c>
      <c r="J100" s="33" t="s">
        <v>95</v>
      </c>
      <c r="O100">
        <f>(I100*21)/100</f>
      </c>
      <c r="P100" t="s">
        <v>27</v>
      </c>
    </row>
    <row r="101" spans="1:5" ht="12.75">
      <c r="A101" s="36" t="s">
        <v>55</v>
      </c>
      <c r="E101" s="37" t="s">
        <v>333</v>
      </c>
    </row>
    <row r="102" spans="1:5" ht="25.5">
      <c r="A102" s="40" t="s">
        <v>57</v>
      </c>
      <c r="E102" s="39" t="s">
        <v>589</v>
      </c>
    </row>
    <row r="103" spans="1:16" ht="12.75">
      <c r="A103" s="26" t="s">
        <v>50</v>
      </c>
      <c r="B103" s="31" t="s">
        <v>335</v>
      </c>
      <c r="C103" s="31" t="s">
        <v>336</v>
      </c>
      <c r="D103" s="26" t="s">
        <v>52</v>
      </c>
      <c r="E103" s="32" t="s">
        <v>337</v>
      </c>
      <c r="F103" s="33" t="s">
        <v>107</v>
      </c>
      <c r="G103" s="34">
        <v>145.177</v>
      </c>
      <c r="H103" s="35">
        <v>0</v>
      </c>
      <c r="I103" s="35">
        <f>ROUND(ROUND(H103,2)*ROUND(G103,3),2)</f>
      </c>
      <c r="J103" s="33" t="s">
        <v>95</v>
      </c>
      <c r="O103">
        <f>(I103*21)/100</f>
      </c>
      <c r="P103" t="s">
        <v>27</v>
      </c>
    </row>
    <row r="104" spans="1:5" ht="25.5">
      <c r="A104" s="36" t="s">
        <v>55</v>
      </c>
      <c r="E104" s="37" t="s">
        <v>338</v>
      </c>
    </row>
    <row r="105" spans="1:5" ht="25.5">
      <c r="A105" s="40" t="s">
        <v>57</v>
      </c>
      <c r="E105" s="39" t="s">
        <v>590</v>
      </c>
    </row>
    <row r="106" spans="1:16" ht="25.5">
      <c r="A106" s="26" t="s">
        <v>50</v>
      </c>
      <c r="B106" s="31" t="s">
        <v>340</v>
      </c>
      <c r="C106" s="31" t="s">
        <v>591</v>
      </c>
      <c r="D106" s="26" t="s">
        <v>52</v>
      </c>
      <c r="E106" s="32" t="s">
        <v>342</v>
      </c>
      <c r="F106" s="33" t="s">
        <v>102</v>
      </c>
      <c r="G106" s="34">
        <v>216.975</v>
      </c>
      <c r="H106" s="35">
        <v>0</v>
      </c>
      <c r="I106" s="35">
        <f>ROUND(ROUND(H106,2)*ROUND(G106,3),2)</f>
      </c>
      <c r="J106" s="33"/>
      <c r="O106">
        <f>(I106*21)/100</f>
      </c>
      <c r="P106" t="s">
        <v>27</v>
      </c>
    </row>
    <row r="107" spans="1:5" ht="25.5">
      <c r="A107" s="36" t="s">
        <v>55</v>
      </c>
      <c r="E107" s="37" t="s">
        <v>342</v>
      </c>
    </row>
    <row r="108" spans="1:5" ht="25.5">
      <c r="A108" s="40" t="s">
        <v>57</v>
      </c>
      <c r="E108" s="39" t="s">
        <v>592</v>
      </c>
    </row>
    <row r="109" spans="1:16" ht="12.75">
      <c r="A109" s="26" t="s">
        <v>50</v>
      </c>
      <c r="B109" s="31" t="s">
        <v>344</v>
      </c>
      <c r="C109" s="31" t="s">
        <v>345</v>
      </c>
      <c r="D109" s="26" t="s">
        <v>52</v>
      </c>
      <c r="E109" s="32" t="s">
        <v>346</v>
      </c>
      <c r="F109" s="33" t="s">
        <v>102</v>
      </c>
      <c r="G109" s="34">
        <v>138.501</v>
      </c>
      <c r="H109" s="35">
        <v>0</v>
      </c>
      <c r="I109" s="35">
        <f>ROUND(ROUND(H109,2)*ROUND(G109,3),2)</f>
      </c>
      <c r="J109" s="33" t="s">
        <v>95</v>
      </c>
      <c r="O109">
        <f>(I109*21)/100</f>
      </c>
      <c r="P109" t="s">
        <v>27</v>
      </c>
    </row>
    <row r="110" spans="1:5" ht="25.5">
      <c r="A110" s="36" t="s">
        <v>55</v>
      </c>
      <c r="E110" s="37" t="s">
        <v>347</v>
      </c>
    </row>
    <row r="111" spans="1:5" ht="38.25">
      <c r="A111" s="40" t="s">
        <v>57</v>
      </c>
      <c r="E111" s="39" t="s">
        <v>593</v>
      </c>
    </row>
    <row r="112" spans="1:16" ht="12.75">
      <c r="A112" s="26" t="s">
        <v>50</v>
      </c>
      <c r="B112" s="31" t="s">
        <v>349</v>
      </c>
      <c r="C112" s="31" t="s">
        <v>350</v>
      </c>
      <c r="D112" s="26" t="s">
        <v>52</v>
      </c>
      <c r="E112" s="32" t="s">
        <v>351</v>
      </c>
      <c r="F112" s="33" t="s">
        <v>102</v>
      </c>
      <c r="G112" s="34">
        <v>10.192</v>
      </c>
      <c r="H112" s="35">
        <v>0</v>
      </c>
      <c r="I112" s="35">
        <f>ROUND(ROUND(H112,2)*ROUND(G112,3),2)</f>
      </c>
      <c r="J112" s="33" t="s">
        <v>95</v>
      </c>
      <c r="O112">
        <f>(I112*21)/100</f>
      </c>
      <c r="P112" t="s">
        <v>27</v>
      </c>
    </row>
    <row r="113" spans="1:5" ht="38.25">
      <c r="A113" s="36" t="s">
        <v>55</v>
      </c>
      <c r="E113" s="37" t="s">
        <v>352</v>
      </c>
    </row>
    <row r="114" spans="1:5" ht="25.5">
      <c r="A114" s="40" t="s">
        <v>57</v>
      </c>
      <c r="E114" s="39" t="s">
        <v>594</v>
      </c>
    </row>
    <row r="115" spans="1:16" ht="12.75">
      <c r="A115" s="26" t="s">
        <v>50</v>
      </c>
      <c r="B115" s="31" t="s">
        <v>354</v>
      </c>
      <c r="C115" s="31" t="s">
        <v>355</v>
      </c>
      <c r="D115" s="26" t="s">
        <v>52</v>
      </c>
      <c r="E115" s="32" t="s">
        <v>356</v>
      </c>
      <c r="F115" s="33" t="s">
        <v>102</v>
      </c>
      <c r="G115" s="34">
        <v>33.973</v>
      </c>
      <c r="H115" s="35">
        <v>0</v>
      </c>
      <c r="I115" s="35">
        <f>ROUND(ROUND(H115,2)*ROUND(G115,3),2)</f>
      </c>
      <c r="J115" s="33" t="s">
        <v>95</v>
      </c>
      <c r="O115">
        <f>(I115*21)/100</f>
      </c>
      <c r="P115" t="s">
        <v>27</v>
      </c>
    </row>
    <row r="116" spans="1:5" ht="38.25">
      <c r="A116" s="36" t="s">
        <v>55</v>
      </c>
      <c r="E116" s="37" t="s">
        <v>357</v>
      </c>
    </row>
    <row r="117" spans="1:5" ht="63.75">
      <c r="A117" s="40" t="s">
        <v>57</v>
      </c>
      <c r="E117" s="39" t="s">
        <v>595</v>
      </c>
    </row>
    <row r="118" spans="1:16" ht="12.75">
      <c r="A118" s="26" t="s">
        <v>50</v>
      </c>
      <c r="B118" s="31" t="s">
        <v>359</v>
      </c>
      <c r="C118" s="31" t="s">
        <v>360</v>
      </c>
      <c r="D118" s="26" t="s">
        <v>52</v>
      </c>
      <c r="E118" s="32" t="s">
        <v>361</v>
      </c>
      <c r="F118" s="33" t="s">
        <v>122</v>
      </c>
      <c r="G118" s="34">
        <v>114.271</v>
      </c>
      <c r="H118" s="35">
        <v>0</v>
      </c>
      <c r="I118" s="35">
        <f>ROUND(ROUND(H118,2)*ROUND(G118,3),2)</f>
      </c>
      <c r="J118" s="33" t="s">
        <v>95</v>
      </c>
      <c r="O118">
        <f>(I118*21)/100</f>
      </c>
      <c r="P118" t="s">
        <v>27</v>
      </c>
    </row>
    <row r="119" spans="1:5" ht="12.75">
      <c r="A119" s="36" t="s">
        <v>55</v>
      </c>
      <c r="E119" s="37" t="s">
        <v>362</v>
      </c>
    </row>
    <row r="120" spans="1:5" ht="178.5">
      <c r="A120" s="40" t="s">
        <v>57</v>
      </c>
      <c r="E120" s="39" t="s">
        <v>596</v>
      </c>
    </row>
    <row r="121" spans="1:16" ht="12.75">
      <c r="A121" s="26" t="s">
        <v>50</v>
      </c>
      <c r="B121" s="31" t="s">
        <v>395</v>
      </c>
      <c r="C121" s="31" t="s">
        <v>365</v>
      </c>
      <c r="D121" s="26" t="s">
        <v>52</v>
      </c>
      <c r="E121" s="32" t="s">
        <v>366</v>
      </c>
      <c r="F121" s="33" t="s">
        <v>107</v>
      </c>
      <c r="G121" s="34">
        <v>68.285</v>
      </c>
      <c r="H121" s="35">
        <v>0</v>
      </c>
      <c r="I121" s="35">
        <f>ROUND(ROUND(H121,2)*ROUND(G121,3),2)</f>
      </c>
      <c r="J121" s="33" t="s">
        <v>95</v>
      </c>
      <c r="O121">
        <f>(I121*21)/100</f>
      </c>
      <c r="P121" t="s">
        <v>27</v>
      </c>
    </row>
    <row r="122" spans="1:5" ht="12.75">
      <c r="A122" s="36" t="s">
        <v>55</v>
      </c>
      <c r="E122" s="37" t="s">
        <v>366</v>
      </c>
    </row>
    <row r="123" spans="1:5" ht="25.5">
      <c r="A123" s="38" t="s">
        <v>57</v>
      </c>
      <c r="E123" s="39" t="s">
        <v>597</v>
      </c>
    </row>
    <row r="124" spans="1:18" ht="12.75" customHeight="1">
      <c r="A124" s="6" t="s">
        <v>48</v>
      </c>
      <c r="B124" s="6"/>
      <c r="C124" s="43" t="s">
        <v>27</v>
      </c>
      <c r="D124" s="6"/>
      <c r="E124" s="29" t="s">
        <v>368</v>
      </c>
      <c r="F124" s="6"/>
      <c r="G124" s="6"/>
      <c r="H124" s="6"/>
      <c r="I124" s="44">
        <f>0+Q124</f>
      </c>
      <c r="J124" s="6"/>
      <c r="O124">
        <f>0+R124</f>
      </c>
      <c r="Q124">
        <f>0+I125+I128</f>
      </c>
      <c r="R124">
        <f>0+O125+O128</f>
      </c>
    </row>
    <row r="125" spans="1:16" ht="25.5">
      <c r="A125" s="26" t="s">
        <v>50</v>
      </c>
      <c r="B125" s="31" t="s">
        <v>369</v>
      </c>
      <c r="C125" s="31" t="s">
        <v>370</v>
      </c>
      <c r="D125" s="26" t="s">
        <v>52</v>
      </c>
      <c r="E125" s="32" t="s">
        <v>371</v>
      </c>
      <c r="F125" s="33" t="s">
        <v>102</v>
      </c>
      <c r="G125" s="34">
        <v>7.125</v>
      </c>
      <c r="H125" s="35">
        <v>0</v>
      </c>
      <c r="I125" s="35">
        <f>ROUND(ROUND(H125,2)*ROUND(G125,3),2)</f>
      </c>
      <c r="J125" s="33" t="s">
        <v>95</v>
      </c>
      <c r="O125">
        <f>(I125*21)/100</f>
      </c>
      <c r="P125" t="s">
        <v>27</v>
      </c>
    </row>
    <row r="126" spans="1:5" ht="25.5">
      <c r="A126" s="36" t="s">
        <v>55</v>
      </c>
      <c r="E126" s="37" t="s">
        <v>372</v>
      </c>
    </row>
    <row r="127" spans="1:5" ht="38.25">
      <c r="A127" s="40" t="s">
        <v>57</v>
      </c>
      <c r="E127" s="39" t="s">
        <v>598</v>
      </c>
    </row>
    <row r="128" spans="1:16" ht="25.5">
      <c r="A128" s="26" t="s">
        <v>50</v>
      </c>
      <c r="B128" s="31" t="s">
        <v>374</v>
      </c>
      <c r="C128" s="31" t="s">
        <v>375</v>
      </c>
      <c r="D128" s="26" t="s">
        <v>52</v>
      </c>
      <c r="E128" s="32" t="s">
        <v>376</v>
      </c>
      <c r="F128" s="33" t="s">
        <v>138</v>
      </c>
      <c r="G128" s="34">
        <v>46.965</v>
      </c>
      <c r="H128" s="35">
        <v>0</v>
      </c>
      <c r="I128" s="35">
        <f>ROUND(ROUND(H128,2)*ROUND(G128,3),2)</f>
      </c>
      <c r="J128" s="33" t="s">
        <v>95</v>
      </c>
      <c r="O128">
        <f>(I128*21)/100</f>
      </c>
      <c r="P128" t="s">
        <v>27</v>
      </c>
    </row>
    <row r="129" spans="1:5" ht="38.25">
      <c r="A129" s="36" t="s">
        <v>55</v>
      </c>
      <c r="E129" s="37" t="s">
        <v>377</v>
      </c>
    </row>
    <row r="130" spans="1:5" ht="25.5">
      <c r="A130" s="38" t="s">
        <v>57</v>
      </c>
      <c r="E130" s="39" t="s">
        <v>599</v>
      </c>
    </row>
    <row r="131" spans="1:18" ht="12.75" customHeight="1">
      <c r="A131" s="6" t="s">
        <v>48</v>
      </c>
      <c r="B131" s="6"/>
      <c r="C131" s="43" t="s">
        <v>35</v>
      </c>
      <c r="D131" s="6"/>
      <c r="E131" s="29" t="s">
        <v>379</v>
      </c>
      <c r="F131" s="6"/>
      <c r="G131" s="6"/>
      <c r="H131" s="6"/>
      <c r="I131" s="44">
        <f>0+Q131</f>
      </c>
      <c r="J131" s="6"/>
      <c r="O131">
        <f>0+R131</f>
      </c>
      <c r="Q131">
        <f>0+I132+I135+I138+I141</f>
      </c>
      <c r="R131">
        <f>0+O132+O135+O138+O141</f>
      </c>
    </row>
    <row r="132" spans="1:16" ht="12.75">
      <c r="A132" s="26" t="s">
        <v>50</v>
      </c>
      <c r="B132" s="31" t="s">
        <v>428</v>
      </c>
      <c r="C132" s="31" t="s">
        <v>381</v>
      </c>
      <c r="D132" s="26" t="s">
        <v>52</v>
      </c>
      <c r="E132" s="32" t="s">
        <v>382</v>
      </c>
      <c r="F132" s="33" t="s">
        <v>102</v>
      </c>
      <c r="G132" s="34">
        <v>0.612</v>
      </c>
      <c r="H132" s="35">
        <v>0</v>
      </c>
      <c r="I132" s="35">
        <f>ROUND(ROUND(H132,2)*ROUND(G132,3),2)</f>
      </c>
      <c r="J132" s="33" t="s">
        <v>95</v>
      </c>
      <c r="O132">
        <f>(I132*21)/100</f>
      </c>
      <c r="P132" t="s">
        <v>27</v>
      </c>
    </row>
    <row r="133" spans="1:5" ht="12.75">
      <c r="A133" s="36" t="s">
        <v>55</v>
      </c>
      <c r="E133" s="37" t="s">
        <v>383</v>
      </c>
    </row>
    <row r="134" spans="1:5" ht="25.5">
      <c r="A134" s="40" t="s">
        <v>57</v>
      </c>
      <c r="E134" s="39" t="s">
        <v>600</v>
      </c>
    </row>
    <row r="135" spans="1:16" ht="12.75">
      <c r="A135" s="26" t="s">
        <v>50</v>
      </c>
      <c r="B135" s="31" t="s">
        <v>380</v>
      </c>
      <c r="C135" s="31" t="s">
        <v>386</v>
      </c>
      <c r="D135" s="26" t="s">
        <v>52</v>
      </c>
      <c r="E135" s="32" t="s">
        <v>387</v>
      </c>
      <c r="F135" s="33" t="s">
        <v>102</v>
      </c>
      <c r="G135" s="34">
        <v>12.119</v>
      </c>
      <c r="H135" s="35">
        <v>0</v>
      </c>
      <c r="I135" s="35">
        <f>ROUND(ROUND(H135,2)*ROUND(G135,3),2)</f>
      </c>
      <c r="J135" s="33" t="s">
        <v>95</v>
      </c>
      <c r="O135">
        <f>(I135*21)/100</f>
      </c>
      <c r="P135" t="s">
        <v>27</v>
      </c>
    </row>
    <row r="136" spans="1:5" ht="25.5">
      <c r="A136" s="36" t="s">
        <v>55</v>
      </c>
      <c r="E136" s="37" t="s">
        <v>388</v>
      </c>
    </row>
    <row r="137" spans="1:5" ht="114.75">
      <c r="A137" s="40" t="s">
        <v>57</v>
      </c>
      <c r="E137" s="39" t="s">
        <v>601</v>
      </c>
    </row>
    <row r="138" spans="1:16" ht="12.75">
      <c r="A138" s="26" t="s">
        <v>50</v>
      </c>
      <c r="B138" s="31" t="s">
        <v>385</v>
      </c>
      <c r="C138" s="31" t="s">
        <v>391</v>
      </c>
      <c r="D138" s="26" t="s">
        <v>52</v>
      </c>
      <c r="E138" s="32" t="s">
        <v>392</v>
      </c>
      <c r="F138" s="33" t="s">
        <v>102</v>
      </c>
      <c r="G138" s="34">
        <v>1.302</v>
      </c>
      <c r="H138" s="35">
        <v>0</v>
      </c>
      <c r="I138" s="35">
        <f>ROUND(ROUND(H138,2)*ROUND(G138,3),2)</f>
      </c>
      <c r="J138" s="33" t="s">
        <v>95</v>
      </c>
      <c r="O138">
        <f>(I138*21)/100</f>
      </c>
      <c r="P138" t="s">
        <v>27</v>
      </c>
    </row>
    <row r="139" spans="1:5" ht="25.5">
      <c r="A139" s="36" t="s">
        <v>55</v>
      </c>
      <c r="E139" s="37" t="s">
        <v>393</v>
      </c>
    </row>
    <row r="140" spans="1:5" ht="51">
      <c r="A140" s="40" t="s">
        <v>57</v>
      </c>
      <c r="E140" s="39" t="s">
        <v>602</v>
      </c>
    </row>
    <row r="141" spans="1:16" ht="12.75">
      <c r="A141" s="26" t="s">
        <v>50</v>
      </c>
      <c r="B141" s="31" t="s">
        <v>390</v>
      </c>
      <c r="C141" s="31" t="s">
        <v>396</v>
      </c>
      <c r="D141" s="26" t="s">
        <v>52</v>
      </c>
      <c r="E141" s="32" t="s">
        <v>397</v>
      </c>
      <c r="F141" s="33" t="s">
        <v>122</v>
      </c>
      <c r="G141" s="34">
        <v>2.642</v>
      </c>
      <c r="H141" s="35">
        <v>0</v>
      </c>
      <c r="I141" s="35">
        <f>ROUND(ROUND(H141,2)*ROUND(G141,3),2)</f>
      </c>
      <c r="J141" s="33" t="s">
        <v>95</v>
      </c>
      <c r="O141">
        <f>(I141*21)/100</f>
      </c>
      <c r="P141" t="s">
        <v>27</v>
      </c>
    </row>
    <row r="142" spans="1:5" ht="25.5">
      <c r="A142" s="36" t="s">
        <v>55</v>
      </c>
      <c r="E142" s="37" t="s">
        <v>398</v>
      </c>
    </row>
    <row r="143" spans="1:5" ht="51">
      <c r="A143" s="38" t="s">
        <v>57</v>
      </c>
      <c r="E143" s="39" t="s">
        <v>603</v>
      </c>
    </row>
    <row r="144" spans="1:18" ht="12.75" customHeight="1">
      <c r="A144" s="6" t="s">
        <v>48</v>
      </c>
      <c r="B144" s="6"/>
      <c r="C144" s="43" t="s">
        <v>78</v>
      </c>
      <c r="D144" s="6"/>
      <c r="E144" s="29" t="s">
        <v>400</v>
      </c>
      <c r="F144" s="6"/>
      <c r="G144" s="6"/>
      <c r="H144" s="6"/>
      <c r="I144" s="44">
        <f>0+Q144</f>
      </c>
      <c r="J144" s="6"/>
      <c r="O144">
        <f>0+R144</f>
      </c>
      <c r="Q144">
        <f>0+I145+I148+I151+I154+I157+I160+I163+I166+I169+I172+I175+I178+I181+I184+I187+I190+I193+I196+I199+I202+I205+I208+I211+I214+I217+I220+I223+I226+I229+I232+I235</f>
      </c>
      <c r="R144">
        <f>0+O145+O148+O151+O154+O157+O160+O163+O166+O169+O172+O175+O178+O181+O184+O187+O190+O193+O196+O199+O202+O205+O208+O211+O214+O217+O220+O223+O226+O229+O232+O235</f>
      </c>
    </row>
    <row r="145" spans="1:16" ht="12.75">
      <c r="A145" s="26" t="s">
        <v>50</v>
      </c>
      <c r="B145" s="31" t="s">
        <v>401</v>
      </c>
      <c r="C145" s="31" t="s">
        <v>402</v>
      </c>
      <c r="D145" s="26" t="s">
        <v>52</v>
      </c>
      <c r="E145" s="32" t="s">
        <v>403</v>
      </c>
      <c r="F145" s="33" t="s">
        <v>87</v>
      </c>
      <c r="G145" s="34">
        <v>2.446</v>
      </c>
      <c r="H145" s="35">
        <v>0</v>
      </c>
      <c r="I145" s="35">
        <f>ROUND(ROUND(H145,2)*ROUND(G145,3),2)</f>
      </c>
      <c r="J145" s="33" t="s">
        <v>95</v>
      </c>
      <c r="O145">
        <f>(I145*21)/100</f>
      </c>
      <c r="P145" t="s">
        <v>27</v>
      </c>
    </row>
    <row r="146" spans="1:5" ht="12.75">
      <c r="A146" s="36" t="s">
        <v>55</v>
      </c>
      <c r="E146" s="37" t="s">
        <v>403</v>
      </c>
    </row>
    <row r="147" spans="1:5" ht="12.75">
      <c r="A147" s="40" t="s">
        <v>57</v>
      </c>
      <c r="E147" s="39" t="s">
        <v>481</v>
      </c>
    </row>
    <row r="148" spans="1:16" ht="12.75">
      <c r="A148" s="26" t="s">
        <v>50</v>
      </c>
      <c r="B148" s="31" t="s">
        <v>405</v>
      </c>
      <c r="C148" s="31" t="s">
        <v>406</v>
      </c>
      <c r="D148" s="26" t="s">
        <v>52</v>
      </c>
      <c r="E148" s="32" t="s">
        <v>407</v>
      </c>
      <c r="F148" s="33" t="s">
        <v>87</v>
      </c>
      <c r="G148" s="34">
        <v>0.612</v>
      </c>
      <c r="H148" s="35">
        <v>0</v>
      </c>
      <c r="I148" s="35">
        <f>ROUND(ROUND(H148,2)*ROUND(G148,3),2)</f>
      </c>
      <c r="J148" s="33" t="s">
        <v>95</v>
      </c>
      <c r="O148">
        <f>(I148*21)/100</f>
      </c>
      <c r="P148" t="s">
        <v>27</v>
      </c>
    </row>
    <row r="149" spans="1:5" ht="12.75">
      <c r="A149" s="36" t="s">
        <v>55</v>
      </c>
      <c r="E149" s="37" t="s">
        <v>407</v>
      </c>
    </row>
    <row r="150" spans="1:5" ht="12.75">
      <c r="A150" s="40" t="s">
        <v>57</v>
      </c>
      <c r="E150" s="39" t="s">
        <v>423</v>
      </c>
    </row>
    <row r="151" spans="1:16" ht="12.75">
      <c r="A151" s="26" t="s">
        <v>50</v>
      </c>
      <c r="B151" s="31" t="s">
        <v>409</v>
      </c>
      <c r="C151" s="31" t="s">
        <v>410</v>
      </c>
      <c r="D151" s="26" t="s">
        <v>52</v>
      </c>
      <c r="E151" s="32" t="s">
        <v>411</v>
      </c>
      <c r="F151" s="33" t="s">
        <v>87</v>
      </c>
      <c r="G151" s="34">
        <v>1.223</v>
      </c>
      <c r="H151" s="35">
        <v>0</v>
      </c>
      <c r="I151" s="35">
        <f>ROUND(ROUND(H151,2)*ROUND(G151,3),2)</f>
      </c>
      <c r="J151" s="33" t="s">
        <v>95</v>
      </c>
      <c r="O151">
        <f>(I151*21)/100</f>
      </c>
      <c r="P151" t="s">
        <v>27</v>
      </c>
    </row>
    <row r="152" spans="1:5" ht="12.75">
      <c r="A152" s="36" t="s">
        <v>55</v>
      </c>
      <c r="E152" s="37" t="s">
        <v>411</v>
      </c>
    </row>
    <row r="153" spans="1:5" ht="12.75">
      <c r="A153" s="40" t="s">
        <v>57</v>
      </c>
      <c r="E153" s="39" t="s">
        <v>579</v>
      </c>
    </row>
    <row r="154" spans="1:16" ht="12.75">
      <c r="A154" s="26" t="s">
        <v>50</v>
      </c>
      <c r="B154" s="31" t="s">
        <v>413</v>
      </c>
      <c r="C154" s="31" t="s">
        <v>414</v>
      </c>
      <c r="D154" s="26" t="s">
        <v>52</v>
      </c>
      <c r="E154" s="32" t="s">
        <v>415</v>
      </c>
      <c r="F154" s="33" t="s">
        <v>87</v>
      </c>
      <c r="G154" s="34">
        <v>0.612</v>
      </c>
      <c r="H154" s="35">
        <v>0</v>
      </c>
      <c r="I154" s="35">
        <f>ROUND(ROUND(H154,2)*ROUND(G154,3),2)</f>
      </c>
      <c r="J154" s="33" t="s">
        <v>95</v>
      </c>
      <c r="O154">
        <f>(I154*21)/100</f>
      </c>
      <c r="P154" t="s">
        <v>27</v>
      </c>
    </row>
    <row r="155" spans="1:5" ht="12.75">
      <c r="A155" s="36" t="s">
        <v>55</v>
      </c>
      <c r="E155" s="37" t="s">
        <v>415</v>
      </c>
    </row>
    <row r="156" spans="1:5" ht="12.75">
      <c r="A156" s="40" t="s">
        <v>57</v>
      </c>
      <c r="E156" s="39" t="s">
        <v>423</v>
      </c>
    </row>
    <row r="157" spans="1:16" ht="12.75">
      <c r="A157" s="26" t="s">
        <v>50</v>
      </c>
      <c r="B157" s="31" t="s">
        <v>417</v>
      </c>
      <c r="C157" s="31" t="s">
        <v>418</v>
      </c>
      <c r="D157" s="26" t="s">
        <v>52</v>
      </c>
      <c r="E157" s="32" t="s">
        <v>419</v>
      </c>
      <c r="F157" s="33" t="s">
        <v>87</v>
      </c>
      <c r="G157" s="34">
        <v>0.612</v>
      </c>
      <c r="H157" s="35">
        <v>0</v>
      </c>
      <c r="I157" s="35">
        <f>ROUND(ROUND(H157,2)*ROUND(G157,3),2)</f>
      </c>
      <c r="J157" s="33" t="s">
        <v>95</v>
      </c>
      <c r="O157">
        <f>(I157*21)/100</f>
      </c>
      <c r="P157" t="s">
        <v>27</v>
      </c>
    </row>
    <row r="158" spans="1:5" ht="12.75">
      <c r="A158" s="36" t="s">
        <v>55</v>
      </c>
      <c r="E158" s="37" t="s">
        <v>419</v>
      </c>
    </row>
    <row r="159" spans="1:5" ht="12.75">
      <c r="A159" s="40" t="s">
        <v>57</v>
      </c>
      <c r="E159" s="39" t="s">
        <v>423</v>
      </c>
    </row>
    <row r="160" spans="1:16" ht="12.75">
      <c r="A160" s="26" t="s">
        <v>50</v>
      </c>
      <c r="B160" s="31" t="s">
        <v>420</v>
      </c>
      <c r="C160" s="31" t="s">
        <v>421</v>
      </c>
      <c r="D160" s="26" t="s">
        <v>52</v>
      </c>
      <c r="E160" s="32" t="s">
        <v>422</v>
      </c>
      <c r="F160" s="33" t="s">
        <v>87</v>
      </c>
      <c r="G160" s="34">
        <v>0.306</v>
      </c>
      <c r="H160" s="35">
        <v>0</v>
      </c>
      <c r="I160" s="35">
        <f>ROUND(ROUND(H160,2)*ROUND(G160,3),2)</f>
      </c>
      <c r="J160" s="33" t="s">
        <v>95</v>
      </c>
      <c r="O160">
        <f>(I160*21)/100</f>
      </c>
      <c r="P160" t="s">
        <v>27</v>
      </c>
    </row>
    <row r="161" spans="1:5" ht="12.75">
      <c r="A161" s="36" t="s">
        <v>55</v>
      </c>
      <c r="E161" s="37" t="s">
        <v>422</v>
      </c>
    </row>
    <row r="162" spans="1:5" ht="12.75">
      <c r="A162" s="40" t="s">
        <v>57</v>
      </c>
      <c r="E162" s="39" t="s">
        <v>427</v>
      </c>
    </row>
    <row r="163" spans="1:16" ht="12.75">
      <c r="A163" s="26" t="s">
        <v>50</v>
      </c>
      <c r="B163" s="31" t="s">
        <v>424</v>
      </c>
      <c r="C163" s="31" t="s">
        <v>429</v>
      </c>
      <c r="D163" s="26" t="s">
        <v>52</v>
      </c>
      <c r="E163" s="32" t="s">
        <v>430</v>
      </c>
      <c r="F163" s="33" t="s">
        <v>87</v>
      </c>
      <c r="G163" s="34">
        <v>0.917</v>
      </c>
      <c r="H163" s="35">
        <v>0</v>
      </c>
      <c r="I163" s="35">
        <f>ROUND(ROUND(H163,2)*ROUND(G163,3),2)</f>
      </c>
      <c r="J163" s="33" t="s">
        <v>95</v>
      </c>
      <c r="O163">
        <f>(I163*21)/100</f>
      </c>
      <c r="P163" t="s">
        <v>27</v>
      </c>
    </row>
    <row r="164" spans="1:5" ht="12.75">
      <c r="A164" s="36" t="s">
        <v>55</v>
      </c>
      <c r="E164" s="37" t="s">
        <v>430</v>
      </c>
    </row>
    <row r="165" spans="1:5" ht="12.75">
      <c r="A165" s="40" t="s">
        <v>57</v>
      </c>
      <c r="E165" s="39" t="s">
        <v>416</v>
      </c>
    </row>
    <row r="166" spans="1:16" ht="12.75">
      <c r="A166" s="26" t="s">
        <v>50</v>
      </c>
      <c r="B166" s="31" t="s">
        <v>364</v>
      </c>
      <c r="C166" s="31" t="s">
        <v>433</v>
      </c>
      <c r="D166" s="26" t="s">
        <v>52</v>
      </c>
      <c r="E166" s="32" t="s">
        <v>434</v>
      </c>
      <c r="F166" s="33" t="s">
        <v>87</v>
      </c>
      <c r="G166" s="34">
        <v>0.612</v>
      </c>
      <c r="H166" s="35">
        <v>0</v>
      </c>
      <c r="I166" s="35">
        <f>ROUND(ROUND(H166,2)*ROUND(G166,3),2)</f>
      </c>
      <c r="J166" s="33"/>
      <c r="O166">
        <f>(I166*21)/100</f>
      </c>
      <c r="P166" t="s">
        <v>27</v>
      </c>
    </row>
    <row r="167" spans="1:5" ht="12.75">
      <c r="A167" s="36" t="s">
        <v>55</v>
      </c>
      <c r="E167" s="37" t="s">
        <v>434</v>
      </c>
    </row>
    <row r="168" spans="1:5" ht="12.75">
      <c r="A168" s="40" t="s">
        <v>57</v>
      </c>
      <c r="E168" s="39" t="s">
        <v>423</v>
      </c>
    </row>
    <row r="169" spans="1:16" ht="12.75">
      <c r="A169" s="26" t="s">
        <v>50</v>
      </c>
      <c r="B169" s="31" t="s">
        <v>432</v>
      </c>
      <c r="C169" s="31" t="s">
        <v>437</v>
      </c>
      <c r="D169" s="26" t="s">
        <v>52</v>
      </c>
      <c r="E169" s="32" t="s">
        <v>438</v>
      </c>
      <c r="F169" s="33" t="s">
        <v>87</v>
      </c>
      <c r="G169" s="34">
        <v>0.612</v>
      </c>
      <c r="H169" s="35">
        <v>0</v>
      </c>
      <c r="I169" s="35">
        <f>ROUND(ROUND(H169,2)*ROUND(G169,3),2)</f>
      </c>
      <c r="J169" s="33"/>
      <c r="O169">
        <f>(I169*21)/100</f>
      </c>
      <c r="P169" t="s">
        <v>27</v>
      </c>
    </row>
    <row r="170" spans="1:5" ht="12.75">
      <c r="A170" s="36" t="s">
        <v>55</v>
      </c>
      <c r="E170" s="37" t="s">
        <v>438</v>
      </c>
    </row>
    <row r="171" spans="1:5" ht="12.75">
      <c r="A171" s="40" t="s">
        <v>57</v>
      </c>
      <c r="E171" s="39" t="s">
        <v>423</v>
      </c>
    </row>
    <row r="172" spans="1:16" ht="12.75">
      <c r="A172" s="26" t="s">
        <v>50</v>
      </c>
      <c r="B172" s="31" t="s">
        <v>436</v>
      </c>
      <c r="C172" s="31" t="s">
        <v>440</v>
      </c>
      <c r="D172" s="26" t="s">
        <v>52</v>
      </c>
      <c r="E172" s="32" t="s">
        <v>441</v>
      </c>
      <c r="F172" s="33" t="s">
        <v>87</v>
      </c>
      <c r="G172" s="34">
        <v>0.612</v>
      </c>
      <c r="H172" s="35">
        <v>0</v>
      </c>
      <c r="I172" s="35">
        <f>ROUND(ROUND(H172,2)*ROUND(G172,3),2)</f>
      </c>
      <c r="J172" s="33"/>
      <c r="O172">
        <f>(I172*21)/100</f>
      </c>
      <c r="P172" t="s">
        <v>27</v>
      </c>
    </row>
    <row r="173" spans="1:5" ht="12.75">
      <c r="A173" s="36" t="s">
        <v>55</v>
      </c>
      <c r="E173" s="37" t="s">
        <v>441</v>
      </c>
    </row>
    <row r="174" spans="1:5" ht="12.75">
      <c r="A174" s="40" t="s">
        <v>57</v>
      </c>
      <c r="E174" s="39" t="s">
        <v>423</v>
      </c>
    </row>
    <row r="175" spans="1:16" ht="12.75">
      <c r="A175" s="26" t="s">
        <v>50</v>
      </c>
      <c r="B175" s="31" t="s">
        <v>439</v>
      </c>
      <c r="C175" s="31" t="s">
        <v>443</v>
      </c>
      <c r="D175" s="26" t="s">
        <v>52</v>
      </c>
      <c r="E175" s="32" t="s">
        <v>444</v>
      </c>
      <c r="F175" s="33" t="s">
        <v>87</v>
      </c>
      <c r="G175" s="34">
        <v>0.612</v>
      </c>
      <c r="H175" s="35">
        <v>0</v>
      </c>
      <c r="I175" s="35">
        <f>ROUND(ROUND(H175,2)*ROUND(G175,3),2)</f>
      </c>
      <c r="J175" s="33"/>
      <c r="O175">
        <f>(I175*21)/100</f>
      </c>
      <c r="P175" t="s">
        <v>27</v>
      </c>
    </row>
    <row r="176" spans="1:5" ht="12.75">
      <c r="A176" s="36" t="s">
        <v>55</v>
      </c>
      <c r="E176" s="37" t="s">
        <v>444</v>
      </c>
    </row>
    <row r="177" spans="1:5" ht="12.75">
      <c r="A177" s="40" t="s">
        <v>57</v>
      </c>
      <c r="E177" s="39" t="s">
        <v>423</v>
      </c>
    </row>
    <row r="178" spans="1:16" ht="12.75">
      <c r="A178" s="26" t="s">
        <v>50</v>
      </c>
      <c r="B178" s="31" t="s">
        <v>442</v>
      </c>
      <c r="C178" s="31" t="s">
        <v>446</v>
      </c>
      <c r="D178" s="26" t="s">
        <v>52</v>
      </c>
      <c r="E178" s="32" t="s">
        <v>447</v>
      </c>
      <c r="F178" s="33" t="s">
        <v>87</v>
      </c>
      <c r="G178" s="34">
        <v>0.612</v>
      </c>
      <c r="H178" s="35">
        <v>0</v>
      </c>
      <c r="I178" s="35">
        <f>ROUND(ROUND(H178,2)*ROUND(G178,3),2)</f>
      </c>
      <c r="J178" s="33"/>
      <c r="O178">
        <f>(I178*21)/100</f>
      </c>
      <c r="P178" t="s">
        <v>27</v>
      </c>
    </row>
    <row r="179" spans="1:5" ht="12.75">
      <c r="A179" s="36" t="s">
        <v>55</v>
      </c>
      <c r="E179" s="37" t="s">
        <v>447</v>
      </c>
    </row>
    <row r="180" spans="1:5" ht="12.75">
      <c r="A180" s="40" t="s">
        <v>57</v>
      </c>
      <c r="E180" s="39" t="s">
        <v>423</v>
      </c>
    </row>
    <row r="181" spans="1:16" ht="12.75">
      <c r="A181" s="26" t="s">
        <v>50</v>
      </c>
      <c r="B181" s="31" t="s">
        <v>445</v>
      </c>
      <c r="C181" s="31" t="s">
        <v>449</v>
      </c>
      <c r="D181" s="26" t="s">
        <v>52</v>
      </c>
      <c r="E181" s="32" t="s">
        <v>450</v>
      </c>
      <c r="F181" s="33" t="s">
        <v>87</v>
      </c>
      <c r="G181" s="34">
        <v>0.612</v>
      </c>
      <c r="H181" s="35">
        <v>0</v>
      </c>
      <c r="I181" s="35">
        <f>ROUND(ROUND(H181,2)*ROUND(G181,3),2)</f>
      </c>
      <c r="J181" s="33"/>
      <c r="O181">
        <f>(I181*21)/100</f>
      </c>
      <c r="P181" t="s">
        <v>27</v>
      </c>
    </row>
    <row r="182" spans="1:5" ht="12.75">
      <c r="A182" s="36" t="s">
        <v>55</v>
      </c>
      <c r="E182" s="37" t="s">
        <v>450</v>
      </c>
    </row>
    <row r="183" spans="1:5" ht="12.75">
      <c r="A183" s="40" t="s">
        <v>57</v>
      </c>
      <c r="E183" s="39" t="s">
        <v>423</v>
      </c>
    </row>
    <row r="184" spans="1:16" ht="12.75">
      <c r="A184" s="26" t="s">
        <v>50</v>
      </c>
      <c r="B184" s="31" t="s">
        <v>448</v>
      </c>
      <c r="C184" s="31" t="s">
        <v>452</v>
      </c>
      <c r="D184" s="26" t="s">
        <v>52</v>
      </c>
      <c r="E184" s="32" t="s">
        <v>453</v>
      </c>
      <c r="F184" s="33" t="s">
        <v>87</v>
      </c>
      <c r="G184" s="34">
        <v>0.612</v>
      </c>
      <c r="H184" s="35">
        <v>0</v>
      </c>
      <c r="I184" s="35">
        <f>ROUND(ROUND(H184,2)*ROUND(G184,3),2)</f>
      </c>
      <c r="J184" s="33"/>
      <c r="O184">
        <f>(I184*21)/100</f>
      </c>
      <c r="P184" t="s">
        <v>27</v>
      </c>
    </row>
    <row r="185" spans="1:5" ht="12.75">
      <c r="A185" s="36" t="s">
        <v>55</v>
      </c>
      <c r="E185" s="37" t="s">
        <v>453</v>
      </c>
    </row>
    <row r="186" spans="1:5" ht="12.75">
      <c r="A186" s="40" t="s">
        <v>57</v>
      </c>
      <c r="E186" s="39" t="s">
        <v>423</v>
      </c>
    </row>
    <row r="187" spans="1:16" ht="12.75">
      <c r="A187" s="26" t="s">
        <v>50</v>
      </c>
      <c r="B187" s="31" t="s">
        <v>451</v>
      </c>
      <c r="C187" s="31" t="s">
        <v>455</v>
      </c>
      <c r="D187" s="26" t="s">
        <v>52</v>
      </c>
      <c r="E187" s="32" t="s">
        <v>456</v>
      </c>
      <c r="F187" s="33" t="s">
        <v>87</v>
      </c>
      <c r="G187" s="34">
        <v>0.612</v>
      </c>
      <c r="H187" s="35">
        <v>0</v>
      </c>
      <c r="I187" s="35">
        <f>ROUND(ROUND(H187,2)*ROUND(G187,3),2)</f>
      </c>
      <c r="J187" s="33"/>
      <c r="O187">
        <f>(I187*21)/100</f>
      </c>
      <c r="P187" t="s">
        <v>27</v>
      </c>
    </row>
    <row r="188" spans="1:5" ht="12.75">
      <c r="A188" s="36" t="s">
        <v>55</v>
      </c>
      <c r="E188" s="37" t="s">
        <v>456</v>
      </c>
    </row>
    <row r="189" spans="1:5" ht="12.75">
      <c r="A189" s="40" t="s">
        <v>57</v>
      </c>
      <c r="E189" s="39" t="s">
        <v>423</v>
      </c>
    </row>
    <row r="190" spans="1:16" ht="12.75">
      <c r="A190" s="26" t="s">
        <v>50</v>
      </c>
      <c r="B190" s="31" t="s">
        <v>454</v>
      </c>
      <c r="C190" s="31" t="s">
        <v>458</v>
      </c>
      <c r="D190" s="26" t="s">
        <v>52</v>
      </c>
      <c r="E190" s="32" t="s">
        <v>459</v>
      </c>
      <c r="F190" s="33" t="s">
        <v>138</v>
      </c>
      <c r="G190" s="34">
        <v>8.024</v>
      </c>
      <c r="H190" s="35">
        <v>0</v>
      </c>
      <c r="I190" s="35">
        <f>ROUND(ROUND(H190,2)*ROUND(G190,3),2)</f>
      </c>
      <c r="J190" s="33" t="s">
        <v>95</v>
      </c>
      <c r="O190">
        <f>(I190*21)/100</f>
      </c>
      <c r="P190" t="s">
        <v>27</v>
      </c>
    </row>
    <row r="191" spans="1:5" ht="25.5">
      <c r="A191" s="36" t="s">
        <v>55</v>
      </c>
      <c r="E191" s="37" t="s">
        <v>460</v>
      </c>
    </row>
    <row r="192" spans="1:5" ht="63.75">
      <c r="A192" s="40" t="s">
        <v>57</v>
      </c>
      <c r="E192" s="39" t="s">
        <v>604</v>
      </c>
    </row>
    <row r="193" spans="1:16" ht="12.75">
      <c r="A193" s="26" t="s">
        <v>50</v>
      </c>
      <c r="B193" s="31" t="s">
        <v>457</v>
      </c>
      <c r="C193" s="31" t="s">
        <v>463</v>
      </c>
      <c r="D193" s="26" t="s">
        <v>52</v>
      </c>
      <c r="E193" s="32" t="s">
        <v>464</v>
      </c>
      <c r="F193" s="33" t="s">
        <v>138</v>
      </c>
      <c r="G193" s="34">
        <v>41.46</v>
      </c>
      <c r="H193" s="35">
        <v>0</v>
      </c>
      <c r="I193" s="35">
        <f>ROUND(ROUND(H193,2)*ROUND(G193,3),2)</f>
      </c>
      <c r="J193" s="33" t="s">
        <v>95</v>
      </c>
      <c r="O193">
        <f>(I193*21)/100</f>
      </c>
      <c r="P193" t="s">
        <v>27</v>
      </c>
    </row>
    <row r="194" spans="1:5" ht="25.5">
      <c r="A194" s="36" t="s">
        <v>55</v>
      </c>
      <c r="E194" s="37" t="s">
        <v>465</v>
      </c>
    </row>
    <row r="195" spans="1:5" ht="25.5">
      <c r="A195" s="40" t="s">
        <v>57</v>
      </c>
      <c r="E195" s="39" t="s">
        <v>605</v>
      </c>
    </row>
    <row r="196" spans="1:16" ht="25.5">
      <c r="A196" s="26" t="s">
        <v>50</v>
      </c>
      <c r="B196" s="31" t="s">
        <v>462</v>
      </c>
      <c r="C196" s="31" t="s">
        <v>468</v>
      </c>
      <c r="D196" s="26" t="s">
        <v>52</v>
      </c>
      <c r="E196" s="32" t="s">
        <v>469</v>
      </c>
      <c r="F196" s="33" t="s">
        <v>87</v>
      </c>
      <c r="G196" s="34">
        <v>4.281</v>
      </c>
      <c r="H196" s="35">
        <v>0</v>
      </c>
      <c r="I196" s="35">
        <f>ROUND(ROUND(H196,2)*ROUND(G196,3),2)</f>
      </c>
      <c r="J196" s="33" t="s">
        <v>95</v>
      </c>
      <c r="O196">
        <f>(I196*21)/100</f>
      </c>
      <c r="P196" t="s">
        <v>27</v>
      </c>
    </row>
    <row r="197" spans="1:5" ht="25.5">
      <c r="A197" s="36" t="s">
        <v>55</v>
      </c>
      <c r="E197" s="37" t="s">
        <v>470</v>
      </c>
    </row>
    <row r="198" spans="1:5" ht="12.75">
      <c r="A198" s="40" t="s">
        <v>57</v>
      </c>
      <c r="E198" s="39" t="s">
        <v>606</v>
      </c>
    </row>
    <row r="199" spans="1:16" ht="25.5">
      <c r="A199" s="26" t="s">
        <v>50</v>
      </c>
      <c r="B199" s="31" t="s">
        <v>467</v>
      </c>
      <c r="C199" s="31" t="s">
        <v>478</v>
      </c>
      <c r="D199" s="26" t="s">
        <v>52</v>
      </c>
      <c r="E199" s="32" t="s">
        <v>479</v>
      </c>
      <c r="F199" s="33" t="s">
        <v>87</v>
      </c>
      <c r="G199" s="34">
        <v>1.529</v>
      </c>
      <c r="H199" s="35">
        <v>0</v>
      </c>
      <c r="I199" s="35">
        <f>ROUND(ROUND(H199,2)*ROUND(G199,3),2)</f>
      </c>
      <c r="J199" s="33" t="s">
        <v>95</v>
      </c>
      <c r="O199">
        <f>(I199*21)/100</f>
      </c>
      <c r="P199" t="s">
        <v>27</v>
      </c>
    </row>
    <row r="200" spans="1:5" ht="25.5">
      <c r="A200" s="36" t="s">
        <v>55</v>
      </c>
      <c r="E200" s="37" t="s">
        <v>480</v>
      </c>
    </row>
    <row r="201" spans="1:5" ht="12.75">
      <c r="A201" s="40" t="s">
        <v>57</v>
      </c>
      <c r="E201" s="39" t="s">
        <v>607</v>
      </c>
    </row>
    <row r="202" spans="1:16" ht="25.5">
      <c r="A202" s="26" t="s">
        <v>50</v>
      </c>
      <c r="B202" s="31" t="s">
        <v>472</v>
      </c>
      <c r="C202" s="31" t="s">
        <v>483</v>
      </c>
      <c r="D202" s="26" t="s">
        <v>52</v>
      </c>
      <c r="E202" s="32" t="s">
        <v>484</v>
      </c>
      <c r="F202" s="33" t="s">
        <v>87</v>
      </c>
      <c r="G202" s="34">
        <v>0.917</v>
      </c>
      <c r="H202" s="35">
        <v>0</v>
      </c>
      <c r="I202" s="35">
        <f>ROUND(ROUND(H202,2)*ROUND(G202,3),2)</f>
      </c>
      <c r="J202" s="33" t="s">
        <v>95</v>
      </c>
      <c r="O202">
        <f>(I202*21)/100</f>
      </c>
      <c r="P202" t="s">
        <v>27</v>
      </c>
    </row>
    <row r="203" spans="1:5" ht="25.5">
      <c r="A203" s="36" t="s">
        <v>55</v>
      </c>
      <c r="E203" s="37" t="s">
        <v>485</v>
      </c>
    </row>
    <row r="204" spans="1:5" ht="12.75">
      <c r="A204" s="40" t="s">
        <v>57</v>
      </c>
      <c r="E204" s="39" t="s">
        <v>416</v>
      </c>
    </row>
    <row r="205" spans="1:16" ht="12.75">
      <c r="A205" s="26" t="s">
        <v>50</v>
      </c>
      <c r="B205" s="31" t="s">
        <v>477</v>
      </c>
      <c r="C205" s="31" t="s">
        <v>487</v>
      </c>
      <c r="D205" s="26" t="s">
        <v>52</v>
      </c>
      <c r="E205" s="32" t="s">
        <v>488</v>
      </c>
      <c r="F205" s="33" t="s">
        <v>489</v>
      </c>
      <c r="G205" s="34">
        <v>1.223</v>
      </c>
      <c r="H205" s="35">
        <v>0</v>
      </c>
      <c r="I205" s="35">
        <f>ROUND(ROUND(H205,2)*ROUND(G205,3),2)</f>
      </c>
      <c r="J205" s="33" t="s">
        <v>95</v>
      </c>
      <c r="O205">
        <f>(I205*21)/100</f>
      </c>
      <c r="P205" t="s">
        <v>27</v>
      </c>
    </row>
    <row r="206" spans="1:5" ht="12.75">
      <c r="A206" s="36" t="s">
        <v>55</v>
      </c>
      <c r="E206" s="37" t="s">
        <v>490</v>
      </c>
    </row>
    <row r="207" spans="1:5" ht="12.75">
      <c r="A207" s="40" t="s">
        <v>57</v>
      </c>
      <c r="E207" s="39" t="s">
        <v>579</v>
      </c>
    </row>
    <row r="208" spans="1:16" ht="12.75">
      <c r="A208" s="26" t="s">
        <v>50</v>
      </c>
      <c r="B208" s="31" t="s">
        <v>482</v>
      </c>
      <c r="C208" s="31" t="s">
        <v>492</v>
      </c>
      <c r="D208" s="26" t="s">
        <v>52</v>
      </c>
      <c r="E208" s="32" t="s">
        <v>493</v>
      </c>
      <c r="F208" s="33" t="s">
        <v>489</v>
      </c>
      <c r="G208" s="34">
        <v>1.223</v>
      </c>
      <c r="H208" s="35">
        <v>0</v>
      </c>
      <c r="I208" s="35">
        <f>ROUND(ROUND(H208,2)*ROUND(G208,3),2)</f>
      </c>
      <c r="J208" s="33" t="s">
        <v>95</v>
      </c>
      <c r="O208">
        <f>(I208*21)/100</f>
      </c>
      <c r="P208" t="s">
        <v>27</v>
      </c>
    </row>
    <row r="209" spans="1:5" ht="12.75">
      <c r="A209" s="36" t="s">
        <v>55</v>
      </c>
      <c r="E209" s="37" t="s">
        <v>494</v>
      </c>
    </row>
    <row r="210" spans="1:5" ht="12.75">
      <c r="A210" s="40" t="s">
        <v>57</v>
      </c>
      <c r="E210" s="39" t="s">
        <v>579</v>
      </c>
    </row>
    <row r="211" spans="1:16" ht="12.75">
      <c r="A211" s="26" t="s">
        <v>50</v>
      </c>
      <c r="B211" s="31" t="s">
        <v>486</v>
      </c>
      <c r="C211" s="31" t="s">
        <v>496</v>
      </c>
      <c r="D211" s="26" t="s">
        <v>52</v>
      </c>
      <c r="E211" s="32" t="s">
        <v>497</v>
      </c>
      <c r="F211" s="33" t="s">
        <v>87</v>
      </c>
      <c r="G211" s="34">
        <v>1.529</v>
      </c>
      <c r="H211" s="35">
        <v>0</v>
      </c>
      <c r="I211" s="35">
        <f>ROUND(ROUND(H211,2)*ROUND(G211,3),2)</f>
      </c>
      <c r="J211" s="33"/>
      <c r="O211">
        <f>(I211*21)/100</f>
      </c>
      <c r="P211" t="s">
        <v>27</v>
      </c>
    </row>
    <row r="212" spans="1:5" ht="12.75">
      <c r="A212" s="36" t="s">
        <v>55</v>
      </c>
      <c r="E212" s="37" t="s">
        <v>497</v>
      </c>
    </row>
    <row r="213" spans="1:5" ht="12.75">
      <c r="A213" s="40" t="s">
        <v>57</v>
      </c>
      <c r="E213" s="39" t="s">
        <v>607</v>
      </c>
    </row>
    <row r="214" spans="1:16" ht="25.5">
      <c r="A214" s="26" t="s">
        <v>50</v>
      </c>
      <c r="B214" s="31" t="s">
        <v>491</v>
      </c>
      <c r="C214" s="31" t="s">
        <v>505</v>
      </c>
      <c r="D214" s="26" t="s">
        <v>52</v>
      </c>
      <c r="E214" s="32" t="s">
        <v>506</v>
      </c>
      <c r="F214" s="33" t="s">
        <v>54</v>
      </c>
      <c r="G214" s="34">
        <v>0.612</v>
      </c>
      <c r="H214" s="35">
        <v>0</v>
      </c>
      <c r="I214" s="35">
        <f>ROUND(ROUND(H214,2)*ROUND(G214,3),2)</f>
      </c>
      <c r="J214" s="33"/>
      <c r="O214">
        <f>(I214*21)/100</f>
      </c>
      <c r="P214" t="s">
        <v>27</v>
      </c>
    </row>
    <row r="215" spans="1:5" ht="25.5">
      <c r="A215" s="36" t="s">
        <v>55</v>
      </c>
      <c r="E215" s="37" t="s">
        <v>506</v>
      </c>
    </row>
    <row r="216" spans="1:5" ht="12.75">
      <c r="A216" s="40" t="s">
        <v>57</v>
      </c>
      <c r="E216" s="39" t="s">
        <v>423</v>
      </c>
    </row>
    <row r="217" spans="1:16" ht="25.5">
      <c r="A217" s="26" t="s">
        <v>50</v>
      </c>
      <c r="B217" s="31" t="s">
        <v>495</v>
      </c>
      <c r="C217" s="31" t="s">
        <v>508</v>
      </c>
      <c r="D217" s="26" t="s">
        <v>52</v>
      </c>
      <c r="E217" s="32" t="s">
        <v>509</v>
      </c>
      <c r="F217" s="33" t="s">
        <v>54</v>
      </c>
      <c r="G217" s="34">
        <v>0.917</v>
      </c>
      <c r="H217" s="35">
        <v>0</v>
      </c>
      <c r="I217" s="35">
        <f>ROUND(ROUND(H217,2)*ROUND(G217,3),2)</f>
      </c>
      <c r="J217" s="33"/>
      <c r="O217">
        <f>(I217*21)/100</f>
      </c>
      <c r="P217" t="s">
        <v>27</v>
      </c>
    </row>
    <row r="218" spans="1:5" ht="25.5">
      <c r="A218" s="36" t="s">
        <v>55</v>
      </c>
      <c r="E218" s="37" t="s">
        <v>509</v>
      </c>
    </row>
    <row r="219" spans="1:5" ht="12.75">
      <c r="A219" s="40" t="s">
        <v>57</v>
      </c>
      <c r="E219" s="39" t="s">
        <v>416</v>
      </c>
    </row>
    <row r="220" spans="1:16" ht="25.5">
      <c r="A220" s="26" t="s">
        <v>50</v>
      </c>
      <c r="B220" s="31" t="s">
        <v>498</v>
      </c>
      <c r="C220" s="31" t="s">
        <v>608</v>
      </c>
      <c r="D220" s="26" t="s">
        <v>52</v>
      </c>
      <c r="E220" s="32" t="s">
        <v>609</v>
      </c>
      <c r="F220" s="33" t="s">
        <v>87</v>
      </c>
      <c r="G220" s="34">
        <v>0.612</v>
      </c>
      <c r="H220" s="35">
        <v>0</v>
      </c>
      <c r="I220" s="35">
        <f>ROUND(ROUND(H220,2)*ROUND(G220,3),2)</f>
      </c>
      <c r="J220" s="33"/>
      <c r="O220">
        <f>(I220*21)/100</f>
      </c>
      <c r="P220" t="s">
        <v>27</v>
      </c>
    </row>
    <row r="221" spans="1:5" ht="25.5">
      <c r="A221" s="36" t="s">
        <v>55</v>
      </c>
      <c r="E221" s="37" t="s">
        <v>609</v>
      </c>
    </row>
    <row r="222" spans="1:5" ht="12.75">
      <c r="A222" s="40" t="s">
        <v>57</v>
      </c>
      <c r="E222" s="39" t="s">
        <v>423</v>
      </c>
    </row>
    <row r="223" spans="1:16" ht="12.75">
      <c r="A223" s="26" t="s">
        <v>50</v>
      </c>
      <c r="B223" s="31" t="s">
        <v>502</v>
      </c>
      <c r="C223" s="31" t="s">
        <v>515</v>
      </c>
      <c r="D223" s="26" t="s">
        <v>52</v>
      </c>
      <c r="E223" s="32" t="s">
        <v>516</v>
      </c>
      <c r="F223" s="33" t="s">
        <v>87</v>
      </c>
      <c r="G223" s="34">
        <v>0.612</v>
      </c>
      <c r="H223" s="35">
        <v>0</v>
      </c>
      <c r="I223" s="35">
        <f>ROUND(ROUND(H223,2)*ROUND(G223,3),2)</f>
      </c>
      <c r="J223" s="33" t="s">
        <v>95</v>
      </c>
      <c r="O223">
        <f>(I223*21)/100</f>
      </c>
      <c r="P223" t="s">
        <v>27</v>
      </c>
    </row>
    <row r="224" spans="1:5" ht="12.75">
      <c r="A224" s="36" t="s">
        <v>55</v>
      </c>
      <c r="E224" s="37" t="s">
        <v>517</v>
      </c>
    </row>
    <row r="225" spans="1:5" ht="12.75">
      <c r="A225" s="40" t="s">
        <v>57</v>
      </c>
      <c r="E225" s="39" t="s">
        <v>423</v>
      </c>
    </row>
    <row r="226" spans="1:16" ht="25.5">
      <c r="A226" s="26" t="s">
        <v>50</v>
      </c>
      <c r="B226" s="31" t="s">
        <v>504</v>
      </c>
      <c r="C226" s="31" t="s">
        <v>610</v>
      </c>
      <c r="D226" s="26" t="s">
        <v>52</v>
      </c>
      <c r="E226" s="32" t="s">
        <v>611</v>
      </c>
      <c r="F226" s="33" t="s">
        <v>521</v>
      </c>
      <c r="G226" s="34">
        <v>0.306</v>
      </c>
      <c r="H226" s="35">
        <v>0</v>
      </c>
      <c r="I226" s="35">
        <f>ROUND(ROUND(H226,2)*ROUND(G226,3),2)</f>
      </c>
      <c r="J226" s="33"/>
      <c r="O226">
        <f>(I226*21)/100</f>
      </c>
      <c r="P226" t="s">
        <v>27</v>
      </c>
    </row>
    <row r="227" spans="1:5" ht="25.5">
      <c r="A227" s="36" t="s">
        <v>55</v>
      </c>
      <c r="E227" s="37" t="s">
        <v>611</v>
      </c>
    </row>
    <row r="228" spans="1:5" ht="12.75">
      <c r="A228" s="40" t="s">
        <v>57</v>
      </c>
      <c r="E228" s="39" t="s">
        <v>427</v>
      </c>
    </row>
    <row r="229" spans="1:16" ht="12.75">
      <c r="A229" s="26" t="s">
        <v>50</v>
      </c>
      <c r="B229" s="31" t="s">
        <v>507</v>
      </c>
      <c r="C229" s="31" t="s">
        <v>523</v>
      </c>
      <c r="D229" s="26" t="s">
        <v>52</v>
      </c>
      <c r="E229" s="32" t="s">
        <v>524</v>
      </c>
      <c r="F229" s="33" t="s">
        <v>87</v>
      </c>
      <c r="G229" s="34">
        <v>0.612</v>
      </c>
      <c r="H229" s="35">
        <v>0</v>
      </c>
      <c r="I229" s="35">
        <f>ROUND(ROUND(H229,2)*ROUND(G229,3),2)</f>
      </c>
      <c r="J229" s="33" t="s">
        <v>95</v>
      </c>
      <c r="O229">
        <f>(I229*21)/100</f>
      </c>
      <c r="P229" t="s">
        <v>27</v>
      </c>
    </row>
    <row r="230" spans="1:5" ht="12.75">
      <c r="A230" s="36" t="s">
        <v>55</v>
      </c>
      <c r="E230" s="37" t="s">
        <v>525</v>
      </c>
    </row>
    <row r="231" spans="1:5" ht="12.75">
      <c r="A231" s="40" t="s">
        <v>57</v>
      </c>
      <c r="E231" s="39" t="s">
        <v>423</v>
      </c>
    </row>
    <row r="232" spans="1:16" ht="12.75">
      <c r="A232" s="26" t="s">
        <v>50</v>
      </c>
      <c r="B232" s="31" t="s">
        <v>511</v>
      </c>
      <c r="C232" s="31" t="s">
        <v>527</v>
      </c>
      <c r="D232" s="26" t="s">
        <v>52</v>
      </c>
      <c r="E232" s="32" t="s">
        <v>528</v>
      </c>
      <c r="F232" s="33" t="s">
        <v>138</v>
      </c>
      <c r="G232" s="34">
        <v>8.024</v>
      </c>
      <c r="H232" s="35">
        <v>0</v>
      </c>
      <c r="I232" s="35">
        <f>ROUND(ROUND(H232,2)*ROUND(G232,3),2)</f>
      </c>
      <c r="J232" s="33" t="s">
        <v>95</v>
      </c>
      <c r="O232">
        <f>(I232*21)/100</f>
      </c>
      <c r="P232" t="s">
        <v>27</v>
      </c>
    </row>
    <row r="233" spans="1:5" ht="12.75">
      <c r="A233" s="36" t="s">
        <v>55</v>
      </c>
      <c r="E233" s="37" t="s">
        <v>529</v>
      </c>
    </row>
    <row r="234" spans="1:5" ht="25.5">
      <c r="A234" s="40" t="s">
        <v>57</v>
      </c>
      <c r="E234" s="39" t="s">
        <v>612</v>
      </c>
    </row>
    <row r="235" spans="1:16" ht="12.75">
      <c r="A235" s="26" t="s">
        <v>50</v>
      </c>
      <c r="B235" s="31" t="s">
        <v>514</v>
      </c>
      <c r="C235" s="31" t="s">
        <v>532</v>
      </c>
      <c r="D235" s="26" t="s">
        <v>52</v>
      </c>
      <c r="E235" s="32" t="s">
        <v>533</v>
      </c>
      <c r="F235" s="33" t="s">
        <v>138</v>
      </c>
      <c r="G235" s="34">
        <v>41.46</v>
      </c>
      <c r="H235" s="35">
        <v>0</v>
      </c>
      <c r="I235" s="35">
        <f>ROUND(ROUND(H235,2)*ROUND(G235,3),2)</f>
      </c>
      <c r="J235" s="33" t="s">
        <v>95</v>
      </c>
      <c r="O235">
        <f>(I235*21)/100</f>
      </c>
      <c r="P235" t="s">
        <v>27</v>
      </c>
    </row>
    <row r="236" spans="1:5" ht="12.75">
      <c r="A236" s="36" t="s">
        <v>55</v>
      </c>
      <c r="E236" s="37" t="s">
        <v>534</v>
      </c>
    </row>
    <row r="237" spans="1:5" ht="25.5">
      <c r="A237" s="38" t="s">
        <v>57</v>
      </c>
      <c r="E237" s="39" t="s">
        <v>613</v>
      </c>
    </row>
    <row r="238" spans="1:18" ht="12.75" customHeight="1">
      <c r="A238" s="6" t="s">
        <v>48</v>
      </c>
      <c r="B238" s="6"/>
      <c r="C238" s="43" t="s">
        <v>540</v>
      </c>
      <c r="D238" s="6"/>
      <c r="E238" s="29" t="s">
        <v>541</v>
      </c>
      <c r="F238" s="6"/>
      <c r="G238" s="6"/>
      <c r="H238" s="6"/>
      <c r="I238" s="44">
        <f>0+Q238</f>
      </c>
      <c r="J238" s="6"/>
      <c r="O238">
        <f>0+R238</f>
      </c>
      <c r="Q238">
        <f>0+I239+I242</f>
      </c>
      <c r="R238">
        <f>0+O239+O242</f>
      </c>
    </row>
    <row r="239" spans="1:16" ht="12.75">
      <c r="A239" s="26" t="s">
        <v>50</v>
      </c>
      <c r="B239" s="31" t="s">
        <v>518</v>
      </c>
      <c r="C239" s="31" t="s">
        <v>543</v>
      </c>
      <c r="D239" s="26" t="s">
        <v>52</v>
      </c>
      <c r="E239" s="32" t="s">
        <v>544</v>
      </c>
      <c r="F239" s="33" t="s">
        <v>107</v>
      </c>
      <c r="G239" s="34">
        <v>19.726</v>
      </c>
      <c r="H239" s="35">
        <v>0</v>
      </c>
      <c r="I239" s="35">
        <f>ROUND(ROUND(H239,2)*ROUND(G239,3),2)</f>
      </c>
      <c r="J239" s="33" t="s">
        <v>95</v>
      </c>
      <c r="O239">
        <f>(I239*21)/100</f>
      </c>
      <c r="P239" t="s">
        <v>27</v>
      </c>
    </row>
    <row r="240" spans="1:5" ht="38.25">
      <c r="A240" s="36" t="s">
        <v>55</v>
      </c>
      <c r="E240" s="37" t="s">
        <v>545</v>
      </c>
    </row>
    <row r="241" spans="1:5" ht="12.75">
      <c r="A241" s="40" t="s">
        <v>57</v>
      </c>
      <c r="E241" s="39" t="s">
        <v>614</v>
      </c>
    </row>
    <row r="242" spans="1:16" ht="25.5">
      <c r="A242" s="26" t="s">
        <v>50</v>
      </c>
      <c r="B242" s="31" t="s">
        <v>522</v>
      </c>
      <c r="C242" s="31" t="s">
        <v>548</v>
      </c>
      <c r="D242" s="26" t="s">
        <v>52</v>
      </c>
      <c r="E242" s="32" t="s">
        <v>549</v>
      </c>
      <c r="F242" s="33" t="s">
        <v>107</v>
      </c>
      <c r="G242" s="34">
        <v>19.726</v>
      </c>
      <c r="H242" s="35">
        <v>0</v>
      </c>
      <c r="I242" s="35">
        <f>ROUND(ROUND(H242,2)*ROUND(G242,3),2)</f>
      </c>
      <c r="J242" s="33" t="s">
        <v>95</v>
      </c>
      <c r="O242">
        <f>(I242*21)/100</f>
      </c>
      <c r="P242" t="s">
        <v>27</v>
      </c>
    </row>
    <row r="243" spans="1:5" ht="38.25">
      <c r="A243" s="36" t="s">
        <v>55</v>
      </c>
      <c r="E243" s="37" t="s">
        <v>550</v>
      </c>
    </row>
    <row r="244" spans="1:5" ht="12.75">
      <c r="A244" s="38" t="s">
        <v>57</v>
      </c>
      <c r="E244" s="39" t="s">
        <v>614</v>
      </c>
    </row>
    <row r="245" spans="1:18" ht="12.75" customHeight="1">
      <c r="A245" s="6" t="s">
        <v>48</v>
      </c>
      <c r="B245" s="6"/>
      <c r="C245" s="43" t="s">
        <v>551</v>
      </c>
      <c r="D245" s="6"/>
      <c r="E245" s="29" t="s">
        <v>552</v>
      </c>
      <c r="F245" s="6"/>
      <c r="G245" s="6"/>
      <c r="H245" s="6"/>
      <c r="I245" s="44">
        <f>0+Q245</f>
      </c>
      <c r="J245" s="6"/>
      <c r="O245">
        <f>0+R245</f>
      </c>
      <c r="Q245">
        <f>0+I246</f>
      </c>
      <c r="R245">
        <f>0+O246</f>
      </c>
    </row>
    <row r="246" spans="1:16" ht="12.75">
      <c r="A246" s="26" t="s">
        <v>50</v>
      </c>
      <c r="B246" s="31" t="s">
        <v>526</v>
      </c>
      <c r="C246" s="31" t="s">
        <v>554</v>
      </c>
      <c r="D246" s="26" t="s">
        <v>52</v>
      </c>
      <c r="E246" s="32" t="s">
        <v>555</v>
      </c>
      <c r="F246" s="33" t="s">
        <v>211</v>
      </c>
      <c r="G246" s="34">
        <v>9.174</v>
      </c>
      <c r="H246" s="35">
        <v>0</v>
      </c>
      <c r="I246" s="35">
        <f>ROUND(ROUND(H246,2)*ROUND(G246,3),2)</f>
      </c>
      <c r="J246" s="33" t="s">
        <v>95</v>
      </c>
      <c r="O246">
        <f>(I246*21)/100</f>
      </c>
      <c r="P246" t="s">
        <v>27</v>
      </c>
    </row>
    <row r="247" spans="1:5" ht="25.5">
      <c r="A247" s="36" t="s">
        <v>55</v>
      </c>
      <c r="E247" s="37" t="s">
        <v>556</v>
      </c>
    </row>
    <row r="248" spans="1:5" ht="25.5">
      <c r="A248" s="38" t="s">
        <v>57</v>
      </c>
      <c r="E248" s="39" t="s">
        <v>615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0+O9+O22+O47+O54+O97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616</v>
      </c>
      <c r="I3" s="41">
        <f>0+I9+I22+I47+I54+I97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616</v>
      </c>
      <c r="D4" s="1"/>
      <c r="E4" s="14" t="s">
        <v>617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616</v>
      </c>
      <c r="D5" s="6"/>
      <c r="E5" s="18" t="s">
        <v>617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49</v>
      </c>
      <c r="F9" s="27"/>
      <c r="G9" s="27"/>
      <c r="H9" s="27"/>
      <c r="I9" s="30">
        <f>0+Q9</f>
      </c>
      <c r="J9" s="27"/>
      <c r="O9">
        <f>0+R9</f>
      </c>
      <c r="Q9">
        <f>0+I10+I13+I16+I19</f>
      </c>
      <c r="R9">
        <f>0+O10+O13+O16+O19</f>
      </c>
    </row>
    <row r="10" spans="1:16" ht="25.5">
      <c r="A10" s="26" t="s">
        <v>50</v>
      </c>
      <c r="B10" s="31" t="s">
        <v>31</v>
      </c>
      <c r="C10" s="31" t="s">
        <v>105</v>
      </c>
      <c r="D10" s="26" t="s">
        <v>52</v>
      </c>
      <c r="E10" s="32" t="s">
        <v>106</v>
      </c>
      <c r="F10" s="33" t="s">
        <v>107</v>
      </c>
      <c r="G10" s="34">
        <v>16.7</v>
      </c>
      <c r="H10" s="35">
        <v>0</v>
      </c>
      <c r="I10" s="35">
        <f>ROUND(ROUND(H10,2)*ROUND(G10,3),2)</f>
      </c>
      <c r="J10" s="33" t="s">
        <v>64</v>
      </c>
      <c r="O10">
        <f>(I10*21)/100</f>
      </c>
      <c r="P10" t="s">
        <v>27</v>
      </c>
    </row>
    <row r="11" spans="1:5" ht="12.75">
      <c r="A11" s="36" t="s">
        <v>55</v>
      </c>
      <c r="E11" s="37" t="s">
        <v>52</v>
      </c>
    </row>
    <row r="12" spans="1:5" ht="12.75">
      <c r="A12" s="40" t="s">
        <v>57</v>
      </c>
      <c r="E12" s="39" t="s">
        <v>619</v>
      </c>
    </row>
    <row r="13" spans="1:16" ht="12.75">
      <c r="A13" s="26" t="s">
        <v>50</v>
      </c>
      <c r="B13" s="31" t="s">
        <v>27</v>
      </c>
      <c r="C13" s="31" t="s">
        <v>61</v>
      </c>
      <c r="D13" s="26" t="s">
        <v>52</v>
      </c>
      <c r="E13" s="32" t="s">
        <v>63</v>
      </c>
      <c r="F13" s="33" t="s">
        <v>54</v>
      </c>
      <c r="G13" s="34">
        <v>1</v>
      </c>
      <c r="H13" s="35">
        <v>0</v>
      </c>
      <c r="I13" s="35">
        <f>ROUND(ROUND(H13,2)*ROUND(G13,3),2)</f>
      </c>
      <c r="J13" s="33" t="s">
        <v>64</v>
      </c>
      <c r="O13">
        <f>(I13*21)/100</f>
      </c>
      <c r="P13" t="s">
        <v>27</v>
      </c>
    </row>
    <row r="14" spans="1:5" ht="25.5">
      <c r="A14" s="36" t="s">
        <v>55</v>
      </c>
      <c r="E14" s="37" t="s">
        <v>620</v>
      </c>
    </row>
    <row r="15" spans="1:5" ht="12.75">
      <c r="A15" s="40" t="s">
        <v>57</v>
      </c>
      <c r="E15" s="39" t="s">
        <v>52</v>
      </c>
    </row>
    <row r="16" spans="1:16" ht="12.75">
      <c r="A16" s="26" t="s">
        <v>50</v>
      </c>
      <c r="B16" s="31" t="s">
        <v>26</v>
      </c>
      <c r="C16" s="31" t="s">
        <v>71</v>
      </c>
      <c r="D16" s="26" t="s">
        <v>52</v>
      </c>
      <c r="E16" s="32" t="s">
        <v>72</v>
      </c>
      <c r="F16" s="33" t="s">
        <v>54</v>
      </c>
      <c r="G16" s="34">
        <v>1</v>
      </c>
      <c r="H16" s="35">
        <v>0</v>
      </c>
      <c r="I16" s="35">
        <f>ROUND(ROUND(H16,2)*ROUND(G16,3),2)</f>
      </c>
      <c r="J16" s="33" t="s">
        <v>64</v>
      </c>
      <c r="O16">
        <f>(I16*21)/100</f>
      </c>
      <c r="P16" t="s">
        <v>27</v>
      </c>
    </row>
    <row r="17" spans="1:5" ht="12.75">
      <c r="A17" s="36" t="s">
        <v>55</v>
      </c>
      <c r="E17" s="37" t="s">
        <v>52</v>
      </c>
    </row>
    <row r="18" spans="1:5" ht="12.75">
      <c r="A18" s="40" t="s">
        <v>57</v>
      </c>
      <c r="E18" s="39" t="s">
        <v>52</v>
      </c>
    </row>
    <row r="19" spans="1:16" ht="12.75">
      <c r="A19" s="26" t="s">
        <v>50</v>
      </c>
      <c r="B19" s="31" t="s">
        <v>35</v>
      </c>
      <c r="C19" s="31" t="s">
        <v>75</v>
      </c>
      <c r="D19" s="26" t="s">
        <v>52</v>
      </c>
      <c r="E19" s="32" t="s">
        <v>76</v>
      </c>
      <c r="F19" s="33" t="s">
        <v>54</v>
      </c>
      <c r="G19" s="34">
        <v>1</v>
      </c>
      <c r="H19" s="35">
        <v>0</v>
      </c>
      <c r="I19" s="35">
        <f>ROUND(ROUND(H19,2)*ROUND(G19,3),2)</f>
      </c>
      <c r="J19" s="33" t="s">
        <v>64</v>
      </c>
      <c r="O19">
        <f>(I19*21)/100</f>
      </c>
      <c r="P19" t="s">
        <v>27</v>
      </c>
    </row>
    <row r="20" spans="1:5" ht="12.75">
      <c r="A20" s="36" t="s">
        <v>55</v>
      </c>
      <c r="E20" s="37" t="s">
        <v>621</v>
      </c>
    </row>
    <row r="21" spans="1:5" ht="12.75">
      <c r="A21" s="38" t="s">
        <v>57</v>
      </c>
      <c r="E21" s="39" t="s">
        <v>52</v>
      </c>
    </row>
    <row r="22" spans="1:18" ht="12.75" customHeight="1">
      <c r="A22" s="6" t="s">
        <v>48</v>
      </c>
      <c r="B22" s="6"/>
      <c r="C22" s="43" t="s">
        <v>31</v>
      </c>
      <c r="D22" s="6"/>
      <c r="E22" s="29" t="s">
        <v>112</v>
      </c>
      <c r="F22" s="6"/>
      <c r="G22" s="6"/>
      <c r="H22" s="6"/>
      <c r="I22" s="44">
        <f>0+Q22</f>
      </c>
      <c r="J22" s="6"/>
      <c r="O22">
        <f>0+R22</f>
      </c>
      <c r="Q22">
        <f>0+I23+I26+I29+I32+I35+I38+I41+I44</f>
      </c>
      <c r="R22">
        <f>0+O23+O26+O29+O32+O35+O38+O41+O44</f>
      </c>
    </row>
    <row r="23" spans="1:16" ht="12.75">
      <c r="A23" s="26" t="s">
        <v>50</v>
      </c>
      <c r="B23" s="31" t="s">
        <v>37</v>
      </c>
      <c r="C23" s="31" t="s">
        <v>622</v>
      </c>
      <c r="D23" s="26" t="s">
        <v>52</v>
      </c>
      <c r="E23" s="32" t="s">
        <v>623</v>
      </c>
      <c r="F23" s="33" t="s">
        <v>102</v>
      </c>
      <c r="G23" s="34">
        <v>0.36</v>
      </c>
      <c r="H23" s="35">
        <v>0</v>
      </c>
      <c r="I23" s="35">
        <f>ROUND(ROUND(H23,2)*ROUND(G23,3),2)</f>
      </c>
      <c r="J23" s="33" t="s">
        <v>64</v>
      </c>
      <c r="O23">
        <f>(I23*21)/100</f>
      </c>
      <c r="P23" t="s">
        <v>27</v>
      </c>
    </row>
    <row r="24" spans="1:5" ht="12.75">
      <c r="A24" s="36" t="s">
        <v>55</v>
      </c>
      <c r="E24" s="37" t="s">
        <v>624</v>
      </c>
    </row>
    <row r="25" spans="1:5" ht="12.75">
      <c r="A25" s="40" t="s">
        <v>57</v>
      </c>
      <c r="E25" s="39" t="s">
        <v>625</v>
      </c>
    </row>
    <row r="26" spans="1:16" ht="12.75">
      <c r="A26" s="26" t="s">
        <v>50</v>
      </c>
      <c r="B26" s="31" t="s">
        <v>39</v>
      </c>
      <c r="C26" s="31" t="s">
        <v>626</v>
      </c>
      <c r="D26" s="26" t="s">
        <v>52</v>
      </c>
      <c r="E26" s="32" t="s">
        <v>627</v>
      </c>
      <c r="F26" s="33" t="s">
        <v>102</v>
      </c>
      <c r="G26" s="34">
        <v>4.608</v>
      </c>
      <c r="H26" s="35">
        <v>0</v>
      </c>
      <c r="I26" s="35">
        <f>ROUND(ROUND(H26,2)*ROUND(G26,3),2)</f>
      </c>
      <c r="J26" s="33" t="s">
        <v>64</v>
      </c>
      <c r="O26">
        <f>(I26*21)/100</f>
      </c>
      <c r="P26" t="s">
        <v>27</v>
      </c>
    </row>
    <row r="27" spans="1:5" ht="12.75">
      <c r="A27" s="36" t="s">
        <v>55</v>
      </c>
      <c r="E27" s="37" t="s">
        <v>628</v>
      </c>
    </row>
    <row r="28" spans="1:5" ht="12.75">
      <c r="A28" s="40" t="s">
        <v>57</v>
      </c>
      <c r="E28" s="39" t="s">
        <v>629</v>
      </c>
    </row>
    <row r="29" spans="1:16" ht="12.75">
      <c r="A29" s="26" t="s">
        <v>50</v>
      </c>
      <c r="B29" s="31" t="s">
        <v>74</v>
      </c>
      <c r="C29" s="31" t="s">
        <v>630</v>
      </c>
      <c r="D29" s="26" t="s">
        <v>52</v>
      </c>
      <c r="E29" s="32" t="s">
        <v>631</v>
      </c>
      <c r="F29" s="33" t="s">
        <v>102</v>
      </c>
      <c r="G29" s="34">
        <v>15.87</v>
      </c>
      <c r="H29" s="35">
        <v>0</v>
      </c>
      <c r="I29" s="35">
        <f>ROUND(ROUND(H29,2)*ROUND(G29,3),2)</f>
      </c>
      <c r="J29" s="33" t="s">
        <v>64</v>
      </c>
      <c r="O29">
        <f>(I29*21)/100</f>
      </c>
      <c r="P29" t="s">
        <v>27</v>
      </c>
    </row>
    <row r="30" spans="1:5" ht="12.75">
      <c r="A30" s="36" t="s">
        <v>55</v>
      </c>
      <c r="E30" s="37" t="s">
        <v>632</v>
      </c>
    </row>
    <row r="31" spans="1:5" ht="38.25">
      <c r="A31" s="40" t="s">
        <v>57</v>
      </c>
      <c r="E31" s="39" t="s">
        <v>633</v>
      </c>
    </row>
    <row r="32" spans="1:16" ht="12.75">
      <c r="A32" s="26" t="s">
        <v>50</v>
      </c>
      <c r="B32" s="31" t="s">
        <v>78</v>
      </c>
      <c r="C32" s="31" t="s">
        <v>634</v>
      </c>
      <c r="D32" s="26" t="s">
        <v>52</v>
      </c>
      <c r="E32" s="32" t="s">
        <v>635</v>
      </c>
      <c r="F32" s="33" t="s">
        <v>102</v>
      </c>
      <c r="G32" s="34">
        <v>4.67</v>
      </c>
      <c r="H32" s="35">
        <v>0</v>
      </c>
      <c r="I32" s="35">
        <f>ROUND(ROUND(H32,2)*ROUND(G32,3),2)</f>
      </c>
      <c r="J32" s="33" t="s">
        <v>64</v>
      </c>
      <c r="O32">
        <f>(I32*21)/100</f>
      </c>
      <c r="P32" t="s">
        <v>27</v>
      </c>
    </row>
    <row r="33" spans="1:5" ht="12.75">
      <c r="A33" s="36" t="s">
        <v>55</v>
      </c>
      <c r="E33" s="37" t="s">
        <v>632</v>
      </c>
    </row>
    <row r="34" spans="1:5" ht="38.25">
      <c r="A34" s="40" t="s">
        <v>57</v>
      </c>
      <c r="E34" s="39" t="s">
        <v>636</v>
      </c>
    </row>
    <row r="35" spans="1:16" ht="12.75">
      <c r="A35" s="26" t="s">
        <v>50</v>
      </c>
      <c r="B35" s="31" t="s">
        <v>42</v>
      </c>
      <c r="C35" s="31" t="s">
        <v>157</v>
      </c>
      <c r="D35" s="26" t="s">
        <v>52</v>
      </c>
      <c r="E35" s="32" t="s">
        <v>158</v>
      </c>
      <c r="F35" s="33" t="s">
        <v>102</v>
      </c>
      <c r="G35" s="34">
        <v>9.278</v>
      </c>
      <c r="H35" s="35">
        <v>0</v>
      </c>
      <c r="I35" s="35">
        <f>ROUND(ROUND(H35,2)*ROUND(G35,3),2)</f>
      </c>
      <c r="J35" s="33" t="s">
        <v>64</v>
      </c>
      <c r="O35">
        <f>(I35*21)/100</f>
      </c>
      <c r="P35" t="s">
        <v>27</v>
      </c>
    </row>
    <row r="36" spans="1:5" ht="12.75">
      <c r="A36" s="36" t="s">
        <v>55</v>
      </c>
      <c r="E36" s="37" t="s">
        <v>637</v>
      </c>
    </row>
    <row r="37" spans="1:5" ht="51">
      <c r="A37" s="40" t="s">
        <v>57</v>
      </c>
      <c r="E37" s="39" t="s">
        <v>638</v>
      </c>
    </row>
    <row r="38" spans="1:16" ht="12.75">
      <c r="A38" s="26" t="s">
        <v>50</v>
      </c>
      <c r="B38" s="31" t="s">
        <v>44</v>
      </c>
      <c r="C38" s="31" t="s">
        <v>639</v>
      </c>
      <c r="D38" s="26" t="s">
        <v>52</v>
      </c>
      <c r="E38" s="32" t="s">
        <v>640</v>
      </c>
      <c r="F38" s="33" t="s">
        <v>102</v>
      </c>
      <c r="G38" s="34">
        <v>16.23</v>
      </c>
      <c r="H38" s="35">
        <v>0</v>
      </c>
      <c r="I38" s="35">
        <f>ROUND(ROUND(H38,2)*ROUND(G38,3),2)</f>
      </c>
      <c r="J38" s="33" t="s">
        <v>64</v>
      </c>
      <c r="O38">
        <f>(I38*21)/100</f>
      </c>
      <c r="P38" t="s">
        <v>27</v>
      </c>
    </row>
    <row r="39" spans="1:5" ht="12.75">
      <c r="A39" s="36" t="s">
        <v>55</v>
      </c>
      <c r="E39" s="37" t="s">
        <v>52</v>
      </c>
    </row>
    <row r="40" spans="1:5" ht="51">
      <c r="A40" s="40" t="s">
        <v>57</v>
      </c>
      <c r="E40" s="39" t="s">
        <v>641</v>
      </c>
    </row>
    <row r="41" spans="1:16" ht="12.75">
      <c r="A41" s="26" t="s">
        <v>50</v>
      </c>
      <c r="B41" s="31" t="s">
        <v>46</v>
      </c>
      <c r="C41" s="31" t="s">
        <v>642</v>
      </c>
      <c r="D41" s="26" t="s">
        <v>52</v>
      </c>
      <c r="E41" s="32" t="s">
        <v>643</v>
      </c>
      <c r="F41" s="33" t="s">
        <v>102</v>
      </c>
      <c r="G41" s="34">
        <v>2.345</v>
      </c>
      <c r="H41" s="35">
        <v>0</v>
      </c>
      <c r="I41" s="35">
        <f>ROUND(ROUND(H41,2)*ROUND(G41,3),2)</f>
      </c>
      <c r="J41" s="33" t="s">
        <v>64</v>
      </c>
      <c r="O41">
        <f>(I41*21)/100</f>
      </c>
      <c r="P41" t="s">
        <v>27</v>
      </c>
    </row>
    <row r="42" spans="1:5" ht="12.75">
      <c r="A42" s="36" t="s">
        <v>55</v>
      </c>
      <c r="E42" s="37" t="s">
        <v>644</v>
      </c>
    </row>
    <row r="43" spans="1:5" ht="12.75">
      <c r="A43" s="40" t="s">
        <v>57</v>
      </c>
      <c r="E43" s="39" t="s">
        <v>645</v>
      </c>
    </row>
    <row r="44" spans="1:16" ht="12.75">
      <c r="A44" s="26" t="s">
        <v>50</v>
      </c>
      <c r="B44" s="31" t="s">
        <v>92</v>
      </c>
      <c r="C44" s="31" t="s">
        <v>646</v>
      </c>
      <c r="D44" s="26" t="s">
        <v>52</v>
      </c>
      <c r="E44" s="32" t="s">
        <v>647</v>
      </c>
      <c r="F44" s="33" t="s">
        <v>102</v>
      </c>
      <c r="G44" s="34">
        <v>0.858</v>
      </c>
      <c r="H44" s="35">
        <v>0</v>
      </c>
      <c r="I44" s="35">
        <f>ROUND(ROUND(H44,2)*ROUND(G44,3),2)</f>
      </c>
      <c r="J44" s="33" t="s">
        <v>648</v>
      </c>
      <c r="O44">
        <f>(I44*21)/100</f>
      </c>
      <c r="P44" t="s">
        <v>27</v>
      </c>
    </row>
    <row r="45" spans="1:5" ht="12.75">
      <c r="A45" s="36" t="s">
        <v>55</v>
      </c>
      <c r="E45" s="37" t="s">
        <v>649</v>
      </c>
    </row>
    <row r="46" spans="1:5" ht="12.75">
      <c r="A46" s="38" t="s">
        <v>57</v>
      </c>
      <c r="E46" s="39" t="s">
        <v>650</v>
      </c>
    </row>
    <row r="47" spans="1:18" ht="12.75" customHeight="1">
      <c r="A47" s="6" t="s">
        <v>48</v>
      </c>
      <c r="B47" s="6"/>
      <c r="C47" s="43" t="s">
        <v>27</v>
      </c>
      <c r="D47" s="6"/>
      <c r="E47" s="29" t="s">
        <v>651</v>
      </c>
      <c r="F47" s="6"/>
      <c r="G47" s="6"/>
      <c r="H47" s="6"/>
      <c r="I47" s="44">
        <f>0+Q47</f>
      </c>
      <c r="J47" s="6"/>
      <c r="O47">
        <f>0+R47</f>
      </c>
      <c r="Q47">
        <f>0+I48+I51</f>
      </c>
      <c r="R47">
        <f>0+O48+O51</f>
      </c>
    </row>
    <row r="48" spans="1:16" ht="12.75">
      <c r="A48" s="26" t="s">
        <v>50</v>
      </c>
      <c r="B48" s="31" t="s">
        <v>147</v>
      </c>
      <c r="C48" s="31" t="s">
        <v>652</v>
      </c>
      <c r="D48" s="26" t="s">
        <v>52</v>
      </c>
      <c r="E48" s="32" t="s">
        <v>653</v>
      </c>
      <c r="F48" s="33" t="s">
        <v>102</v>
      </c>
      <c r="G48" s="34">
        <v>4.992</v>
      </c>
      <c r="H48" s="35">
        <v>0</v>
      </c>
      <c r="I48" s="35">
        <f>ROUND(ROUND(H48,2)*ROUND(G48,3),2)</f>
      </c>
      <c r="J48" s="33" t="s">
        <v>64</v>
      </c>
      <c r="O48">
        <f>(I48*21)/100</f>
      </c>
      <c r="P48" t="s">
        <v>27</v>
      </c>
    </row>
    <row r="49" spans="1:5" ht="25.5">
      <c r="A49" s="36" t="s">
        <v>55</v>
      </c>
      <c r="E49" s="37" t="s">
        <v>654</v>
      </c>
    </row>
    <row r="50" spans="1:5" ht="12.75">
      <c r="A50" s="40" t="s">
        <v>57</v>
      </c>
      <c r="E50" s="39" t="s">
        <v>655</v>
      </c>
    </row>
    <row r="51" spans="1:16" ht="12.75">
      <c r="A51" s="26" t="s">
        <v>50</v>
      </c>
      <c r="B51" s="31" t="s">
        <v>151</v>
      </c>
      <c r="C51" s="31" t="s">
        <v>656</v>
      </c>
      <c r="D51" s="26" t="s">
        <v>52</v>
      </c>
      <c r="E51" s="32" t="s">
        <v>657</v>
      </c>
      <c r="F51" s="33" t="s">
        <v>102</v>
      </c>
      <c r="G51" s="34">
        <v>0.384</v>
      </c>
      <c r="H51" s="35">
        <v>0</v>
      </c>
      <c r="I51" s="35">
        <f>ROUND(ROUND(H51,2)*ROUND(G51,3),2)</f>
      </c>
      <c r="J51" s="33" t="s">
        <v>64</v>
      </c>
      <c r="O51">
        <f>(I51*21)/100</f>
      </c>
      <c r="P51" t="s">
        <v>27</v>
      </c>
    </row>
    <row r="52" spans="1:5" ht="12.75">
      <c r="A52" s="36" t="s">
        <v>55</v>
      </c>
      <c r="E52" s="37" t="s">
        <v>658</v>
      </c>
    </row>
    <row r="53" spans="1:5" ht="12.75">
      <c r="A53" s="38" t="s">
        <v>57</v>
      </c>
      <c r="E53" s="39" t="s">
        <v>659</v>
      </c>
    </row>
    <row r="54" spans="1:18" ht="12.75" customHeight="1">
      <c r="A54" s="6" t="s">
        <v>48</v>
      </c>
      <c r="B54" s="6"/>
      <c r="C54" s="43" t="s">
        <v>74</v>
      </c>
      <c r="D54" s="6"/>
      <c r="E54" s="29" t="s">
        <v>660</v>
      </c>
      <c r="F54" s="6"/>
      <c r="G54" s="6"/>
      <c r="H54" s="6"/>
      <c r="I54" s="44">
        <f>0+Q54</f>
      </c>
      <c r="J54" s="6"/>
      <c r="O54">
        <f>0+R54</f>
      </c>
      <c r="Q54">
        <f>0+I55+I58+I61+I64+I67+I70+I73+I76+I79+I82+I85+I88+I91+I94</f>
      </c>
      <c r="R54">
        <f>0+O55+O58+O61+O64+O67+O70+O73+O76+O79+O82+O85+O88+O91+O94</f>
      </c>
    </row>
    <row r="55" spans="1:16" ht="12.75">
      <c r="A55" s="26" t="s">
        <v>50</v>
      </c>
      <c r="B55" s="31" t="s">
        <v>156</v>
      </c>
      <c r="C55" s="31" t="s">
        <v>661</v>
      </c>
      <c r="D55" s="26" t="s">
        <v>52</v>
      </c>
      <c r="E55" s="32" t="s">
        <v>662</v>
      </c>
      <c r="F55" s="33" t="s">
        <v>138</v>
      </c>
      <c r="G55" s="34">
        <v>34.505</v>
      </c>
      <c r="H55" s="35">
        <v>0</v>
      </c>
      <c r="I55" s="35">
        <f>ROUND(ROUND(H55,2)*ROUND(G55,3),2)</f>
      </c>
      <c r="J55" s="33" t="s">
        <v>64</v>
      </c>
      <c r="O55">
        <f>(I55*21)/100</f>
      </c>
      <c r="P55" t="s">
        <v>27</v>
      </c>
    </row>
    <row r="56" spans="1:5" ht="12.75">
      <c r="A56" s="36" t="s">
        <v>55</v>
      </c>
      <c r="E56" s="37" t="s">
        <v>663</v>
      </c>
    </row>
    <row r="57" spans="1:5" ht="12.75">
      <c r="A57" s="40" t="s">
        <v>57</v>
      </c>
      <c r="E57" s="39" t="s">
        <v>664</v>
      </c>
    </row>
    <row r="58" spans="1:16" ht="12.75">
      <c r="A58" s="26" t="s">
        <v>50</v>
      </c>
      <c r="B58" s="31" t="s">
        <v>160</v>
      </c>
      <c r="C58" s="31" t="s">
        <v>665</v>
      </c>
      <c r="D58" s="26" t="s">
        <v>52</v>
      </c>
      <c r="E58" s="32" t="s">
        <v>666</v>
      </c>
      <c r="F58" s="33" t="s">
        <v>138</v>
      </c>
      <c r="G58" s="34">
        <v>65.155</v>
      </c>
      <c r="H58" s="35">
        <v>0</v>
      </c>
      <c r="I58" s="35">
        <f>ROUND(ROUND(H58,2)*ROUND(G58,3),2)</f>
      </c>
      <c r="J58" s="33" t="s">
        <v>64</v>
      </c>
      <c r="O58">
        <f>(I58*21)/100</f>
      </c>
      <c r="P58" t="s">
        <v>27</v>
      </c>
    </row>
    <row r="59" spans="1:5" ht="12.75">
      <c r="A59" s="36" t="s">
        <v>55</v>
      </c>
      <c r="E59" s="37" t="s">
        <v>667</v>
      </c>
    </row>
    <row r="60" spans="1:5" ht="51">
      <c r="A60" s="40" t="s">
        <v>57</v>
      </c>
      <c r="E60" s="39" t="s">
        <v>668</v>
      </c>
    </row>
    <row r="61" spans="1:16" ht="25.5">
      <c r="A61" s="26" t="s">
        <v>50</v>
      </c>
      <c r="B61" s="31" t="s">
        <v>164</v>
      </c>
      <c r="C61" s="31" t="s">
        <v>669</v>
      </c>
      <c r="D61" s="26" t="s">
        <v>52</v>
      </c>
      <c r="E61" s="32" t="s">
        <v>670</v>
      </c>
      <c r="F61" s="33" t="s">
        <v>87</v>
      </c>
      <c r="G61" s="34">
        <v>10</v>
      </c>
      <c r="H61" s="35">
        <v>0</v>
      </c>
      <c r="I61" s="35">
        <f>ROUND(ROUND(H61,2)*ROUND(G61,3),2)</f>
      </c>
      <c r="J61" s="33" t="s">
        <v>64</v>
      </c>
      <c r="O61">
        <f>(I61*21)/100</f>
      </c>
      <c r="P61" t="s">
        <v>27</v>
      </c>
    </row>
    <row r="62" spans="1:5" ht="12.75">
      <c r="A62" s="36" t="s">
        <v>55</v>
      </c>
      <c r="E62" s="37" t="s">
        <v>671</v>
      </c>
    </row>
    <row r="63" spans="1:5" ht="12.75">
      <c r="A63" s="40" t="s">
        <v>57</v>
      </c>
      <c r="E63" s="39" t="s">
        <v>672</v>
      </c>
    </row>
    <row r="64" spans="1:16" ht="25.5">
      <c r="A64" s="26" t="s">
        <v>50</v>
      </c>
      <c r="B64" s="31" t="s">
        <v>168</v>
      </c>
      <c r="C64" s="31" t="s">
        <v>673</v>
      </c>
      <c r="D64" s="26" t="s">
        <v>52</v>
      </c>
      <c r="E64" s="32" t="s">
        <v>674</v>
      </c>
      <c r="F64" s="33" t="s">
        <v>87</v>
      </c>
      <c r="G64" s="34">
        <v>2</v>
      </c>
      <c r="H64" s="35">
        <v>0</v>
      </c>
      <c r="I64" s="35">
        <f>ROUND(ROUND(H64,2)*ROUND(G64,3),2)</f>
      </c>
      <c r="J64" s="33" t="s">
        <v>64</v>
      </c>
      <c r="O64">
        <f>(I64*21)/100</f>
      </c>
      <c r="P64" t="s">
        <v>27</v>
      </c>
    </row>
    <row r="65" spans="1:5" ht="25.5">
      <c r="A65" s="36" t="s">
        <v>55</v>
      </c>
      <c r="E65" s="37" t="s">
        <v>675</v>
      </c>
    </row>
    <row r="66" spans="1:5" ht="12.75">
      <c r="A66" s="40" t="s">
        <v>57</v>
      </c>
      <c r="E66" s="39" t="s">
        <v>52</v>
      </c>
    </row>
    <row r="67" spans="1:16" ht="12.75">
      <c r="A67" s="26" t="s">
        <v>50</v>
      </c>
      <c r="B67" s="31" t="s">
        <v>172</v>
      </c>
      <c r="C67" s="31" t="s">
        <v>676</v>
      </c>
      <c r="D67" s="26" t="s">
        <v>52</v>
      </c>
      <c r="E67" s="32" t="s">
        <v>677</v>
      </c>
      <c r="F67" s="33" t="s">
        <v>87</v>
      </c>
      <c r="G67" s="34">
        <v>6</v>
      </c>
      <c r="H67" s="35">
        <v>0</v>
      </c>
      <c r="I67" s="35">
        <f>ROUND(ROUND(H67,2)*ROUND(G67,3),2)</f>
      </c>
      <c r="J67" s="33" t="s">
        <v>64</v>
      </c>
      <c r="O67">
        <f>(I67*21)/100</f>
      </c>
      <c r="P67" t="s">
        <v>27</v>
      </c>
    </row>
    <row r="68" spans="1:5" ht="63.75">
      <c r="A68" s="36" t="s">
        <v>55</v>
      </c>
      <c r="E68" s="37" t="s">
        <v>678</v>
      </c>
    </row>
    <row r="69" spans="1:5" ht="12.75">
      <c r="A69" s="40" t="s">
        <v>57</v>
      </c>
      <c r="E69" s="39" t="s">
        <v>679</v>
      </c>
    </row>
    <row r="70" spans="1:16" ht="25.5">
      <c r="A70" s="26" t="s">
        <v>50</v>
      </c>
      <c r="B70" s="31" t="s">
        <v>176</v>
      </c>
      <c r="C70" s="31" t="s">
        <v>680</v>
      </c>
      <c r="D70" s="26" t="s">
        <v>52</v>
      </c>
      <c r="E70" s="32" t="s">
        <v>681</v>
      </c>
      <c r="F70" s="33" t="s">
        <v>87</v>
      </c>
      <c r="G70" s="34">
        <v>2</v>
      </c>
      <c r="H70" s="35">
        <v>0</v>
      </c>
      <c r="I70" s="35">
        <f>ROUND(ROUND(H70,2)*ROUND(G70,3),2)</f>
      </c>
      <c r="J70" s="33" t="s">
        <v>64</v>
      </c>
      <c r="O70">
        <f>(I70*21)/100</f>
      </c>
      <c r="P70" t="s">
        <v>27</v>
      </c>
    </row>
    <row r="71" spans="1:5" ht="25.5">
      <c r="A71" s="36" t="s">
        <v>55</v>
      </c>
      <c r="E71" s="37" t="s">
        <v>682</v>
      </c>
    </row>
    <row r="72" spans="1:5" ht="12.75">
      <c r="A72" s="40" t="s">
        <v>57</v>
      </c>
      <c r="E72" s="39" t="s">
        <v>89</v>
      </c>
    </row>
    <row r="73" spans="1:16" ht="25.5">
      <c r="A73" s="26" t="s">
        <v>50</v>
      </c>
      <c r="B73" s="31" t="s">
        <v>181</v>
      </c>
      <c r="C73" s="31" t="s">
        <v>683</v>
      </c>
      <c r="D73" s="26" t="s">
        <v>52</v>
      </c>
      <c r="E73" s="32" t="s">
        <v>684</v>
      </c>
      <c r="F73" s="33" t="s">
        <v>87</v>
      </c>
      <c r="G73" s="34">
        <v>3</v>
      </c>
      <c r="H73" s="35">
        <v>0</v>
      </c>
      <c r="I73" s="35">
        <f>ROUND(ROUND(H73,2)*ROUND(G73,3),2)</f>
      </c>
      <c r="J73" s="33" t="s">
        <v>64</v>
      </c>
      <c r="O73">
        <f>(I73*21)/100</f>
      </c>
      <c r="P73" t="s">
        <v>27</v>
      </c>
    </row>
    <row r="74" spans="1:5" ht="25.5">
      <c r="A74" s="36" t="s">
        <v>55</v>
      </c>
      <c r="E74" s="37" t="s">
        <v>685</v>
      </c>
    </row>
    <row r="75" spans="1:5" ht="12.75">
      <c r="A75" s="40" t="s">
        <v>57</v>
      </c>
      <c r="E75" s="39" t="s">
        <v>52</v>
      </c>
    </row>
    <row r="76" spans="1:16" ht="25.5">
      <c r="A76" s="26" t="s">
        <v>50</v>
      </c>
      <c r="B76" s="31" t="s">
        <v>186</v>
      </c>
      <c r="C76" s="31" t="s">
        <v>683</v>
      </c>
      <c r="D76" s="26" t="s">
        <v>686</v>
      </c>
      <c r="E76" s="32" t="s">
        <v>684</v>
      </c>
      <c r="F76" s="33" t="s">
        <v>87</v>
      </c>
      <c r="G76" s="34">
        <v>1</v>
      </c>
      <c r="H76" s="35">
        <v>0</v>
      </c>
      <c r="I76" s="35">
        <f>ROUND(ROUND(H76,2)*ROUND(G76,3),2)</f>
      </c>
      <c r="J76" s="33" t="s">
        <v>64</v>
      </c>
      <c r="O76">
        <f>(I76*21)/100</f>
      </c>
      <c r="P76" t="s">
        <v>27</v>
      </c>
    </row>
    <row r="77" spans="1:5" ht="25.5">
      <c r="A77" s="36" t="s">
        <v>55</v>
      </c>
      <c r="E77" s="37" t="s">
        <v>687</v>
      </c>
    </row>
    <row r="78" spans="1:5" ht="12.75">
      <c r="A78" s="40" t="s">
        <v>57</v>
      </c>
      <c r="E78" s="39" t="s">
        <v>52</v>
      </c>
    </row>
    <row r="79" spans="1:16" ht="12.75">
      <c r="A79" s="26" t="s">
        <v>50</v>
      </c>
      <c r="B79" s="31" t="s">
        <v>191</v>
      </c>
      <c r="C79" s="31" t="s">
        <v>688</v>
      </c>
      <c r="D79" s="26" t="s">
        <v>686</v>
      </c>
      <c r="E79" s="32" t="s">
        <v>689</v>
      </c>
      <c r="F79" s="33" t="s">
        <v>87</v>
      </c>
      <c r="G79" s="34">
        <v>6</v>
      </c>
      <c r="H79" s="35">
        <v>0</v>
      </c>
      <c r="I79" s="35">
        <f>ROUND(ROUND(H79,2)*ROUND(G79,3),2)</f>
      </c>
      <c r="J79" s="33" t="s">
        <v>64</v>
      </c>
      <c r="O79">
        <f>(I79*21)/100</f>
      </c>
      <c r="P79" t="s">
        <v>27</v>
      </c>
    </row>
    <row r="80" spans="1:5" ht="25.5">
      <c r="A80" s="36" t="s">
        <v>55</v>
      </c>
      <c r="E80" s="37" t="s">
        <v>690</v>
      </c>
    </row>
    <row r="81" spans="1:5" ht="12.75">
      <c r="A81" s="40" t="s">
        <v>57</v>
      </c>
      <c r="E81" s="39" t="s">
        <v>679</v>
      </c>
    </row>
    <row r="82" spans="1:16" ht="25.5">
      <c r="A82" s="26" t="s">
        <v>50</v>
      </c>
      <c r="B82" s="31" t="s">
        <v>196</v>
      </c>
      <c r="C82" s="31" t="s">
        <v>691</v>
      </c>
      <c r="D82" s="26" t="s">
        <v>52</v>
      </c>
      <c r="E82" s="32" t="s">
        <v>692</v>
      </c>
      <c r="F82" s="33" t="s">
        <v>87</v>
      </c>
      <c r="G82" s="34">
        <v>1</v>
      </c>
      <c r="H82" s="35">
        <v>0</v>
      </c>
      <c r="I82" s="35">
        <f>ROUND(ROUND(H82,2)*ROUND(G82,3),2)</f>
      </c>
      <c r="J82" s="33" t="s">
        <v>64</v>
      </c>
      <c r="O82">
        <f>(I82*21)/100</f>
      </c>
      <c r="P82" t="s">
        <v>27</v>
      </c>
    </row>
    <row r="83" spans="1:5" ht="25.5">
      <c r="A83" s="36" t="s">
        <v>55</v>
      </c>
      <c r="E83" s="37" t="s">
        <v>693</v>
      </c>
    </row>
    <row r="84" spans="1:5" ht="12.75">
      <c r="A84" s="40" t="s">
        <v>57</v>
      </c>
      <c r="E84" s="39" t="s">
        <v>52</v>
      </c>
    </row>
    <row r="85" spans="1:16" ht="25.5">
      <c r="A85" s="26" t="s">
        <v>50</v>
      </c>
      <c r="B85" s="31" t="s">
        <v>300</v>
      </c>
      <c r="C85" s="31" t="s">
        <v>694</v>
      </c>
      <c r="D85" s="26" t="s">
        <v>52</v>
      </c>
      <c r="E85" s="32" t="s">
        <v>695</v>
      </c>
      <c r="F85" s="33" t="s">
        <v>87</v>
      </c>
      <c r="G85" s="34">
        <v>1</v>
      </c>
      <c r="H85" s="35">
        <v>0</v>
      </c>
      <c r="I85" s="35">
        <f>ROUND(ROUND(H85,2)*ROUND(G85,3),2)</f>
      </c>
      <c r="J85" s="33" t="s">
        <v>64</v>
      </c>
      <c r="O85">
        <f>(I85*21)/100</f>
      </c>
      <c r="P85" t="s">
        <v>27</v>
      </c>
    </row>
    <row r="86" spans="1:5" ht="12.75">
      <c r="A86" s="36" t="s">
        <v>55</v>
      </c>
      <c r="E86" s="37" t="s">
        <v>52</v>
      </c>
    </row>
    <row r="87" spans="1:5" ht="12.75">
      <c r="A87" s="40" t="s">
        <v>57</v>
      </c>
      <c r="E87" s="39" t="s">
        <v>52</v>
      </c>
    </row>
    <row r="88" spans="1:16" ht="12.75">
      <c r="A88" s="26" t="s">
        <v>50</v>
      </c>
      <c r="B88" s="31" t="s">
        <v>305</v>
      </c>
      <c r="C88" s="31" t="s">
        <v>696</v>
      </c>
      <c r="D88" s="26" t="s">
        <v>52</v>
      </c>
      <c r="E88" s="32" t="s">
        <v>697</v>
      </c>
      <c r="F88" s="33" t="s">
        <v>138</v>
      </c>
      <c r="G88" s="34">
        <v>9</v>
      </c>
      <c r="H88" s="35">
        <v>0</v>
      </c>
      <c r="I88" s="35">
        <f>ROUND(ROUND(H88,2)*ROUND(G88,3),2)</f>
      </c>
      <c r="J88" s="33" t="s">
        <v>64</v>
      </c>
      <c r="O88">
        <f>(I88*21)/100</f>
      </c>
      <c r="P88" t="s">
        <v>27</v>
      </c>
    </row>
    <row r="89" spans="1:5" ht="12.75">
      <c r="A89" s="36" t="s">
        <v>55</v>
      </c>
      <c r="E89" s="37" t="s">
        <v>698</v>
      </c>
    </row>
    <row r="90" spans="1:5" ht="12.75">
      <c r="A90" s="40" t="s">
        <v>57</v>
      </c>
      <c r="E90" s="39" t="s">
        <v>699</v>
      </c>
    </row>
    <row r="91" spans="1:16" ht="12.75">
      <c r="A91" s="26" t="s">
        <v>50</v>
      </c>
      <c r="B91" s="31" t="s">
        <v>310</v>
      </c>
      <c r="C91" s="31" t="s">
        <v>700</v>
      </c>
      <c r="D91" s="26" t="s">
        <v>52</v>
      </c>
      <c r="E91" s="32" t="s">
        <v>701</v>
      </c>
      <c r="F91" s="33" t="s">
        <v>138</v>
      </c>
      <c r="G91" s="34">
        <v>59.47</v>
      </c>
      <c r="H91" s="35">
        <v>0</v>
      </c>
      <c r="I91" s="35">
        <f>ROUND(ROUND(H91,2)*ROUND(G91,3),2)</f>
      </c>
      <c r="J91" s="33" t="s">
        <v>64</v>
      </c>
      <c r="O91">
        <f>(I91*21)/100</f>
      </c>
      <c r="P91" t="s">
        <v>27</v>
      </c>
    </row>
    <row r="92" spans="1:5" ht="25.5">
      <c r="A92" s="36" t="s">
        <v>55</v>
      </c>
      <c r="E92" s="37" t="s">
        <v>702</v>
      </c>
    </row>
    <row r="93" spans="1:5" ht="12.75">
      <c r="A93" s="40" t="s">
        <v>57</v>
      </c>
      <c r="E93" s="39" t="s">
        <v>703</v>
      </c>
    </row>
    <row r="94" spans="1:16" ht="12.75">
      <c r="A94" s="26" t="s">
        <v>50</v>
      </c>
      <c r="B94" s="31" t="s">
        <v>315</v>
      </c>
      <c r="C94" s="31" t="s">
        <v>704</v>
      </c>
      <c r="D94" s="26" t="s">
        <v>52</v>
      </c>
      <c r="E94" s="32" t="s">
        <v>705</v>
      </c>
      <c r="F94" s="33" t="s">
        <v>122</v>
      </c>
      <c r="G94" s="34">
        <v>5.991</v>
      </c>
      <c r="H94" s="35">
        <v>0</v>
      </c>
      <c r="I94" s="35">
        <f>ROUND(ROUND(H94,2)*ROUND(G94,3),2)</f>
      </c>
      <c r="J94" s="33" t="s">
        <v>64</v>
      </c>
      <c r="O94">
        <f>(I94*21)/100</f>
      </c>
      <c r="P94" t="s">
        <v>27</v>
      </c>
    </row>
    <row r="95" spans="1:5" ht="25.5">
      <c r="A95" s="36" t="s">
        <v>55</v>
      </c>
      <c r="E95" s="37" t="s">
        <v>706</v>
      </c>
    </row>
    <row r="96" spans="1:5" ht="12.75">
      <c r="A96" s="38" t="s">
        <v>57</v>
      </c>
      <c r="E96" s="39" t="s">
        <v>707</v>
      </c>
    </row>
    <row r="97" spans="1:18" ht="12.75" customHeight="1">
      <c r="A97" s="6" t="s">
        <v>48</v>
      </c>
      <c r="B97" s="6"/>
      <c r="C97" s="43" t="s">
        <v>78</v>
      </c>
      <c r="D97" s="6"/>
      <c r="E97" s="29" t="s">
        <v>190</v>
      </c>
      <c r="F97" s="6"/>
      <c r="G97" s="6"/>
      <c r="H97" s="6"/>
      <c r="I97" s="44">
        <f>0+Q97</f>
      </c>
      <c r="J97" s="6"/>
      <c r="O97">
        <f>0+R97</f>
      </c>
      <c r="Q97">
        <f>0+I98+I101+I104+I107</f>
      </c>
      <c r="R97">
        <f>0+O98+O101+O104+O107</f>
      </c>
    </row>
    <row r="98" spans="1:16" ht="12.75">
      <c r="A98" s="26" t="s">
        <v>50</v>
      </c>
      <c r="B98" s="31" t="s">
        <v>320</v>
      </c>
      <c r="C98" s="31" t="s">
        <v>708</v>
      </c>
      <c r="D98" s="26" t="s">
        <v>52</v>
      </c>
      <c r="E98" s="32" t="s">
        <v>709</v>
      </c>
      <c r="F98" s="33" t="s">
        <v>138</v>
      </c>
      <c r="G98" s="34">
        <v>18</v>
      </c>
      <c r="H98" s="35">
        <v>0</v>
      </c>
      <c r="I98" s="35">
        <f>ROUND(ROUND(H98,2)*ROUND(G98,3),2)</f>
      </c>
      <c r="J98" s="33" t="s">
        <v>64</v>
      </c>
      <c r="O98">
        <f>(I98*21)/100</f>
      </c>
      <c r="P98" t="s">
        <v>27</v>
      </c>
    </row>
    <row r="99" spans="1:5" ht="12.75">
      <c r="A99" s="36" t="s">
        <v>55</v>
      </c>
      <c r="E99" s="37" t="s">
        <v>710</v>
      </c>
    </row>
    <row r="100" spans="1:5" ht="12.75">
      <c r="A100" s="40" t="s">
        <v>57</v>
      </c>
      <c r="E100" s="39" t="s">
        <v>711</v>
      </c>
    </row>
    <row r="101" spans="1:16" ht="12.75">
      <c r="A101" s="26" t="s">
        <v>50</v>
      </c>
      <c r="B101" s="31" t="s">
        <v>325</v>
      </c>
      <c r="C101" s="31" t="s">
        <v>712</v>
      </c>
      <c r="D101" s="26" t="s">
        <v>52</v>
      </c>
      <c r="E101" s="32" t="s">
        <v>713</v>
      </c>
      <c r="F101" s="33" t="s">
        <v>138</v>
      </c>
      <c r="G101" s="34">
        <v>31</v>
      </c>
      <c r="H101" s="35">
        <v>0</v>
      </c>
      <c r="I101" s="35">
        <f>ROUND(ROUND(H101,2)*ROUND(G101,3),2)</f>
      </c>
      <c r="J101" s="33" t="s">
        <v>64</v>
      </c>
      <c r="O101">
        <f>(I101*21)/100</f>
      </c>
      <c r="P101" t="s">
        <v>27</v>
      </c>
    </row>
    <row r="102" spans="1:5" ht="12.75">
      <c r="A102" s="36" t="s">
        <v>55</v>
      </c>
      <c r="E102" s="37" t="s">
        <v>714</v>
      </c>
    </row>
    <row r="103" spans="1:5" ht="12.75">
      <c r="A103" s="40" t="s">
        <v>57</v>
      </c>
      <c r="E103" s="39" t="s">
        <v>715</v>
      </c>
    </row>
    <row r="104" spans="1:16" ht="12.75">
      <c r="A104" s="26" t="s">
        <v>50</v>
      </c>
      <c r="B104" s="31" t="s">
        <v>330</v>
      </c>
      <c r="C104" s="31" t="s">
        <v>716</v>
      </c>
      <c r="D104" s="26" t="s">
        <v>52</v>
      </c>
      <c r="E104" s="32" t="s">
        <v>717</v>
      </c>
      <c r="F104" s="33" t="s">
        <v>102</v>
      </c>
      <c r="G104" s="34">
        <v>0.465</v>
      </c>
      <c r="H104" s="35">
        <v>0</v>
      </c>
      <c r="I104" s="35">
        <f>ROUND(ROUND(H104,2)*ROUND(G104,3),2)</f>
      </c>
      <c r="J104" s="33" t="s">
        <v>64</v>
      </c>
      <c r="O104">
        <f>(I104*21)/100</f>
      </c>
      <c r="P104" t="s">
        <v>27</v>
      </c>
    </row>
    <row r="105" spans="1:5" ht="12.75">
      <c r="A105" s="36" t="s">
        <v>55</v>
      </c>
      <c r="E105" s="37" t="s">
        <v>718</v>
      </c>
    </row>
    <row r="106" spans="1:5" ht="12.75">
      <c r="A106" s="40" t="s">
        <v>57</v>
      </c>
      <c r="E106" s="39" t="s">
        <v>719</v>
      </c>
    </row>
    <row r="107" spans="1:16" ht="12.75">
      <c r="A107" s="26" t="s">
        <v>50</v>
      </c>
      <c r="B107" s="31" t="s">
        <v>335</v>
      </c>
      <c r="C107" s="31" t="s">
        <v>720</v>
      </c>
      <c r="D107" s="26" t="s">
        <v>52</v>
      </c>
      <c r="E107" s="32" t="s">
        <v>721</v>
      </c>
      <c r="F107" s="33" t="s">
        <v>102</v>
      </c>
      <c r="G107" s="34">
        <v>1.566</v>
      </c>
      <c r="H107" s="35">
        <v>0</v>
      </c>
      <c r="I107" s="35">
        <f>ROUND(ROUND(H107,2)*ROUND(G107,3),2)</f>
      </c>
      <c r="J107" s="33" t="s">
        <v>64</v>
      </c>
      <c r="O107">
        <f>(I107*21)/100</f>
      </c>
      <c r="P107" t="s">
        <v>27</v>
      </c>
    </row>
    <row r="108" spans="1:5" ht="12.75">
      <c r="A108" s="36" t="s">
        <v>55</v>
      </c>
      <c r="E108" s="37" t="s">
        <v>722</v>
      </c>
    </row>
    <row r="109" spans="1:5" ht="12.75">
      <c r="A109" s="38" t="s">
        <v>57</v>
      </c>
      <c r="E109" s="39" t="s">
        <v>723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