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 VON_000 VON" sheetId="2" r:id="rId2"/>
    <sheet name="SO 101_SO 101" sheetId="3" r:id="rId3"/>
    <sheet name="SO 101_SO 101_P" sheetId="4" r:id="rId4"/>
    <sheet name="SO 102_SO 102" sheetId="5" r:id="rId5"/>
    <sheet name="SO 103_SO 103" sheetId="6" r:id="rId6"/>
    <sheet name="SO 104_SO 104" sheetId="7" r:id="rId7"/>
    <sheet name="SO 105_SO 105" sheetId="8" r:id="rId8"/>
    <sheet name="SO 106_SO 106" sheetId="9" r:id="rId9"/>
    <sheet name="SO 106_SO 106.1_SO 106.1" sheetId="10" r:id="rId10"/>
    <sheet name="SO 120_SO 120" sheetId="11" r:id="rId11"/>
    <sheet name="SO 151_SO 151" sheetId="12" r:id="rId12"/>
    <sheet name="SO 152_SO 152" sheetId="13" r:id="rId13"/>
    <sheet name="SO 153_SO 153" sheetId="14" r:id="rId14"/>
    <sheet name="SO 154_SO 154" sheetId="15" r:id="rId15"/>
    <sheet name="SO 170_SO 170" sheetId="16" r:id="rId16"/>
    <sheet name="SO 171_SO 171" sheetId="17" r:id="rId17"/>
    <sheet name="SO 175_SO 175" sheetId="18" r:id="rId18"/>
    <sheet name="SO 201_SO 201" sheetId="19" r:id="rId19"/>
    <sheet name="SO 301_SO 301" sheetId="20" r:id="rId20"/>
    <sheet name="SO 302_SO 302" sheetId="21" r:id="rId21"/>
    <sheet name="SO 303_SO 303" sheetId="22" r:id="rId22"/>
    <sheet name="SO 310_SO 310" sheetId="23" r:id="rId23"/>
    <sheet name="SO 810_SO 810" sheetId="24" r:id="rId24"/>
  </sheets>
  <definedNames/>
  <calcPr fullCalcOnLoad="1"/>
</workbook>
</file>

<file path=xl/sharedStrings.xml><?xml version="1.0" encoding="utf-8"?>
<sst xmlns="http://schemas.openxmlformats.org/spreadsheetml/2006/main" count="7185" uniqueCount="1112">
  <si>
    <t>Firma: SUDOP Praha, a.s.</t>
  </si>
  <si>
    <t>Rekapitulace ceny</t>
  </si>
  <si>
    <t>Stavba: 16282_DI53-62 - III/0042 Líšnice, rekonstrukce silnice NEOCENĚNÝ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</si>
  <si>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</si>
  <si>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</si>
  <si>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</si>
  <si>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</si>
  <si>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</si>
  <si>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</si>
  <si>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</si>
  <si>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</si>
  <si>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</si>
  <si>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</si>
  <si>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</si>
  <si>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</si>
  <si>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16282_DI53-62</t>
  </si>
  <si>
    <t>III/0042 Líšnice, rekonstrukce silnice NEOCENĚNÝ</t>
  </si>
  <si>
    <t>O</t>
  </si>
  <si>
    <t>Objekt:</t>
  </si>
  <si>
    <t>000 VON</t>
  </si>
  <si>
    <t>Vedlejší a ostaní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</si>
  <si>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</si>
  <si>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</si>
  <si>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</si>
  <si>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</si>
  <si>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</si>
  <si>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</si>
  <si>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</si>
  <si>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</si>
  <si>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</si>
  <si>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</si>
  <si>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</si>
  <si>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</si>
  <si>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</si>
  <si>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</si>
  <si>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</si>
  <si>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</si>
  <si>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</si>
  <si>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</si>
  <si>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</si>
  <si>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</si>
  <si>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</si>
  <si>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</si>
  <si>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</si>
  <si>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</si>
  <si>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 VON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</si>
  <si>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</si>
  <si>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</si>
  <si>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</si>
  <si>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</si>
  <si>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</si>
  <si>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</si>
  <si>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</si>
  <si>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</si>
  <si>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- vytyčení veškerých stávajících inženýrských sítí (včetně úhrady za vytýčení), odpovědnost za jejich neporušení během  realizace stavby a zpětné předání jejich správcům   
- ochrana stávajících inženýrských sítí během realizace stavby</t>
  </si>
  <si>
    <t>VV</t>
  </si>
  <si>
    <t>TS</t>
  </si>
  <si>
    <t>zahrnuje veškeré náklady spojené s objednatelem požadovanými zařízeními</t>
  </si>
  <si>
    <t>02851</t>
  </si>
  <si>
    <t>PRŮZKUMNÉ PRÁCE DIAGNOSTIKY KONSTRUKCÍ NA POVRCHU</t>
  </si>
  <si>
    <t>zahrnuje veškeré náklady spojené s objednatelem požadovanými pracemi</t>
  </si>
  <si>
    <t>029111</t>
  </si>
  <si>
    <t>OSTATNÍ POŽADAVKY - GEODETICKÉ ZAMĚŘENÍ - DÉLKOVÉ</t>
  </si>
  <si>
    <t>HM</t>
  </si>
  <si>
    <t>Vytýčení a Zaměření skutečného provedení stavby   
pro celou stavbu  
celková délka 2,6 km</t>
  </si>
  <si>
    <t>2,6*10=26,000 [A]</t>
  </si>
  <si>
    <t>02943</t>
  </si>
  <si>
    <t>OSTATNÍ POŽADAVKY - VYPRACOVÁNÍ RDS</t>
  </si>
  <si>
    <t>pro celou stavbu, vč. TP (betonáž, izolace, sanace, PKO, tryskání apod.), VTD</t>
  </si>
  <si>
    <t>02944</t>
  </si>
  <si>
    <t>OSTAT POŽADAVKY - DOKUMENTACE SKUTEČ PROVEDENÍ V DIGIT FORMĚ</t>
  </si>
  <si>
    <t>a příp. tištěné, dle SOD   
pro celou stavbu</t>
  </si>
  <si>
    <t>02945</t>
  </si>
  <si>
    <t>OSTAT POŽADAVKY - GEOMETRICKÝ PLÁN</t>
  </si>
  <si>
    <t>pro celou stavbu  
celková délka 2,6 km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</si>
  <si>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</si>
  <si>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</si>
  <si>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</si>
  <si>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</si>
  <si>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Zdokumentování průběhu stavby vč. zaznamenání finálního stavu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</si>
  <si>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</si>
  <si>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</si>
  <si>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02960</t>
  </si>
  <si>
    <t>OSTATNÍ POŽADAVKY - ODBORNÝ DOZOR</t>
  </si>
  <si>
    <t>Dozor zodpovědného geotechnika stavby a jeho účast na stavbě, zahrnuje i -   
- kontrolu základové spáry   
- stanovení vhodnosti zemin pro zpětné zásypy   
- rozbory zeminy nutné k ověření podmínek pro provedení stavby</t>
  </si>
  <si>
    <t>zahrnuje veškeré náklady spojené s objednatelem požadovaným dozorem</t>
  </si>
  <si>
    <t>02990</t>
  </si>
  <si>
    <t>OSTATNÍ POŽADAVKY - INFORMAČNÍ TABULE</t>
  </si>
  <si>
    <t>Označení stavby dle požadavku objednatele, vč. přesunů a zajištění tabulí během etap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</si>
  <si>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</si>
  <si>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</si>
  <si>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</si>
  <si>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- zajištění ohlášení všech staveb ZS dle §104 odst. (2) zákona č. 183/2006 Sb.   
- příprava a oplocení území pro objekty ZS       
- vlastní vybudování objektů ZS včetně zajištění místnosti pro TDI    
- zřízení přípojek energií k objektům ZS včetně měřicích odběrných míst   
- náklady na vybavení objektů ZS   
- náklady na energie spotřebované během realizace stavby   
- náklady na údržbu, úklid a opravy v objektech ZS   
- zajištění ostrahy stavby a staveniště po dobu realizace stavby   
- zřízení dočasných komunikací, sjezdů a nájezdů   
- zajištění ochrany zeleně v prostoru staveniště dle přísl. normy   
- provedení takových opatření, aby nebyly překročeny limity prašnosti a hlučnosti dané vyhláškou   
- odstranění objektů ZS včetně přípojek energií a dočasných komunikací a jejich likvidace   
- úklid a úprava povrchů po odstranění ZS   
- náklady na zajištění opatření BOZP</t>
  </si>
  <si>
    <t>zahrnuje objednatelem povolené náklady na pořízení (event. pronájem), provozování, udržování a likvidaci zhotovitelova zařízení</t>
  </si>
  <si>
    <t>11</t>
  </si>
  <si>
    <t>02710</t>
  </si>
  <si>
    <t>POMOC PRÁCE ZŘÍZ NEBO ZAJIŠŤ OBJÍŽĎKY A PŘÍSTUP CESTY</t>
  </si>
  <si>
    <t>Opravy objízdných tras a komunikací užívaných stavbou  
Preliminář</t>
  </si>
  <si>
    <t>1*0,08=0,080 [A]</t>
  </si>
  <si>
    <t>12</t>
  </si>
  <si>
    <t>02950</t>
  </si>
  <si>
    <t>OSTATNÍ POŽADAVKY - POSUDKY, KONTROLY, REVIZNÍ ZPRÁVY</t>
  </si>
  <si>
    <t>zpracování pasportu stávajícíh budov a konstrukcí, potencionálně ohrožených výstavbou  , zjm.stávající kostelní zdi. Rozsah pasportu bude před vypracováním  osaouhlasen TDS/SpSt</t>
  </si>
  <si>
    <t>SO 101</t>
  </si>
  <si>
    <t>Rekonstrukce komunikace km ZU - km 1,020</t>
  </si>
  <si>
    <t xml:space="preserve">  SO 101</t>
  </si>
  <si>
    <t>015111</t>
  </si>
  <si>
    <t>POPLATKY ZA LIKVIDACŮ ODPADŮ NEKONTAMINOVANÝCH - 17 05 04  VYTĚŽENÉ ZEMINY A HORNINY -  I. TŘÍDA TĚŽITELNOSTI</t>
  </si>
  <si>
    <t>T</t>
  </si>
  <si>
    <t>Nevyužitá zemina,   
2t/m3</t>
  </si>
  <si>
    <t>(72,68+105+238,45)*2=832,260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</si>
  <si>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</si>
  <si>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Nános z příkopů   
2t/m3</t>
  </si>
  <si>
    <t>(140,37)*2,0=280,740 [A]</t>
  </si>
  <si>
    <t>015330</t>
  </si>
  <si>
    <t>POPLATKY ZA LIKVIDACŮ ODPADŮ NEKONTAMINOVANÝCH - 17 05 04  KAMENNÁ SUŤ</t>
  </si>
  <si>
    <t>podkladní vrstvy v místě sanace krajnic</t>
  </si>
  <si>
    <t>78*2,0=156,000 [A]</t>
  </si>
  <si>
    <t>25</t>
  </si>
  <si>
    <t>014132</t>
  </si>
  <si>
    <t>POPLATKY ZA SKLÁDKU TYP S-NO (NEBEZPEČNÝ ODPAD)</t>
  </si>
  <si>
    <t>Asfaltové směsi ve třídě ZAS-T4  
2,2t/m3  
dle pol. 11372.C</t>
  </si>
  <si>
    <t>119,4*2,2=262,680 [A]</t>
  </si>
  <si>
    <t>zahrnuje veškeré poplatky provozovateli skládky související s uložením odpadu na skládce.</t>
  </si>
  <si>
    <t>54</t>
  </si>
  <si>
    <t>014102</t>
  </si>
  <si>
    <t>POPLATKY ZA SKLÁDKU</t>
  </si>
  <si>
    <t>- vybouraný asfalt  
- nános z příkopů  
objemová hmotnost:  
2200 kg/m3 - asfalt  
2000 kg/m3 zemina</t>
  </si>
  <si>
    <t>asfaltové vrstvy 405.61+23.81=429,420 [C] m3 
C*2,2=944,724 [D]</t>
  </si>
  <si>
    <t>Zemní práce</t>
  </si>
  <si>
    <t>11372</t>
  </si>
  <si>
    <t>A</t>
  </si>
  <si>
    <t>FRÉZOVÁNÍ ZPEVNĚNÝCH PLOCH ASFALTOVÝCH</t>
  </si>
  <si>
    <t>M3</t>
  </si>
  <si>
    <t>-odstranění asf. vrstvy tl. 70 mm (ze 120 mm)  
-odstranění asf. vrstvy tl. 50 mm  
- zatřídění ZAS-T1  
- separované frézování  
-odkup zhotovitelem  
SITUACE</t>
  </si>
  <si>
    <t>tl. 70 mm - úsek 1: 2388=2 388,000 [A] m2 
tl. 50 mm - úsek 2+3: 672+1709=2 381,000 [B] m2 
A*0,07+B*0,05=286,210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</si>
  <si>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</si>
  <si>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B</t>
  </si>
  <si>
    <t>- lokální opravy v tl. 50 mm - odhad 20 % povrchu  
- zatřídění ZAS-T1  
-odkup zhotovitelem  
SITUACE</t>
  </si>
  <si>
    <t>úsek 2+3: (672+1709)*0,05*0,2=23,810 [A] 
Celkem: A=23,810 [B]</t>
  </si>
  <si>
    <t>12930</t>
  </si>
  <si>
    <t>ČIŠTĚNÍ PŘÍKOPŮ OD NÁNOSU</t>
  </si>
  <si>
    <t>nevhodná zemina  
SITUACE  
odhad průměrné tl. 0.10 m</t>
  </si>
  <si>
    <t>1403.67*0.10=140,367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</si>
  <si>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</si>
  <si>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17120</t>
  </si>
  <si>
    <t>ULOŽENÍ SYPANINY DO NÁSYPŮ A NA SKLÁDKY BEZ ZHUTNĚNÍ</t>
  </si>
  <si>
    <t>- materiál nevyužitelný na stavbě  
vč. odvozu  
SITUACE,  
VZOROVÉ ŘEZY</t>
  </si>
  <si>
    <t>nánosy z příkopů - 140.37=140,370 [A] 
odkop zemních krajnic - 105+72,68=177,680 [B] 
nestmelené kamnivo: 78=78,000 [D] 
sanace podloží: 238,45=238,450 [E] 
Celkem: A+B+D+E=634,500 [F]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</si>
  <si>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</si>
  <si>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</si>
  <si>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C</t>
  </si>
  <si>
    <t>-odstranění asf. vrstvy tl. 50 mm (ze 120 mm)  
- zatřídění ZAS-T4  
- separované frézování  
SITUACE</t>
  </si>
  <si>
    <t>úsek 1:  2388=2 388,000 [A] 
A*0,05=119,400 [B]</t>
  </si>
  <si>
    <t>28</t>
  </si>
  <si>
    <t>12373</t>
  </si>
  <si>
    <t>ODKOP PRO SPOD STAVBU SILNIC A ŽELEZNIC TŘ. I</t>
  </si>
  <si>
    <t>- odkop zemních krajnic pro sanaci krajnic, jen v případě potřeby, odhad 30 % délky krajnic  
'dle plochy ze vzorového řezu 0.35 m2  
délka krajnic 1000 m  
odhad 30 % z délky krajnic  
VZOROVÉ ŘEZY</t>
  </si>
  <si>
    <t>1000*0,30*0,35=105,000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</si>
  <si>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</si>
  <si>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29</t>
  </si>
  <si>
    <t>17380</t>
  </si>
  <si>
    <t>ZEMNÍ KRAJNICE A DOSYPÁVKY Z NAKUPOVANÝCH MATERIÁLŮ</t>
  </si>
  <si>
    <t>- dosypávka zemních krajnic pro sanaci krajnic 100% PS, jen v případě potřeby, odhad 30 % délky krajnic  
'dle plochy ze vzorového řezu 0.35 m2  
délka krajnic 1000 m  
odhad 30 % z délky krajnic  
SITUACE,  
VZOROVÉ ŘEZY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</si>
  <si>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</si>
  <si>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33</t>
  </si>
  <si>
    <t>Odkop zemních krajnic  
VZOROVÉ ŘEZY</t>
  </si>
  <si>
    <t>726,80*0,1=72,680 [A]</t>
  </si>
  <si>
    <t>34</t>
  </si>
  <si>
    <t>17180</t>
  </si>
  <si>
    <t>ULOŽENÍ SYPANINY DO NÁSYPŮ Z NAKUPOVANÝCH MATERIÁLŮ</t>
  </si>
  <si>
    <t>Sanace podloží pod tělesem  
vč. výberu vhodného materiálu  
realizace pouze se souhlasem investora  
10% z plochy vozovky</t>
  </si>
  <si>
    <t>4769*0,1*0,5=238,450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</si>
  <si>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</si>
  <si>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35</t>
  </si>
  <si>
    <t>Odkop v místě sanace podloží tělesa  
realizace pouze se souhlasem investora  
10% z plochy vozovky  
dle pol. 17180</t>
  </si>
  <si>
    <t>Komunikace</t>
  </si>
  <si>
    <t>56932</t>
  </si>
  <si>
    <t>ZPEVNĚNÍ KRAJNIC ZE ŠTĚRKODRTI TL. DO 100MM</t>
  </si>
  <si>
    <t>M2</t>
  </si>
  <si>
    <t>ŠDB  
možno alternativně použít R-mat, odkup zhotovitelem  
SITUACE</t>
  </si>
  <si>
    <t>726,80=726,800 [A]</t>
  </si>
  <si>
    <t>- dodání kameniva předepsané kvality a zrnitosti  
- rozprostření a zhutnění vrstvy v předepsané tloušťce  
- zřízení vrstvy bez rozlišení šířky, pokládání vrstvy po etapách</t>
  </si>
  <si>
    <t>56332</t>
  </si>
  <si>
    <t>VOZOVKOVÉ VRSTVY ZE ŠTĚRKODRTI TL. DO 100MM</t>
  </si>
  <si>
    <t>- nezpevněné sjezdy  
SITUACE</t>
  </si>
  <si>
    <t>100=100,000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</si>
  <si>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</si>
  <si>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572213</t>
  </si>
  <si>
    <t>SPOJOVACÍ POSTŘIK Z EMULZE DO 0,5KG/M2</t>
  </si>
  <si>
    <t>- PS-CP 0,30 kg/m2   
'plocha ACL 16  
SITUACE,  
VZOROVÉ ŘEZY</t>
  </si>
  <si>
    <t>1726,09=1 726,090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</si>
  <si>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</si>
  <si>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- PS-CP 0,35 kg/m2   
SITUACE,  
VZOROVÉ ŘEZY</t>
  </si>
  <si>
    <t>2435.76+672*1.01+4097=7 211,480 [A]</t>
  </si>
  <si>
    <t>574A33</t>
  </si>
  <si>
    <t>ASFALTOVÝ BETON PRO OBRUSNÉ VRSTVY ACO 11 TL. 40MM</t>
  </si>
  <si>
    <t>úsek 1, úsek 3  
SITUACE,  
VZOROVÉ ŘEZY</t>
  </si>
  <si>
    <t>úsek 1 - 2388=2 388,000 [A] m2 
úsek 3 - 1709=1 709,000 [B] m2 
Celkem: A+B=4 097,000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</si>
  <si>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</si>
  <si>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</si>
  <si>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574A43</t>
  </si>
  <si>
    <t>ASFALTOVÝ BETON PRO OBRUSNÉ VRSTVY ACO 11 TL. 50MM</t>
  </si>
  <si>
    <t>úsek 2  
SITUACE,  
VZOROVÉ ŘEZY</t>
  </si>
  <si>
    <t>672=672,000 [A]</t>
  </si>
  <si>
    <t>14</t>
  </si>
  <si>
    <t>574C45</t>
  </si>
  <si>
    <t>ASFALTOVÝ BETON PRO LOŽNÍ VRSTVY ACL 16 TL. 50MM</t>
  </si>
  <si>
    <t>úsek 3  
SITUACE,  
VZOROVÉ ŘEZY</t>
  </si>
  <si>
    <t>1709*1.01=1 726,090 [A]</t>
  </si>
  <si>
    <t>15</t>
  </si>
  <si>
    <t>574C77</t>
  </si>
  <si>
    <t>ASFALTOVÝ BETON PRO LOŽNÍ VRSTVY ACL 22 TL. 80MM</t>
  </si>
  <si>
    <t>úsek 1  
SITUACE,  
VZOROVÉ ŘEZY</t>
  </si>
  <si>
    <t>2388*1.02=2 435,760 [A]</t>
  </si>
  <si>
    <t>16</t>
  </si>
  <si>
    <t>567542</t>
  </si>
  <si>
    <t>VRST PRO OBNOVU A OPR RECYK ZA STUDENA ASF EMUL TL DO 200MM</t>
  </si>
  <si>
    <t>- pojivo cement+asf. emulze  
dle plochy ACO 11 úseku 1  
SITUACE</t>
  </si>
  <si>
    <t>2388=2 388,000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</si>
  <si>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</si>
  <si>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17</t>
  </si>
  <si>
    <t>577212</t>
  </si>
  <si>
    <t>VRSTVY PRO OBNOVU, OPRAVY - SPOJ POSTŘIK DO 0,5KG/M2</t>
  </si>
  <si>
    <t>- PS-CP 0,45 kg/m2   
uvažováno 20 % plochy  
SITUACE,  
VZOROVÉ ŘEZY</t>
  </si>
  <si>
    <t>4769*0.2=953,800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</si>
  <si>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</si>
  <si>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18</t>
  </si>
  <si>
    <t>5774EG</t>
  </si>
  <si>
    <t>VRSTVY PRO OBNOVU A OPRAVY Z ASF BETONU ACP 16+, 16S</t>
  </si>
  <si>
    <t>TL. 50 MM  
uvažováno 20 % plochy v tl. 50 mm  
SITUACE,  
VZOROVÉ ŘEZY</t>
  </si>
  <si>
    <t>4769*0.2*0.05=47,690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</si>
  <si>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</si>
  <si>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19</t>
  </si>
  <si>
    <t>58910</t>
  </si>
  <si>
    <t>VÝPLŇ SPAR ASFALTEM</t>
  </si>
  <si>
    <t>M</t>
  </si>
  <si>
    <t>- asfaltová zálivka mezi obrubníkem a vozovkou  
'dle délky obrubníků  
SITUACE</t>
  </si>
  <si>
    <t>666=666,000 [A]</t>
  </si>
  <si>
    <t>položka zahrnuje:  
- dodávku předepsaného materiálu  
- vyčištění a výplň spar tímto materiálem</t>
  </si>
  <si>
    <t>36</t>
  </si>
  <si>
    <t>56310</t>
  </si>
  <si>
    <t>VOZOVKOVÉ VRSTVY Z MECHANICKY ZPEVNĚNÉHO KAMENIVA</t>
  </si>
  <si>
    <t>tl. 150mm  
Sanace podkladních vrstev vozovky  
realizace pouze se souhlasem investora  
10% z plochy vozovky</t>
  </si>
  <si>
    <t>4769*0,1*0,25=119,225 [A]</t>
  </si>
  <si>
    <t>53</t>
  </si>
  <si>
    <t>56330</t>
  </si>
  <si>
    <t>VOZOVKOVÉ VRSTVY ZE ŠTĚRKODRTI</t>
  </si>
  <si>
    <t>ŠDA, tl. 200mm  
Sanace podkladních vrstev vozovky  
realizace pouze se souhlasem investora  
10% z plochy vozovky</t>
  </si>
  <si>
    <t>4769*0,1*0,2=95,380 [A]</t>
  </si>
  <si>
    <t>Ostatní konstrukce a práce</t>
  </si>
  <si>
    <t>20</t>
  </si>
  <si>
    <t>91228</t>
  </si>
  <si>
    <t>SMĚROVÉ SLOUPKY Z PLAST HMOT VČETNĚ ODRAZNÉHO PÁSKU</t>
  </si>
  <si>
    <t>KUS</t>
  </si>
  <si>
    <t>- nové směrové sloupky PVC , v=0,80 m  
PODÉLNÝ PROFIL</t>
  </si>
  <si>
    <t>48=48,000 [A]</t>
  </si>
  <si>
    <t>položka zahrnuje:  
- dodání a osazení sloupku včetně nutných zemních prací  
- vnitrostaveništní a mimostaveništní doprava  
- odrazky plastové nebo z retroreflexní fólie</t>
  </si>
  <si>
    <t>21</t>
  </si>
  <si>
    <t>- nové směrové sloupky PVC , v=0,80 m  
- červené barvy u sjezdů  
PODÉLNÝ PROFIL</t>
  </si>
  <si>
    <t>8=8,000 [A]</t>
  </si>
  <si>
    <t>22</t>
  </si>
  <si>
    <t>917224</t>
  </si>
  <si>
    <t>SILNIČNÍ A CHODNÍKOVÉ OBRUBY Z BETONOVÝCH OBRUBNÍKŮ ŠÍŘ 150MM</t>
  </si>
  <si>
    <t>Nové chodníkové betonové obrubníky C35/45-XF4 do betonu C20/25n-XF3  
SITUACE,  
VZOROVÉ ŘEZY</t>
  </si>
  <si>
    <t>vlevo 487=487,000 [A] m 
vpravo před ZÚ - 64=64,000 [B] m 
vpravo - 115=115,000 [C] m 
Celkem: A+B+C=666,000 [D]</t>
  </si>
  <si>
    <t>Položka zahrnuje:  
dodání a pokládku betonových obrubníků o rozměrech předepsaných zadávací dokumentací  
betonové lože i boční betonovou opěrku.</t>
  </si>
  <si>
    <t>23</t>
  </si>
  <si>
    <t>919111</t>
  </si>
  <si>
    <t>ŘEZÁNÍ ASFALTOVÉHO KRYTU VOZOVEK TL DO 50MM</t>
  </si>
  <si>
    <t>- spára mezi vozovkou a obrubníkem  
dle délky obrubníků  
SITUACE,  
VZOROVÉ ŘEZY</t>
  </si>
  <si>
    <t>položka zahrnuje řezání vozovkové vrstvy v předepsané tloušťce, včetně spotřeby vody</t>
  </si>
  <si>
    <t>SO 101_P</t>
  </si>
  <si>
    <t>Propustek</t>
  </si>
  <si>
    <t xml:space="preserve">  SO 101_P</t>
  </si>
  <si>
    <t>(0,634*14,375)*2=18,228 [A]   dle pol.17120</t>
  </si>
  <si>
    <t>(16,796*0,25)*2,0=8,398 [A]</t>
  </si>
  <si>
    <t>12931</t>
  </si>
  <si>
    <t>ČIŠTĚNÍ PŘÍKOPŮ OD NÁNOSU DO 0,25M3/M</t>
  </si>
  <si>
    <t>pročištění příkopu příkopovým rypadlem</t>
  </si>
  <si>
    <t>13,714+3,082=16,796 [A]</t>
  </si>
  <si>
    <t>13273</t>
  </si>
  <si>
    <t>SKL</t>
  </si>
  <si>
    <t>HLOUBENÍ RÝH ŠÍŘ DO 2M PAŽ I NEPAŽ TŘ. I</t>
  </si>
  <si>
    <t>odvoz na skládku  
výkopy - nevhodné (skládka)</t>
  </si>
  <si>
    <t>(0,634*14,375)=9,114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</si>
  <si>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</si>
  <si>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uložení na skládku  
výkopy - nevhodné (skládka)</t>
  </si>
  <si>
    <t>17581</t>
  </si>
  <si>
    <t>OBSYP POTRUBÍ A OBJEKTŮ Z NAKUPOVANÝCH MATERIÁLŮ</t>
  </si>
  <si>
    <t>propustek - ŠP zrnitosti 0-32 mm</t>
  </si>
  <si>
    <t>0,351*14,375=5,046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</si>
  <si>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</si>
  <si>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Vodorovné konstrukce</t>
  </si>
  <si>
    <t>451314</t>
  </si>
  <si>
    <t>PODKLADNÍ A VÝPLŇOVÉ VRSTVY Z PROSTÉHO BETONU C25/30</t>
  </si>
  <si>
    <t>propustek - beton C 20/25n-XF3 pod dlažbou a pod příkopové tvárnice</t>
  </si>
  <si>
    <t>((1,073-0,241)*0,1)+((1,166-0,2874)*0,1)+(0,394*2*0,1)+(0,378*2*0,1) 
+(0,1*2*2)=0,725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</si>
  <si>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</si>
  <si>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</si>
  <si>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</si>
  <si>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propustek - ŠP zrnitosti 0-16 mm</t>
  </si>
  <si>
    <t>14,375*0,141=2,027 [A]</t>
  </si>
  <si>
    <t>položka zahrnuje dodávku předepsaného kameniva, mimostaveništní a vnitrostaveništní dopravu a jeho uložení  
není-li v zadávací dokumentaci uvedeno jinak, jedná se o nakupovaný materiál</t>
  </si>
  <si>
    <t>propustek - ŠP podklad pod dlažbou</t>
  </si>
  <si>
    <t>((1,073-0,241)*0,1)+((1,166-0,2874)*0,1)+(0,394*2*0,1)+(0,378*2*0,1)=0,325 [A]</t>
  </si>
  <si>
    <t>465512</t>
  </si>
  <si>
    <t>DLAŽBY Z LOMOVÉHO KAMENE NA MC</t>
  </si>
  <si>
    <t>propustek - úpravy kolem vtoku a výtoku</t>
  </si>
  <si>
    <t>((1,073-0,241)*0,2)+((1,166-0,2874)*0,2)+(0,394*2*0,2)+(0,378*2*0,2)=0,651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</si>
  <si>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</si>
  <si>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918345</t>
  </si>
  <si>
    <t>PROPUSTY Z TRUB DN 300MM</t>
  </si>
  <si>
    <t>propustek 101</t>
  </si>
  <si>
    <t>14,375=14,375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</si>
  <si>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</si>
  <si>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935212</t>
  </si>
  <si>
    <t>PŘÍKOPOVÉ ŽLABY Z BETON TVÁRNIC ŠÍŘ DO 600MM DO BETONU TL 100MM</t>
  </si>
  <si>
    <t>2+2=4,000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</si>
  <si>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</si>
  <si>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SO 102</t>
  </si>
  <si>
    <t>Rekonstrukce komunikace  km 1,020 - km  1,140</t>
  </si>
  <si>
    <t xml:space="preserve">  SO 102</t>
  </si>
  <si>
    <t>(7,36+27,93)*2,0=70,580 [A]</t>
  </si>
  <si>
    <t>Nános z příkopů   
2t/m3</t>
  </si>
  <si>
    <t>(6,42)*2,0=12,840 [A]</t>
  </si>
  <si>
    <t>-odstranění asf. vrstvy tl. 50 mm  
-odkup zhotovitelem  
- zatřídění ZAS-T1  
SITUACE</t>
  </si>
  <si>
    <t>plocha ACO 11: 558.56*0,05=27,928 [A]</t>
  </si>
  <si>
    <t>- lokální opravy v tl. 50 mm - odhad 20 % povrchu  
-odkup zhotovitelem  
- zatřídění ZAS-T1  
SITUACE</t>
  </si>
  <si>
    <t>plocha ACO 11: 558.56*0,05*0,2=5,586 [A]</t>
  </si>
  <si>
    <t>- odkop zemních krajnic  
VZOROVÉ ŘEZY</t>
  </si>
  <si>
    <t>73,60*0.10=7,360 [A]</t>
  </si>
  <si>
    <t>64,22*0.10=6,422 [A]</t>
  </si>
  <si>
    <t>odkop krajnic - 7,36=7,360 [A] 
nánosy z příkopů - 6,42=6,420 [B] 
sanace podloží tělesa: 27,93=27,930 [C] 
Celkem: A+B+C=41,710 [D]</t>
  </si>
  <si>
    <t>18232</t>
  </si>
  <si>
    <t>ROZPROSTŘENÍ ORNICE V ROVINĚ V TL DO 0,15M</t>
  </si>
  <si>
    <t>vč. nákupu a dovozu vhodného materiálu  
'SITUACE</t>
  </si>
  <si>
    <t>14,49=14,490 [A]</t>
  </si>
  <si>
    <t>položka zahrnuje:  
nutné přemístění ornice z dočasných skládek vzdálených do 50m  
rozprostření ornice v předepsané tloušťce v rovině a ve svahu do 1:5</t>
  </si>
  <si>
    <t>558,60*0,1*0,5=27,930 [A]</t>
  </si>
  <si>
    <t>73,6=73,600 [A]</t>
  </si>
  <si>
    <t>62,40=62,400 [A]</t>
  </si>
  <si>
    <t>569,73=569,730 [A]</t>
  </si>
  <si>
    <t>- PS-CP 0,35 kg/m2   
'plocha ACL 16  
SITUACE,  
VZOROVÉ ŘEZY</t>
  </si>
  <si>
    <t>SITUACE,  
VZOROVÉ ŘEZY</t>
  </si>
  <si>
    <t>558,56=558,560 [A]</t>
  </si>
  <si>
    <t>558,56*1,02=569,731 [A]</t>
  </si>
  <si>
    <t>- PS-CP 0,45 kg/m2   
uvažováno 20 % plochy  
SITUACE,  
VZOROVÉ ŘEZY</t>
  </si>
  <si>
    <t>558,56*0.2=111,712 [A]</t>
  </si>
  <si>
    <t>TL. 50 MM  
uvažováno 20 % plochy v tl. 50 mm  
SITUACE,  
VZOROVÉ ŘEZY</t>
  </si>
  <si>
    <t>558,56*0.2*0.05=5,586 [A]</t>
  </si>
  <si>
    <t>121,3=121,300 [A]</t>
  </si>
  <si>
    <t>558,560*0,1*0,25=13,964 [A]</t>
  </si>
  <si>
    <t>558,560*0,1*0,2=11,171 [A]</t>
  </si>
  <si>
    <t>SO 103</t>
  </si>
  <si>
    <t>Rekonstrukce komunikace  km 1,140 - km 1,480</t>
  </si>
  <si>
    <t xml:space="preserve">  SO 103</t>
  </si>
  <si>
    <t>(19,31+17,78+85,882)*2,0=245,944 [A]</t>
  </si>
  <si>
    <t>ACO 11: (1657.21+60.42)*0,05=85,882 [A]</t>
  </si>
  <si>
    <t>ACO 11: (1657.21+60.42)*0,05*0,2=17,176 [A]</t>
  </si>
  <si>
    <t>odkop krajnic:  17,78=17,780 [A] 
odkop: 2,04=2,040 [B] 
odečet dosypání krajnic: -0,51=-0,510 [C] 
sanace podloží: 85,882=85,882 [D] 
Celkem: A+B+C+D=105,192 [E]</t>
  </si>
  <si>
    <t>4,66=4,660 [A]</t>
  </si>
  <si>
    <t>odkop zemních krajnic  
'vhodná zemina  
'KM 1,463 - 1,480 VPRAVO  
VZOROVÉ ŘEZY</t>
  </si>
  <si>
    <t>17*0.12+17,78=19,820 [A]</t>
  </si>
  <si>
    <t>26</t>
  </si>
  <si>
    <t>17310</t>
  </si>
  <si>
    <t>ZEMNÍ KRAJNICE A DOSYPÁVKY SE ZHUTNĚNÍM</t>
  </si>
  <si>
    <t>KM 1,463 - 1,480 VPRAVO  
VZOROVÉ ŘEZY</t>
  </si>
  <si>
    <t>17*0.03=0,510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</si>
  <si>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</si>
  <si>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1717,63*0,1*0,5=85,882 [A]</t>
  </si>
  <si>
    <t>177,84=177,840 [A]</t>
  </si>
  <si>
    <t>71,49=71,490 [A]</t>
  </si>
  <si>
    <t>1690,35=1 690,350 [A]</t>
  </si>
  <si>
    <t>1657,21=1 657,210 [A]</t>
  </si>
  <si>
    <t>1657,21*1,02=1 690,354 [A]</t>
  </si>
  <si>
    <t>1717,63*0.2=343,526 [A]</t>
  </si>
  <si>
    <t>1717,63*0.2*0.05=17,176 [A]</t>
  </si>
  <si>
    <t>752,22=752,220 [A]</t>
  </si>
  <si>
    <t>60,42=60,420 [A]</t>
  </si>
  <si>
    <t>58222</t>
  </si>
  <si>
    <t>DLÁŽDĚNÉ KRYTY Z DROBNÝCH KOSTEK DO LOŽE Z MC</t>
  </si>
  <si>
    <t>změřeno v situaci  
SITUACE</t>
  </si>
  <si>
    <t>8,58=8,580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</si>
  <si>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</si>
  <si>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1717,63*0,1*0,25=42,941 [A]</t>
  </si>
  <si>
    <t>1717,63*0,1*0,2=34,353 [A]</t>
  </si>
  <si>
    <t>755,22=755,220 [A]</t>
  </si>
  <si>
    <t>27</t>
  </si>
  <si>
    <t>9113A1</t>
  </si>
  <si>
    <t>SVODIDLO OCEL SILNIČ JEDNOSTR, ÚROVEŇ ZADRŽ N1, N2 - DODÁVKA A MONTÁŽ</t>
  </si>
  <si>
    <t>SITUACE</t>
  </si>
  <si>
    <t>42,79=42,790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</si>
  <si>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</si>
  <si>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SO 104</t>
  </si>
  <si>
    <t>Rekonstrukce komunikace  km 1,480 - km 1,720</t>
  </si>
  <si>
    <t xml:space="preserve">  SO 104</t>
  </si>
  <si>
    <t>Odkop zemních krajnic  
Nevyužitá zemina,   
2t/m3</t>
  </si>
  <si>
    <t>(11,40+13,27+64,932)*2,0=179,204 [A]</t>
  </si>
  <si>
    <t>-odstranění asf. vrstvy tl. 40 a 50 mm  
-odkup zhotovitelem  
- zatřídění ZAS-T1  
SITUACE</t>
  </si>
  <si>
    <t>plocha ACO 11: 1098.64*0,05=54,932 [A] 
plocha MA8. 200*0,04=8,000 [B] 
Celkem: A+B=62,932 [C]</t>
  </si>
  <si>
    <t>plocha ACO 11: 1298.64*0,05*0,2=12,986 [A]</t>
  </si>
  <si>
    <t>odkop krajnic:  13,27=13,270 [A] 
odkop: 11,40=11,400 [B] 
odečet dosypání krajnic: -2,85=-2,850 [C] 
sanace podoží tělesa: 64,932=64,932 [D] 
Celkem: A+B+C+D=86,752 [E]</t>
  </si>
  <si>
    <t>14,74=14,740 [A]</t>
  </si>
  <si>
    <t>-odkop zemních krajnic  
-'vhodná zemina  
KM 1,480 - 1,530 VPRAVO  
'KM 1,550 - 1,595 VPRAVO  
VZOROVÉ ŘEZY</t>
  </si>
  <si>
    <t>95*0.12+13,27=24,670 [A]</t>
  </si>
  <si>
    <t>KM 1,480 - 1,530 VPRAVO  
'KM 1,550 - 1,595 VPRAVO  
VZOROVÉ ŘEZY</t>
  </si>
  <si>
    <t>95*0.03=2,850 [A]</t>
  </si>
  <si>
    <t>1298,64*0,1*0,5=64,932 [A]</t>
  </si>
  <si>
    <t>Svislé konstrukce</t>
  </si>
  <si>
    <t>59</t>
  </si>
  <si>
    <t>327215</t>
  </si>
  <si>
    <t>PŘEZDĚNÍ ZDÍ Z KAMENNÉHO ZDIVA</t>
  </si>
  <si>
    <t>oprava a přezdění kostelní (hřbitovní) zdi, oprava v případě púorušení v důsledku výstavby , čerpání položky pouze se souhlasem TDS/SpSt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</si>
  <si>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</si>
  <si>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132,68=132,680 [A]</t>
  </si>
  <si>
    <t>1324,61=1 324,610 [A]</t>
  </si>
  <si>
    <t>1298,64=1 298,640 [A]</t>
  </si>
  <si>
    <t>1298,64*1,02=1 324,613 [A]</t>
  </si>
  <si>
    <t>1298,64*0.2=259,728 [A]</t>
  </si>
  <si>
    <t>1298,64*0.2*0.05=12,986 [A]</t>
  </si>
  <si>
    <t>455,06=455,060 [A]</t>
  </si>
  <si>
    <t>23.98+22.64=46,620 [A]</t>
  </si>
  <si>
    <t>1298,64*0,1*0,25=32,466 [A]</t>
  </si>
  <si>
    <t>1298,64*0,1*0,2=25,973 [A]</t>
  </si>
  <si>
    <t>561401</t>
  </si>
  <si>
    <t>KAMENIVO ZPEVNĚNÉ CEMENTEM TŘ. I</t>
  </si>
  <si>
    <t>SITUACE,  
VZOROVÉ ŘEZY  
'výkop pro kanalizaci 40 m  
šířka výkopu 1.00 m  
tl. 0.35 m</t>
  </si>
  <si>
    <t>40*1*0,35=14,000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</si>
  <si>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</si>
  <si>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55</t>
  </si>
  <si>
    <t>- PS-CP 0,15 kg/m2   
SITUACE,  
VZOROVÉ ŘEZY</t>
  </si>
  <si>
    <t>200+204=404,000 [A]</t>
  </si>
  <si>
    <t>56</t>
  </si>
  <si>
    <t>57474</t>
  </si>
  <si>
    <t>VOZOVKOVÉ SEPARAČNÍ VRSTVY Z ASFALT PÁSŮ</t>
  </si>
  <si>
    <t>SITUACE,  
VZOROVÉ ŘEZY  
'dle pol. 561401</t>
  </si>
  <si>
    <t>40=40,000 [A]</t>
  </si>
  <si>
    <t>- dodání asfaltových pásů v požadované kvalitě a v množství včetně přesahů (přesahy započteny v jednotkové ceně)  
- očištění podkladu  
- pokládka asfaltových pásů dle předepsaného technologického předpisu</t>
  </si>
  <si>
    <t>57</t>
  </si>
  <si>
    <t>575C51</t>
  </si>
  <si>
    <t>LITÝ ASFALT MA IV (OCHRANA MOSTNÍ IZOLACE) 8 TL. 40MM</t>
  </si>
  <si>
    <t>200=200,000 [A]</t>
  </si>
  <si>
    <t>58</t>
  </si>
  <si>
    <t>575C53</t>
  </si>
  <si>
    <t>LITÝ ASFALT MA IV (OCHRANA MOSTNÍ IZOLACE) 11 TL. 40MM</t>
  </si>
  <si>
    <t>plocha MA= 200*1,02=204,000 [A]</t>
  </si>
  <si>
    <t>Úpravy povrchů, podlahy, výplně otvorů</t>
  </si>
  <si>
    <t>60</t>
  </si>
  <si>
    <t>62745</t>
  </si>
  <si>
    <t>SPÁROVÁNÍ STARÉHO ZDIVA CEMENTOVOU MALTOU</t>
  </si>
  <si>
    <t>oprava  kostelní (hřbitovní) zdi, oprava v případě púorušení v důsledku výstavby , čerpání položky pouze se souhlasem TDS/SpSt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</si>
  <si>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</si>
  <si>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9113A2</t>
  </si>
  <si>
    <t>SVODIDLO OCEL SILNIČ JEDNOSTR, ÚROVEŇ ZADRŽ N1, N2 - MONTÁŽ S PŘESUNEM (BEZ DODÁVKY)</t>
  </si>
  <si>
    <t>opětovná montáž ocel. svodidla  
SITUACE</t>
  </si>
  <si>
    <t>13=13,000 [A]</t>
  </si>
  <si>
    <t>položka zahrnuje:  
- dopravu demontovaného zařízení z dočasné skládky  
- jeho montáž a osazení na určeném místě včetně všech nutných konstrukcí a prací  
- nutnou opravu poškozených částí, opravu nátěrů  
- případnou náhradu zničených částí  
nezahrnuje kompletní novou PKO</t>
  </si>
  <si>
    <t>30</t>
  </si>
  <si>
    <t>9113A3</t>
  </si>
  <si>
    <t>SVODIDLO OCEL SILNIČ JEDNOSTR, ÚROVEŇ ZADRŽ N1, N2 - DEMONTÁŽ S PŘESUNEM</t>
  </si>
  <si>
    <t>demontáž ocel. svodidla  
SITUACE</t>
  </si>
  <si>
    <t>položka zahrnuje:  
- demontáž a odstranění zařízení  
- jeho odvoz na předepsané místo</t>
  </si>
  <si>
    <t>SO 105</t>
  </si>
  <si>
    <t>Rekonstrukce komunikace  km 1,720 - km 1,940</t>
  </si>
  <si>
    <t xml:space="preserve">  SO 105</t>
  </si>
  <si>
    <t>Nevyužitá zemina, odkop zemních krajnic  
2t/m3</t>
  </si>
  <si>
    <t>(7,22+60,820)*2,0=136,080 [A]</t>
  </si>
  <si>
    <t>plocha ACO 11: 1216.40*0,05=60,820 [A]</t>
  </si>
  <si>
    <t>plocha ACO 11: 1216.40*0,05*0,2=12,164 [A]</t>
  </si>
  <si>
    <t>odkop zemních krajnic  
VZOROVÉ ŘEZY</t>
  </si>
  <si>
    <t>360,74*0.12=43,289 [A]</t>
  </si>
  <si>
    <t>čistění krajnic krajnic:  43,29=43,290 [A] 
odečet dosypání krajnic: -36,07=-36,070 [C] 
sanace podloží tělesa: 60,820=60,820 [D] 
Celkem: A+C+D=68,040 [E]</t>
  </si>
  <si>
    <t>VZOROVÉ ŘEZY</t>
  </si>
  <si>
    <t>360,74*0,1=36,074 [A]</t>
  </si>
  <si>
    <t>1216,40*0,1*0,5=60,820 [A]</t>
  </si>
  <si>
    <t>183,60=183,600 [A]</t>
  </si>
  <si>
    <t>1240,73+287=1 527,730 [A]</t>
  </si>
  <si>
    <t>1240,73=1 240,730 [A]</t>
  </si>
  <si>
    <t>1216,40+287=1 503,400 [A]</t>
  </si>
  <si>
    <t>(1216,40+287)*1,02=1 533,468 [A]</t>
  </si>
  <si>
    <t>1216,40*0.2=243,280 [A]</t>
  </si>
  <si>
    <t>1216,4*0.2*0.05=12,164 [A]</t>
  </si>
  <si>
    <t>360,74=360,740 [A]</t>
  </si>
  <si>
    <t>31</t>
  </si>
  <si>
    <t>16,52=16,520 [A]</t>
  </si>
  <si>
    <t>1216,40*0,1*0,25=30,410 [A]</t>
  </si>
  <si>
    <t>1216,40*0,1*0,2=24,328 [A]</t>
  </si>
  <si>
    <t>SO 106</t>
  </si>
  <si>
    <t>Rekonstrukce komunikace  km 1,940 - KU</t>
  </si>
  <si>
    <t xml:space="preserve">  SO 106</t>
  </si>
  <si>
    <t>(1944,02+180,60+60,62+188,962)*2,0=4 748,404 [A]</t>
  </si>
  <si>
    <t>189,839*2,2=417,646 [A]</t>
  </si>
  <si>
    <t>46</t>
  </si>
  <si>
    <t>podkladní vrstvy v místě sanace krajnice  
2t/m3</t>
  </si>
  <si>
    <t>134,16*2=268,320 [A]</t>
  </si>
  <si>
    <t>- vybouraný asfalt  
objemová hmotnost:  
2200 kg/m3 - asfalt</t>
  </si>
  <si>
    <t>asfaltové vrstvy 12.3+2.46+379.68=394,440 [C] m3 
C*2,2=867,768 [D]</t>
  </si>
  <si>
    <t>-odstranění asf. vrstvy tl. 50 mm  
-odstranění asf. vrstvy tl. 60 mm (ze 120 mm)  
- zatřídění ZAS-T1  
- separované frézování  
-odkup zhotovitelem  
SITUACE  
SITUACE</t>
  </si>
  <si>
    <t>vozovka km 1,940 - 2,000: 246.0=246,000 [A] m2 
km 2,000 - 2,600 stávající vozovka: 2863.98=2 863,980 [B] m2 
plus 0,50 m pás v km 2,000-2,600: 600*0,5=300,000 [C] 
A*0,05+(B+C)*0,06=202,139 [D]</t>
  </si>
  <si>
    <t>vozovka km 1,940 - 2,000: 246.05*0,05*0,2=2,461 [A]</t>
  </si>
  <si>
    <t>dle výkopu pro drenáž, uložení na mezideponii: 625=625,000 [A] m3 
odkop krajnic " 60.62+180,60=241,220 [B] m3 
odkop:1320.80=1 320,800 [C] m3 
odečet dosypání krajnic"  -62.40=-62,400 [D] m3 
nestmelené kamenivo: 134,16=134,160 [E] 
sanace podloží tělesa: 188,962=188,962 [F] 
Celkem: A+B+C+D+E+F=2 447,742 [G]</t>
  </si>
  <si>
    <t>-odstranění asf. vrstvy tl. 60 mm (ze 120 mm)  
- zatřídění ZAS-T4  
- separované frézování  
SITUACE</t>
  </si>
  <si>
    <t>km 2,000 - 2,600 stávající vozovka: 2863.98=2 863,980 [A] m2 
plus 0,50 m pás v km 2,000-2,600: 600*0,5=300,000 [B] 
(A+B)*0,06=189,839 [C]</t>
  </si>
  <si>
    <t>1017.39=1 017,390 [A]</t>
  </si>
  <si>
    <t>1720*0,30*0,35=180,600 [A]</t>
  </si>
  <si>
    <t>32</t>
  </si>
  <si>
    <t>12273</t>
  </si>
  <si>
    <t>ODKOPÁVKY A PROKOPÁVKY OBECNÉ TŘ. I</t>
  </si>
  <si>
    <t>pro vsakovací drenáž  
'podmínečně vhodná zemina  
SITUACE,  
VZOROVÉ ŘEZY</t>
  </si>
  <si>
    <t>1*2,5*250=625,000 [A]</t>
  </si>
  <si>
    <t>odkop zemních krajnic pro sanaci krajnic, jen v případě potřeby, odhad 30 % délky krajnic  
podmínečně 'vhodná zemina  
VZOROVÉ ŘEZY</t>
  </si>
  <si>
    <t>3779,23*0,1*0,5=188,962 [A]</t>
  </si>
  <si>
    <t>- vsakovací drenáž, štěrk 0/32  
SITUACE,  
VZOROVÉ ŘEZY</t>
  </si>
  <si>
    <t>1*1*250=250,000 [A]</t>
  </si>
  <si>
    <t>- vsakovací drenáž, štěrkopísek  
SITUACE,  
VZOROVÉ ŘEZY</t>
  </si>
  <si>
    <t>1*1,5*250=375,000 [A]</t>
  </si>
  <si>
    <t>18110</t>
  </si>
  <si>
    <t>ÚPRAVA PLÁNĚ SE ZHUTNĚNÍM V HORNINĚ TŘ. I</t>
  </si>
  <si>
    <t>plocha ACO nové vozovky: 669,20=669,200 [A] m2 
A*1.22=816,424 [B]</t>
  </si>
  <si>
    <t>položka zahrnuje úpravu pláně včetně vyrovnání výškových rozdílů. Míru zhutnění určuje projekt.</t>
  </si>
  <si>
    <t>48</t>
  </si>
  <si>
    <t>-odkop krajnic  
-odkop  
VZOROVÉ ŘEZY</t>
  </si>
  <si>
    <t>520*2,54+60,62=1 381,420 [A]</t>
  </si>
  <si>
    <t>49</t>
  </si>
  <si>
    <t>520*0,12=62,400 [A]</t>
  </si>
  <si>
    <t>Základy</t>
  </si>
  <si>
    <t>37</t>
  </si>
  <si>
    <t>21197</t>
  </si>
  <si>
    <t>OPLÁŠTĚNÍ ODVODŇOVACÍCH ŽEBER Z GEOTEXTILIE</t>
  </si>
  <si>
    <t>- vsakovací drenáž  
SITUACE,  
VZOROVÉ ŘEZY</t>
  </si>
  <si>
    <t>5,98*250=1 495,000 [A]</t>
  </si>
  <si>
    <t>položka zahrnuje dodávku předepsané geotextilie, mimostaveništní a vnitrostaveništní dopravu a její uložení včetně potřebných přesahů (nezapočítávají se do výměry)</t>
  </si>
  <si>
    <t>606,18=606,180 [A]</t>
  </si>
  <si>
    <t>- PS-CP 0,30 kg/m2   
'vozovka km 1,940 - 2,000   
SITUACE,  
VZOROVÉ ŘEZY</t>
  </si>
  <si>
    <t>246.05*1.02=250,971 [A]</t>
  </si>
  <si>
    <t>- PS-CP 0,35 kg/m2   
'plocha ACL 22+ ACL 16  
SITUACE,  
VZOROVÉ ŘEZY</t>
  </si>
  <si>
    <t>3854.81+250.97=4 105,780 [A]</t>
  </si>
  <si>
    <t>vozovka stávající: 3110.03=3 110,030 [A] 
vozovka nová: 669.20=669,200 [B] 
Celkem: A+B=3 779,230 [C]</t>
  </si>
  <si>
    <t>vozovka km 1,940 - 2,000  
SITUACE,  
VZOROVÉ ŘEZY</t>
  </si>
  <si>
    <t>246,05*1,02=250,971 [A]</t>
  </si>
  <si>
    <t>3779,23*0.2=755,846 [A]</t>
  </si>
  <si>
    <t>TL. 50 MM  
'km 1,940 - 2,000 plocha ACL 16  
uvažováno 20 % plochy v tl. 50 mm  
SITUACE,  
VZOROVÉ ŘEZY</t>
  </si>
  <si>
    <t>3779,23*0.2*0.05=37,792 [A]</t>
  </si>
  <si>
    <t>62,80=62,800 [A]</t>
  </si>
  <si>
    <t>8,27=8,270 [A]</t>
  </si>
  <si>
    <t>3779,23*0,1*0,25=94,481 [A]</t>
  </si>
  <si>
    <t>38</t>
  </si>
  <si>
    <t>v místě nové vozovky ACO 11  
tl.0,25 m  
SITUACE,  
VZOROVÉ ŘEZY</t>
  </si>
  <si>
    <t>669.20*1.34*0.25=224,182 [A]</t>
  </si>
  <si>
    <t>39</t>
  </si>
  <si>
    <t>km 2,000 - 2,600 stávající vozovka  
SITUACE  
- pojivo cement+asf. emulze</t>
  </si>
  <si>
    <t>2863.98*1.02=2 921,260 [A]</t>
  </si>
  <si>
    <t>40</t>
  </si>
  <si>
    <t>572123</t>
  </si>
  <si>
    <t>INFILTRAČNÍ POSTŘIK Z EMULZE DO 1,0KG/M2</t>
  </si>
  <si>
    <t>plocha ACO  
SITUACE,  
VZOROVÉ ŘEZY</t>
  </si>
  <si>
    <t>669.20*1.34=896,728 [A]</t>
  </si>
  <si>
    <t>41</t>
  </si>
  <si>
    <t>- PS-CP 0,45 kg/m2   
'plocha ACL 22   
SITUACE,  
VZOROVÉ ŘEZY</t>
  </si>
  <si>
    <t>3854,81=3 854,810 [A]</t>
  </si>
  <si>
    <t>42</t>
  </si>
  <si>
    <t>km 2,000 - 2,600 nová a stávající vozovka   
SITUACE,  
VZOROVÉ ŘEZY</t>
  </si>
  <si>
    <t>3779.23*1.02=3 854,815 [A]</t>
  </si>
  <si>
    <t>43</t>
  </si>
  <si>
    <t>574E07</t>
  </si>
  <si>
    <t>ASFALTOVÝ BETON PRO PODKLADNÍ VRSTVY ACP 22+, 22S</t>
  </si>
  <si>
    <t>v místě nové vozovky ACO 11  
SITUACE,  
VZOROVÉ ŘEZY</t>
  </si>
  <si>
    <t>669.20*1.17=782,964 [A]</t>
  </si>
  <si>
    <t>3779,23*0,1*0,2=75,585 [A]</t>
  </si>
  <si>
    <t>44</t>
  </si>
  <si>
    <t>33=33,000 [A]</t>
  </si>
  <si>
    <t>45</t>
  </si>
  <si>
    <t>5=5,000 [A]</t>
  </si>
  <si>
    <t>SO 106.1</t>
  </si>
  <si>
    <t>O2</t>
  </si>
  <si>
    <t xml:space="preserve">  SO 106.1</t>
  </si>
  <si>
    <t xml:space="preserve">    SO 106.1</t>
  </si>
  <si>
    <t>(91,70+259,56+209,878)*2,0=1 122,276 [A]</t>
  </si>
  <si>
    <t>249,36*2,2=548,592 [A]</t>
  </si>
  <si>
    <t>192,82*2=385,640 [A]</t>
  </si>
  <si>
    <t>- vybouraný asfalt  
objemová hmotnost:  
2200 kg/m3 - asfalt  
2000 kg/m3 zemina</t>
  </si>
  <si>
    <t>asfaltové vrstvy 2*249.36=498,720 [C] m3 
C*2,2=1 097,184 [D]</t>
  </si>
  <si>
    <t>-odstranění asf. vrstvy tl. 60 mm (ze 120 mm)  
- zatřídění ZAS-T1  
- separované frézování  
-odkup zhotovitelem  
SITUACE  
SITUACE</t>
  </si>
  <si>
    <t>4156*0,06=249,360 [A]</t>
  </si>
  <si>
    <t>odkop zemních krajnic:91,70+259,56=351,260 [C] m3 
nestmelené kamnivo: 192,816=192,816 [D] 
sanace podloží tělesa: 209,878=209,878 [E] 
Celkem: C+D+E=753,954 [F]</t>
  </si>
  <si>
    <t>- dosypávka zemních krajnic pro sanaci krajnic 100% PS, jen v případě potřeby, odhad 30 % délky krajnic  
'dle plochy ze vzorového řezu 0.35 m2  
odhad 30 % z délky krajnic  
SITUACE,  
VZOROVÉ ŘEZY</t>
  </si>
  <si>
    <t>2472*0,30*0,35=259,560 [A]</t>
  </si>
  <si>
    <t>odkop krajnic  
VZOROVÉ ŘEZY</t>
  </si>
  <si>
    <t>917*0,10=91,700 [A]</t>
  </si>
  <si>
    <t>4197,56*0,1*0,5=209,878 [A]</t>
  </si>
  <si>
    <t>917=917,000 [A]</t>
  </si>
  <si>
    <t>- PS-CP 0,35 kg/m2   
'plocha ACO 11  
SITUACE,  
VZOROVÉ ŘEZY</t>
  </si>
  <si>
    <t>4197,56=4 197,560 [A]</t>
  </si>
  <si>
    <t>4156*1,01=4 197,560 [A]</t>
  </si>
  <si>
    <t>4179,56*0.2=835,912 [A]</t>
  </si>
  <si>
    <t>4179,56*0.2*0.05=41,796 [A]</t>
  </si>
  <si>
    <t>4179,56*0,1*0,25=104,489 [A]</t>
  </si>
  <si>
    <t>km 2,600 - 3,236 stávající vozovka  
SITUACE  
- pojivo cement+asf. emulze</t>
  </si>
  <si>
    <t>4156*1.02=4 239,120 [A]</t>
  </si>
  <si>
    <t>4239,12=4 239,120 [A]</t>
  </si>
  <si>
    <t>51</t>
  </si>
  <si>
    <t>-pro sanaci krajnic jen v případě potřeby, odhad 30 % délky krajnic  
-tl. 150 mm  
SITUACE,  
VZOROVÉ ŘEZY</t>
  </si>
  <si>
    <t>2472*0,3*0,17=126,072 [A]</t>
  </si>
  <si>
    <t>4179,56*0,1*0,2=83,591 [A]</t>
  </si>
  <si>
    <t>914131</t>
  </si>
  <si>
    <t>DOPRAVNÍ ZNAČKY ZÁKLADNÍ VELIKOSTI OCELOVÉ FÓLIE TŘ 2 - DODÁVKA A MONTÁŽ</t>
  </si>
  <si>
    <t>9=9,000 [A]</t>
  </si>
  <si>
    <t>položka zahrnuje:  
- dodávku a montáž značek v požadovaném provedení</t>
  </si>
  <si>
    <t>914133</t>
  </si>
  <si>
    <t>DOPRAVNÍ ZNAČKY ZÁKLADNÍ VELIKOSTI OCELOVÉ FÓLIE TŘ 2 - DEMONTÁŽ</t>
  </si>
  <si>
    <t>odkup zhotovitelem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</si>
  <si>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</si>
  <si>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</si>
  <si>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</si>
  <si>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</si>
  <si>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</si>
  <si>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</si>
  <si>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</si>
  <si>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</si>
  <si>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1. fáze VDZ, vč. předznačení</t>
  </si>
  <si>
    <t>V4(0,125): (131,12+15+5,54+12,43+25+427,12+6,96+7,07+16,8+449,04+1,44+29,12+15,5+59,92+12,52+38,58)*0,125=156,645 [A]</t>
  </si>
  <si>
    <t>položka zahrnuje:  
- dodání a pokládku nátěrového materiálu (měří se pouze natíraná plocha)  
- předznačení a reflexní úpravu</t>
  </si>
  <si>
    <t>915221</t>
  </si>
  <si>
    <t>VODOR DOPRAV ZNAČ PLASTEM STRUKTURÁLNÍ NEHLUČNÉ - DOD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</si>
  <si>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</si>
  <si>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</si>
  <si>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</si>
  <si>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</t>
  </si>
  <si>
    <t>4160=4 160,000 [A]</t>
  </si>
  <si>
    <t>položka zahrnuje očištění předepsaným způsobem včetně odklizení vzniklého odpadu</t>
  </si>
  <si>
    <t>SO 120</t>
  </si>
  <si>
    <t>Úprava stávajícího sjezdu v km 0,620</t>
  </si>
  <si>
    <t xml:space="preserve">  SO 120</t>
  </si>
  <si>
    <t>9.59*2,0=19,180 [A]</t>
  </si>
  <si>
    <t>podkladní vrstvy  
2t/m3</t>
  </si>
  <si>
    <t>14,29*2=28,580 [A]</t>
  </si>
  <si>
    <t>odstranění asf. vrstvy tl. 50 mm  
-odkup zhotovitelem  
- zatřídění ZAS-T1  
SITUACE</t>
  </si>
  <si>
    <t>48.84*0.05=2,442 [A]</t>
  </si>
  <si>
    <t>odečet zeminy do násypů: -0.92=-0,920 [A] 
odkop:13,64=13,640 [B] 
odečet dosypání krajnic:  -3,13 =-3,130 [C] 
Celkem: A+B+C=9,590 [D]</t>
  </si>
  <si>
    <t>vhodná zemina  
VZOROVÉ ŘEZY</t>
  </si>
  <si>
    <t>18.43*0.74=13,638 [A]</t>
  </si>
  <si>
    <t>plocha MZK  
SITUACE,  
VZOROVÉ ŘEZY</t>
  </si>
  <si>
    <t>53.48*1.35=72,198 [A]</t>
  </si>
  <si>
    <t>47</t>
  </si>
  <si>
    <t>11332</t>
  </si>
  <si>
    <t>ODSTRANĚNÍ PODKLADŮ ZPEVNĚNÝCH PLOCH Z KAMENIVA NESTMELENÉHO</t>
  </si>
  <si>
    <t>- odstranění stávajícího MZK (předpoklad tl. 250 mm)  
vč. odvozu na skládku  
SITUACE</t>
  </si>
  <si>
    <t>48.84*1.17*0.25=14,286 [A]</t>
  </si>
  <si>
    <t>11333</t>
  </si>
  <si>
    <t>ODSTRANĚNÍ PODKLADU ZPEVNĚNÝCH PLOCH S ASFALT POJIVEM</t>
  </si>
  <si>
    <t>- odstranění stávajících asfaltových vrstev (předpoklad 230 mm)  
odkup zhotovitelem  
SITUACE</t>
  </si>
  <si>
    <t>48.84*1.17*0.23=13,143 [A]</t>
  </si>
  <si>
    <t>17110</t>
  </si>
  <si>
    <t>ULOŽENÍ SYPANINY DO NÁSYPŮ SE ZHUTNĚNÍM</t>
  </si>
  <si>
    <t>18.43*0.05=0,922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</si>
  <si>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</si>
  <si>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50</t>
  </si>
  <si>
    <t>18.43*0.17=3,133 [A]</t>
  </si>
  <si>
    <t>8,82=8,820 [A]</t>
  </si>
  <si>
    <t>- PS-CP 0,35 kg/m2   
'plocha ACO  
SITUACE,  
VZOROVÉ ŘEZY</t>
  </si>
  <si>
    <t>53.48*1.06=56,689 [A]</t>
  </si>
  <si>
    <t>spára mezi stávající i novou vozovkou  
SITUACE</t>
  </si>
  <si>
    <t>17.02+6.60=23,620 [A]</t>
  </si>
  <si>
    <t>tl.0,25 m  
SITUACE,  
VZOROVÉ ŘEZY</t>
  </si>
  <si>
    <t>53.48*1.35*0.25=18,050 [A]</t>
  </si>
  <si>
    <t>- PS-CP 0,45 kg/m2   
'plocha ACO  
SITUACE,  
VZOROVÉ ŘEZY</t>
  </si>
  <si>
    <t>53.48*1.17=62,572 [A]</t>
  </si>
  <si>
    <t>- tl. 150 mm  
SITUACE,  
VZOROVÉ ŘEZY</t>
  </si>
  <si>
    <t>53.48*0.15=8,022 [A]</t>
  </si>
  <si>
    <t>53,48=53,480 [A]</t>
  </si>
  <si>
    <t>- spára mezi vozovkou a obrubníkem  
SITUACE,  
VZOROVÉ ŘEZY</t>
  </si>
  <si>
    <t>23,62=23,620 [A]</t>
  </si>
  <si>
    <t>2=2,000 [A]</t>
  </si>
  <si>
    <t>52</t>
  </si>
  <si>
    <t>9111A1</t>
  </si>
  <si>
    <t>ZÁBRADLÍ SILNIČNÍ S VODOR MADLY - DODÁVKA A MONTÁŽ</t>
  </si>
  <si>
    <t>- zábradlí u propustku  
SITUACE</t>
  </si>
  <si>
    <t>6=6,000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</si>
  <si>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</si>
  <si>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9111A3</t>
  </si>
  <si>
    <t>ZÁBRADLÍ SILNIČNÍ S VODOR MADLY - DEMONTÁŽ S PŘESUNEM</t>
  </si>
  <si>
    <t>- demolice ocelového zábradlí u stávajícího propustku  
odkup zhotovitelem  
SITUACE</t>
  </si>
  <si>
    <t>SO 151</t>
  </si>
  <si>
    <t>Chodník pro pěší v km 0,500 - 1,080 vlevo</t>
  </si>
  <si>
    <t xml:space="preserve">  SO 151</t>
  </si>
  <si>
    <t>vhodná zemina  
průměrná tl. 0.10 m  
KUBATUROVÝ LIST</t>
  </si>
  <si>
    <t>(954.20+16.68)*0.10=97,088 [A]</t>
  </si>
  <si>
    <t>průměrná tl. 0.15 m  
KUBATUROVÝ LIST</t>
  </si>
  <si>
    <t>(954.20+16.68)*0.15=145,632 [A]</t>
  </si>
  <si>
    <t>KUBATUROVÝ LIST</t>
  </si>
  <si>
    <t>(540-8.10)*0.07=37,233 [A]</t>
  </si>
  <si>
    <t>- spára mezi záhonovým obrubníkem a vozovkou  
SITUACE</t>
  </si>
  <si>
    <t>8,1=8,100 [A]</t>
  </si>
  <si>
    <t>954.20*0.16+16.68*0.26=157,009 [A]</t>
  </si>
  <si>
    <t>582611</t>
  </si>
  <si>
    <t>KRYTY Z BETON DLAŽDIC SE ZÁMKEM ŠEDÝCH TL 60MM DO LOŽE Z KAM</t>
  </si>
  <si>
    <t>- lože 30 mm  
SITUACE,  
VZOROVÉ ŘEZY</t>
  </si>
  <si>
    <t>954.20-25.82=928,380 [A]</t>
  </si>
  <si>
    <t>582615</t>
  </si>
  <si>
    <t>KRYTY Z BETON DLAŽDIC SE ZÁMKEM BAREV TL 80MM DO LOŽE Z KAM</t>
  </si>
  <si>
    <t>- lože tl. 40 mm  
SITUACE,  
VZOROVÉ ŘEZY</t>
  </si>
  <si>
    <t>16,68=16,680 [A]</t>
  </si>
  <si>
    <t>58261A</t>
  </si>
  <si>
    <t>KRYTY Z BETON DLAŽDIC SE ZÁMKEM BAREV RELIÉF TL 60MM DO LOŽE Z KAM</t>
  </si>
  <si>
    <t>- lože tl. 30 mm</t>
  </si>
  <si>
    <t>0.98+1.29+1.81+1.20+4.00+2.88+1.20+1.20+1.20+1.27+1.14+2.00+0.89+0.89+0.83+0.87+2.17=25,820 [A]</t>
  </si>
  <si>
    <t>- spára mezi záhonovým obrubníkem a vozovkou  
SITUACE,  
VZOROVÉ ŘEZY</t>
  </si>
  <si>
    <t>917211</t>
  </si>
  <si>
    <t>ZÁHONOVÉ OBRUBY Z BETONOVÝCH OBRUBNÍKŮ ŠÍŘ 50MM</t>
  </si>
  <si>
    <t>Nové chodníkové betonové záhonové obrubníky C35/45-XF4 do betonu C20/25n-XF3, lože z betonu tl. 100 mm  
SITUACE,  
VZOROVÉ ŘEZY</t>
  </si>
  <si>
    <t>540=540,000 [A]</t>
  </si>
  <si>
    <t>SO 152</t>
  </si>
  <si>
    <t>Chodník pro pěší v km 1,120 - 1,300</t>
  </si>
  <si>
    <t xml:space="preserve">  SO 152</t>
  </si>
  <si>
    <t>vhodná zemina  
průměrná tl. 0.04 m  
KUBATUROVÝ LIST</t>
  </si>
  <si>
    <t>(102.20+67.40)*0.04=6,784 [A]</t>
  </si>
  <si>
    <t>průměrná tl. 0,03m  
KUBATUROVÝ LIST</t>
  </si>
  <si>
    <t>(102.20+67.40)*0.03=5,088 [A]</t>
  </si>
  <si>
    <t>(90-27.05)*0.07=4,407 [A]</t>
  </si>
  <si>
    <t>27,05=27,050 [A]</t>
  </si>
  <si>
    <t>102.20*0.16+67.40*0.26=33,876 [A]</t>
  </si>
  <si>
    <t>102.20-13.25=88,950 [A]</t>
  </si>
  <si>
    <t>67,40=67,400 [A]</t>
  </si>
  <si>
    <t>2.07+0.62+2.41+1.02+1.13+2.31+1.78+1.91=13,250 [A]</t>
  </si>
  <si>
    <t>90=90,000 [A]</t>
  </si>
  <si>
    <t>SO 153</t>
  </si>
  <si>
    <t>Chodník pro pěší v km 1,315 - 1,450</t>
  </si>
  <si>
    <t xml:space="preserve">  SO 153</t>
  </si>
  <si>
    <t>(343+59.10)*0.04=16,084 [A]</t>
  </si>
  <si>
    <t>(343+59.10)*0.03=12,063 [A]</t>
  </si>
  <si>
    <t>143*0.07=10,010 [A]</t>
  </si>
  <si>
    <t>343*0.16+59.10*0.26=70,246 [A]</t>
  </si>
  <si>
    <t>343-6.40=336,600 [A]</t>
  </si>
  <si>
    <t>59.10-16.27=42,830 [A]</t>
  </si>
  <si>
    <t>1.20+0.96+4.24=6,400 [A]</t>
  </si>
  <si>
    <t>582618</t>
  </si>
  <si>
    <t>KRYTY Z BETON DLAŽDIC SE ZÁMKEM ŠEDÝCH RELIÉF TL 80MM DO LOŽE Z KAM</t>
  </si>
  <si>
    <t>1.39+1.77+2.75+1.20+2.38+1.20+2.12+1.56+1.90=16,270 [A]</t>
  </si>
  <si>
    <t>143=143,000 [A]</t>
  </si>
  <si>
    <t>SO 154</t>
  </si>
  <si>
    <t>Úprava parkování  v km 1,490 - 1,580 vlevo</t>
  </si>
  <si>
    <t xml:space="preserve">  SO 154</t>
  </si>
  <si>
    <t>49,55*2,0=99,100 [A]</t>
  </si>
  <si>
    <t>odkop zemních krajnic: 51,75=51,750 [A] 
odečet dosypání krajnic: -2,24=-2,240 [B] 
Celkem: A+B=49,510 [C]</t>
  </si>
  <si>
    <t>vhodná zemina  
průměrná tl. 0.15 m  
SITUACE,  
VZOROVÉ ŘEZY</t>
  </si>
  <si>
    <t>(317+28)*0.15=51,750 [A]</t>
  </si>
  <si>
    <t>32*0.07=2,240 [A]</t>
  </si>
  <si>
    <t>(317+28)*0.27=93,150 [A]</t>
  </si>
  <si>
    <t>317=317,000 [A]</t>
  </si>
  <si>
    <t>10+7+11=28,000 [A]</t>
  </si>
  <si>
    <t>- dosypávka okolo budov  
SITUACE</t>
  </si>
  <si>
    <t>16=16,000 [A]</t>
  </si>
  <si>
    <t>61</t>
  </si>
  <si>
    <t>32=32,000 [A]</t>
  </si>
  <si>
    <t>SO 170</t>
  </si>
  <si>
    <t>Dopravní značení komunikace III/0042</t>
  </si>
  <si>
    <t xml:space="preserve">  SO 170</t>
  </si>
  <si>
    <t>47=47,000 [A]</t>
  </si>
  <si>
    <t>914831</t>
  </si>
  <si>
    <t>STÁLÁ DOPRAV ZAŘÍZ Z4 OCEL S FÓLIÍ TŘ 2 DODÁVKA A MONTÁŽ</t>
  </si>
  <si>
    <t>7=7,000 [A]</t>
  </si>
  <si>
    <t>35=35,000 [A]</t>
  </si>
  <si>
    <t>29=29,000 [A]</t>
  </si>
  <si>
    <t>V2b(1,5/1,5/0,125): (24,51+17,31+21,67+6,92+8,37+14,3+22,84+22,37+12,3+22,58+13,85+23,33+14,8)*0,125=28,144 [A] 
V4a(0,125): (429,41+166,42+10,3+66,13+50,65+95,23+14,66+75,74+31,84+57,42+24,41+94,46+119,33+186,05+8,45+4,93+48,91+19,78+30,69+120,43+12,33+120,75+11,48+30,96+221,26+259,85+57,56+120,44+119,69+2,34+57,57+259,97+211,04+5,98+1,62+39,4+14,09+142,75+17,01+26,69+12,58+3,63+6,35+154,91+2,68+183,09+30,06+73,45+20,24+3,42+20,67+70+24,51+1,27+56,58+31,84+76,2+14,66+94,71+17,18+12,38+94,77+95,5+46,88+94,64+343,18)*0,125=621,675 [B] 
Celkem: A+B=649,819 [C]</t>
  </si>
  <si>
    <t>12950=12 950,000 [A]</t>
  </si>
  <si>
    <t>SO 171</t>
  </si>
  <si>
    <t>Dopravní značení pro obec Líšnice</t>
  </si>
  <si>
    <t xml:space="preserve">  SO 171</t>
  </si>
  <si>
    <t>12=12,000 [A]</t>
  </si>
  <si>
    <t>SO 175</t>
  </si>
  <si>
    <t>Dopravně inženýrská opatření</t>
  </si>
  <si>
    <t xml:space="preserve">  SO 175</t>
  </si>
  <si>
    <t>DIO při předpokládané kompletní uzávěře, lokálně po polovinách - vyznačení uzavírky a objízdné trasy obousměrně dle TP66 (90 dnů)   
- rekonstrukce SO101 a SO 102</t>
  </si>
  <si>
    <t>1=1,000 [A]</t>
  </si>
  <si>
    <t>DIO při předpokládané kompletní uzávěře, lokálně po polovinách - vyznačení uzavírky a objízdné trasy obousměrně dle TP66 (20 dnů)   
- rekonstrukce SO 103</t>
  </si>
  <si>
    <t>DIO při předpokládané kompletní uzávěře, lokálně po polovinách - vyznačení uzavírky a objízdné trasy obousměrně dle TP66 (20 dnů)   
- rekonstrukce SO 104</t>
  </si>
  <si>
    <t>D</t>
  </si>
  <si>
    <t>DIO při předpokládané kompletní uzávěře, lokálně po polovinách - vyznačení uzavírky a objízdné trasy obousměrně dle TP66 (90 dnů)   
- rekonstrukce SO 105 a SO 106</t>
  </si>
  <si>
    <t>02940</t>
  </si>
  <si>
    <t>OSTATNÍ POŽADAVKY - VYPRACOVÁNÍ DOKUMENTACE</t>
  </si>
  <si>
    <t>Vypracování podrobného projektu DIO</t>
  </si>
  <si>
    <t>03350</t>
  </si>
  <si>
    <t>SLUŽBY ZAJIŠŤUJÍCÍ REGUL, PŘEVED A OCHRANU VEŘEJ DOPRAVY</t>
  </si>
  <si>
    <t>projednání DIO a zajištění DIR</t>
  </si>
  <si>
    <t>zahrnuje objednatelem povolené náklady na služby pro zhotovitele</t>
  </si>
  <si>
    <t>SO 201</t>
  </si>
  <si>
    <t>Rekonstrukce propustku v km 1,146</t>
  </si>
  <si>
    <t xml:space="preserve">  SO 201</t>
  </si>
  <si>
    <t>361,740*2=723,480 [A]   dle pol.17120</t>
  </si>
  <si>
    <t>015140</t>
  </si>
  <si>
    <t>POPLATKY ZA LIKVIDACŮ ODPADŮ NEKONTAMINOVANÝCH - 17 01 01  BETON Z DEMOLIC OBJEKTŮ, ZÁKLADŮ TV</t>
  </si>
  <si>
    <t>kámen, beton, železobeton</t>
  </si>
  <si>
    <t>((3,95*0,3)+(3,31*1,9*0,3)+(3,23*1,9*0,3)+(11*0,3*1,9*2))*2=34,906 [A] 
((2,5*0,3)+(13*0,8*2)+(0,8*2*12*2)+(2,1*0,6*1,9))*2,3=143,391 [B] 
((38,5*0,5))*2,5=48,125 [C] 
1,5=1,500 [D] 
Celkem: A+B+C+D=227,922 [E]</t>
  </si>
  <si>
    <t>11525</t>
  </si>
  <si>
    <t>PŘEVEDENÍ VODY POTRUBÍM DN 600 NEBO ŽLABY R.O. DO 2,0M</t>
  </si>
  <si>
    <t>dočasné převedení vody z propustku</t>
  </si>
  <si>
    <t>15=15,000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</si>
  <si>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</si>
  <si>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</t>
  </si>
  <si>
    <t>VYKOPÁVKY PRO KORYTA VODOTEČÍ TŘ. I</t>
  </si>
  <si>
    <t>3,2*3*1,9=18,240 [A]</t>
  </si>
  <si>
    <t>13173</t>
  </si>
  <si>
    <t>HLOUBENÍ JAM ZAPAŽ I NEPAŽ TŘ. I</t>
  </si>
  <si>
    <t>22,9*15=343,500 [A]</t>
  </si>
  <si>
    <t>22,9*15+18,240=361,740 [A]</t>
  </si>
  <si>
    <t>(17,58*9,8)+(5,3*6,7)+(5,6*2*1)=218,994 [A]</t>
  </si>
  <si>
    <t>386385</t>
  </si>
  <si>
    <t>KOMPLETNÍ KONSTRUKCE JÍMEK ZE ŽELEZOBETONU C30/37 VČETNĚ VÝZTUŽE</t>
  </si>
  <si>
    <t>-kompletní jímka včetně stupadel i uzamykatelného poklopu</t>
  </si>
  <si>
    <t>(1,25*3)+(0,3*2,36*3)+(0,3*2,3*3)+(5,7*0,3)-(0,126*0,3)-(0,36*0,3)-(0,16*0,3)-(0,5*0,3)=9,310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</si>
  <si>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</si>
  <si>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451311</t>
  </si>
  <si>
    <t>PODKL A VÝPLŇ VRSTVY Z PROST BET DO C8/10</t>
  </si>
  <si>
    <t>propustek - podkl. beton C 8/10- pod čelem propustku a jímkou</t>
  </si>
  <si>
    <t>(1,5*4,5*0,1)+(2,1*3,2*0,1)=1,347 [A]</t>
  </si>
  <si>
    <t>propustek - beton C 20/25n-XF3 pod dlažbou a bet. deska pod propustkem C25/30-XF3</t>
  </si>
  <si>
    <t>pod dlažbou:  (3,38*0,1)+(1,9*3,31*0,1)+(1,9*3,23*0,1)=1,581 [A] 
pod propustkem: (0,48*9,5)=4,560 [B] 
Celkem: A+B=6,141 [C]</t>
  </si>
  <si>
    <t>451366</t>
  </si>
  <si>
    <t>VÝZTUŽ PODKL VRSTEV Z KARI-SÍTÍ</t>
  </si>
  <si>
    <t>kari siť 100/100/8</t>
  </si>
  <si>
    <t>5*0,0474=0,237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</si>
  <si>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</si>
  <si>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(0,64*9,5)+(0,86*2,94)=8,608 [A]</t>
  </si>
  <si>
    <t>propustek - ŠP podklad pod dlažbou a bet. prahy</t>
  </si>
  <si>
    <t>pod dlažbou:  (3,38*0,1)+(1,9*3,31*0,1)+(1,9*3,23*0,1)=1,581 [A] 
bet. prah: (1,89*3*0,1)</t>
  </si>
  <si>
    <t>461315</t>
  </si>
  <si>
    <t>PATKY Z PROSTÉHO BETONU C30/37</t>
  </si>
  <si>
    <t>propustek - bet.prahy ukončující dlažbu C30/37-XF4</t>
  </si>
  <si>
    <t>(0,3*0,6*1,89)=0,340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</si>
  <si>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</si>
  <si>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propustek - úpravy kolem výtoku</t>
  </si>
  <si>
    <t>(3,38*0,2)+(1,9*3,31*0,2)+(1,9*3,23*0,2)=3,161 [A]</t>
  </si>
  <si>
    <t>Přidružená stavební výroba</t>
  </si>
  <si>
    <t>711111</t>
  </si>
  <si>
    <t>IZOLACE BĚŽNÝCH KONSTRUKCÍ PROTI ZEMNÍ VLHKOSTI ASFALTOVÝMI NÁTĚRY</t>
  </si>
  <si>
    <t>(4,33+0,31+0,88+031+0,88)*9,8=366,520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</si>
  <si>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</si>
  <si>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</si>
  <si>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899574</t>
  </si>
  <si>
    <t>OBETONOVÁNÍ POTRUBÍ ZE ŽELEZOBETONU DO C25/30 VČETNĚ VÝZTUŽE</t>
  </si>
  <si>
    <t>(0,95*10,1)=9,595 [A]</t>
  </si>
  <si>
    <t>9111C1</t>
  </si>
  <si>
    <t>ZÁBRADLÍ SILNIČNÍ LANKOVÉ - DODÁVKA A MONTÁŽ</t>
  </si>
  <si>
    <t>zábradlí z kompozitních materiálů s výplní trojicí lanek</t>
  </si>
  <si>
    <t>4,3=4,300 [A]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</si>
  <si>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</t>
  </si>
  <si>
    <t>918115</t>
  </si>
  <si>
    <t>ČELA PROPUSTU Z BETONU DO C 30/37</t>
  </si>
  <si>
    <t>(1,28*1,3*4,3)+(0,8*4,3*2,71)+(0,5*4,3*0,3)-(3,27*0,8)=14,507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</si>
  <si>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</si>
  <si>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9183D2</t>
  </si>
  <si>
    <t>PROPUSTY Z TRUB DN 600MM ŽELEZOBETONOVÝCH</t>
  </si>
  <si>
    <t>2,5=2,500 [A]</t>
  </si>
  <si>
    <t>9183I2</t>
  </si>
  <si>
    <t>PROPUSTY Z TRUB DN 1600MM ŽELEZOBETONOVÝCH</t>
  </si>
  <si>
    <t>2,1=2,100 [A]</t>
  </si>
  <si>
    <t>96613</t>
  </si>
  <si>
    <t>BOURÁNÍ KONSTRUKCÍ Z KAMENE NA MC</t>
  </si>
  <si>
    <t>(3,95*0,3)+(3,31*1,9*0,3)+(3,23*1,9*0,3)+(11*0,3*1,9*2)=17,453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</si>
  <si>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</si>
  <si>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96615</t>
  </si>
  <si>
    <t>BOURÁNÍ KONSTRUKCÍ Z PROSTÉHO BETONU</t>
  </si>
  <si>
    <t>(2,5*0,3)+(13*0,8*2)+(0,8*2*12*2)+(2,1*0,6*1,9)=62,344 [A]</t>
  </si>
  <si>
    <t>96616</t>
  </si>
  <si>
    <t>BOURÁNÍ KONSTRUKCÍ ZE ŽELEZOBETONU</t>
  </si>
  <si>
    <t>(38,5*0,5)=19,250 [A]</t>
  </si>
  <si>
    <t>966358</t>
  </si>
  <si>
    <t>BOURÁNÍ PROPUSTŮ Z TRUB DN DO 600MM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</si>
  <si>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</si>
  <si>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SO 301</t>
  </si>
  <si>
    <t>Dešťová kanalizace v km 0,780 - 1,120</t>
  </si>
  <si>
    <t xml:space="preserve">  SO 301</t>
  </si>
  <si>
    <t>dle pol. 17120</t>
  </si>
  <si>
    <t>375,62*2,0=751,240 [A]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</si>
  <si>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</si>
  <si>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</si>
  <si>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 VYBOURANÝ ASFALTOVÝ BETON BEZ DEHTU</t>
  </si>
  <si>
    <t>dle pol. 11333</t>
  </si>
  <si>
    <t>(22,52+2,04)*2,2=54,032 [A]</t>
  </si>
  <si>
    <t>dle pol. 11332</t>
  </si>
  <si>
    <t>171,97*2,0=343,940 [A]</t>
  </si>
  <si>
    <t>původní podkladní vrstvy vozovky</t>
  </si>
  <si>
    <t>67,57+6,13=73,700 [A]   vrstva MZK 
90,1+8,17=98,270 [B]     vrstva ŠD 
Celkem: A+B=171,970 [C]</t>
  </si>
  <si>
    <t>22,52+2,04=24,560 [A]</t>
  </si>
  <si>
    <t>12573</t>
  </si>
  <si>
    <t>VYKOPÁVKY ZE ZEMNÍKŮ A SKLÁDEK TŘ. I</t>
  </si>
  <si>
    <t>zemina z MDP pro zásyp dle pol. 17411</t>
  </si>
  <si>
    <t>307,94=307,940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</si>
  <si>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</si>
  <si>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vč. uložení na stavbě</t>
  </si>
  <si>
    <t>12,41=12,410 [A]    vpusti UV + HV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</si>
  <si>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</si>
  <si>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vč. odvozu přebytku (375,62 m3) na skládku  
množství dle pol. 17411 bude uloženo v blízkosti stavby</t>
  </si>
  <si>
    <t>rýha - sucho - profil DN 300:      612,67=612,670 [A] 
rýha - přípojky DN 200:               35,13=35,130 [B] 
rozšíření šachty:                          23,36=23,360 [C] 
Celkem: A+B+C=671,160 [D]</t>
  </si>
  <si>
    <t>(671,16+12,41-307,95)=375,620 [A]   na skládku - dle pol. 13273 a pol. 13173 a 17411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</si>
  <si>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</si>
  <si>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17411</t>
  </si>
  <si>
    <t>ZÁSYP JAM A RÝH ZEMINOU SE ZHUTNĚNÍM</t>
  </si>
  <si>
    <t>zemina z výkopů z MDP</t>
  </si>
  <si>
    <t>rýha - profil DN 300:        297,32=297,320 [A] 
přípojky DN 200:              10,62=10,620 [B] 
Celkem: A+B=307,940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</si>
  <si>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</si>
  <si>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dle tabulka kubatur</t>
  </si>
  <si>
    <t>rýha - profil DN 300:     259,03=259,030 [A] 
přípojky DN 200:           20,02=20,020 [B] 
Celkem: A+B=279,050 [C]</t>
  </si>
  <si>
    <t>lože pro plastové potrubí  
dle tab. kubatur</t>
  </si>
  <si>
    <t>rýha - profil DN 300:               45,05=45,050 [A] 
rýha - přípojky DN 200:            4,09=4,090 [B] 
pod šachty:                               2,25=2,250 [C] 
Celkem: A+B+C=51,390 [D]</t>
  </si>
  <si>
    <t>67,57+6,13=73,700 [A]</t>
  </si>
  <si>
    <t>90,1+8,17=98,270 [A]</t>
  </si>
  <si>
    <t>(24,56/0,05)*2=982,400 [A]   na vrstvě ACP 16 i pod ní - dle pol. 574E06/tl. vrstvy</t>
  </si>
  <si>
    <t>574E06</t>
  </si>
  <si>
    <t>ASFALTOVÝ BETON PRO PODKLADNÍ VRSTVY ACP 16+, 16S</t>
  </si>
  <si>
    <t>87434</t>
  </si>
  <si>
    <t>POTRUBÍ Z TRUB PLASTOVÝCH ODPADNÍCH DN DO 200MM</t>
  </si>
  <si>
    <t>plast DN 200 - SN16  
komplet</t>
  </si>
  <si>
    <t>41=41,000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</si>
  <si>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</si>
  <si>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</si>
  <si>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</si>
  <si>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komplet  
plast DN 300 - SN16</t>
  </si>
  <si>
    <t>376=376,000 [A]</t>
  </si>
  <si>
    <t>894445</t>
  </si>
  <si>
    <t>ŠACHTY KANAL ZE ŽELEZOBET VČET VÝZT NA POTRUBÍ DN DO 300MM</t>
  </si>
  <si>
    <t>10=10,000 [A]    dle VV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</si>
  <si>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</t>
  </si>
  <si>
    <t>89712</t>
  </si>
  <si>
    <t>VPUSŤ KANALIZAČNÍ ULIČNÍ KOMPLETNÍ Z BETONOVÝCH DÍLCŮ</t>
  </si>
  <si>
    <t>vpust uliční DN450</t>
  </si>
  <si>
    <t>8=8,000 [A]   dle VV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</si>
  <si>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</si>
  <si>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89722</t>
  </si>
  <si>
    <t>VPUSŤ KANALIZAČNÍ HORSKÁ KOMPLETNÍ Z BETON DÍLCŮ</t>
  </si>
  <si>
    <t>vpust horská 1200x600mm</t>
  </si>
  <si>
    <t>3=3,000 [A]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</si>
  <si>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</si>
  <si>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</si>
  <si>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</si>
  <si>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</si>
  <si>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899652</t>
  </si>
  <si>
    <t>ZKOUŠKA VODOTĚSNOSTI POTRUBÍ DN DO 300MM</t>
  </si>
  <si>
    <t>89980</t>
  </si>
  <si>
    <t>TELEVIZNÍ PROHLÍDKA POTRUBÍ</t>
  </si>
  <si>
    <t>kamerové</t>
  </si>
  <si>
    <t>417=417,000 [A]</t>
  </si>
  <si>
    <t>položka zahrnuje prohlídku potrubí televizní kamerou, záznam prohlídky na nosičích DVD a vyhotovení závěrečného písemného protokolu</t>
  </si>
  <si>
    <t>SO 302</t>
  </si>
  <si>
    <t>Dešťová kanalizace v km 1,120 - 1,320</t>
  </si>
  <si>
    <t xml:space="preserve">  SO 302</t>
  </si>
  <si>
    <t>307,79*2,0=615,580 [A]</t>
  </si>
  <si>
    <t>11,54*2,2=25,388 [A]</t>
  </si>
  <si>
    <t>80,72*2,0=161,440 [A]</t>
  </si>
  <si>
    <t>30,98+3,62=34,600 [A]   vrstva MZK 
41,3+4,82=46,120 [B]     vrstva ŠD 
Celkem: A+B=80,720 [C]</t>
  </si>
  <si>
    <t>10,33+1,21=11,540 [A]</t>
  </si>
  <si>
    <t>163,22=163,220 [A]</t>
  </si>
  <si>
    <t>9,02=9,020 [A]    vpusti UV + HV</t>
  </si>
  <si>
    <t>vč. odvozu přebytku (307,79 m3) na skládku  
množství dle pol. 17411 bude uloženo v blízkosti stavby</t>
  </si>
  <si>
    <t>rýha - sucho - profil DN 300:      301,5=301,500 [A] 
rýha - přípojky DN 200:                148=148,000 [B] 
rozšíření šachty:                        12,48=12,480 [C] 
Celkem: A+B+C=461,980 [D]</t>
  </si>
  <si>
    <t>(461,98+9,02-163,21)=307,790 [A]   na skládku - dle pol. 13273 a pol. 13173 a 17411</t>
  </si>
  <si>
    <t>rýha - profil DN 300:        156,95=156,950 [A] 
přípojky DN 200:                6,27=6,270 [B] 
Celkem: A+B=163,220 [C]</t>
  </si>
  <si>
    <t>rýha - profil DN 300:     118,74=118,740 [A] 
přípojky DN 200:           11,81=11,810 [B] 
Celkem: A+B=130,550 [C]</t>
  </si>
  <si>
    <t>rýha - profil DN 300:                20,65=20,650 [A] 
rýha - přípojky DN 200:            2,41=2,410 [B] 
pod šachty:                               1,13=1,130 [C] 
Celkem: A+B+C=24,190 [D]</t>
  </si>
  <si>
    <t>30,98+3,62=34,600 [A]</t>
  </si>
  <si>
    <t>41,3+4,82=46,120 [A]</t>
  </si>
  <si>
    <t>(11,54/0,05)*2=461,600 [A]   na vrstvě ACP 16 i pod ní - dle pol. 574E06/tl. vrstvy</t>
  </si>
  <si>
    <t>25=25,000 [A]</t>
  </si>
  <si>
    <t>173=173,000 [A]</t>
  </si>
  <si>
    <t>5=5,000 [A]    dle VV</t>
  </si>
  <si>
    <t>7=7,000 [A]   dle VV</t>
  </si>
  <si>
    <t>197=197,000 [A]</t>
  </si>
  <si>
    <t>SO 303</t>
  </si>
  <si>
    <t>Dešťová kanalizace v km 1,460 - 1,940</t>
  </si>
  <si>
    <t xml:space="preserve">  SO 303</t>
  </si>
  <si>
    <t>486,66*2,0=973,320 [A]</t>
  </si>
  <si>
    <t>31,1*2,2=68,420 [A]</t>
  </si>
  <si>
    <t>217,69*2,0=435,380 [A]</t>
  </si>
  <si>
    <t>02750</t>
  </si>
  <si>
    <t>POMOC PRÁCE ZŘÍZ NEBO ZAJIŠŤ LEŠENÍ</t>
  </si>
  <si>
    <t>ZAJIŠTĚNÍ HŘBITOVNÍ ZDI PROTI SESUVU KVŮLI VÝKOPU RÝHY  
Položka obsahuje všechny práce, materiály a činnosti související s preventivním  podchycením stávající zdi podél komunikace III/0042 (zeď podél pozemku kostela) vč. Prací na případné sanaci poruch, prokazatelně způsobených během stavby. Rozsah čerpání položky podléhá schválení TDS</t>
  </si>
  <si>
    <t>85,28+8,02=93,300 [A]     vrstva MZK 
113,7+10,69=124,390 [B]     vrstva ŠD 
Celkem: A+B=217,690 [C]</t>
  </si>
  <si>
    <t>28,43+2,67=31,100 [A]</t>
  </si>
  <si>
    <t>527,7=527,700 [A]</t>
  </si>
  <si>
    <t>21,89=21,890 [A]    vpusti UV + HV</t>
  </si>
  <si>
    <t>vč. odvozu přebytku (497,07 m3) na skládku  
množství dle pol. 17411 bude uloženo v blízkosti stavby</t>
  </si>
  <si>
    <t>rýha - sucho - profil DN 300:       535,22=535,220 [A] 
rýha - přípojky DN 200:                45,97=45,970 [B] 
rozšíření šachty:                          46,24=46,240 [C] 
Celkem: A+B+C=627,430 [D]</t>
  </si>
  <si>
    <t>13283</t>
  </si>
  <si>
    <t>HLOUBENÍ RÝH ŠÍŘ DO 2M PAŽ I NEPAŽ TŘ. II</t>
  </si>
  <si>
    <t>ve stížených podmínkách</t>
  </si>
  <si>
    <t>365,04=365,040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</si>
  <si>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</si>
  <si>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(627,43+21,89+365,04-527,7)=486,660 [A]   na skládku - dle pol. 13273 a pol. 13173 a 17411</t>
  </si>
  <si>
    <t>zemina z výkopů z MDP  
V  km 1,600-1,640 hutnění po vrstvách max 100 mm bez použití vibrační techniky, podrobnosti viz technická zpráva.</t>
  </si>
  <si>
    <t>rýha - profil DN 300:          511,66=511,660 [A] 
přípojky DN 200:                16,04=16,040 [B] 
Celkem: A+B=527,700 [C]</t>
  </si>
  <si>
    <t>rýha - profil DN 300:     326,89=326,890 [A] 
přípojky DN 200:           26,19=26,190 [B] 
Celkem: A+B=353,080 [C]</t>
  </si>
  <si>
    <t>rýha - profil DN 300:                56,85=56,850 [A] 
rýha - přípojky DN 200:            5,35=5,350 [B] 
pod šachty:                               3,83=3,830 [C] 
Celkem: A+B+C=66,030 [D]</t>
  </si>
  <si>
    <t>85,28+8,02=93,300 [A]</t>
  </si>
  <si>
    <t>113,7+10,69=124,390 [A]</t>
  </si>
  <si>
    <t>(31,1/0,05)*2=1 244,000 [A]   na vrstvě ACP 16 i pod ní - dle pol. 574E06/tl. vrstvy</t>
  </si>
  <si>
    <t>74A441</t>
  </si>
  <si>
    <t>R</t>
  </si>
  <si>
    <t>ZAJIŠTĚNÍ SVAHU U ZÁKLADU PREFABRIKÁTEM</t>
  </si>
  <si>
    <t>ZAJIŠTĚNÍ HŘBITOVNÍ ZDI PROTI SESUVU KVŮLI VÝKOPU RÝHY</t>
  </si>
  <si>
    <t>1. Položka obsahuje: montáž a materiál  
– odtěžení zeminy a stabilizaci terénu, dopravné a uložení prefabrikátu včetně stabilizace, zásyp včetně zhutnění nebo betonáž včetně pažení a bednění  
2. Položka neobsahuje:  
X  
3. Způsob měření:  
Udává se počet kusů kompletní konstrukce nebo práce.</t>
  </si>
  <si>
    <t>54=54,000 [A]</t>
  </si>
  <si>
    <t>474=474,000 [A]</t>
  </si>
  <si>
    <t>17=17,000 [A]    dle VV</t>
  </si>
  <si>
    <t>18=18,000 [A]   dle VV</t>
  </si>
  <si>
    <t>528=528,000 [A]</t>
  </si>
  <si>
    <t>94818</t>
  </si>
  <si>
    <t>DOČASNÉ KONSTRUKCE DŘEVĚNÉ VČET ODSTRAN</t>
  </si>
  <si>
    <t>Položka obsahuje všechny práce, materiály a činnosti související s preventivním  podchycení stávající zdi podél komunikace III/0042 (zeď podél pozemku kostela) vč. Prací na případné sanaci poruch, prokazatelně způsobených během stavby. Rozsah čerpání položky podléhá schválení TDS</t>
  </si>
  <si>
    <t>Položka zahrnuje dovoz, montáž, údržbu, opotřebení (nájemné), demontáž, konzervaci, odvoz.</t>
  </si>
  <si>
    <t>SO 310</t>
  </si>
  <si>
    <t>Odvedení vod v km 1,130</t>
  </si>
  <si>
    <t xml:space="preserve">  SO 310</t>
  </si>
  <si>
    <t>92,33*2,0=184,660 [A]</t>
  </si>
  <si>
    <t>dle pol. 11333 a 11313</t>
  </si>
  <si>
    <t>(5,08+4,07)*2,2=20,130 [A]</t>
  </si>
  <si>
    <t>35,56*2,0=71,120 [A]</t>
  </si>
  <si>
    <t>11313</t>
  </si>
  <si>
    <t>ODSTRANĚNÍ KRYTU ZPEVNĚNÝCH PLOCH S ASFALTOVÝM POJIVEM</t>
  </si>
  <si>
    <t>4,07=4,070 [A]</t>
  </si>
  <si>
    <t>15,24=15,240 [A]     vrstva MZK 
20,32=20,320 [B]     vrstva ŠD 
Celkem: A+B=35,560 [C]</t>
  </si>
  <si>
    <t>5,08=5,080 [A]</t>
  </si>
  <si>
    <t>38,52=38,520 [A]</t>
  </si>
  <si>
    <t>4,92=4,920 [A]    výustní objekt</t>
  </si>
  <si>
    <t>vč. odvozu přebytku (92,33 m3) na skládku  
množství dle pol. 17411 bude uloženo v blízkosti stavby</t>
  </si>
  <si>
    <t>rýha - profil DN 400:       117,87=117,870 [A] 
rozšíření šachty:                8,06=8,060 [C] 
Celkem: A+C=125,930 [D]</t>
  </si>
  <si>
    <t>(125,93+4,92-38,52)=92,330 [A]   na skládku - dle pol. 13273 a pol. 13173 a 17411</t>
  </si>
  <si>
    <t>rýha - profil DN 400 mimo obetonování:        27,84=27,840 [A] 
rýha - profil DN 400 při obetonování:            10,68=10,680 [B] 
Celkem: A+B=38,520 [C]</t>
  </si>
  <si>
    <t>rýha - profil DN 400:     38,17=38,170 [A]</t>
  </si>
  <si>
    <t>21262</t>
  </si>
  <si>
    <t>TRATIVODY KOMPLET Z TRUB Z PLAST HMOT DN DO 100MM</t>
  </si>
  <si>
    <t>pracovní drenáž v podzemní vodě vč. štěrkové vrstvy</t>
  </si>
  <si>
    <t>78,16=78,160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</si>
  <si>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</si>
  <si>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</t>
  </si>
  <si>
    <t>SEPARAČNÍ GEOTEXTILIE</t>
  </si>
  <si>
    <t>pracovní drenáž v podzemní vodě</t>
  </si>
  <si>
    <t>78,16*1,3=101,608 [A]   délka x šířka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</si>
  <si>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</si>
  <si>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38631</t>
  </si>
  <si>
    <t>KOMPL KONSTR JÍMEK Z PROST BET C30/37</t>
  </si>
  <si>
    <t>vč. bednění</t>
  </si>
  <si>
    <t>(1,8*1,4*0,3)=0,756 [A]   dvě boční stěny - dl. x výška. x tl. 
(1,4*1,4*0,4)+(1,4-0,6)*1,4*0,2=1,008 [B]    vtoková stěna a ukončovací stěna 
1,2*0,8*0,4=0,384 [C]   dno 
Celkem: A+B+C=2,148 [D]</t>
  </si>
  <si>
    <t>45131A</t>
  </si>
  <si>
    <t>PODKLADNÍ A VÝPLŇOVÉ VRSTVY Z PROSTÉHO BETONU C20/25</t>
  </si>
  <si>
    <t>pod potrubí DN 400 a pod dlažbu u výustního obj.</t>
  </si>
  <si>
    <t>4,11=4,110 [A]    dle VV 
2,07=2,070 [B]    dle VV 
Celkem: A+B=6,180 [C]</t>
  </si>
  <si>
    <t>rýha - profil DN 400:                6,05=6,050 [A] 
pod šachty:                             0,90=0,900 [C] 
Celkem: A+C=6,950 [D]</t>
  </si>
  <si>
    <t>u vúustního obj. - kameny do 100 kg</t>
  </si>
  <si>
    <t>3,45=3,450 [A]    dle VV</t>
  </si>
  <si>
    <t>467315</t>
  </si>
  <si>
    <t>STUPNĚ A PRAHY VODNÍCH KORYT Z PROSTÉHO BETONU C30/37</t>
  </si>
  <si>
    <t>betonové prahy při výustním obj. - 2 ks/1 VO</t>
  </si>
  <si>
    <t>1,48=1,480 [A]  dle VV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</si>
  <si>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</si>
  <si>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15,24=15,240 [A]</t>
  </si>
  <si>
    <t>20,32=20,320 [A]</t>
  </si>
  <si>
    <t>101,865=101,865 [A]    pod ACO 11 
78,16*1,3=101,608 [B]   pod ACP 16 
Celkem: A+B=203,473 [C]</t>
  </si>
  <si>
    <t>67,91*1,5=101,865 [A]</t>
  </si>
  <si>
    <t>ZAJIŠTĚNÍ ZDI OBJEKTU RD PROTI SESUVU KVŮLI VÝKOPU RÝHY</t>
  </si>
  <si>
    <t>87446</t>
  </si>
  <si>
    <t>POTRUBÍ Z TRUB PLASTOVÝCH ODPADNÍCH DN DO 400MM</t>
  </si>
  <si>
    <t>komplet  
SN 16</t>
  </si>
  <si>
    <t>79=79,000 [A]</t>
  </si>
  <si>
    <t>891646</t>
  </si>
  <si>
    <t>XXX</t>
  </si>
  <si>
    <t>KLAPKY DN DO 400MM</t>
  </si>
  <si>
    <t>žabí klapka ve výustním objektu (např. typ FluidSwing s měkkým gumovým jazykem na šikmo seříznuté trubce).</t>
  </si>
  <si>
    <t>- Položka zahrnuje kompletní montáž dle technologického předpisu, dodávku armatury, veškerou mimostaveništní a vnitrostaveništní dopravu.</t>
  </si>
  <si>
    <t>894446</t>
  </si>
  <si>
    <t>ŠACHTY KANAL ZE ŽELEZOBET VČET VÝZT NA POTRUBÍ DN DO 400MM</t>
  </si>
  <si>
    <t>šachty kanalizační  DN1000</t>
  </si>
  <si>
    <t>4=4,000 [A]    dle VV</t>
  </si>
  <si>
    <t>89952A</t>
  </si>
  <si>
    <t>OBETONOVÁNÍ POTRUBÍ Z PROSTÉHO BETONU DO C20/25</t>
  </si>
  <si>
    <t>16,12=16,120 [A]   dle tab. kubatur</t>
  </si>
  <si>
    <t>899662</t>
  </si>
  <si>
    <t>ZKOUŠKA VODOTĚSNOSTI POTRUBÍ DN DO 400MM</t>
  </si>
  <si>
    <t>SO 810</t>
  </si>
  <si>
    <t>Vegetační úpravy a náhradní výsadby</t>
  </si>
  <si>
    <t xml:space="preserve">  SO 810</t>
  </si>
  <si>
    <t>18351</t>
  </si>
  <si>
    <t>CHEMICKÉ ODPLEVELENÍ</t>
  </si>
  <si>
    <t>je počítáno 1x plocha mulče</t>
  </si>
  <si>
    <t>položka zahrnuje celoplošný postřik a chemickou likvidace nežádoucích rostlin nebo jejích částí a zabránění jejich dalšímu růstu na urovnaném volném terénu</t>
  </si>
  <si>
    <t>184A1</t>
  </si>
  <si>
    <t>VYSAZOVÁNÍ KEŘŮ LISTNATÝCH S BALEM VČETNĚ VÝKOPU JAMKY</t>
  </si>
  <si>
    <t>Položka vysazování a přesazování stromů a keřů zahrnuje i hloubení jamek (min. rozměry pro keře 30/30/30cm, pro stromy 50/50/50cm) s event. výměnou půdy, s hnojením anorganickým hnojivem a přídavkem organického hnojivamin. 2kg pro keře a 5kg pro stromy, zálivku, kůly, chráničky ke stromům nebo ochrana stromů nátěrem a pod.Obvod kmene se měří ve výšce 1,00m nad zemí.Popisy prací zahrnují veškerý materiál, výrobky a polotovary, včetně mimostaveništní a vnitrostaveništní dopravy(rovněž přesuny), včetně naložení a složení,případně s uložením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</si>
  <si>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 
položka zahrnuje veškerý materiál, výrobky a polotovary, včetně mimostaveništní a vnitrostaveništní dopravy (rovněž přesuny), včetně naložení a složení, případně s uložením</t>
  </si>
  <si>
    <t>18461</t>
  </si>
  <si>
    <t>MULČOVÁNÍ</t>
  </si>
  <si>
    <t>- tloušťka mulče 10 cm po slehnutí</t>
  </si>
  <si>
    <t>stromy v rovině 8*1=8,000 [A] 
keře ve svahu 773*0,5*0,8 =309,200 [B] 
Celkem: A+B=317,200 [C]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</si>
  <si>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</si>
  <si>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</si>
  <si>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</si>
  <si>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vztahuje se na plochu mulče u keřů(5x po dobu tří let) je počítáno na (m2) z plochy mulče</t>
  </si>
  <si>
    <t>317,2*5=1 586,000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</si>
  <si>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</si>
  <si>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</si>
  <si>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</si>
  <si>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platí pro alejové stromy (5x po dobu tří let) je počítáno na kusy</t>
  </si>
  <si>
    <t>8*5=40,000 [A]</t>
  </si>
  <si>
    <t>odplevelení s nakypřením, vypletí, řezem, hnojením, odstranění poškozených částí dřevin s případným složením odpadu na hromady, naložením na dopravní prostředek, odvozem a složením</t>
  </si>
  <si>
    <t>184B14</t>
  </si>
  <si>
    <t>VYSAZOVÁNÍ STROMŮ LISTNATÝCH S BALEM OBVOD KMENE DO 14CM, PODCHOZÍ VÝŠ MIN 2,2M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</si>
  <si>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</si>
  <si>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</si>
  <si>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</si>
  <si>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- stromy, keře  
zálivka 5x v množství 50l na strom alejový a  5l na keř</t>
  </si>
  <si>
    <t>keře: 773*5*5*0,001=19,325 [A] 
stromy: 8*50*5*0,001=2,000 [B] 
Celkem: A+B=21,325 [C]</t>
  </si>
  <si>
    <t>položka zahrnuje veškerý materiál, výrobky a polotovary, včetně mimostaveništní a vnitrostaveništní dopravy (rovněž přesuny), včetně naložení a složení, případně s uložením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</si>
</sst>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6" fillId="0" borderId="1" xfId="0" applyFont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0+C10+C12+C15+C17+C19+C21+C23+C27+C29+C31+C33+C35+C37+C39+C41+C43+C45+C47+C49+C51+C53</f>
      </c>
      <c r="D6" s="1"/>
      <c r="E6" s="1"/>
    </row>
    <row r="7" spans="1:5" ht="12.75" customHeight="1">
      <c r="A7" s="1"/>
      <c r="B7" s="4" t="s">
        <v>5</v>
      </c>
      <c r="C7" s="7">
        <f>0+E10+E12+E15+E17+E19+E21+E23+E27+E29+E31+E33+E35+E37+E39+E41+E43+E45+E47+E49+E51+E53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45</v>
      </c>
      <c r="B11" s="21" t="s">
        <v>20</v>
      </c>
      <c r="C11" s="22">
        <f>'000 VON_000 VON'!I3</f>
      </c>
      <c r="D11" s="22">
        <f>'000 VON_000 VON'!O2</f>
      </c>
      <c r="E11" s="22">
        <f>C11+D11</f>
      </c>
    </row>
    <row r="12" spans="1:5" ht="12.75" customHeight="1">
      <c r="A12" s="19" t="s">
        <v>103</v>
      </c>
      <c r="B12" s="19" t="s">
        <v>104</v>
      </c>
      <c r="C12" s="20">
        <f>0+C13+C14</f>
      </c>
      <c r="D12" s="20">
        <f>0+D13+D14</f>
      </c>
      <c r="E12" s="20">
        <f>0+E13+E14</f>
      </c>
    </row>
    <row r="13" spans="1:5" ht="12.75" customHeight="1">
      <c r="A13" s="21" t="s">
        <v>105</v>
      </c>
      <c r="B13" s="21" t="s">
        <v>104</v>
      </c>
      <c r="C13" s="22">
        <f>'SO 101_SO 101'!I3</f>
      </c>
      <c r="D13" s="22">
        <f>'SO 101_SO 101'!O2</f>
      </c>
      <c r="E13" s="22">
        <f>C13+D13</f>
      </c>
    </row>
    <row r="14" spans="1:5" ht="12.75" customHeight="1">
      <c r="A14" s="21" t="s">
        <v>274</v>
      </c>
      <c r="B14" s="21" t="s">
        <v>273</v>
      </c>
      <c r="C14" s="22">
        <f>'SO 101_SO 101_P'!I3</f>
      </c>
      <c r="D14" s="22">
        <f>'SO 101_SO 101_P'!O2</f>
      </c>
      <c r="E14" s="22">
        <f>C14+D14</f>
      </c>
    </row>
    <row r="15" spans="1:5" ht="12.75" customHeight="1">
      <c r="A15" s="19" t="s">
        <v>320</v>
      </c>
      <c r="B15" s="19" t="s">
        <v>321</v>
      </c>
      <c r="C15" s="20">
        <f>0+C16</f>
      </c>
      <c r="D15" s="20">
        <f>0+D16</f>
      </c>
      <c r="E15" s="20">
        <f>0+E16</f>
      </c>
    </row>
    <row r="16" spans="1:5" ht="12.75" customHeight="1">
      <c r="A16" s="21" t="s">
        <v>322</v>
      </c>
      <c r="B16" s="21" t="s">
        <v>321</v>
      </c>
      <c r="C16" s="22">
        <f>'SO 102_SO 102'!I3</f>
      </c>
      <c r="D16" s="22">
        <f>'SO 102_SO 102'!O2</f>
      </c>
      <c r="E16" s="22">
        <f>C16+D16</f>
      </c>
    </row>
    <row r="17" spans="1:5" ht="12.75" customHeight="1">
      <c r="A17" s="19" t="s">
        <v>354</v>
      </c>
      <c r="B17" s="19" t="s">
        <v>355</v>
      </c>
      <c r="C17" s="20">
        <f>0+C18</f>
      </c>
      <c r="D17" s="20">
        <f>0+D18</f>
      </c>
      <c r="E17" s="20">
        <f>0+E18</f>
      </c>
    </row>
    <row r="18" spans="1:5" ht="12.75" customHeight="1">
      <c r="A18" s="21" t="s">
        <v>356</v>
      </c>
      <c r="B18" s="21" t="s">
        <v>355</v>
      </c>
      <c r="C18" s="22">
        <f>'SO 103_SO 103'!I3</f>
      </c>
      <c r="D18" s="22">
        <f>'SO 103_SO 103'!O2</f>
      </c>
      <c r="E18" s="22">
        <f>C18+D18</f>
      </c>
    </row>
    <row r="19" spans="1:5" ht="12.75" customHeight="1">
      <c r="A19" s="19" t="s">
        <v>394</v>
      </c>
      <c r="B19" s="19" t="s">
        <v>395</v>
      </c>
      <c r="C19" s="20">
        <f>0+C20</f>
      </c>
      <c r="D19" s="20">
        <f>0+D20</f>
      </c>
      <c r="E19" s="20">
        <f>0+E20</f>
      </c>
    </row>
    <row r="20" spans="1:5" ht="12.75" customHeight="1">
      <c r="A20" s="21" t="s">
        <v>396</v>
      </c>
      <c r="B20" s="21" t="s">
        <v>395</v>
      </c>
      <c r="C20" s="22">
        <f>'SO 104_SO 104'!I3</f>
      </c>
      <c r="D20" s="22">
        <f>'SO 104_SO 104'!O2</f>
      </c>
      <c r="E20" s="22">
        <f>C20+D20</f>
      </c>
    </row>
    <row r="21" spans="1:5" ht="12.75" customHeight="1">
      <c r="A21" s="19" t="s">
        <v>463</v>
      </c>
      <c r="B21" s="19" t="s">
        <v>464</v>
      </c>
      <c r="C21" s="20">
        <f>0+C22</f>
      </c>
      <c r="D21" s="20">
        <f>0+D22</f>
      </c>
      <c r="E21" s="20">
        <f>0+E22</f>
      </c>
    </row>
    <row r="22" spans="1:5" ht="12.75" customHeight="1">
      <c r="A22" s="21" t="s">
        <v>465</v>
      </c>
      <c r="B22" s="21" t="s">
        <v>464</v>
      </c>
      <c r="C22" s="22">
        <f>'SO 105_SO 105'!I3</f>
      </c>
      <c r="D22" s="22">
        <f>'SO 105_SO 105'!O2</f>
      </c>
      <c r="E22" s="22">
        <f>C22+D22</f>
      </c>
    </row>
    <row r="23" spans="1:5" ht="12.75" customHeight="1">
      <c r="A23" s="19" t="s">
        <v>488</v>
      </c>
      <c r="B23" s="19" t="s">
        <v>489</v>
      </c>
      <c r="C23" s="20">
        <f>0+C24+C25</f>
      </c>
      <c r="D23" s="20">
        <f>0+D24+D25</f>
      </c>
      <c r="E23" s="20">
        <f>0+E24+E25</f>
      </c>
    </row>
    <row r="24" spans="1:5" ht="12.75" customHeight="1">
      <c r="A24" s="21" t="s">
        <v>490</v>
      </c>
      <c r="B24" s="21" t="s">
        <v>489</v>
      </c>
      <c r="C24" s="22">
        <f>'SO 106_SO 106'!I3</f>
      </c>
      <c r="D24" s="22">
        <f>'SO 106_SO 106'!O2</f>
      </c>
      <c r="E24" s="22">
        <f>C24+D24</f>
      </c>
    </row>
    <row r="25" spans="1:5" ht="12.75" customHeight="1">
      <c r="A25" s="21" t="s">
        <v>576</v>
      </c>
      <c r="B25" s="21" t="s">
        <v>489</v>
      </c>
      <c r="C25" s="22">
        <f>0+C26</f>
      </c>
      <c r="D25" s="22">
        <f>0+D26</f>
      </c>
      <c r="E25" s="22">
        <f>0+E26</f>
      </c>
    </row>
    <row r="26" spans="1:5" ht="12.75" customHeight="1">
      <c r="A26" s="21" t="s">
        <v>577</v>
      </c>
      <c r="B26" s="21" t="s">
        <v>489</v>
      </c>
      <c r="C26" s="22">
        <f>'SO 106_SO 106.1_SO 106.1'!I3</f>
      </c>
      <c r="D26" s="22">
        <f>'SO 106_SO 106.1_SO 106.1'!O2</f>
      </c>
      <c r="E26" s="22">
        <f>C26+D26</f>
      </c>
    </row>
    <row r="27" spans="1:5" ht="12.75" customHeight="1">
      <c r="A27" s="19" t="s">
        <v>631</v>
      </c>
      <c r="B27" s="19" t="s">
        <v>632</v>
      </c>
      <c r="C27" s="20">
        <f>0+C28</f>
      </c>
      <c r="D27" s="20">
        <f>0+D28</f>
      </c>
      <c r="E27" s="20">
        <f>0+E28</f>
      </c>
    </row>
    <row r="28" spans="1:5" ht="12.75" customHeight="1">
      <c r="A28" s="21" t="s">
        <v>633</v>
      </c>
      <c r="B28" s="21" t="s">
        <v>632</v>
      </c>
      <c r="C28" s="22">
        <f>'SO 120_SO 120'!I3</f>
      </c>
      <c r="D28" s="22">
        <f>'SO 120_SO 120'!O2</f>
      </c>
      <c r="E28" s="22">
        <f>C28+D28</f>
      </c>
    </row>
    <row r="29" spans="1:5" ht="12.75" customHeight="1">
      <c r="A29" s="19" t="s">
        <v>683</v>
      </c>
      <c r="B29" s="19" t="s">
        <v>684</v>
      </c>
      <c r="C29" s="20">
        <f>0+C30</f>
      </c>
      <c r="D29" s="20">
        <f>0+D30</f>
      </c>
      <c r="E29" s="20">
        <f>0+E30</f>
      </c>
    </row>
    <row r="30" spans="1:5" ht="12.75" customHeight="1">
      <c r="A30" s="21" t="s">
        <v>685</v>
      </c>
      <c r="B30" s="21" t="s">
        <v>684</v>
      </c>
      <c r="C30" s="22">
        <f>'SO 151_SO 151'!I3</f>
      </c>
      <c r="D30" s="22">
        <f>'SO 151_SO 151'!O2</f>
      </c>
      <c r="E30" s="22">
        <f>C30+D30</f>
      </c>
    </row>
    <row r="31" spans="1:5" ht="12.75" customHeight="1">
      <c r="A31" s="19" t="s">
        <v>712</v>
      </c>
      <c r="B31" s="19" t="s">
        <v>713</v>
      </c>
      <c r="C31" s="20">
        <f>0+C32</f>
      </c>
      <c r="D31" s="20">
        <f>0+D32</f>
      </c>
      <c r="E31" s="20">
        <f>0+E32</f>
      </c>
    </row>
    <row r="32" spans="1:5" ht="12.75" customHeight="1">
      <c r="A32" s="21" t="s">
        <v>714</v>
      </c>
      <c r="B32" s="21" t="s">
        <v>713</v>
      </c>
      <c r="C32" s="22">
        <f>'SO 152_SO 152'!I3</f>
      </c>
      <c r="D32" s="22">
        <f>'SO 152_SO 152'!O2</f>
      </c>
      <c r="E32" s="22">
        <f>C32+D32</f>
      </c>
    </row>
    <row r="33" spans="1:5" ht="12.75" customHeight="1">
      <c r="A33" s="19" t="s">
        <v>726</v>
      </c>
      <c r="B33" s="19" t="s">
        <v>727</v>
      </c>
      <c r="C33" s="20">
        <f>0+C34</f>
      </c>
      <c r="D33" s="20">
        <f>0+D34</f>
      </c>
      <c r="E33" s="20">
        <f>0+E34</f>
      </c>
    </row>
    <row r="34" spans="1:5" ht="12.75" customHeight="1">
      <c r="A34" s="21" t="s">
        <v>728</v>
      </c>
      <c r="B34" s="21" t="s">
        <v>727</v>
      </c>
      <c r="C34" s="22">
        <f>'SO 153_SO 153'!I3</f>
      </c>
      <c r="D34" s="22">
        <f>'SO 153_SO 153'!O2</f>
      </c>
      <c r="E34" s="22">
        <f>C34+D34</f>
      </c>
    </row>
    <row r="35" spans="1:5" ht="12.75" customHeight="1">
      <c r="A35" s="19" t="s">
        <v>740</v>
      </c>
      <c r="B35" s="19" t="s">
        <v>741</v>
      </c>
      <c r="C35" s="20">
        <f>0+C36</f>
      </c>
      <c r="D35" s="20">
        <f>0+D36</f>
      </c>
      <c r="E35" s="20">
        <f>0+E36</f>
      </c>
    </row>
    <row r="36" spans="1:5" ht="12.75" customHeight="1">
      <c r="A36" s="21" t="s">
        <v>742</v>
      </c>
      <c r="B36" s="21" t="s">
        <v>741</v>
      </c>
      <c r="C36" s="22">
        <f>'SO 154_SO 154'!I3</f>
      </c>
      <c r="D36" s="22">
        <f>'SO 154_SO 154'!O2</f>
      </c>
      <c r="E36" s="22">
        <f>C36+D36</f>
      </c>
    </row>
    <row r="37" spans="1:5" ht="12.75" customHeight="1">
      <c r="A37" s="19" t="s">
        <v>755</v>
      </c>
      <c r="B37" s="19" t="s">
        <v>756</v>
      </c>
      <c r="C37" s="20">
        <f>0+C38</f>
      </c>
      <c r="D37" s="20">
        <f>0+D38</f>
      </c>
      <c r="E37" s="20">
        <f>0+E38</f>
      </c>
    </row>
    <row r="38" spans="1:5" ht="12.75" customHeight="1">
      <c r="A38" s="21" t="s">
        <v>757</v>
      </c>
      <c r="B38" s="21" t="s">
        <v>756</v>
      </c>
      <c r="C38" s="22">
        <f>'SO 170_SO 170'!I3</f>
      </c>
      <c r="D38" s="22">
        <f>'SO 170_SO 170'!O2</f>
      </c>
      <c r="E38" s="22">
        <f>C38+D38</f>
      </c>
    </row>
    <row r="39" spans="1:5" ht="12.75" customHeight="1">
      <c r="A39" s="19" t="s">
        <v>766</v>
      </c>
      <c r="B39" s="19" t="s">
        <v>767</v>
      </c>
      <c r="C39" s="20">
        <f>0+C40</f>
      </c>
      <c r="D39" s="20">
        <f>0+D40</f>
      </c>
      <c r="E39" s="20">
        <f>0+E40</f>
      </c>
    </row>
    <row r="40" spans="1:5" ht="12.75" customHeight="1">
      <c r="A40" s="21" t="s">
        <v>768</v>
      </c>
      <c r="B40" s="21" t="s">
        <v>767</v>
      </c>
      <c r="C40" s="22">
        <f>'SO 171_SO 171'!I3</f>
      </c>
      <c r="D40" s="22">
        <f>'SO 171_SO 171'!O2</f>
      </c>
      <c r="E40" s="22">
        <f>C40+D40</f>
      </c>
    </row>
    <row r="41" spans="1:5" ht="12.75" customHeight="1">
      <c r="A41" s="19" t="s">
        <v>770</v>
      </c>
      <c r="B41" s="19" t="s">
        <v>771</v>
      </c>
      <c r="C41" s="20">
        <f>0+C42</f>
      </c>
      <c r="D41" s="20">
        <f>0+D42</f>
      </c>
      <c r="E41" s="20">
        <f>0+E42</f>
      </c>
    </row>
    <row r="42" spans="1:5" ht="12.75" customHeight="1">
      <c r="A42" s="21" t="s">
        <v>772</v>
      </c>
      <c r="B42" s="21" t="s">
        <v>771</v>
      </c>
      <c r="C42" s="22">
        <f>'SO 175_SO 175'!I3</f>
      </c>
      <c r="D42" s="22">
        <f>'SO 175_SO 175'!O2</f>
      </c>
      <c r="E42" s="22">
        <f>C42+D42</f>
      </c>
    </row>
    <row r="43" spans="1:5" ht="12.75" customHeight="1">
      <c r="A43" s="19" t="s">
        <v>786</v>
      </c>
      <c r="B43" s="19" t="s">
        <v>787</v>
      </c>
      <c r="C43" s="20">
        <f>0+C44</f>
      </c>
      <c r="D43" s="20">
        <f>0+D44</f>
      </c>
      <c r="E43" s="20">
        <f>0+E44</f>
      </c>
    </row>
    <row r="44" spans="1:5" ht="12.75" customHeight="1">
      <c r="A44" s="21" t="s">
        <v>788</v>
      </c>
      <c r="B44" s="21" t="s">
        <v>787</v>
      </c>
      <c r="C44" s="22">
        <f>'SO 201_SO 201'!I3</f>
      </c>
      <c r="D44" s="22">
        <f>'SO 201_SO 201'!O2</f>
      </c>
      <c r="E44" s="22">
        <f>C44+D44</f>
      </c>
    </row>
    <row r="45" spans="1:5" ht="12.75" customHeight="1">
      <c r="A45" s="19" t="s">
        <v>870</v>
      </c>
      <c r="B45" s="19" t="s">
        <v>871</v>
      </c>
      <c r="C45" s="20">
        <f>0+C46</f>
      </c>
      <c r="D45" s="20">
        <f>0+D46</f>
      </c>
      <c r="E45" s="20">
        <f>0+E46</f>
      </c>
    </row>
    <row r="46" spans="1:5" ht="12.75" customHeight="1">
      <c r="A46" s="21" t="s">
        <v>872</v>
      </c>
      <c r="B46" s="21" t="s">
        <v>871</v>
      </c>
      <c r="C46" s="22">
        <f>'SO 301_SO 301'!I3</f>
      </c>
      <c r="D46" s="22">
        <f>'SO 301_SO 301'!O2</f>
      </c>
      <c r="E46" s="22">
        <f>C46+D46</f>
      </c>
    </row>
    <row r="47" spans="1:5" ht="12.75" customHeight="1">
      <c r="A47" s="19" t="s">
        <v>944</v>
      </c>
      <c r="B47" s="19" t="s">
        <v>945</v>
      </c>
      <c r="C47" s="20">
        <f>0+C48</f>
      </c>
      <c r="D47" s="20">
        <f>0+D48</f>
      </c>
      <c r="E47" s="20">
        <f>0+E48</f>
      </c>
    </row>
    <row r="48" spans="1:5" ht="12.75" customHeight="1">
      <c r="A48" s="21" t="s">
        <v>946</v>
      </c>
      <c r="B48" s="21" t="s">
        <v>945</v>
      </c>
      <c r="C48" s="22">
        <f>'SO 302_SO 302'!I3</f>
      </c>
      <c r="D48" s="22">
        <f>'SO 302_SO 302'!O2</f>
      </c>
      <c r="E48" s="22">
        <f>C48+D48</f>
      </c>
    </row>
    <row r="49" spans="1:5" ht="12.75" customHeight="1">
      <c r="A49" s="19" t="s">
        <v>968</v>
      </c>
      <c r="B49" s="19" t="s">
        <v>969</v>
      </c>
      <c r="C49" s="20">
        <f>0+C50</f>
      </c>
      <c r="D49" s="20">
        <f>0+D50</f>
      </c>
      <c r="E49" s="20">
        <f>0+E50</f>
      </c>
    </row>
    <row r="50" spans="1:5" ht="12.75" customHeight="1">
      <c r="A50" s="21" t="s">
        <v>970</v>
      </c>
      <c r="B50" s="21" t="s">
        <v>969</v>
      </c>
      <c r="C50" s="22">
        <f>'SO 303_SO 303'!I3</f>
      </c>
      <c r="D50" s="22">
        <f>'SO 303_SO 303'!O2</f>
      </c>
      <c r="E50" s="22">
        <f>C50+D50</f>
      </c>
    </row>
    <row r="51" spans="1:5" ht="12.75" customHeight="1">
      <c r="A51" s="19" t="s">
        <v>1010</v>
      </c>
      <c r="B51" s="19" t="s">
        <v>1011</v>
      </c>
      <c r="C51" s="20">
        <f>0+C52</f>
      </c>
      <c r="D51" s="20">
        <f>0+D52</f>
      </c>
      <c r="E51" s="20">
        <f>0+E52</f>
      </c>
    </row>
    <row r="52" spans="1:5" ht="12.75" customHeight="1">
      <c r="A52" s="21" t="s">
        <v>1012</v>
      </c>
      <c r="B52" s="21" t="s">
        <v>1011</v>
      </c>
      <c r="C52" s="22">
        <f>'SO 310_SO 310'!I3</f>
      </c>
      <c r="D52" s="22">
        <f>'SO 310_SO 310'!O2</f>
      </c>
      <c r="E52" s="22">
        <f>C52+D52</f>
      </c>
    </row>
    <row r="53" spans="1:5" ht="12.75" customHeight="1">
      <c r="A53" s="19" t="s">
        <v>1078</v>
      </c>
      <c r="B53" s="19" t="s">
        <v>1079</v>
      </c>
      <c r="C53" s="20">
        <f>0+C54</f>
      </c>
      <c r="D53" s="20">
        <f>0+D54</f>
      </c>
      <c r="E53" s="20">
        <f>0+E54</f>
      </c>
    </row>
    <row r="54" spans="1:5" ht="12.75" customHeight="1">
      <c r="A54" s="21" t="s">
        <v>1080</v>
      </c>
      <c r="B54" s="21" t="s">
        <v>1079</v>
      </c>
      <c r="C54" s="22">
        <f>'SO 810_SO 810'!I3</f>
      </c>
      <c r="D54" s="22">
        <f>'SO 810_SO 810'!O2</f>
      </c>
      <c r="E54" s="22">
        <f>C54+D54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0+O10+O27+O60+O105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574</v>
      </c>
      <c r="I3" s="40">
        <f>0+I10+I27+I60+I105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488</v>
      </c>
      <c r="D4" s="1"/>
      <c r="E4" s="14" t="s">
        <v>489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2" t="s">
        <v>18</v>
      </c>
      <c r="C5" s="13" t="s">
        <v>574</v>
      </c>
      <c r="D5" s="1"/>
      <c r="E5" s="14" t="s">
        <v>489</v>
      </c>
      <c r="F5" s="1"/>
      <c r="G5" s="1"/>
      <c r="H5" s="1"/>
      <c r="I5" s="1"/>
      <c r="O5" t="s">
        <v>25</v>
      </c>
      <c r="P5" t="s">
        <v>27</v>
      </c>
    </row>
    <row r="6" spans="1:9" ht="12.75" customHeight="1">
      <c r="A6" t="s">
        <v>575</v>
      </c>
      <c r="B6" s="16" t="s">
        <v>22</v>
      </c>
      <c r="C6" s="17" t="s">
        <v>574</v>
      </c>
      <c r="D6" s="6"/>
      <c r="E6" s="18" t="s">
        <v>489</v>
      </c>
      <c r="F6" s="6"/>
      <c r="G6" s="6"/>
      <c r="H6" s="6"/>
      <c r="I6" s="6"/>
    </row>
    <row r="7" spans="1:9" ht="12.75" customHeight="1">
      <c r="A7" s="15" t="s">
        <v>28</v>
      </c>
      <c r="B7" s="15" t="s">
        <v>30</v>
      </c>
      <c r="C7" s="15" t="s">
        <v>32</v>
      </c>
      <c r="D7" s="15" t="s">
        <v>33</v>
      </c>
      <c r="E7" s="15" t="s">
        <v>34</v>
      </c>
      <c r="F7" s="15" t="s">
        <v>36</v>
      </c>
      <c r="G7" s="15" t="s">
        <v>38</v>
      </c>
      <c r="H7" s="15" t="s">
        <v>40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41</v>
      </c>
      <c r="I8" s="15" t="s">
        <v>43</v>
      </c>
    </row>
    <row r="9" spans="1:9" ht="12.75" customHeight="1">
      <c r="A9" s="15" t="s">
        <v>29</v>
      </c>
      <c r="B9" s="15" t="s">
        <v>31</v>
      </c>
      <c r="C9" s="15" t="s">
        <v>27</v>
      </c>
      <c r="D9" s="15" t="s">
        <v>26</v>
      </c>
      <c r="E9" s="15" t="s">
        <v>35</v>
      </c>
      <c r="F9" s="15" t="s">
        <v>37</v>
      </c>
      <c r="G9" s="15" t="s">
        <v>39</v>
      </c>
      <c r="H9" s="15" t="s">
        <v>42</v>
      </c>
      <c r="I9" s="15" t="s">
        <v>44</v>
      </c>
    </row>
    <row r="10" spans="1:18" ht="12.75" customHeight="1">
      <c r="A10" s="27" t="s">
        <v>46</v>
      </c>
      <c r="B10" s="27"/>
      <c r="C10" s="28" t="s">
        <v>29</v>
      </c>
      <c r="D10" s="27"/>
      <c r="E10" s="29" t="s">
        <v>47</v>
      </c>
      <c r="F10" s="27"/>
      <c r="G10" s="27"/>
      <c r="H10" s="27"/>
      <c r="I10" s="30">
        <f>0+Q10</f>
      </c>
      <c r="O10">
        <f>0+R10</f>
      </c>
      <c r="Q10">
        <f>0+I11+I15+I19+I23</f>
      </c>
      <c r="R10">
        <f>0+O11+O15+O19+O23</f>
      </c>
    </row>
    <row r="11" spans="1:16" ht="25.5">
      <c r="A11" s="26" t="s">
        <v>48</v>
      </c>
      <c r="B11" s="31" t="s">
        <v>31</v>
      </c>
      <c r="C11" s="31" t="s">
        <v>106</v>
      </c>
      <c r="D11" s="26" t="s">
        <v>50</v>
      </c>
      <c r="E11" s="32" t="s">
        <v>107</v>
      </c>
      <c r="F11" s="33" t="s">
        <v>108</v>
      </c>
      <c r="G11" s="34">
        <v>1122.276</v>
      </c>
      <c r="H11" s="35">
        <v>0</v>
      </c>
      <c r="I11" s="35">
        <f>ROUND(ROUND(H11,2)*ROUND(G11,3),2)</f>
      </c>
      <c r="O11">
        <f>(I11*21)/100</f>
      </c>
      <c r="P11" t="s">
        <v>27</v>
      </c>
    </row>
    <row r="12" spans="1:5" ht="25.5">
      <c r="A12" s="36" t="s">
        <v>53</v>
      </c>
      <c r="E12" s="37" t="s">
        <v>466</v>
      </c>
    </row>
    <row r="13" spans="1:5" ht="12.75">
      <c r="A13" s="38" t="s">
        <v>55</v>
      </c>
      <c r="E13" s="39" t="s">
        <v>578</v>
      </c>
    </row>
    <row r="14" spans="1:5" ht="140.25">
      <c r="A14" t="s">
        <v>56</v>
      </c>
      <c r="E14" s="37" t="s">
        <v>111</v>
      </c>
    </row>
    <row r="15" spans="1:16" ht="12.75">
      <c r="A15" s="26" t="s">
        <v>48</v>
      </c>
      <c r="B15" s="31" t="s">
        <v>118</v>
      </c>
      <c r="C15" s="31" t="s">
        <v>119</v>
      </c>
      <c r="D15" s="26" t="s">
        <v>50</v>
      </c>
      <c r="E15" s="32" t="s">
        <v>120</v>
      </c>
      <c r="F15" s="33" t="s">
        <v>108</v>
      </c>
      <c r="G15" s="34">
        <v>548.592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38.25">
      <c r="A16" s="36" t="s">
        <v>53</v>
      </c>
      <c r="E16" s="37" t="s">
        <v>121</v>
      </c>
    </row>
    <row r="17" spans="1:5" ht="12.75">
      <c r="A17" s="38" t="s">
        <v>55</v>
      </c>
      <c r="E17" s="39" t="s">
        <v>579</v>
      </c>
    </row>
    <row r="18" spans="1:5" ht="25.5">
      <c r="A18" t="s">
        <v>56</v>
      </c>
      <c r="E18" s="37" t="s">
        <v>123</v>
      </c>
    </row>
    <row r="19" spans="1:16" ht="25.5">
      <c r="A19" s="26" t="s">
        <v>48</v>
      </c>
      <c r="B19" s="31" t="s">
        <v>493</v>
      </c>
      <c r="C19" s="31" t="s">
        <v>114</v>
      </c>
      <c r="D19" s="26" t="s">
        <v>50</v>
      </c>
      <c r="E19" s="32" t="s">
        <v>115</v>
      </c>
      <c r="F19" s="33" t="s">
        <v>108</v>
      </c>
      <c r="G19" s="34">
        <v>385.64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25.5">
      <c r="A20" s="36" t="s">
        <v>53</v>
      </c>
      <c r="E20" s="37" t="s">
        <v>494</v>
      </c>
    </row>
    <row r="21" spans="1:5" ht="12.75">
      <c r="A21" s="38" t="s">
        <v>55</v>
      </c>
      <c r="E21" s="39" t="s">
        <v>580</v>
      </c>
    </row>
    <row r="22" spans="1:5" ht="140.25">
      <c r="A22" t="s">
        <v>56</v>
      </c>
      <c r="E22" s="37" t="s">
        <v>111</v>
      </c>
    </row>
    <row r="23" spans="1:16" ht="12.75">
      <c r="A23" s="26" t="s">
        <v>48</v>
      </c>
      <c r="B23" s="31" t="s">
        <v>124</v>
      </c>
      <c r="C23" s="31" t="s">
        <v>125</v>
      </c>
      <c r="D23" s="26" t="s">
        <v>50</v>
      </c>
      <c r="E23" s="32" t="s">
        <v>126</v>
      </c>
      <c r="F23" s="33" t="s">
        <v>108</v>
      </c>
      <c r="G23" s="34">
        <v>1097.184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63.75">
      <c r="A24" s="36" t="s">
        <v>53</v>
      </c>
      <c r="E24" s="37" t="s">
        <v>581</v>
      </c>
    </row>
    <row r="25" spans="1:5" ht="25.5">
      <c r="A25" s="38" t="s">
        <v>55</v>
      </c>
      <c r="E25" s="39" t="s">
        <v>582</v>
      </c>
    </row>
    <row r="26" spans="1:5" ht="25.5">
      <c r="A26" t="s">
        <v>56</v>
      </c>
      <c r="E26" s="37" t="s">
        <v>123</v>
      </c>
    </row>
    <row r="27" spans="1:18" ht="12.75" customHeight="1">
      <c r="A27" s="6" t="s">
        <v>46</v>
      </c>
      <c r="B27" s="6"/>
      <c r="C27" s="42" t="s">
        <v>31</v>
      </c>
      <c r="D27" s="6"/>
      <c r="E27" s="29" t="s">
        <v>129</v>
      </c>
      <c r="F27" s="6"/>
      <c r="G27" s="6"/>
      <c r="H27" s="6"/>
      <c r="I27" s="43">
        <f>0+Q27</f>
      </c>
      <c r="O27">
        <f>0+R27</f>
      </c>
      <c r="Q27">
        <f>0+I28+I32+I36+I40+I44+I48+I52+I56</f>
      </c>
      <c r="R27">
        <f>0+O28+O32+O36+O40+O44+O48+O52+O56</f>
      </c>
    </row>
    <row r="28" spans="1:16" ht="12.75">
      <c r="A28" s="26" t="s">
        <v>48</v>
      </c>
      <c r="B28" s="31" t="s">
        <v>26</v>
      </c>
      <c r="C28" s="31" t="s">
        <v>130</v>
      </c>
      <c r="D28" s="26" t="s">
        <v>131</v>
      </c>
      <c r="E28" s="32" t="s">
        <v>132</v>
      </c>
      <c r="F28" s="33" t="s">
        <v>133</v>
      </c>
      <c r="G28" s="34">
        <v>249.36</v>
      </c>
      <c r="H28" s="35">
        <v>0</v>
      </c>
      <c r="I28" s="35">
        <f>ROUND(ROUND(H28,2)*ROUND(G28,3),2)</f>
      </c>
      <c r="O28">
        <f>(I28*21)/100</f>
      </c>
      <c r="P28" t="s">
        <v>27</v>
      </c>
    </row>
    <row r="29" spans="1:5" ht="76.5">
      <c r="A29" s="36" t="s">
        <v>53</v>
      </c>
      <c r="E29" s="37" t="s">
        <v>583</v>
      </c>
    </row>
    <row r="30" spans="1:5" ht="12.75">
      <c r="A30" s="38" t="s">
        <v>55</v>
      </c>
      <c r="E30" s="39" t="s">
        <v>584</v>
      </c>
    </row>
    <row r="31" spans="1:5" ht="63.75">
      <c r="A31" t="s">
        <v>56</v>
      </c>
      <c r="E31" s="37" t="s">
        <v>136</v>
      </c>
    </row>
    <row r="32" spans="1:16" ht="12.75">
      <c r="A32" s="26" t="s">
        <v>48</v>
      </c>
      <c r="B32" s="31" t="s">
        <v>76</v>
      </c>
      <c r="C32" s="31" t="s">
        <v>145</v>
      </c>
      <c r="D32" s="26" t="s">
        <v>50</v>
      </c>
      <c r="E32" s="32" t="s">
        <v>146</v>
      </c>
      <c r="F32" s="33" t="s">
        <v>133</v>
      </c>
      <c r="G32" s="34">
        <v>753.954</v>
      </c>
      <c r="H32" s="35">
        <v>0</v>
      </c>
      <c r="I32" s="35">
        <f>ROUND(ROUND(H32,2)*ROUND(G32,3),2)</f>
      </c>
      <c r="O32">
        <f>(I32*21)/100</f>
      </c>
      <c r="P32" t="s">
        <v>27</v>
      </c>
    </row>
    <row r="33" spans="1:5" ht="51">
      <c r="A33" s="36" t="s">
        <v>53</v>
      </c>
      <c r="E33" s="37" t="s">
        <v>147</v>
      </c>
    </row>
    <row r="34" spans="1:5" ht="51">
      <c r="A34" s="38" t="s">
        <v>55</v>
      </c>
      <c r="E34" s="39" t="s">
        <v>585</v>
      </c>
    </row>
    <row r="35" spans="1:5" ht="191.25">
      <c r="A35" t="s">
        <v>56</v>
      </c>
      <c r="E35" s="37" t="s">
        <v>149</v>
      </c>
    </row>
    <row r="36" spans="1:16" ht="12.75">
      <c r="A36" s="26" t="s">
        <v>48</v>
      </c>
      <c r="B36" s="31" t="s">
        <v>150</v>
      </c>
      <c r="C36" s="31" t="s">
        <v>130</v>
      </c>
      <c r="D36" s="26" t="s">
        <v>151</v>
      </c>
      <c r="E36" s="32" t="s">
        <v>132</v>
      </c>
      <c r="F36" s="33" t="s">
        <v>133</v>
      </c>
      <c r="G36" s="34">
        <v>249.36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51">
      <c r="A37" s="36" t="s">
        <v>53</v>
      </c>
      <c r="E37" s="37" t="s">
        <v>502</v>
      </c>
    </row>
    <row r="38" spans="1:5" ht="12.75">
      <c r="A38" s="38" t="s">
        <v>55</v>
      </c>
      <c r="E38" s="39" t="s">
        <v>584</v>
      </c>
    </row>
    <row r="39" spans="1:5" ht="63.75">
      <c r="A39" t="s">
        <v>56</v>
      </c>
      <c r="E39" s="37" t="s">
        <v>136</v>
      </c>
    </row>
    <row r="40" spans="1:16" ht="12.75">
      <c r="A40" s="26" t="s">
        <v>48</v>
      </c>
      <c r="B40" s="31" t="s">
        <v>160</v>
      </c>
      <c r="C40" s="31" t="s">
        <v>161</v>
      </c>
      <c r="D40" s="26" t="s">
        <v>50</v>
      </c>
      <c r="E40" s="32" t="s">
        <v>162</v>
      </c>
      <c r="F40" s="33" t="s">
        <v>133</v>
      </c>
      <c r="G40" s="34">
        <v>259.56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76.5">
      <c r="A41" s="36" t="s">
        <v>53</v>
      </c>
      <c r="E41" s="37" t="s">
        <v>586</v>
      </c>
    </row>
    <row r="42" spans="1:5" ht="12.75">
      <c r="A42" s="38" t="s">
        <v>55</v>
      </c>
      <c r="E42" s="39" t="s">
        <v>587</v>
      </c>
    </row>
    <row r="43" spans="1:5" ht="242.25">
      <c r="A43" t="s">
        <v>56</v>
      </c>
      <c r="E43" s="37" t="s">
        <v>164</v>
      </c>
    </row>
    <row r="44" spans="1:16" ht="12.75">
      <c r="A44" s="26" t="s">
        <v>48</v>
      </c>
      <c r="B44" s="31" t="s">
        <v>165</v>
      </c>
      <c r="C44" s="31" t="s">
        <v>155</v>
      </c>
      <c r="D44" s="26" t="s">
        <v>50</v>
      </c>
      <c r="E44" s="32" t="s">
        <v>156</v>
      </c>
      <c r="F44" s="33" t="s">
        <v>133</v>
      </c>
      <c r="G44" s="34">
        <v>91.7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25.5">
      <c r="A45" s="36" t="s">
        <v>53</v>
      </c>
      <c r="E45" s="37" t="s">
        <v>588</v>
      </c>
    </row>
    <row r="46" spans="1:5" ht="12.75">
      <c r="A46" s="38" t="s">
        <v>55</v>
      </c>
      <c r="E46" s="39" t="s">
        <v>589</v>
      </c>
    </row>
    <row r="47" spans="1:5" ht="369.75">
      <c r="A47" t="s">
        <v>56</v>
      </c>
      <c r="E47" s="37" t="s">
        <v>159</v>
      </c>
    </row>
    <row r="48" spans="1:16" ht="12.75">
      <c r="A48" s="26" t="s">
        <v>48</v>
      </c>
      <c r="B48" s="31" t="s">
        <v>165</v>
      </c>
      <c r="C48" s="31" t="s">
        <v>155</v>
      </c>
      <c r="D48" s="26" t="s">
        <v>137</v>
      </c>
      <c r="E48" s="32" t="s">
        <v>156</v>
      </c>
      <c r="F48" s="33" t="s">
        <v>133</v>
      </c>
      <c r="G48" s="34">
        <v>259.56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511</v>
      </c>
    </row>
    <row r="50" spans="1:5" ht="12.75">
      <c r="A50" s="38" t="s">
        <v>55</v>
      </c>
      <c r="E50" s="39" t="s">
        <v>587</v>
      </c>
    </row>
    <row r="51" spans="1:5" ht="369.75">
      <c r="A51" t="s">
        <v>56</v>
      </c>
      <c r="E51" s="37" t="s">
        <v>159</v>
      </c>
    </row>
    <row r="52" spans="1:16" ht="12.75">
      <c r="A52" s="26" t="s">
        <v>48</v>
      </c>
      <c r="B52" s="31" t="s">
        <v>168</v>
      </c>
      <c r="C52" s="31" t="s">
        <v>169</v>
      </c>
      <c r="D52" s="26" t="s">
        <v>50</v>
      </c>
      <c r="E52" s="32" t="s">
        <v>170</v>
      </c>
      <c r="F52" s="33" t="s">
        <v>133</v>
      </c>
      <c r="G52" s="34">
        <v>209.878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171</v>
      </c>
    </row>
    <row r="54" spans="1:5" ht="12.75">
      <c r="A54" s="38" t="s">
        <v>55</v>
      </c>
      <c r="E54" s="39" t="s">
        <v>590</v>
      </c>
    </row>
    <row r="55" spans="1:5" ht="280.5">
      <c r="A55" t="s">
        <v>56</v>
      </c>
      <c r="E55" s="37" t="s">
        <v>173</v>
      </c>
    </row>
    <row r="56" spans="1:16" ht="12.75">
      <c r="A56" s="26" t="s">
        <v>48</v>
      </c>
      <c r="B56" s="31" t="s">
        <v>174</v>
      </c>
      <c r="C56" s="31" t="s">
        <v>155</v>
      </c>
      <c r="D56" s="26" t="s">
        <v>151</v>
      </c>
      <c r="E56" s="32" t="s">
        <v>156</v>
      </c>
      <c r="F56" s="33" t="s">
        <v>133</v>
      </c>
      <c r="G56" s="34">
        <v>209.878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175</v>
      </c>
    </row>
    <row r="58" spans="1:5" ht="12.75">
      <c r="A58" s="38" t="s">
        <v>55</v>
      </c>
      <c r="E58" s="39" t="s">
        <v>50</v>
      </c>
    </row>
    <row r="59" spans="1:5" ht="369.75">
      <c r="A59" t="s">
        <v>56</v>
      </c>
      <c r="E59" s="37" t="s">
        <v>159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176</v>
      </c>
      <c r="F60" s="6"/>
      <c r="G60" s="6"/>
      <c r="H60" s="6"/>
      <c r="I60" s="43">
        <f>0+Q60</f>
      </c>
      <c r="O60">
        <f>0+R60</f>
      </c>
      <c r="Q60">
        <f>0+I61+I65+I69+I73+I77+I81+I85+I89+I93+I97+I101</f>
      </c>
      <c r="R60">
        <f>0+O61+O65+O69+O73+O77+O81+O85+O89+O93+O97+O101</f>
      </c>
    </row>
    <row r="61" spans="1:16" ht="12.75">
      <c r="A61" s="26" t="s">
        <v>48</v>
      </c>
      <c r="B61" s="31" t="s">
        <v>81</v>
      </c>
      <c r="C61" s="31" t="s">
        <v>177</v>
      </c>
      <c r="D61" s="26" t="s">
        <v>50</v>
      </c>
      <c r="E61" s="32" t="s">
        <v>178</v>
      </c>
      <c r="F61" s="33" t="s">
        <v>179</v>
      </c>
      <c r="G61" s="34">
        <v>917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38.25">
      <c r="A62" s="36" t="s">
        <v>53</v>
      </c>
      <c r="E62" s="37" t="s">
        <v>180</v>
      </c>
    </row>
    <row r="63" spans="1:5" ht="12.75">
      <c r="A63" s="38" t="s">
        <v>55</v>
      </c>
      <c r="E63" s="39" t="s">
        <v>591</v>
      </c>
    </row>
    <row r="64" spans="1:5" ht="38.25">
      <c r="A64" t="s">
        <v>56</v>
      </c>
      <c r="E64" s="37" t="s">
        <v>182</v>
      </c>
    </row>
    <row r="65" spans="1:16" ht="12.75">
      <c r="A65" s="26" t="s">
        <v>48</v>
      </c>
      <c r="B65" s="31" t="s">
        <v>94</v>
      </c>
      <c r="C65" s="31" t="s">
        <v>188</v>
      </c>
      <c r="D65" s="26" t="s">
        <v>137</v>
      </c>
      <c r="E65" s="32" t="s">
        <v>189</v>
      </c>
      <c r="F65" s="33" t="s">
        <v>179</v>
      </c>
      <c r="G65" s="34">
        <v>4197.56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51">
      <c r="A66" s="36" t="s">
        <v>53</v>
      </c>
      <c r="E66" s="37" t="s">
        <v>592</v>
      </c>
    </row>
    <row r="67" spans="1:5" ht="12.75">
      <c r="A67" s="38" t="s">
        <v>55</v>
      </c>
      <c r="E67" s="39" t="s">
        <v>593</v>
      </c>
    </row>
    <row r="68" spans="1:5" ht="51">
      <c r="A68" t="s">
        <v>56</v>
      </c>
      <c r="E68" s="37" t="s">
        <v>192</v>
      </c>
    </row>
    <row r="69" spans="1:16" ht="12.75">
      <c r="A69" s="26" t="s">
        <v>48</v>
      </c>
      <c r="B69" s="31" t="s">
        <v>99</v>
      </c>
      <c r="C69" s="31" t="s">
        <v>195</v>
      </c>
      <c r="D69" s="26" t="s">
        <v>50</v>
      </c>
      <c r="E69" s="32" t="s">
        <v>196</v>
      </c>
      <c r="F69" s="33" t="s">
        <v>179</v>
      </c>
      <c r="G69" s="34">
        <v>4197.56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25.5">
      <c r="A70" s="36" t="s">
        <v>53</v>
      </c>
      <c r="E70" s="37" t="s">
        <v>344</v>
      </c>
    </row>
    <row r="71" spans="1:5" ht="12.75">
      <c r="A71" s="38" t="s">
        <v>55</v>
      </c>
      <c r="E71" s="39" t="s">
        <v>594</v>
      </c>
    </row>
    <row r="72" spans="1:5" ht="140.25">
      <c r="A72" t="s">
        <v>56</v>
      </c>
      <c r="E72" s="37" t="s">
        <v>199</v>
      </c>
    </row>
    <row r="73" spans="1:16" ht="12.75">
      <c r="A73" s="26" t="s">
        <v>48</v>
      </c>
      <c r="B73" s="31" t="s">
        <v>221</v>
      </c>
      <c r="C73" s="31" t="s">
        <v>222</v>
      </c>
      <c r="D73" s="26" t="s">
        <v>50</v>
      </c>
      <c r="E73" s="32" t="s">
        <v>223</v>
      </c>
      <c r="F73" s="33" t="s">
        <v>179</v>
      </c>
      <c r="G73" s="34">
        <v>835.912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63.75">
      <c r="A74" s="36" t="s">
        <v>53</v>
      </c>
      <c r="E74" s="37" t="s">
        <v>224</v>
      </c>
    </row>
    <row r="75" spans="1:5" ht="12.75">
      <c r="A75" s="38" t="s">
        <v>55</v>
      </c>
      <c r="E75" s="39" t="s">
        <v>595</v>
      </c>
    </row>
    <row r="76" spans="1:5" ht="102">
      <c r="A76" t="s">
        <v>56</v>
      </c>
      <c r="E76" s="37" t="s">
        <v>226</v>
      </c>
    </row>
    <row r="77" spans="1:16" ht="12.75">
      <c r="A77" s="26" t="s">
        <v>48</v>
      </c>
      <c r="B77" s="31" t="s">
        <v>227</v>
      </c>
      <c r="C77" s="31" t="s">
        <v>228</v>
      </c>
      <c r="D77" s="26" t="s">
        <v>50</v>
      </c>
      <c r="E77" s="32" t="s">
        <v>229</v>
      </c>
      <c r="F77" s="33" t="s">
        <v>133</v>
      </c>
      <c r="G77" s="34">
        <v>41.796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63.75">
      <c r="A78" s="36" t="s">
        <v>53</v>
      </c>
      <c r="E78" s="45" t="s">
        <v>542</v>
      </c>
    </row>
    <row r="79" spans="1:5" ht="12.75">
      <c r="A79" s="38" t="s">
        <v>55</v>
      </c>
      <c r="E79" s="39" t="s">
        <v>596</v>
      </c>
    </row>
    <row r="80" spans="1:5" ht="204">
      <c r="A80" t="s">
        <v>56</v>
      </c>
      <c r="E80" s="37" t="s">
        <v>232</v>
      </c>
    </row>
    <row r="81" spans="1:16" ht="12.75">
      <c r="A81" s="26" t="s">
        <v>48</v>
      </c>
      <c r="B81" s="31" t="s">
        <v>240</v>
      </c>
      <c r="C81" s="31" t="s">
        <v>241</v>
      </c>
      <c r="D81" s="26" t="s">
        <v>151</v>
      </c>
      <c r="E81" s="32" t="s">
        <v>242</v>
      </c>
      <c r="F81" s="33" t="s">
        <v>133</v>
      </c>
      <c r="G81" s="34">
        <v>104.489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51">
      <c r="A82" s="36" t="s">
        <v>53</v>
      </c>
      <c r="E82" s="37" t="s">
        <v>243</v>
      </c>
    </row>
    <row r="83" spans="1:5" ht="12.75">
      <c r="A83" s="38" t="s">
        <v>55</v>
      </c>
      <c r="E83" s="39" t="s">
        <v>597</v>
      </c>
    </row>
    <row r="84" spans="1:5" ht="51">
      <c r="A84" t="s">
        <v>56</v>
      </c>
      <c r="E84" s="37" t="s">
        <v>187</v>
      </c>
    </row>
    <row r="85" spans="1:16" ht="12.75">
      <c r="A85" s="26" t="s">
        <v>48</v>
      </c>
      <c r="B85" s="31" t="s">
        <v>550</v>
      </c>
      <c r="C85" s="31" t="s">
        <v>216</v>
      </c>
      <c r="D85" s="26" t="s">
        <v>50</v>
      </c>
      <c r="E85" s="32" t="s">
        <v>217</v>
      </c>
      <c r="F85" s="33" t="s">
        <v>179</v>
      </c>
      <c r="G85" s="34">
        <v>4239.12</v>
      </c>
      <c r="H85" s="35">
        <v>0</v>
      </c>
      <c r="I85" s="35">
        <f>ROUND(ROUND(H85,2)*ROUND(G85,3),2)</f>
      </c>
      <c r="O85">
        <f>(I85*21)/100</f>
      </c>
      <c r="P85" t="s">
        <v>27</v>
      </c>
    </row>
    <row r="86" spans="1:5" ht="38.25">
      <c r="A86" s="36" t="s">
        <v>53</v>
      </c>
      <c r="E86" s="37" t="s">
        <v>598</v>
      </c>
    </row>
    <row r="87" spans="1:5" ht="12.75">
      <c r="A87" s="38" t="s">
        <v>55</v>
      </c>
      <c r="E87" s="39" t="s">
        <v>599</v>
      </c>
    </row>
    <row r="88" spans="1:5" ht="76.5">
      <c r="A88" t="s">
        <v>56</v>
      </c>
      <c r="E88" s="37" t="s">
        <v>220</v>
      </c>
    </row>
    <row r="89" spans="1:16" ht="12.75">
      <c r="A89" s="26" t="s">
        <v>48</v>
      </c>
      <c r="B89" s="31" t="s">
        <v>558</v>
      </c>
      <c r="C89" s="31" t="s">
        <v>188</v>
      </c>
      <c r="D89" s="26" t="s">
        <v>151</v>
      </c>
      <c r="E89" s="32" t="s">
        <v>189</v>
      </c>
      <c r="F89" s="33" t="s">
        <v>179</v>
      </c>
      <c r="G89" s="34">
        <v>4239.12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51">
      <c r="A90" s="36" t="s">
        <v>53</v>
      </c>
      <c r="E90" s="37" t="s">
        <v>559</v>
      </c>
    </row>
    <row r="91" spans="1:5" ht="12.75">
      <c r="A91" s="38" t="s">
        <v>55</v>
      </c>
      <c r="E91" s="39" t="s">
        <v>600</v>
      </c>
    </row>
    <row r="92" spans="1:5" ht="51">
      <c r="A92" t="s">
        <v>56</v>
      </c>
      <c r="E92" s="37" t="s">
        <v>192</v>
      </c>
    </row>
    <row r="93" spans="1:16" ht="12.75">
      <c r="A93" s="26" t="s">
        <v>48</v>
      </c>
      <c r="B93" s="31" t="s">
        <v>561</v>
      </c>
      <c r="C93" s="31" t="s">
        <v>211</v>
      </c>
      <c r="D93" s="26" t="s">
        <v>50</v>
      </c>
      <c r="E93" s="32" t="s">
        <v>212</v>
      </c>
      <c r="F93" s="33" t="s">
        <v>179</v>
      </c>
      <c r="G93" s="34">
        <v>4239.12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25.5">
      <c r="A94" s="36" t="s">
        <v>53</v>
      </c>
      <c r="E94" s="37" t="s">
        <v>344</v>
      </c>
    </row>
    <row r="95" spans="1:5" ht="12.75">
      <c r="A95" s="38" t="s">
        <v>55</v>
      </c>
      <c r="E95" s="39" t="s">
        <v>599</v>
      </c>
    </row>
    <row r="96" spans="1:5" ht="140.25">
      <c r="A96" t="s">
        <v>56</v>
      </c>
      <c r="E96" s="37" t="s">
        <v>199</v>
      </c>
    </row>
    <row r="97" spans="1:16" ht="12.75">
      <c r="A97" s="26" t="s">
        <v>48</v>
      </c>
      <c r="B97" s="31" t="s">
        <v>601</v>
      </c>
      <c r="C97" s="31" t="s">
        <v>565</v>
      </c>
      <c r="D97" s="26" t="s">
        <v>137</v>
      </c>
      <c r="E97" s="32" t="s">
        <v>566</v>
      </c>
      <c r="F97" s="33" t="s">
        <v>133</v>
      </c>
      <c r="G97" s="34">
        <v>126.072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51">
      <c r="A98" s="36" t="s">
        <v>53</v>
      </c>
      <c r="E98" s="37" t="s">
        <v>602</v>
      </c>
    </row>
    <row r="99" spans="1:5" ht="12.75">
      <c r="A99" s="38" t="s">
        <v>55</v>
      </c>
      <c r="E99" s="39" t="s">
        <v>603</v>
      </c>
    </row>
    <row r="100" spans="1:5" ht="140.25">
      <c r="A100" t="s">
        <v>56</v>
      </c>
      <c r="E100" s="37" t="s">
        <v>199</v>
      </c>
    </row>
    <row r="101" spans="1:16" ht="12.75">
      <c r="A101" s="26" t="s">
        <v>48</v>
      </c>
      <c r="B101" s="31" t="s">
        <v>245</v>
      </c>
      <c r="C101" s="31" t="s">
        <v>246</v>
      </c>
      <c r="D101" s="26" t="s">
        <v>50</v>
      </c>
      <c r="E101" s="32" t="s">
        <v>247</v>
      </c>
      <c r="F101" s="33" t="s">
        <v>133</v>
      </c>
      <c r="G101" s="34">
        <v>83.591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248</v>
      </c>
    </row>
    <row r="103" spans="1:5" ht="12.75">
      <c r="A103" s="38" t="s">
        <v>55</v>
      </c>
      <c r="E103" s="39" t="s">
        <v>604</v>
      </c>
    </row>
    <row r="104" spans="1:5" ht="51">
      <c r="A104" t="s">
        <v>56</v>
      </c>
      <c r="E104" s="37" t="s">
        <v>187</v>
      </c>
    </row>
    <row r="105" spans="1:18" ht="12.75" customHeight="1">
      <c r="A105" s="6" t="s">
        <v>46</v>
      </c>
      <c r="B105" s="6"/>
      <c r="C105" s="42" t="s">
        <v>42</v>
      </c>
      <c r="D105" s="6"/>
      <c r="E105" s="29" t="s">
        <v>250</v>
      </c>
      <c r="F105" s="6"/>
      <c r="G105" s="6"/>
      <c r="H105" s="6"/>
      <c r="I105" s="43">
        <f>0+Q105</f>
      </c>
      <c r="O105">
        <f>0+R105</f>
      </c>
      <c r="Q105">
        <f>0+I106+I110+I114+I118+I122+I126+I130+I134</f>
      </c>
      <c r="R105">
        <f>0+O106+O110+O114+O118+O122+O126+O130+O134</f>
      </c>
    </row>
    <row r="106" spans="1:16" ht="25.5">
      <c r="A106" s="26" t="s">
        <v>48</v>
      </c>
      <c r="B106" s="31" t="s">
        <v>27</v>
      </c>
      <c r="C106" s="31" t="s">
        <v>605</v>
      </c>
      <c r="D106" s="26" t="s">
        <v>50</v>
      </c>
      <c r="E106" s="32" t="s">
        <v>606</v>
      </c>
      <c r="F106" s="33" t="s">
        <v>254</v>
      </c>
      <c r="G106" s="34">
        <v>9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50</v>
      </c>
    </row>
    <row r="108" spans="1:5" ht="12.75">
      <c r="A108" s="38" t="s">
        <v>55</v>
      </c>
      <c r="E108" s="39" t="s">
        <v>607</v>
      </c>
    </row>
    <row r="109" spans="1:5" ht="25.5">
      <c r="A109" t="s">
        <v>56</v>
      </c>
      <c r="E109" s="37" t="s">
        <v>608</v>
      </c>
    </row>
    <row r="110" spans="1:16" ht="12.75">
      <c r="A110" s="26" t="s">
        <v>48</v>
      </c>
      <c r="B110" s="31" t="s">
        <v>26</v>
      </c>
      <c r="C110" s="31" t="s">
        <v>609</v>
      </c>
      <c r="D110" s="26" t="s">
        <v>50</v>
      </c>
      <c r="E110" s="32" t="s">
        <v>610</v>
      </c>
      <c r="F110" s="33" t="s">
        <v>254</v>
      </c>
      <c r="G110" s="34">
        <v>9</v>
      </c>
      <c r="H110" s="35">
        <v>0</v>
      </c>
      <c r="I110" s="35">
        <f>ROUND(ROUND(H110,2)*ROUND(G110,3),2)</f>
      </c>
      <c r="O110">
        <f>(I110*21)/100</f>
      </c>
      <c r="P110" t="s">
        <v>27</v>
      </c>
    </row>
    <row r="111" spans="1:5" ht="12.75">
      <c r="A111" s="36" t="s">
        <v>53</v>
      </c>
      <c r="E111" s="37" t="s">
        <v>611</v>
      </c>
    </row>
    <row r="112" spans="1:5" ht="12.75">
      <c r="A112" s="38" t="s">
        <v>55</v>
      </c>
      <c r="E112" s="39" t="s">
        <v>607</v>
      </c>
    </row>
    <row r="113" spans="1:5" ht="25.5">
      <c r="A113" t="s">
        <v>56</v>
      </c>
      <c r="E113" s="37" t="s">
        <v>612</v>
      </c>
    </row>
    <row r="114" spans="1:16" ht="25.5">
      <c r="A114" s="26" t="s">
        <v>48</v>
      </c>
      <c r="B114" s="31" t="s">
        <v>35</v>
      </c>
      <c r="C114" s="31" t="s">
        <v>613</v>
      </c>
      <c r="D114" s="26" t="s">
        <v>50</v>
      </c>
      <c r="E114" s="32" t="s">
        <v>614</v>
      </c>
      <c r="F114" s="33" t="s">
        <v>254</v>
      </c>
      <c r="G114" s="34">
        <v>5</v>
      </c>
      <c r="H114" s="35">
        <v>0</v>
      </c>
      <c r="I114" s="35">
        <f>ROUND(ROUND(H114,2)*ROUND(G114,3),2)</f>
      </c>
      <c r="O114">
        <f>(I114*21)/100</f>
      </c>
      <c r="P114" t="s">
        <v>27</v>
      </c>
    </row>
    <row r="115" spans="1:5" ht="12.75">
      <c r="A115" s="36" t="s">
        <v>53</v>
      </c>
      <c r="E115" s="37" t="s">
        <v>50</v>
      </c>
    </row>
    <row r="116" spans="1:5" ht="12.75">
      <c r="A116" s="38" t="s">
        <v>55</v>
      </c>
      <c r="E116" s="39" t="s">
        <v>573</v>
      </c>
    </row>
    <row r="117" spans="1:5" ht="25.5">
      <c r="A117" t="s">
        <v>56</v>
      </c>
      <c r="E117" s="37" t="s">
        <v>615</v>
      </c>
    </row>
    <row r="118" spans="1:16" ht="12.75">
      <c r="A118" s="26" t="s">
        <v>48</v>
      </c>
      <c r="B118" s="31" t="s">
        <v>39</v>
      </c>
      <c r="C118" s="31" t="s">
        <v>616</v>
      </c>
      <c r="D118" s="26" t="s">
        <v>50</v>
      </c>
      <c r="E118" s="32" t="s">
        <v>617</v>
      </c>
      <c r="F118" s="33" t="s">
        <v>254</v>
      </c>
      <c r="G118" s="34">
        <v>5</v>
      </c>
      <c r="H118" s="35">
        <v>0</v>
      </c>
      <c r="I118" s="35">
        <f>ROUND(ROUND(H118,2)*ROUND(G118,3),2)</f>
      </c>
      <c r="O118">
        <f>(I118*21)/100</f>
      </c>
      <c r="P118" t="s">
        <v>27</v>
      </c>
    </row>
    <row r="119" spans="1:5" ht="12.75">
      <c r="A119" s="36" t="s">
        <v>53</v>
      </c>
      <c r="E119" s="37" t="s">
        <v>50</v>
      </c>
    </row>
    <row r="120" spans="1:5" ht="12.75">
      <c r="A120" s="38" t="s">
        <v>55</v>
      </c>
      <c r="E120" s="39" t="s">
        <v>573</v>
      </c>
    </row>
    <row r="121" spans="1:5" ht="25.5">
      <c r="A121" t="s">
        <v>56</v>
      </c>
      <c r="E121" s="37" t="s">
        <v>612</v>
      </c>
    </row>
    <row r="122" spans="1:16" ht="25.5">
      <c r="A122" s="26" t="s">
        <v>48</v>
      </c>
      <c r="B122" s="31" t="s">
        <v>76</v>
      </c>
      <c r="C122" s="31" t="s">
        <v>618</v>
      </c>
      <c r="D122" s="26" t="s">
        <v>50</v>
      </c>
      <c r="E122" s="32" t="s">
        <v>619</v>
      </c>
      <c r="F122" s="33" t="s">
        <v>179</v>
      </c>
      <c r="G122" s="34">
        <v>156.645</v>
      </c>
      <c r="H122" s="35">
        <v>0</v>
      </c>
      <c r="I122" s="35">
        <f>ROUND(ROUND(H122,2)*ROUND(G122,3),2)</f>
      </c>
      <c r="O122">
        <f>(I122*21)/100</f>
      </c>
      <c r="P122" t="s">
        <v>27</v>
      </c>
    </row>
    <row r="123" spans="1:5" ht="12.75">
      <c r="A123" s="36" t="s">
        <v>53</v>
      </c>
      <c r="E123" s="37" t="s">
        <v>620</v>
      </c>
    </row>
    <row r="124" spans="1:5" ht="38.25">
      <c r="A124" s="38" t="s">
        <v>55</v>
      </c>
      <c r="E124" s="39" t="s">
        <v>621</v>
      </c>
    </row>
    <row r="125" spans="1:5" ht="38.25">
      <c r="A125" t="s">
        <v>56</v>
      </c>
      <c r="E125" s="37" t="s">
        <v>622</v>
      </c>
    </row>
    <row r="126" spans="1:16" ht="25.5">
      <c r="A126" s="26" t="s">
        <v>48</v>
      </c>
      <c r="B126" s="31" t="s">
        <v>81</v>
      </c>
      <c r="C126" s="31" t="s">
        <v>623</v>
      </c>
      <c r="D126" s="26" t="s">
        <v>50</v>
      </c>
      <c r="E126" s="32" t="s">
        <v>624</v>
      </c>
      <c r="F126" s="33" t="s">
        <v>179</v>
      </c>
      <c r="G126" s="34">
        <v>156.645</v>
      </c>
      <c r="H126" s="35">
        <v>0</v>
      </c>
      <c r="I126" s="35">
        <f>ROUND(ROUND(H126,2)*ROUND(G126,3),2)</f>
      </c>
      <c r="O126">
        <f>(I126*21)/100</f>
      </c>
      <c r="P126" t="s">
        <v>27</v>
      </c>
    </row>
    <row r="127" spans="1:5" ht="12.75">
      <c r="A127" s="36" t="s">
        <v>53</v>
      </c>
      <c r="E127" s="37" t="s">
        <v>625</v>
      </c>
    </row>
    <row r="128" spans="1:5" ht="38.25">
      <c r="A128" s="38" t="s">
        <v>55</v>
      </c>
      <c r="E128" s="39" t="s">
        <v>621</v>
      </c>
    </row>
    <row r="129" spans="1:5" ht="38.25">
      <c r="A129" t="s">
        <v>56</v>
      </c>
      <c r="E129" s="37" t="s">
        <v>622</v>
      </c>
    </row>
    <row r="130" spans="1:16" ht="12.75">
      <c r="A130" s="26" t="s">
        <v>48</v>
      </c>
      <c r="B130" s="31" t="s">
        <v>42</v>
      </c>
      <c r="C130" s="31" t="s">
        <v>626</v>
      </c>
      <c r="D130" s="26" t="s">
        <v>50</v>
      </c>
      <c r="E130" s="32" t="s">
        <v>627</v>
      </c>
      <c r="F130" s="33" t="s">
        <v>179</v>
      </c>
      <c r="G130" s="34">
        <v>4160</v>
      </c>
      <c r="H130" s="35">
        <v>0</v>
      </c>
      <c r="I130" s="35">
        <f>ROUND(ROUND(H130,2)*ROUND(G130,3),2)</f>
      </c>
      <c r="O130">
        <f>(I130*21)/100</f>
      </c>
      <c r="P130" t="s">
        <v>27</v>
      </c>
    </row>
    <row r="131" spans="1:5" ht="12.75">
      <c r="A131" s="36" t="s">
        <v>53</v>
      </c>
      <c r="E131" s="37" t="s">
        <v>628</v>
      </c>
    </row>
    <row r="132" spans="1:5" ht="12.75">
      <c r="A132" s="38" t="s">
        <v>55</v>
      </c>
      <c r="E132" s="39" t="s">
        <v>629</v>
      </c>
    </row>
    <row r="133" spans="1:5" ht="25.5">
      <c r="A133" t="s">
        <v>56</v>
      </c>
      <c r="E133" s="37" t="s">
        <v>630</v>
      </c>
    </row>
    <row r="134" spans="1:16" ht="12.75">
      <c r="A134" s="26" t="s">
        <v>48</v>
      </c>
      <c r="B134" s="31" t="s">
        <v>570</v>
      </c>
      <c r="C134" s="31" t="s">
        <v>252</v>
      </c>
      <c r="D134" s="26" t="s">
        <v>131</v>
      </c>
      <c r="E134" s="32" t="s">
        <v>253</v>
      </c>
      <c r="F134" s="33" t="s">
        <v>254</v>
      </c>
      <c r="G134" s="34">
        <v>33</v>
      </c>
      <c r="H134" s="35">
        <v>0</v>
      </c>
      <c r="I134" s="35">
        <f>ROUND(ROUND(H134,2)*ROUND(G134,3),2)</f>
      </c>
      <c r="O134">
        <f>(I134*21)/100</f>
      </c>
      <c r="P134" t="s">
        <v>27</v>
      </c>
    </row>
    <row r="135" spans="1:5" ht="25.5">
      <c r="A135" s="36" t="s">
        <v>53</v>
      </c>
      <c r="E135" s="37" t="s">
        <v>255</v>
      </c>
    </row>
    <row r="136" spans="1:5" ht="12.75">
      <c r="A136" s="38" t="s">
        <v>55</v>
      </c>
      <c r="E136" s="39" t="s">
        <v>571</v>
      </c>
    </row>
    <row r="137" spans="1:5" ht="51">
      <c r="A137" t="s">
        <v>56</v>
      </c>
      <c r="E137" s="37" t="s">
        <v>257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0+O9+O18+O51+O88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631</v>
      </c>
      <c r="I3" s="40">
        <f>0+I9+I18+I51+I88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631</v>
      </c>
      <c r="D4" s="1"/>
      <c r="E4" s="14" t="s">
        <v>632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631</v>
      </c>
      <c r="D5" s="6"/>
      <c r="E5" s="18" t="s">
        <v>632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19.18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634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493</v>
      </c>
      <c r="C14" s="31" t="s">
        <v>114</v>
      </c>
      <c r="D14" s="26" t="s">
        <v>50</v>
      </c>
      <c r="E14" s="32" t="s">
        <v>115</v>
      </c>
      <c r="F14" s="33" t="s">
        <v>108</v>
      </c>
      <c r="G14" s="34">
        <v>28.58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635</v>
      </c>
    </row>
    <row r="16" spans="1:5" ht="12.75">
      <c r="A16" s="38" t="s">
        <v>55</v>
      </c>
      <c r="E16" s="39" t="s">
        <v>636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6" t="s">
        <v>48</v>
      </c>
      <c r="B19" s="31" t="s">
        <v>26</v>
      </c>
      <c r="C19" s="31" t="s">
        <v>130</v>
      </c>
      <c r="D19" s="26" t="s">
        <v>131</v>
      </c>
      <c r="E19" s="32" t="s">
        <v>132</v>
      </c>
      <c r="F19" s="33" t="s">
        <v>133</v>
      </c>
      <c r="G19" s="34">
        <v>2.442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637</v>
      </c>
    </row>
    <row r="21" spans="1:5" ht="12.75">
      <c r="A21" s="38" t="s">
        <v>55</v>
      </c>
      <c r="E21" s="39" t="s">
        <v>638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76</v>
      </c>
      <c r="C23" s="31" t="s">
        <v>145</v>
      </c>
      <c r="D23" s="26" t="s">
        <v>50</v>
      </c>
      <c r="E23" s="32" t="s">
        <v>146</v>
      </c>
      <c r="F23" s="33" t="s">
        <v>133</v>
      </c>
      <c r="G23" s="34">
        <v>9.59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147</v>
      </c>
    </row>
    <row r="25" spans="1:5" ht="51">
      <c r="A25" s="38" t="s">
        <v>55</v>
      </c>
      <c r="E25" s="39" t="s">
        <v>639</v>
      </c>
    </row>
    <row r="26" spans="1:5" ht="191.25">
      <c r="A26" t="s">
        <v>56</v>
      </c>
      <c r="E26" s="37" t="s">
        <v>149</v>
      </c>
    </row>
    <row r="27" spans="1:16" ht="12.75">
      <c r="A27" s="26" t="s">
        <v>48</v>
      </c>
      <c r="B27" s="31" t="s">
        <v>165</v>
      </c>
      <c r="C27" s="31" t="s">
        <v>155</v>
      </c>
      <c r="D27" s="26" t="s">
        <v>50</v>
      </c>
      <c r="E27" s="32" t="s">
        <v>156</v>
      </c>
      <c r="F27" s="33" t="s">
        <v>133</v>
      </c>
      <c r="G27" s="34">
        <v>13.638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45" t="s">
        <v>640</v>
      </c>
    </row>
    <row r="29" spans="1:5" ht="12.75">
      <c r="A29" s="38" t="s">
        <v>55</v>
      </c>
      <c r="E29" s="39" t="s">
        <v>641</v>
      </c>
    </row>
    <row r="30" spans="1:5" ht="369.75">
      <c r="A30" t="s">
        <v>56</v>
      </c>
      <c r="E30" s="37" t="s">
        <v>159</v>
      </c>
    </row>
    <row r="31" spans="1:16" ht="12.75">
      <c r="A31" s="26" t="s">
        <v>48</v>
      </c>
      <c r="B31" s="31" t="s">
        <v>240</v>
      </c>
      <c r="C31" s="31" t="s">
        <v>517</v>
      </c>
      <c r="D31" s="26" t="s">
        <v>50</v>
      </c>
      <c r="E31" s="32" t="s">
        <v>518</v>
      </c>
      <c r="F31" s="33" t="s">
        <v>179</v>
      </c>
      <c r="G31" s="34">
        <v>72.198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45" t="s">
        <v>642</v>
      </c>
    </row>
    <row r="33" spans="1:5" ht="12.75">
      <c r="A33" s="38" t="s">
        <v>55</v>
      </c>
      <c r="E33" s="39" t="s">
        <v>643</v>
      </c>
    </row>
    <row r="34" spans="1:5" ht="25.5">
      <c r="A34" t="s">
        <v>56</v>
      </c>
      <c r="E34" s="37" t="s">
        <v>520</v>
      </c>
    </row>
    <row r="35" spans="1:16" ht="25.5">
      <c r="A35" s="26" t="s">
        <v>48</v>
      </c>
      <c r="B35" s="31" t="s">
        <v>644</v>
      </c>
      <c r="C35" s="31" t="s">
        <v>645</v>
      </c>
      <c r="D35" s="26" t="s">
        <v>50</v>
      </c>
      <c r="E35" s="32" t="s">
        <v>646</v>
      </c>
      <c r="F35" s="33" t="s">
        <v>133</v>
      </c>
      <c r="G35" s="34">
        <v>14.286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647</v>
      </c>
    </row>
    <row r="37" spans="1:5" ht="12.75">
      <c r="A37" s="38" t="s">
        <v>55</v>
      </c>
      <c r="E37" s="39" t="s">
        <v>648</v>
      </c>
    </row>
    <row r="38" spans="1:5" ht="63.75">
      <c r="A38" t="s">
        <v>56</v>
      </c>
      <c r="E38" s="37" t="s">
        <v>136</v>
      </c>
    </row>
    <row r="39" spans="1:16" ht="12.75">
      <c r="A39" s="26" t="s">
        <v>48</v>
      </c>
      <c r="B39" s="31" t="s">
        <v>521</v>
      </c>
      <c r="C39" s="31" t="s">
        <v>649</v>
      </c>
      <c r="D39" s="26" t="s">
        <v>50</v>
      </c>
      <c r="E39" s="32" t="s">
        <v>650</v>
      </c>
      <c r="F39" s="33" t="s">
        <v>133</v>
      </c>
      <c r="G39" s="34">
        <v>13.143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37" t="s">
        <v>651</v>
      </c>
    </row>
    <row r="41" spans="1:5" ht="12.75">
      <c r="A41" s="38" t="s">
        <v>55</v>
      </c>
      <c r="E41" s="39" t="s">
        <v>652</v>
      </c>
    </row>
    <row r="42" spans="1:5" ht="63.75">
      <c r="A42" t="s">
        <v>56</v>
      </c>
      <c r="E42" s="37" t="s">
        <v>136</v>
      </c>
    </row>
    <row r="43" spans="1:16" ht="12.75">
      <c r="A43" s="26" t="s">
        <v>48</v>
      </c>
      <c r="B43" s="31" t="s">
        <v>524</v>
      </c>
      <c r="C43" s="31" t="s">
        <v>653</v>
      </c>
      <c r="D43" s="26" t="s">
        <v>50</v>
      </c>
      <c r="E43" s="32" t="s">
        <v>654</v>
      </c>
      <c r="F43" s="33" t="s">
        <v>133</v>
      </c>
      <c r="G43" s="34">
        <v>0.922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344</v>
      </c>
    </row>
    <row r="45" spans="1:5" ht="12.75">
      <c r="A45" s="38" t="s">
        <v>55</v>
      </c>
      <c r="E45" s="39" t="s">
        <v>655</v>
      </c>
    </row>
    <row r="46" spans="1:5" ht="267.75">
      <c r="A46" t="s">
        <v>56</v>
      </c>
      <c r="E46" s="37" t="s">
        <v>656</v>
      </c>
    </row>
    <row r="47" spans="1:16" ht="12.75">
      <c r="A47" s="26" t="s">
        <v>48</v>
      </c>
      <c r="B47" s="31" t="s">
        <v>657</v>
      </c>
      <c r="C47" s="31" t="s">
        <v>365</v>
      </c>
      <c r="D47" s="26" t="s">
        <v>50</v>
      </c>
      <c r="E47" s="32" t="s">
        <v>366</v>
      </c>
      <c r="F47" s="33" t="s">
        <v>133</v>
      </c>
      <c r="G47" s="34">
        <v>3.133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25.5">
      <c r="A48" s="36" t="s">
        <v>53</v>
      </c>
      <c r="E48" s="45" t="s">
        <v>344</v>
      </c>
    </row>
    <row r="49" spans="1:5" ht="12.75">
      <c r="A49" s="38" t="s">
        <v>55</v>
      </c>
      <c r="E49" s="39" t="s">
        <v>658</v>
      </c>
    </row>
    <row r="50" spans="1:5" ht="242.25">
      <c r="A50" t="s">
        <v>56</v>
      </c>
      <c r="E50" s="37" t="s">
        <v>369</v>
      </c>
    </row>
    <row r="51" spans="1:18" ht="12.75" customHeight="1">
      <c r="A51" s="6" t="s">
        <v>46</v>
      </c>
      <c r="B51" s="6"/>
      <c r="C51" s="42" t="s">
        <v>37</v>
      </c>
      <c r="D51" s="6"/>
      <c r="E51" s="29" t="s">
        <v>176</v>
      </c>
      <c r="F51" s="6"/>
      <c r="G51" s="6"/>
      <c r="H51" s="6"/>
      <c r="I51" s="43">
        <f>0+Q51</f>
      </c>
      <c r="O51">
        <f>0+R51</f>
      </c>
      <c r="Q51">
        <f>0+I52+I56+I60+I64+I68+I72+I76+I80+I84</f>
      </c>
      <c r="R51">
        <f>0+O52+O56+O60+O64+O68+O72+O76+O80+O84</f>
      </c>
    </row>
    <row r="52" spans="1:16" ht="12.75">
      <c r="A52" s="26" t="s">
        <v>48</v>
      </c>
      <c r="B52" s="31" t="s">
        <v>81</v>
      </c>
      <c r="C52" s="31" t="s">
        <v>177</v>
      </c>
      <c r="D52" s="26" t="s">
        <v>50</v>
      </c>
      <c r="E52" s="32" t="s">
        <v>178</v>
      </c>
      <c r="F52" s="33" t="s">
        <v>179</v>
      </c>
      <c r="G52" s="34">
        <v>8.82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38.25">
      <c r="A53" s="36" t="s">
        <v>53</v>
      </c>
      <c r="E53" s="37" t="s">
        <v>180</v>
      </c>
    </row>
    <row r="54" spans="1:5" ht="12.75">
      <c r="A54" s="38" t="s">
        <v>55</v>
      </c>
      <c r="E54" s="39" t="s">
        <v>659</v>
      </c>
    </row>
    <row r="55" spans="1:5" ht="38.25">
      <c r="A55" t="s">
        <v>56</v>
      </c>
      <c r="E55" s="37" t="s">
        <v>182</v>
      </c>
    </row>
    <row r="56" spans="1:16" ht="12.75">
      <c r="A56" s="26" t="s">
        <v>48</v>
      </c>
      <c r="B56" s="31" t="s">
        <v>94</v>
      </c>
      <c r="C56" s="31" t="s">
        <v>188</v>
      </c>
      <c r="D56" s="26" t="s">
        <v>137</v>
      </c>
      <c r="E56" s="32" t="s">
        <v>189</v>
      </c>
      <c r="F56" s="33" t="s">
        <v>179</v>
      </c>
      <c r="G56" s="34">
        <v>56.689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660</v>
      </c>
    </row>
    <row r="58" spans="1:5" ht="12.75">
      <c r="A58" s="38" t="s">
        <v>55</v>
      </c>
      <c r="E58" s="39" t="s">
        <v>661</v>
      </c>
    </row>
    <row r="59" spans="1:5" ht="51">
      <c r="A59" t="s">
        <v>56</v>
      </c>
      <c r="E59" s="37" t="s">
        <v>192</v>
      </c>
    </row>
    <row r="60" spans="1:16" ht="12.75">
      <c r="A60" s="26" t="s">
        <v>48</v>
      </c>
      <c r="B60" s="31" t="s">
        <v>233</v>
      </c>
      <c r="C60" s="31" t="s">
        <v>234</v>
      </c>
      <c r="D60" s="26" t="s">
        <v>50</v>
      </c>
      <c r="E60" s="32" t="s">
        <v>235</v>
      </c>
      <c r="F60" s="33" t="s">
        <v>236</v>
      </c>
      <c r="G60" s="34">
        <v>23.62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25.5">
      <c r="A61" s="36" t="s">
        <v>53</v>
      </c>
      <c r="E61" s="37" t="s">
        <v>662</v>
      </c>
    </row>
    <row r="62" spans="1:5" ht="12.75">
      <c r="A62" s="38" t="s">
        <v>55</v>
      </c>
      <c r="E62" s="39" t="s">
        <v>663</v>
      </c>
    </row>
    <row r="63" spans="1:5" ht="38.25">
      <c r="A63" t="s">
        <v>56</v>
      </c>
      <c r="E63" s="37" t="s">
        <v>239</v>
      </c>
    </row>
    <row r="64" spans="1:16" ht="12.75">
      <c r="A64" s="26" t="s">
        <v>48</v>
      </c>
      <c r="B64" s="31" t="s">
        <v>547</v>
      </c>
      <c r="C64" s="31" t="s">
        <v>241</v>
      </c>
      <c r="D64" s="26" t="s">
        <v>50</v>
      </c>
      <c r="E64" s="32" t="s">
        <v>242</v>
      </c>
      <c r="F64" s="33" t="s">
        <v>133</v>
      </c>
      <c r="G64" s="34">
        <v>18.05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38.25">
      <c r="A65" s="36" t="s">
        <v>53</v>
      </c>
      <c r="E65" s="37" t="s">
        <v>664</v>
      </c>
    </row>
    <row r="66" spans="1:5" ht="12.75">
      <c r="A66" s="38" t="s">
        <v>55</v>
      </c>
      <c r="E66" s="39" t="s">
        <v>665</v>
      </c>
    </row>
    <row r="67" spans="1:5" ht="51">
      <c r="A67" t="s">
        <v>56</v>
      </c>
      <c r="E67" s="37" t="s">
        <v>187</v>
      </c>
    </row>
    <row r="68" spans="1:16" ht="12.75">
      <c r="A68" s="26" t="s">
        <v>48</v>
      </c>
      <c r="B68" s="31" t="s">
        <v>553</v>
      </c>
      <c r="C68" s="31" t="s">
        <v>554</v>
      </c>
      <c r="D68" s="26" t="s">
        <v>50</v>
      </c>
      <c r="E68" s="32" t="s">
        <v>555</v>
      </c>
      <c r="F68" s="33" t="s">
        <v>179</v>
      </c>
      <c r="G68" s="34">
        <v>72.198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38.25">
      <c r="A69" s="36" t="s">
        <v>53</v>
      </c>
      <c r="E69" s="45" t="s">
        <v>556</v>
      </c>
    </row>
    <row r="70" spans="1:5" ht="12.75">
      <c r="A70" s="38" t="s">
        <v>55</v>
      </c>
      <c r="E70" s="39" t="s">
        <v>643</v>
      </c>
    </row>
    <row r="71" spans="1:5" ht="51">
      <c r="A71" t="s">
        <v>56</v>
      </c>
      <c r="E71" s="37" t="s">
        <v>192</v>
      </c>
    </row>
    <row r="72" spans="1:16" ht="12.75">
      <c r="A72" s="26" t="s">
        <v>48</v>
      </c>
      <c r="B72" s="31" t="s">
        <v>558</v>
      </c>
      <c r="C72" s="31" t="s">
        <v>188</v>
      </c>
      <c r="D72" s="26" t="s">
        <v>151</v>
      </c>
      <c r="E72" s="32" t="s">
        <v>189</v>
      </c>
      <c r="F72" s="33" t="s">
        <v>179</v>
      </c>
      <c r="G72" s="34">
        <v>62.572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51">
      <c r="A73" s="36" t="s">
        <v>53</v>
      </c>
      <c r="E73" s="37" t="s">
        <v>666</v>
      </c>
    </row>
    <row r="74" spans="1:5" ht="12.75">
      <c r="A74" s="38" t="s">
        <v>55</v>
      </c>
      <c r="E74" s="39" t="s">
        <v>667</v>
      </c>
    </row>
    <row r="75" spans="1:5" ht="51">
      <c r="A75" t="s">
        <v>56</v>
      </c>
      <c r="E75" s="37" t="s">
        <v>192</v>
      </c>
    </row>
    <row r="76" spans="1:16" ht="12.75">
      <c r="A76" s="26" t="s">
        <v>48</v>
      </c>
      <c r="B76" s="31" t="s">
        <v>561</v>
      </c>
      <c r="C76" s="31" t="s">
        <v>211</v>
      </c>
      <c r="D76" s="26" t="s">
        <v>50</v>
      </c>
      <c r="E76" s="32" t="s">
        <v>212</v>
      </c>
      <c r="F76" s="33" t="s">
        <v>179</v>
      </c>
      <c r="G76" s="34">
        <v>56.689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344</v>
      </c>
    </row>
    <row r="78" spans="1:5" ht="12.75">
      <c r="A78" s="38" t="s">
        <v>55</v>
      </c>
      <c r="E78" s="39" t="s">
        <v>661</v>
      </c>
    </row>
    <row r="79" spans="1:5" ht="140.25">
      <c r="A79" t="s">
        <v>56</v>
      </c>
      <c r="E79" s="37" t="s">
        <v>199</v>
      </c>
    </row>
    <row r="80" spans="1:16" ht="12.75">
      <c r="A80" s="26" t="s">
        <v>48</v>
      </c>
      <c r="B80" s="31" t="s">
        <v>564</v>
      </c>
      <c r="C80" s="31" t="s">
        <v>565</v>
      </c>
      <c r="D80" s="26" t="s">
        <v>50</v>
      </c>
      <c r="E80" s="32" t="s">
        <v>566</v>
      </c>
      <c r="F80" s="33" t="s">
        <v>133</v>
      </c>
      <c r="G80" s="34">
        <v>8.022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38.25">
      <c r="A81" s="36" t="s">
        <v>53</v>
      </c>
      <c r="E81" s="37" t="s">
        <v>668</v>
      </c>
    </row>
    <row r="82" spans="1:5" ht="12.75">
      <c r="A82" s="38" t="s">
        <v>55</v>
      </c>
      <c r="E82" s="39" t="s">
        <v>669</v>
      </c>
    </row>
    <row r="83" spans="1:5" ht="140.25">
      <c r="A83" t="s">
        <v>56</v>
      </c>
      <c r="E83" s="37" t="s">
        <v>199</v>
      </c>
    </row>
    <row r="84" spans="1:16" ht="12.75">
      <c r="A84" s="26" t="s">
        <v>48</v>
      </c>
      <c r="B84" s="31" t="s">
        <v>601</v>
      </c>
      <c r="C84" s="31" t="s">
        <v>201</v>
      </c>
      <c r="D84" s="26" t="s">
        <v>50</v>
      </c>
      <c r="E84" s="32" t="s">
        <v>202</v>
      </c>
      <c r="F84" s="33" t="s">
        <v>179</v>
      </c>
      <c r="G84" s="34">
        <v>53.48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25.5">
      <c r="A85" s="36" t="s">
        <v>53</v>
      </c>
      <c r="E85" s="37" t="s">
        <v>344</v>
      </c>
    </row>
    <row r="86" spans="1:5" ht="12.75">
      <c r="A86" s="38" t="s">
        <v>55</v>
      </c>
      <c r="E86" s="39" t="s">
        <v>670</v>
      </c>
    </row>
    <row r="87" spans="1:5" ht="140.25">
      <c r="A87" t="s">
        <v>56</v>
      </c>
      <c r="E87" s="37" t="s">
        <v>199</v>
      </c>
    </row>
    <row r="88" spans="1:18" ht="12.75" customHeight="1">
      <c r="A88" s="6" t="s">
        <v>46</v>
      </c>
      <c r="B88" s="6"/>
      <c r="C88" s="42" t="s">
        <v>42</v>
      </c>
      <c r="D88" s="6"/>
      <c r="E88" s="29" t="s">
        <v>250</v>
      </c>
      <c r="F88" s="6"/>
      <c r="G88" s="6"/>
      <c r="H88" s="6"/>
      <c r="I88" s="43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26" t="s">
        <v>48</v>
      </c>
      <c r="B89" s="31" t="s">
        <v>267</v>
      </c>
      <c r="C89" s="31" t="s">
        <v>268</v>
      </c>
      <c r="D89" s="26" t="s">
        <v>50</v>
      </c>
      <c r="E89" s="32" t="s">
        <v>269</v>
      </c>
      <c r="F89" s="33" t="s">
        <v>236</v>
      </c>
      <c r="G89" s="34">
        <v>23.62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38.25">
      <c r="A90" s="36" t="s">
        <v>53</v>
      </c>
      <c r="E90" s="37" t="s">
        <v>671</v>
      </c>
    </row>
    <row r="91" spans="1:5" ht="12.75">
      <c r="A91" s="38" t="s">
        <v>55</v>
      </c>
      <c r="E91" s="39" t="s">
        <v>672</v>
      </c>
    </row>
    <row r="92" spans="1:5" ht="25.5">
      <c r="A92" t="s">
        <v>56</v>
      </c>
      <c r="E92" s="37" t="s">
        <v>271</v>
      </c>
    </row>
    <row r="93" spans="1:16" ht="12.75">
      <c r="A93" s="26" t="s">
        <v>48</v>
      </c>
      <c r="B93" s="31" t="s">
        <v>572</v>
      </c>
      <c r="C93" s="31" t="s">
        <v>252</v>
      </c>
      <c r="D93" s="26" t="s">
        <v>137</v>
      </c>
      <c r="E93" s="32" t="s">
        <v>253</v>
      </c>
      <c r="F93" s="33" t="s">
        <v>254</v>
      </c>
      <c r="G93" s="34">
        <v>2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38.25">
      <c r="A94" s="36" t="s">
        <v>53</v>
      </c>
      <c r="E94" s="37" t="s">
        <v>259</v>
      </c>
    </row>
    <row r="95" spans="1:5" ht="12.75">
      <c r="A95" s="38" t="s">
        <v>55</v>
      </c>
      <c r="E95" s="39" t="s">
        <v>673</v>
      </c>
    </row>
    <row r="96" spans="1:5" ht="51">
      <c r="A96" t="s">
        <v>56</v>
      </c>
      <c r="E96" s="37" t="s">
        <v>257</v>
      </c>
    </row>
    <row r="97" spans="1:16" ht="12.75">
      <c r="A97" s="26" t="s">
        <v>48</v>
      </c>
      <c r="B97" s="31" t="s">
        <v>674</v>
      </c>
      <c r="C97" s="31" t="s">
        <v>675</v>
      </c>
      <c r="D97" s="26" t="s">
        <v>50</v>
      </c>
      <c r="E97" s="32" t="s">
        <v>676</v>
      </c>
      <c r="F97" s="33" t="s">
        <v>236</v>
      </c>
      <c r="G97" s="34">
        <v>6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25.5">
      <c r="A98" s="36" t="s">
        <v>53</v>
      </c>
      <c r="E98" s="37" t="s">
        <v>677</v>
      </c>
    </row>
    <row r="99" spans="1:5" ht="12.75">
      <c r="A99" s="38" t="s">
        <v>55</v>
      </c>
      <c r="E99" s="39" t="s">
        <v>678</v>
      </c>
    </row>
    <row r="100" spans="1:5" ht="63.75">
      <c r="A100" t="s">
        <v>56</v>
      </c>
      <c r="E100" s="37" t="s">
        <v>679</v>
      </c>
    </row>
    <row r="101" spans="1:16" ht="12.75">
      <c r="A101" s="26" t="s">
        <v>48</v>
      </c>
      <c r="B101" s="31" t="s">
        <v>245</v>
      </c>
      <c r="C101" s="31" t="s">
        <v>680</v>
      </c>
      <c r="D101" s="26" t="s">
        <v>50</v>
      </c>
      <c r="E101" s="32" t="s">
        <v>681</v>
      </c>
      <c r="F101" s="33" t="s">
        <v>236</v>
      </c>
      <c r="G101" s="34">
        <v>6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682</v>
      </c>
    </row>
    <row r="103" spans="1:5" ht="12.75">
      <c r="A103" s="38" t="s">
        <v>55</v>
      </c>
      <c r="E103" s="39" t="s">
        <v>678</v>
      </c>
    </row>
    <row r="104" spans="1:5" ht="38.25">
      <c r="A104" t="s">
        <v>56</v>
      </c>
      <c r="E104" s="37" t="s">
        <v>462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683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683</v>
      </c>
      <c r="D4" s="1"/>
      <c r="E4" s="14" t="s">
        <v>684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683</v>
      </c>
      <c r="D5" s="6"/>
      <c r="E5" s="18" t="s">
        <v>684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165</v>
      </c>
      <c r="C10" s="31" t="s">
        <v>155</v>
      </c>
      <c r="D10" s="26" t="s">
        <v>50</v>
      </c>
      <c r="E10" s="32" t="s">
        <v>156</v>
      </c>
      <c r="F10" s="33" t="s">
        <v>133</v>
      </c>
      <c r="G10" s="34">
        <v>97.088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686</v>
      </c>
    </row>
    <row r="12" spans="1:5" ht="12.75">
      <c r="A12" s="38" t="s">
        <v>55</v>
      </c>
      <c r="E12" s="39" t="s">
        <v>687</v>
      </c>
    </row>
    <row r="13" spans="1:5" ht="369.75">
      <c r="A13" t="s">
        <v>56</v>
      </c>
      <c r="E13" s="37" t="s">
        <v>159</v>
      </c>
    </row>
    <row r="14" spans="1:16" ht="12.75">
      <c r="A14" s="26" t="s">
        <v>48</v>
      </c>
      <c r="B14" s="31" t="s">
        <v>524</v>
      </c>
      <c r="C14" s="31" t="s">
        <v>653</v>
      </c>
      <c r="D14" s="26" t="s">
        <v>50</v>
      </c>
      <c r="E14" s="32" t="s">
        <v>654</v>
      </c>
      <c r="F14" s="33" t="s">
        <v>133</v>
      </c>
      <c r="G14" s="34">
        <v>145.632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688</v>
      </c>
    </row>
    <row r="16" spans="1:5" ht="12.75">
      <c r="A16" s="38" t="s">
        <v>55</v>
      </c>
      <c r="E16" s="39" t="s">
        <v>689</v>
      </c>
    </row>
    <row r="17" spans="1:5" ht="267.75">
      <c r="A17" t="s">
        <v>56</v>
      </c>
      <c r="E17" s="37" t="s">
        <v>656</v>
      </c>
    </row>
    <row r="18" spans="1:16" ht="12.75">
      <c r="A18" s="26" t="s">
        <v>48</v>
      </c>
      <c r="B18" s="31" t="s">
        <v>657</v>
      </c>
      <c r="C18" s="31" t="s">
        <v>365</v>
      </c>
      <c r="D18" s="26" t="s">
        <v>50</v>
      </c>
      <c r="E18" s="32" t="s">
        <v>366</v>
      </c>
      <c r="F18" s="33" t="s">
        <v>133</v>
      </c>
      <c r="G18" s="34">
        <v>37.233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690</v>
      </c>
    </row>
    <row r="20" spans="1:5" ht="12.75">
      <c r="A20" s="38" t="s">
        <v>55</v>
      </c>
      <c r="E20" s="39" t="s">
        <v>691</v>
      </c>
    </row>
    <row r="21" spans="1:5" ht="242.25">
      <c r="A21" t="s">
        <v>56</v>
      </c>
      <c r="E21" s="37" t="s">
        <v>369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176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233</v>
      </c>
      <c r="C23" s="31" t="s">
        <v>234</v>
      </c>
      <c r="D23" s="26" t="s">
        <v>50</v>
      </c>
      <c r="E23" s="32" t="s">
        <v>235</v>
      </c>
      <c r="F23" s="33" t="s">
        <v>236</v>
      </c>
      <c r="G23" s="34">
        <v>8.1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692</v>
      </c>
    </row>
    <row r="25" spans="1:5" ht="12.75">
      <c r="A25" s="38" t="s">
        <v>55</v>
      </c>
      <c r="E25" s="39" t="s">
        <v>693</v>
      </c>
    </row>
    <row r="26" spans="1:5" ht="38.25">
      <c r="A26" t="s">
        <v>56</v>
      </c>
      <c r="E26" s="37" t="s">
        <v>239</v>
      </c>
    </row>
    <row r="27" spans="1:16" ht="12.75">
      <c r="A27" s="26" t="s">
        <v>48</v>
      </c>
      <c r="B27" s="31" t="s">
        <v>124</v>
      </c>
      <c r="C27" s="31" t="s">
        <v>246</v>
      </c>
      <c r="D27" s="26" t="s">
        <v>50</v>
      </c>
      <c r="E27" s="32" t="s">
        <v>247</v>
      </c>
      <c r="F27" s="33" t="s">
        <v>133</v>
      </c>
      <c r="G27" s="34">
        <v>157.009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391</v>
      </c>
    </row>
    <row r="29" spans="1:5" ht="12.75">
      <c r="A29" s="38" t="s">
        <v>55</v>
      </c>
      <c r="E29" s="39" t="s">
        <v>694</v>
      </c>
    </row>
    <row r="30" spans="1:5" ht="51">
      <c r="A30" t="s">
        <v>56</v>
      </c>
      <c r="E30" s="37" t="s">
        <v>187</v>
      </c>
    </row>
    <row r="31" spans="1:16" ht="12.75">
      <c r="A31" s="26" t="s">
        <v>48</v>
      </c>
      <c r="B31" s="31" t="s">
        <v>430</v>
      </c>
      <c r="C31" s="31" t="s">
        <v>695</v>
      </c>
      <c r="D31" s="26" t="s">
        <v>50</v>
      </c>
      <c r="E31" s="32" t="s">
        <v>696</v>
      </c>
      <c r="F31" s="33" t="s">
        <v>179</v>
      </c>
      <c r="G31" s="34">
        <v>928.38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697</v>
      </c>
    </row>
    <row r="33" spans="1:5" ht="12.75">
      <c r="A33" s="38" t="s">
        <v>55</v>
      </c>
      <c r="E33" s="39" t="s">
        <v>698</v>
      </c>
    </row>
    <row r="34" spans="1:5" ht="153">
      <c r="A34" t="s">
        <v>56</v>
      </c>
      <c r="E34" s="37" t="s">
        <v>384</v>
      </c>
    </row>
    <row r="35" spans="1:16" ht="12.75">
      <c r="A35" s="26" t="s">
        <v>48</v>
      </c>
      <c r="B35" s="31" t="s">
        <v>433</v>
      </c>
      <c r="C35" s="31" t="s">
        <v>699</v>
      </c>
      <c r="D35" s="26" t="s">
        <v>50</v>
      </c>
      <c r="E35" s="32" t="s">
        <v>700</v>
      </c>
      <c r="F35" s="33" t="s">
        <v>179</v>
      </c>
      <c r="G35" s="34">
        <v>16.68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701</v>
      </c>
    </row>
    <row r="37" spans="1:5" ht="12.75">
      <c r="A37" s="38" t="s">
        <v>55</v>
      </c>
      <c r="E37" s="39" t="s">
        <v>702</v>
      </c>
    </row>
    <row r="38" spans="1:5" ht="153">
      <c r="A38" t="s">
        <v>56</v>
      </c>
      <c r="E38" s="37" t="s">
        <v>384</v>
      </c>
    </row>
    <row r="39" spans="1:16" ht="25.5">
      <c r="A39" s="26" t="s">
        <v>48</v>
      </c>
      <c r="B39" s="31" t="s">
        <v>439</v>
      </c>
      <c r="C39" s="31" t="s">
        <v>703</v>
      </c>
      <c r="D39" s="26" t="s">
        <v>50</v>
      </c>
      <c r="E39" s="32" t="s">
        <v>704</v>
      </c>
      <c r="F39" s="33" t="s">
        <v>179</v>
      </c>
      <c r="G39" s="34">
        <v>25.82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705</v>
      </c>
    </row>
    <row r="41" spans="1:5" ht="25.5">
      <c r="A41" s="38" t="s">
        <v>55</v>
      </c>
      <c r="E41" s="39" t="s">
        <v>706</v>
      </c>
    </row>
    <row r="42" spans="1:5" ht="153">
      <c r="A42" t="s">
        <v>56</v>
      </c>
      <c r="E42" s="37" t="s">
        <v>384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250</v>
      </c>
      <c r="F43" s="6"/>
      <c r="G43" s="6"/>
      <c r="H43" s="6"/>
      <c r="I43" s="43">
        <f>0+Q43</f>
      </c>
      <c r="O43">
        <f>0+R43</f>
      </c>
      <c r="Q43">
        <f>0+I44+I48</f>
      </c>
      <c r="R43">
        <f>0+O44+O48</f>
      </c>
    </row>
    <row r="44" spans="1:16" ht="12.75">
      <c r="A44" s="26" t="s">
        <v>48</v>
      </c>
      <c r="B44" s="31" t="s">
        <v>267</v>
      </c>
      <c r="C44" s="31" t="s">
        <v>268</v>
      </c>
      <c r="D44" s="26" t="s">
        <v>50</v>
      </c>
      <c r="E44" s="32" t="s">
        <v>269</v>
      </c>
      <c r="F44" s="33" t="s">
        <v>236</v>
      </c>
      <c r="G44" s="34">
        <v>8.1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707</v>
      </c>
    </row>
    <row r="46" spans="1:5" ht="12.75">
      <c r="A46" s="38" t="s">
        <v>55</v>
      </c>
      <c r="E46" s="39" t="s">
        <v>693</v>
      </c>
    </row>
    <row r="47" spans="1:5" ht="25.5">
      <c r="A47" t="s">
        <v>56</v>
      </c>
      <c r="E47" s="37" t="s">
        <v>271</v>
      </c>
    </row>
    <row r="48" spans="1:16" ht="12.75">
      <c r="A48" s="26" t="s">
        <v>48</v>
      </c>
      <c r="B48" s="31" t="s">
        <v>443</v>
      </c>
      <c r="C48" s="31" t="s">
        <v>708</v>
      </c>
      <c r="D48" s="26" t="s">
        <v>50</v>
      </c>
      <c r="E48" s="32" t="s">
        <v>709</v>
      </c>
      <c r="F48" s="33" t="s">
        <v>236</v>
      </c>
      <c r="G48" s="34">
        <v>540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710</v>
      </c>
    </row>
    <row r="50" spans="1:5" ht="12.75">
      <c r="A50" s="38" t="s">
        <v>55</v>
      </c>
      <c r="E50" s="39" t="s">
        <v>711</v>
      </c>
    </row>
    <row r="51" spans="1:5" ht="51">
      <c r="A51" t="s">
        <v>56</v>
      </c>
      <c r="E51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712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712</v>
      </c>
      <c r="D4" s="1"/>
      <c r="E4" s="14" t="s">
        <v>713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712</v>
      </c>
      <c r="D5" s="6"/>
      <c r="E5" s="18" t="s">
        <v>713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165</v>
      </c>
      <c r="C10" s="31" t="s">
        <v>155</v>
      </c>
      <c r="D10" s="26" t="s">
        <v>50</v>
      </c>
      <c r="E10" s="32" t="s">
        <v>156</v>
      </c>
      <c r="F10" s="33" t="s">
        <v>133</v>
      </c>
      <c r="G10" s="34">
        <v>6.784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715</v>
      </c>
    </row>
    <row r="12" spans="1:5" ht="12.75">
      <c r="A12" s="38" t="s">
        <v>55</v>
      </c>
      <c r="E12" s="39" t="s">
        <v>716</v>
      </c>
    </row>
    <row r="13" spans="1:5" ht="369.75">
      <c r="A13" t="s">
        <v>56</v>
      </c>
      <c r="E13" s="37" t="s">
        <v>159</v>
      </c>
    </row>
    <row r="14" spans="1:16" ht="12.75">
      <c r="A14" s="26" t="s">
        <v>48</v>
      </c>
      <c r="B14" s="31" t="s">
        <v>524</v>
      </c>
      <c r="C14" s="31" t="s">
        <v>653</v>
      </c>
      <c r="D14" s="26" t="s">
        <v>50</v>
      </c>
      <c r="E14" s="32" t="s">
        <v>654</v>
      </c>
      <c r="F14" s="33" t="s">
        <v>133</v>
      </c>
      <c r="G14" s="34">
        <v>5.088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717</v>
      </c>
    </row>
    <row r="16" spans="1:5" ht="12.75">
      <c r="A16" s="38" t="s">
        <v>55</v>
      </c>
      <c r="E16" s="39" t="s">
        <v>718</v>
      </c>
    </row>
    <row r="17" spans="1:5" ht="267.75">
      <c r="A17" t="s">
        <v>56</v>
      </c>
      <c r="E17" s="37" t="s">
        <v>656</v>
      </c>
    </row>
    <row r="18" spans="1:16" ht="12.75">
      <c r="A18" s="26" t="s">
        <v>48</v>
      </c>
      <c r="B18" s="31" t="s">
        <v>657</v>
      </c>
      <c r="C18" s="31" t="s">
        <v>365</v>
      </c>
      <c r="D18" s="26" t="s">
        <v>50</v>
      </c>
      <c r="E18" s="32" t="s">
        <v>366</v>
      </c>
      <c r="F18" s="33" t="s">
        <v>133</v>
      </c>
      <c r="G18" s="34">
        <v>4.407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690</v>
      </c>
    </row>
    <row r="20" spans="1:5" ht="12.75">
      <c r="A20" s="38" t="s">
        <v>55</v>
      </c>
      <c r="E20" s="39" t="s">
        <v>719</v>
      </c>
    </row>
    <row r="21" spans="1:5" ht="242.25">
      <c r="A21" t="s">
        <v>56</v>
      </c>
      <c r="E21" s="37" t="s">
        <v>369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176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233</v>
      </c>
      <c r="C23" s="31" t="s">
        <v>234</v>
      </c>
      <c r="D23" s="26" t="s">
        <v>50</v>
      </c>
      <c r="E23" s="32" t="s">
        <v>235</v>
      </c>
      <c r="F23" s="33" t="s">
        <v>236</v>
      </c>
      <c r="G23" s="34">
        <v>27.05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692</v>
      </c>
    </row>
    <row r="25" spans="1:5" ht="12.75">
      <c r="A25" s="38" t="s">
        <v>55</v>
      </c>
      <c r="E25" s="39" t="s">
        <v>720</v>
      </c>
    </row>
    <row r="26" spans="1:5" ht="38.25">
      <c r="A26" t="s">
        <v>56</v>
      </c>
      <c r="E26" s="37" t="s">
        <v>239</v>
      </c>
    </row>
    <row r="27" spans="1:16" ht="12.75">
      <c r="A27" s="26" t="s">
        <v>48</v>
      </c>
      <c r="B27" s="31" t="s">
        <v>124</v>
      </c>
      <c r="C27" s="31" t="s">
        <v>246</v>
      </c>
      <c r="D27" s="26" t="s">
        <v>50</v>
      </c>
      <c r="E27" s="32" t="s">
        <v>247</v>
      </c>
      <c r="F27" s="33" t="s">
        <v>133</v>
      </c>
      <c r="G27" s="34">
        <v>33.876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391</v>
      </c>
    </row>
    <row r="29" spans="1:5" ht="12.75">
      <c r="A29" s="38" t="s">
        <v>55</v>
      </c>
      <c r="E29" s="39" t="s">
        <v>721</v>
      </c>
    </row>
    <row r="30" spans="1:5" ht="51">
      <c r="A30" t="s">
        <v>56</v>
      </c>
      <c r="E30" s="37" t="s">
        <v>187</v>
      </c>
    </row>
    <row r="31" spans="1:16" ht="12.75">
      <c r="A31" s="26" t="s">
        <v>48</v>
      </c>
      <c r="B31" s="31" t="s">
        <v>430</v>
      </c>
      <c r="C31" s="31" t="s">
        <v>695</v>
      </c>
      <c r="D31" s="26" t="s">
        <v>50</v>
      </c>
      <c r="E31" s="32" t="s">
        <v>696</v>
      </c>
      <c r="F31" s="33" t="s">
        <v>179</v>
      </c>
      <c r="G31" s="34">
        <v>88.95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697</v>
      </c>
    </row>
    <row r="33" spans="1:5" ht="12.75">
      <c r="A33" s="38" t="s">
        <v>55</v>
      </c>
      <c r="E33" s="39" t="s">
        <v>722</v>
      </c>
    </row>
    <row r="34" spans="1:5" ht="153">
      <c r="A34" t="s">
        <v>56</v>
      </c>
      <c r="E34" s="37" t="s">
        <v>384</v>
      </c>
    </row>
    <row r="35" spans="1:16" ht="12.75">
      <c r="A35" s="26" t="s">
        <v>48</v>
      </c>
      <c r="B35" s="31" t="s">
        <v>433</v>
      </c>
      <c r="C35" s="31" t="s">
        <v>699</v>
      </c>
      <c r="D35" s="26" t="s">
        <v>50</v>
      </c>
      <c r="E35" s="32" t="s">
        <v>700</v>
      </c>
      <c r="F35" s="33" t="s">
        <v>179</v>
      </c>
      <c r="G35" s="34">
        <v>67.4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701</v>
      </c>
    </row>
    <row r="37" spans="1:5" ht="12.75">
      <c r="A37" s="38" t="s">
        <v>55</v>
      </c>
      <c r="E37" s="39" t="s">
        <v>723</v>
      </c>
    </row>
    <row r="38" spans="1:5" ht="153">
      <c r="A38" t="s">
        <v>56</v>
      </c>
      <c r="E38" s="37" t="s">
        <v>384</v>
      </c>
    </row>
    <row r="39" spans="1:16" ht="25.5">
      <c r="A39" s="26" t="s">
        <v>48</v>
      </c>
      <c r="B39" s="31" t="s">
        <v>439</v>
      </c>
      <c r="C39" s="31" t="s">
        <v>703</v>
      </c>
      <c r="D39" s="26" t="s">
        <v>50</v>
      </c>
      <c r="E39" s="32" t="s">
        <v>704</v>
      </c>
      <c r="F39" s="33" t="s">
        <v>179</v>
      </c>
      <c r="G39" s="34">
        <v>13.25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705</v>
      </c>
    </row>
    <row r="41" spans="1:5" ht="12.75">
      <c r="A41" s="38" t="s">
        <v>55</v>
      </c>
      <c r="E41" s="39" t="s">
        <v>724</v>
      </c>
    </row>
    <row r="42" spans="1:5" ht="153">
      <c r="A42" t="s">
        <v>56</v>
      </c>
      <c r="E42" s="37" t="s">
        <v>384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250</v>
      </c>
      <c r="F43" s="6"/>
      <c r="G43" s="6"/>
      <c r="H43" s="6"/>
      <c r="I43" s="43">
        <f>0+Q43</f>
      </c>
      <c r="O43">
        <f>0+R43</f>
      </c>
      <c r="Q43">
        <f>0+I44+I48</f>
      </c>
      <c r="R43">
        <f>0+O44+O48</f>
      </c>
    </row>
    <row r="44" spans="1:16" ht="12.75">
      <c r="A44" s="26" t="s">
        <v>48</v>
      </c>
      <c r="B44" s="31" t="s">
        <v>267</v>
      </c>
      <c r="C44" s="31" t="s">
        <v>268</v>
      </c>
      <c r="D44" s="26" t="s">
        <v>50</v>
      </c>
      <c r="E44" s="32" t="s">
        <v>269</v>
      </c>
      <c r="F44" s="33" t="s">
        <v>236</v>
      </c>
      <c r="G44" s="34">
        <v>27.05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707</v>
      </c>
    </row>
    <row r="46" spans="1:5" ht="12.75">
      <c r="A46" s="38" t="s">
        <v>55</v>
      </c>
      <c r="E46" s="39" t="s">
        <v>720</v>
      </c>
    </row>
    <row r="47" spans="1:5" ht="25.5">
      <c r="A47" t="s">
        <v>56</v>
      </c>
      <c r="E47" s="37" t="s">
        <v>271</v>
      </c>
    </row>
    <row r="48" spans="1:16" ht="12.75">
      <c r="A48" s="26" t="s">
        <v>48</v>
      </c>
      <c r="B48" s="31" t="s">
        <v>443</v>
      </c>
      <c r="C48" s="31" t="s">
        <v>708</v>
      </c>
      <c r="D48" s="26" t="s">
        <v>50</v>
      </c>
      <c r="E48" s="32" t="s">
        <v>709</v>
      </c>
      <c r="F48" s="33" t="s">
        <v>236</v>
      </c>
      <c r="G48" s="34">
        <v>90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710</v>
      </c>
    </row>
    <row r="50" spans="1:5" ht="12.75">
      <c r="A50" s="38" t="s">
        <v>55</v>
      </c>
      <c r="E50" s="39" t="s">
        <v>725</v>
      </c>
    </row>
    <row r="51" spans="1:5" ht="51">
      <c r="A51" t="s">
        <v>56</v>
      </c>
      <c r="E51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726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726</v>
      </c>
      <c r="D4" s="1"/>
      <c r="E4" s="14" t="s">
        <v>727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726</v>
      </c>
      <c r="D5" s="6"/>
      <c r="E5" s="18" t="s">
        <v>727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165</v>
      </c>
      <c r="C10" s="31" t="s">
        <v>155</v>
      </c>
      <c r="D10" s="26" t="s">
        <v>50</v>
      </c>
      <c r="E10" s="32" t="s">
        <v>156</v>
      </c>
      <c r="F10" s="33" t="s">
        <v>133</v>
      </c>
      <c r="G10" s="34">
        <v>16.084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715</v>
      </c>
    </row>
    <row r="12" spans="1:5" ht="12.75">
      <c r="A12" s="38" t="s">
        <v>55</v>
      </c>
      <c r="E12" s="39" t="s">
        <v>729</v>
      </c>
    </row>
    <row r="13" spans="1:5" ht="369.75">
      <c r="A13" t="s">
        <v>56</v>
      </c>
      <c r="E13" s="37" t="s">
        <v>159</v>
      </c>
    </row>
    <row r="14" spans="1:16" ht="12.75">
      <c r="A14" s="26" t="s">
        <v>48</v>
      </c>
      <c r="B14" s="31" t="s">
        <v>524</v>
      </c>
      <c r="C14" s="31" t="s">
        <v>653</v>
      </c>
      <c r="D14" s="26" t="s">
        <v>50</v>
      </c>
      <c r="E14" s="32" t="s">
        <v>654</v>
      </c>
      <c r="F14" s="33" t="s">
        <v>133</v>
      </c>
      <c r="G14" s="34">
        <v>12.063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717</v>
      </c>
    </row>
    <row r="16" spans="1:5" ht="12.75">
      <c r="A16" s="38" t="s">
        <v>55</v>
      </c>
      <c r="E16" s="39" t="s">
        <v>730</v>
      </c>
    </row>
    <row r="17" spans="1:5" ht="267.75">
      <c r="A17" t="s">
        <v>56</v>
      </c>
      <c r="E17" s="37" t="s">
        <v>656</v>
      </c>
    </row>
    <row r="18" spans="1:16" ht="12.75">
      <c r="A18" s="26" t="s">
        <v>48</v>
      </c>
      <c r="B18" s="31" t="s">
        <v>657</v>
      </c>
      <c r="C18" s="31" t="s">
        <v>365</v>
      </c>
      <c r="D18" s="26" t="s">
        <v>50</v>
      </c>
      <c r="E18" s="32" t="s">
        <v>366</v>
      </c>
      <c r="F18" s="33" t="s">
        <v>133</v>
      </c>
      <c r="G18" s="34">
        <v>10.01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690</v>
      </c>
    </row>
    <row r="20" spans="1:5" ht="12.75">
      <c r="A20" s="38" t="s">
        <v>55</v>
      </c>
      <c r="E20" s="39" t="s">
        <v>731</v>
      </c>
    </row>
    <row r="21" spans="1:5" ht="242.25">
      <c r="A21" t="s">
        <v>56</v>
      </c>
      <c r="E21" s="37" t="s">
        <v>369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176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124</v>
      </c>
      <c r="C23" s="31" t="s">
        <v>246</v>
      </c>
      <c r="D23" s="26" t="s">
        <v>50</v>
      </c>
      <c r="E23" s="32" t="s">
        <v>247</v>
      </c>
      <c r="F23" s="33" t="s">
        <v>133</v>
      </c>
      <c r="G23" s="34">
        <v>70.246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391</v>
      </c>
    </row>
    <row r="25" spans="1:5" ht="12.75">
      <c r="A25" s="38" t="s">
        <v>55</v>
      </c>
      <c r="E25" s="39" t="s">
        <v>732</v>
      </c>
    </row>
    <row r="26" spans="1:5" ht="51">
      <c r="A26" t="s">
        <v>56</v>
      </c>
      <c r="E26" s="37" t="s">
        <v>187</v>
      </c>
    </row>
    <row r="27" spans="1:16" ht="12.75">
      <c r="A27" s="26" t="s">
        <v>48</v>
      </c>
      <c r="B27" s="31" t="s">
        <v>430</v>
      </c>
      <c r="C27" s="31" t="s">
        <v>695</v>
      </c>
      <c r="D27" s="26" t="s">
        <v>50</v>
      </c>
      <c r="E27" s="32" t="s">
        <v>696</v>
      </c>
      <c r="F27" s="33" t="s">
        <v>179</v>
      </c>
      <c r="G27" s="34">
        <v>336.6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38.25">
      <c r="A28" s="36" t="s">
        <v>53</v>
      </c>
      <c r="E28" s="37" t="s">
        <v>697</v>
      </c>
    </row>
    <row r="29" spans="1:5" ht="12.75">
      <c r="A29" s="38" t="s">
        <v>55</v>
      </c>
      <c r="E29" s="39" t="s">
        <v>733</v>
      </c>
    </row>
    <row r="30" spans="1:5" ht="153">
      <c r="A30" t="s">
        <v>56</v>
      </c>
      <c r="E30" s="37" t="s">
        <v>384</v>
      </c>
    </row>
    <row r="31" spans="1:16" ht="12.75">
      <c r="A31" s="26" t="s">
        <v>48</v>
      </c>
      <c r="B31" s="31" t="s">
        <v>433</v>
      </c>
      <c r="C31" s="31" t="s">
        <v>699</v>
      </c>
      <c r="D31" s="26" t="s">
        <v>50</v>
      </c>
      <c r="E31" s="32" t="s">
        <v>700</v>
      </c>
      <c r="F31" s="33" t="s">
        <v>179</v>
      </c>
      <c r="G31" s="34">
        <v>42.83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701</v>
      </c>
    </row>
    <row r="33" spans="1:5" ht="12.75">
      <c r="A33" s="38" t="s">
        <v>55</v>
      </c>
      <c r="E33" s="39" t="s">
        <v>734</v>
      </c>
    </row>
    <row r="34" spans="1:5" ht="153">
      <c r="A34" t="s">
        <v>56</v>
      </c>
      <c r="E34" s="37" t="s">
        <v>384</v>
      </c>
    </row>
    <row r="35" spans="1:16" ht="25.5">
      <c r="A35" s="26" t="s">
        <v>48</v>
      </c>
      <c r="B35" s="31" t="s">
        <v>439</v>
      </c>
      <c r="C35" s="31" t="s">
        <v>703</v>
      </c>
      <c r="D35" s="26" t="s">
        <v>50</v>
      </c>
      <c r="E35" s="32" t="s">
        <v>704</v>
      </c>
      <c r="F35" s="33" t="s">
        <v>179</v>
      </c>
      <c r="G35" s="34">
        <v>6.4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705</v>
      </c>
    </row>
    <row r="37" spans="1:5" ht="12.75">
      <c r="A37" s="38" t="s">
        <v>55</v>
      </c>
      <c r="E37" s="39" t="s">
        <v>735</v>
      </c>
    </row>
    <row r="38" spans="1:5" ht="153">
      <c r="A38" t="s">
        <v>56</v>
      </c>
      <c r="E38" s="37" t="s">
        <v>384</v>
      </c>
    </row>
    <row r="39" spans="1:16" ht="25.5">
      <c r="A39" s="26" t="s">
        <v>48</v>
      </c>
      <c r="B39" s="31" t="s">
        <v>410</v>
      </c>
      <c r="C39" s="31" t="s">
        <v>736</v>
      </c>
      <c r="D39" s="26" t="s">
        <v>50</v>
      </c>
      <c r="E39" s="32" t="s">
        <v>737</v>
      </c>
      <c r="F39" s="33" t="s">
        <v>179</v>
      </c>
      <c r="G39" s="34">
        <v>16.27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37" t="s">
        <v>701</v>
      </c>
    </row>
    <row r="41" spans="1:5" ht="12.75">
      <c r="A41" s="38" t="s">
        <v>55</v>
      </c>
      <c r="E41" s="39" t="s">
        <v>738</v>
      </c>
    </row>
    <row r="42" spans="1:5" ht="153">
      <c r="A42" t="s">
        <v>56</v>
      </c>
      <c r="E42" s="37" t="s">
        <v>384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250</v>
      </c>
      <c r="F43" s="6"/>
      <c r="G43" s="6"/>
      <c r="H43" s="6"/>
      <c r="I43" s="43">
        <f>0+Q43</f>
      </c>
      <c r="O43">
        <f>0+R43</f>
      </c>
      <c r="Q43">
        <f>0+I44</f>
      </c>
      <c r="R43">
        <f>0+O44</f>
      </c>
    </row>
    <row r="44" spans="1:16" ht="12.75">
      <c r="A44" s="26" t="s">
        <v>48</v>
      </c>
      <c r="B44" s="31" t="s">
        <v>443</v>
      </c>
      <c r="C44" s="31" t="s">
        <v>708</v>
      </c>
      <c r="D44" s="26" t="s">
        <v>50</v>
      </c>
      <c r="E44" s="32" t="s">
        <v>709</v>
      </c>
      <c r="F44" s="33" t="s">
        <v>236</v>
      </c>
      <c r="G44" s="34">
        <v>143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51">
      <c r="A45" s="36" t="s">
        <v>53</v>
      </c>
      <c r="E45" s="37" t="s">
        <v>710</v>
      </c>
    </row>
    <row r="46" spans="1:5" ht="12.75">
      <c r="A46" s="38" t="s">
        <v>55</v>
      </c>
      <c r="E46" s="39" t="s">
        <v>739</v>
      </c>
    </row>
    <row r="47" spans="1:5" ht="51">
      <c r="A47" t="s">
        <v>56</v>
      </c>
      <c r="E47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0+O9+O14+O27+O44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740</v>
      </c>
      <c r="I3" s="40">
        <f>0+I9+I14+I27+I44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740</v>
      </c>
      <c r="D4" s="1"/>
      <c r="E4" s="14" t="s">
        <v>741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740</v>
      </c>
      <c r="D5" s="6"/>
      <c r="E5" s="18" t="s">
        <v>741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99.1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743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</f>
      </c>
      <c r="R14">
        <f>0+O15+O19+O23</f>
      </c>
    </row>
    <row r="15" spans="1:16" ht="12.75">
      <c r="A15" s="26" t="s">
        <v>48</v>
      </c>
      <c r="B15" s="31" t="s">
        <v>76</v>
      </c>
      <c r="C15" s="31" t="s">
        <v>145</v>
      </c>
      <c r="D15" s="26" t="s">
        <v>50</v>
      </c>
      <c r="E15" s="32" t="s">
        <v>146</v>
      </c>
      <c r="F15" s="33" t="s">
        <v>133</v>
      </c>
      <c r="G15" s="34">
        <v>49.51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147</v>
      </c>
    </row>
    <row r="17" spans="1:5" ht="38.25">
      <c r="A17" s="38" t="s">
        <v>55</v>
      </c>
      <c r="E17" s="44" t="s">
        <v>744</v>
      </c>
    </row>
    <row r="18" spans="1:5" ht="191.25">
      <c r="A18" t="s">
        <v>56</v>
      </c>
      <c r="E18" s="37" t="s">
        <v>149</v>
      </c>
    </row>
    <row r="19" spans="1:16" ht="12.75">
      <c r="A19" s="26" t="s">
        <v>48</v>
      </c>
      <c r="B19" s="31" t="s">
        <v>165</v>
      </c>
      <c r="C19" s="31" t="s">
        <v>155</v>
      </c>
      <c r="D19" s="26" t="s">
        <v>50</v>
      </c>
      <c r="E19" s="32" t="s">
        <v>156</v>
      </c>
      <c r="F19" s="33" t="s">
        <v>133</v>
      </c>
      <c r="G19" s="34">
        <v>51.75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45" t="s">
        <v>745</v>
      </c>
    </row>
    <row r="21" spans="1:5" ht="12.75">
      <c r="A21" s="38" t="s">
        <v>55</v>
      </c>
      <c r="E21" s="39" t="s">
        <v>746</v>
      </c>
    </row>
    <row r="22" spans="1:5" ht="369.75">
      <c r="A22" t="s">
        <v>56</v>
      </c>
      <c r="E22" s="37" t="s">
        <v>159</v>
      </c>
    </row>
    <row r="23" spans="1:16" ht="12.75">
      <c r="A23" s="26" t="s">
        <v>48</v>
      </c>
      <c r="B23" s="31" t="s">
        <v>657</v>
      </c>
      <c r="C23" s="31" t="s">
        <v>365</v>
      </c>
      <c r="D23" s="26" t="s">
        <v>50</v>
      </c>
      <c r="E23" s="32" t="s">
        <v>366</v>
      </c>
      <c r="F23" s="33" t="s">
        <v>133</v>
      </c>
      <c r="G23" s="34">
        <v>2.24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45" t="s">
        <v>344</v>
      </c>
    </row>
    <row r="25" spans="1:5" ht="12.75">
      <c r="A25" s="38" t="s">
        <v>55</v>
      </c>
      <c r="E25" s="39" t="s">
        <v>747</v>
      </c>
    </row>
    <row r="26" spans="1:5" ht="242.25">
      <c r="A26" t="s">
        <v>56</v>
      </c>
      <c r="E26" s="37" t="s">
        <v>369</v>
      </c>
    </row>
    <row r="27" spans="1:18" ht="12.75" customHeight="1">
      <c r="A27" s="6" t="s">
        <v>46</v>
      </c>
      <c r="B27" s="6"/>
      <c r="C27" s="42" t="s">
        <v>37</v>
      </c>
      <c r="D27" s="6"/>
      <c r="E27" s="29" t="s">
        <v>176</v>
      </c>
      <c r="F27" s="6"/>
      <c r="G27" s="6"/>
      <c r="H27" s="6"/>
      <c r="I27" s="43">
        <f>0+Q27</f>
      </c>
      <c r="O27">
        <f>0+R27</f>
      </c>
      <c r="Q27">
        <f>0+I28+I32+I36+I40</f>
      </c>
      <c r="R27">
        <f>0+O28+O32+O36+O40</f>
      </c>
    </row>
    <row r="28" spans="1:16" ht="12.75">
      <c r="A28" s="26" t="s">
        <v>48</v>
      </c>
      <c r="B28" s="31" t="s">
        <v>124</v>
      </c>
      <c r="C28" s="31" t="s">
        <v>246</v>
      </c>
      <c r="D28" s="26" t="s">
        <v>50</v>
      </c>
      <c r="E28" s="32" t="s">
        <v>247</v>
      </c>
      <c r="F28" s="33" t="s">
        <v>133</v>
      </c>
      <c r="G28" s="34">
        <v>93.15</v>
      </c>
      <c r="H28" s="35">
        <v>0</v>
      </c>
      <c r="I28" s="35">
        <f>ROUND(ROUND(H28,2)*ROUND(G28,3),2)</f>
      </c>
      <c r="O28">
        <f>(I28*21)/100</f>
      </c>
      <c r="P28" t="s">
        <v>27</v>
      </c>
    </row>
    <row r="29" spans="1:5" ht="25.5">
      <c r="A29" s="36" t="s">
        <v>53</v>
      </c>
      <c r="E29" s="37" t="s">
        <v>344</v>
      </c>
    </row>
    <row r="30" spans="1:5" ht="12.75">
      <c r="A30" s="38" t="s">
        <v>55</v>
      </c>
      <c r="E30" s="39" t="s">
        <v>748</v>
      </c>
    </row>
    <row r="31" spans="1:5" ht="51">
      <c r="A31" t="s">
        <v>56</v>
      </c>
      <c r="E31" s="37" t="s">
        <v>187</v>
      </c>
    </row>
    <row r="32" spans="1:16" ht="12.75">
      <c r="A32" s="26" t="s">
        <v>48</v>
      </c>
      <c r="B32" s="31" t="s">
        <v>433</v>
      </c>
      <c r="C32" s="31" t="s">
        <v>699</v>
      </c>
      <c r="D32" s="26" t="s">
        <v>50</v>
      </c>
      <c r="E32" s="32" t="s">
        <v>700</v>
      </c>
      <c r="F32" s="33" t="s">
        <v>179</v>
      </c>
      <c r="G32" s="34">
        <v>317</v>
      </c>
      <c r="H32" s="35">
        <v>0</v>
      </c>
      <c r="I32" s="35">
        <f>ROUND(ROUND(H32,2)*ROUND(G32,3),2)</f>
      </c>
      <c r="O32">
        <f>(I32*21)/100</f>
      </c>
      <c r="P32" t="s">
        <v>27</v>
      </c>
    </row>
    <row r="33" spans="1:5" ht="38.25">
      <c r="A33" s="36" t="s">
        <v>53</v>
      </c>
      <c r="E33" s="37" t="s">
        <v>701</v>
      </c>
    </row>
    <row r="34" spans="1:5" ht="12.75">
      <c r="A34" s="38" t="s">
        <v>55</v>
      </c>
      <c r="E34" s="39" t="s">
        <v>749</v>
      </c>
    </row>
    <row r="35" spans="1:5" ht="153">
      <c r="A35" t="s">
        <v>56</v>
      </c>
      <c r="E35" s="37" t="s">
        <v>384</v>
      </c>
    </row>
    <row r="36" spans="1:16" ht="25.5">
      <c r="A36" s="26" t="s">
        <v>48</v>
      </c>
      <c r="B36" s="31" t="s">
        <v>410</v>
      </c>
      <c r="C36" s="31" t="s">
        <v>736</v>
      </c>
      <c r="D36" s="26" t="s">
        <v>50</v>
      </c>
      <c r="E36" s="32" t="s">
        <v>737</v>
      </c>
      <c r="F36" s="33" t="s">
        <v>179</v>
      </c>
      <c r="G36" s="34">
        <v>28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38.25">
      <c r="A37" s="36" t="s">
        <v>53</v>
      </c>
      <c r="E37" s="37" t="s">
        <v>701</v>
      </c>
    </row>
    <row r="38" spans="1:5" ht="12.75">
      <c r="A38" s="38" t="s">
        <v>55</v>
      </c>
      <c r="E38" s="39" t="s">
        <v>750</v>
      </c>
    </row>
    <row r="39" spans="1:5" ht="153">
      <c r="A39" t="s">
        <v>56</v>
      </c>
      <c r="E39" s="37" t="s">
        <v>384</v>
      </c>
    </row>
    <row r="40" spans="1:16" ht="12.75">
      <c r="A40" s="26" t="s">
        <v>48</v>
      </c>
      <c r="B40" s="31" t="s">
        <v>448</v>
      </c>
      <c r="C40" s="31" t="s">
        <v>183</v>
      </c>
      <c r="D40" s="26" t="s">
        <v>50</v>
      </c>
      <c r="E40" s="32" t="s">
        <v>184</v>
      </c>
      <c r="F40" s="33" t="s">
        <v>179</v>
      </c>
      <c r="G40" s="34">
        <v>16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25.5">
      <c r="A41" s="36" t="s">
        <v>53</v>
      </c>
      <c r="E41" s="37" t="s">
        <v>751</v>
      </c>
    </row>
    <row r="42" spans="1:5" ht="12.75">
      <c r="A42" s="38" t="s">
        <v>55</v>
      </c>
      <c r="E42" s="39" t="s">
        <v>752</v>
      </c>
    </row>
    <row r="43" spans="1:5" ht="51">
      <c r="A43" t="s">
        <v>56</v>
      </c>
      <c r="E43" s="37" t="s">
        <v>187</v>
      </c>
    </row>
    <row r="44" spans="1:18" ht="12.75" customHeight="1">
      <c r="A44" s="6" t="s">
        <v>46</v>
      </c>
      <c r="B44" s="6"/>
      <c r="C44" s="42" t="s">
        <v>42</v>
      </c>
      <c r="D44" s="6"/>
      <c r="E44" s="29" t="s">
        <v>250</v>
      </c>
      <c r="F44" s="6"/>
      <c r="G44" s="6"/>
      <c r="H44" s="6"/>
      <c r="I44" s="43">
        <f>0+Q44</f>
      </c>
      <c r="O44">
        <f>0+R44</f>
      </c>
      <c r="Q44">
        <f>0+I45</f>
      </c>
      <c r="R44">
        <f>0+O45</f>
      </c>
    </row>
    <row r="45" spans="1:16" ht="12.75">
      <c r="A45" s="26" t="s">
        <v>48</v>
      </c>
      <c r="B45" s="31" t="s">
        <v>753</v>
      </c>
      <c r="C45" s="31" t="s">
        <v>262</v>
      </c>
      <c r="D45" s="26" t="s">
        <v>50</v>
      </c>
      <c r="E45" s="32" t="s">
        <v>263</v>
      </c>
      <c r="F45" s="33" t="s">
        <v>236</v>
      </c>
      <c r="G45" s="34">
        <v>32</v>
      </c>
      <c r="H45" s="35">
        <v>0</v>
      </c>
      <c r="I45" s="35">
        <f>ROUND(ROUND(H45,2)*ROUND(G45,3),2)</f>
      </c>
      <c r="O45">
        <f>(I45*21)/100</f>
      </c>
      <c r="P45" t="s">
        <v>27</v>
      </c>
    </row>
    <row r="46" spans="1:5" ht="38.25">
      <c r="A46" s="36" t="s">
        <v>53</v>
      </c>
      <c r="E46" s="37" t="s">
        <v>264</v>
      </c>
    </row>
    <row r="47" spans="1:5" ht="12.75">
      <c r="A47" s="38" t="s">
        <v>55</v>
      </c>
      <c r="E47" s="39" t="s">
        <v>754</v>
      </c>
    </row>
    <row r="48" spans="1:5" ht="51">
      <c r="A48" t="s">
        <v>56</v>
      </c>
      <c r="E48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755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755</v>
      </c>
      <c r="D4" s="1"/>
      <c r="E4" s="14" t="s">
        <v>756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755</v>
      </c>
      <c r="D5" s="6"/>
      <c r="E5" s="18" t="s">
        <v>756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42</v>
      </c>
      <c r="D9" s="27"/>
      <c r="E9" s="29" t="s">
        <v>250</v>
      </c>
      <c r="F9" s="27"/>
      <c r="G9" s="27"/>
      <c r="H9" s="27"/>
      <c r="I9" s="30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6" t="s">
        <v>48</v>
      </c>
      <c r="B10" s="31" t="s">
        <v>27</v>
      </c>
      <c r="C10" s="31" t="s">
        <v>605</v>
      </c>
      <c r="D10" s="26" t="s">
        <v>50</v>
      </c>
      <c r="E10" s="32" t="s">
        <v>606</v>
      </c>
      <c r="F10" s="33" t="s">
        <v>254</v>
      </c>
      <c r="G10" s="34">
        <v>40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50</v>
      </c>
    </row>
    <row r="12" spans="1:5" ht="12.75">
      <c r="A12" s="38" t="s">
        <v>55</v>
      </c>
      <c r="E12" s="39" t="s">
        <v>437</v>
      </c>
    </row>
    <row r="13" spans="1:5" ht="25.5">
      <c r="A13" t="s">
        <v>56</v>
      </c>
      <c r="E13" s="37" t="s">
        <v>608</v>
      </c>
    </row>
    <row r="14" spans="1:16" ht="12.75">
      <c r="A14" s="26" t="s">
        <v>48</v>
      </c>
      <c r="B14" s="31" t="s">
        <v>26</v>
      </c>
      <c r="C14" s="31" t="s">
        <v>609</v>
      </c>
      <c r="D14" s="26" t="s">
        <v>50</v>
      </c>
      <c r="E14" s="32" t="s">
        <v>610</v>
      </c>
      <c r="F14" s="33" t="s">
        <v>254</v>
      </c>
      <c r="G14" s="34">
        <v>47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611</v>
      </c>
    </row>
    <row r="16" spans="1:5" ht="12.75">
      <c r="A16" s="38" t="s">
        <v>55</v>
      </c>
      <c r="E16" s="39" t="s">
        <v>758</v>
      </c>
    </row>
    <row r="17" spans="1:5" ht="25.5">
      <c r="A17" t="s">
        <v>56</v>
      </c>
      <c r="E17" s="37" t="s">
        <v>612</v>
      </c>
    </row>
    <row r="18" spans="1:16" ht="12.75">
      <c r="A18" s="26" t="s">
        <v>48</v>
      </c>
      <c r="B18" s="31" t="s">
        <v>35</v>
      </c>
      <c r="C18" s="31" t="s">
        <v>759</v>
      </c>
      <c r="D18" s="26" t="s">
        <v>50</v>
      </c>
      <c r="E18" s="32" t="s">
        <v>760</v>
      </c>
      <c r="F18" s="33" t="s">
        <v>254</v>
      </c>
      <c r="G18" s="34">
        <v>7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50</v>
      </c>
    </row>
    <row r="20" spans="1:5" ht="12.75">
      <c r="A20" s="38" t="s">
        <v>55</v>
      </c>
      <c r="E20" s="39" t="s">
        <v>761</v>
      </c>
    </row>
    <row r="21" spans="1:5" ht="25.5">
      <c r="A21" t="s">
        <v>56</v>
      </c>
      <c r="E21" s="37" t="s">
        <v>608</v>
      </c>
    </row>
    <row r="22" spans="1:16" ht="25.5">
      <c r="A22" s="26" t="s">
        <v>48</v>
      </c>
      <c r="B22" s="31" t="s">
        <v>37</v>
      </c>
      <c r="C22" s="31" t="s">
        <v>613</v>
      </c>
      <c r="D22" s="26" t="s">
        <v>50</v>
      </c>
      <c r="E22" s="32" t="s">
        <v>614</v>
      </c>
      <c r="F22" s="33" t="s">
        <v>254</v>
      </c>
      <c r="G22" s="34">
        <v>35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50</v>
      </c>
    </row>
    <row r="24" spans="1:5" ht="12.75">
      <c r="A24" s="38" t="s">
        <v>55</v>
      </c>
      <c r="E24" s="39" t="s">
        <v>762</v>
      </c>
    </row>
    <row r="25" spans="1:5" ht="25.5">
      <c r="A25" t="s">
        <v>56</v>
      </c>
      <c r="E25" s="37" t="s">
        <v>615</v>
      </c>
    </row>
    <row r="26" spans="1:16" ht="12.75">
      <c r="A26" s="26" t="s">
        <v>48</v>
      </c>
      <c r="B26" s="31" t="s">
        <v>39</v>
      </c>
      <c r="C26" s="31" t="s">
        <v>616</v>
      </c>
      <c r="D26" s="26" t="s">
        <v>50</v>
      </c>
      <c r="E26" s="32" t="s">
        <v>617</v>
      </c>
      <c r="F26" s="33" t="s">
        <v>254</v>
      </c>
      <c r="G26" s="34">
        <v>29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50</v>
      </c>
    </row>
    <row r="28" spans="1:5" ht="12.75">
      <c r="A28" s="38" t="s">
        <v>55</v>
      </c>
      <c r="E28" s="39" t="s">
        <v>763</v>
      </c>
    </row>
    <row r="29" spans="1:5" ht="25.5">
      <c r="A29" t="s">
        <v>56</v>
      </c>
      <c r="E29" s="37" t="s">
        <v>612</v>
      </c>
    </row>
    <row r="30" spans="1:16" ht="25.5">
      <c r="A30" s="26" t="s">
        <v>48</v>
      </c>
      <c r="B30" s="31" t="s">
        <v>76</v>
      </c>
      <c r="C30" s="31" t="s">
        <v>618</v>
      </c>
      <c r="D30" s="26" t="s">
        <v>50</v>
      </c>
      <c r="E30" s="32" t="s">
        <v>619</v>
      </c>
      <c r="F30" s="33" t="s">
        <v>179</v>
      </c>
      <c r="G30" s="34">
        <v>649.819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620</v>
      </c>
    </row>
    <row r="32" spans="1:5" ht="140.25">
      <c r="A32" s="38" t="s">
        <v>55</v>
      </c>
      <c r="E32" s="39" t="s">
        <v>764</v>
      </c>
    </row>
    <row r="33" spans="1:5" ht="38.25">
      <c r="A33" t="s">
        <v>56</v>
      </c>
      <c r="E33" s="37" t="s">
        <v>622</v>
      </c>
    </row>
    <row r="34" spans="1:16" ht="25.5">
      <c r="A34" s="26" t="s">
        <v>48</v>
      </c>
      <c r="B34" s="31" t="s">
        <v>81</v>
      </c>
      <c r="C34" s="31" t="s">
        <v>623</v>
      </c>
      <c r="D34" s="26" t="s">
        <v>50</v>
      </c>
      <c r="E34" s="32" t="s">
        <v>624</v>
      </c>
      <c r="F34" s="33" t="s">
        <v>179</v>
      </c>
      <c r="G34" s="34">
        <v>649.819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53</v>
      </c>
      <c r="E35" s="37" t="s">
        <v>625</v>
      </c>
    </row>
    <row r="36" spans="1:5" ht="140.25">
      <c r="A36" s="38" t="s">
        <v>55</v>
      </c>
      <c r="E36" s="39" t="s">
        <v>764</v>
      </c>
    </row>
    <row r="37" spans="1:5" ht="38.25">
      <c r="A37" t="s">
        <v>56</v>
      </c>
      <c r="E37" s="37" t="s">
        <v>622</v>
      </c>
    </row>
    <row r="38" spans="1:16" ht="12.75">
      <c r="A38" s="26" t="s">
        <v>48</v>
      </c>
      <c r="B38" s="31" t="s">
        <v>42</v>
      </c>
      <c r="C38" s="31" t="s">
        <v>626</v>
      </c>
      <c r="D38" s="26" t="s">
        <v>50</v>
      </c>
      <c r="E38" s="32" t="s">
        <v>627</v>
      </c>
      <c r="F38" s="33" t="s">
        <v>179</v>
      </c>
      <c r="G38" s="34">
        <v>12950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12.75">
      <c r="A39" s="36" t="s">
        <v>53</v>
      </c>
      <c r="E39" s="37" t="s">
        <v>628</v>
      </c>
    </row>
    <row r="40" spans="1:5" ht="12.75">
      <c r="A40" s="38" t="s">
        <v>55</v>
      </c>
      <c r="E40" s="39" t="s">
        <v>765</v>
      </c>
    </row>
    <row r="41" spans="1:5" ht="25.5">
      <c r="A41" t="s">
        <v>56</v>
      </c>
      <c r="E41" s="37" t="s">
        <v>630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766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766</v>
      </c>
      <c r="D4" s="1"/>
      <c r="E4" s="14" t="s">
        <v>767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766</v>
      </c>
      <c r="D5" s="6"/>
      <c r="E5" s="18" t="s">
        <v>767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42</v>
      </c>
      <c r="D9" s="27"/>
      <c r="E9" s="29" t="s">
        <v>250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27</v>
      </c>
      <c r="C10" s="31" t="s">
        <v>605</v>
      </c>
      <c r="D10" s="26" t="s">
        <v>50</v>
      </c>
      <c r="E10" s="32" t="s">
        <v>606</v>
      </c>
      <c r="F10" s="33" t="s">
        <v>254</v>
      </c>
      <c r="G10" s="34">
        <v>13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50</v>
      </c>
    </row>
    <row r="12" spans="1:5" ht="12.75">
      <c r="A12" s="38" t="s">
        <v>55</v>
      </c>
      <c r="E12" s="39" t="s">
        <v>456</v>
      </c>
    </row>
    <row r="13" spans="1:5" ht="25.5">
      <c r="A13" t="s">
        <v>56</v>
      </c>
      <c r="E13" s="37" t="s">
        <v>608</v>
      </c>
    </row>
    <row r="14" spans="1:16" ht="12.75">
      <c r="A14" s="26" t="s">
        <v>48</v>
      </c>
      <c r="B14" s="31" t="s">
        <v>26</v>
      </c>
      <c r="C14" s="31" t="s">
        <v>609</v>
      </c>
      <c r="D14" s="26" t="s">
        <v>50</v>
      </c>
      <c r="E14" s="32" t="s">
        <v>610</v>
      </c>
      <c r="F14" s="33" t="s">
        <v>254</v>
      </c>
      <c r="G14" s="34">
        <v>13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611</v>
      </c>
    </row>
    <row r="16" spans="1:5" ht="12.75">
      <c r="A16" s="38" t="s">
        <v>55</v>
      </c>
      <c r="E16" s="39" t="s">
        <v>456</v>
      </c>
    </row>
    <row r="17" spans="1:5" ht="25.5">
      <c r="A17" t="s">
        <v>56</v>
      </c>
      <c r="E17" s="37" t="s">
        <v>612</v>
      </c>
    </row>
    <row r="18" spans="1:16" ht="25.5">
      <c r="A18" s="26" t="s">
        <v>48</v>
      </c>
      <c r="B18" s="31" t="s">
        <v>35</v>
      </c>
      <c r="C18" s="31" t="s">
        <v>613</v>
      </c>
      <c r="D18" s="26" t="s">
        <v>50</v>
      </c>
      <c r="E18" s="32" t="s">
        <v>614</v>
      </c>
      <c r="F18" s="33" t="s">
        <v>254</v>
      </c>
      <c r="G18" s="34">
        <v>12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50</v>
      </c>
    </row>
    <row r="20" spans="1:5" ht="12.75">
      <c r="A20" s="38" t="s">
        <v>55</v>
      </c>
      <c r="E20" s="39" t="s">
        <v>769</v>
      </c>
    </row>
    <row r="21" spans="1:5" ht="25.5">
      <c r="A21" t="s">
        <v>56</v>
      </c>
      <c r="E21" s="37" t="s">
        <v>615</v>
      </c>
    </row>
    <row r="22" spans="1:16" ht="12.75">
      <c r="A22" s="26" t="s">
        <v>48</v>
      </c>
      <c r="B22" s="31" t="s">
        <v>37</v>
      </c>
      <c r="C22" s="31" t="s">
        <v>616</v>
      </c>
      <c r="D22" s="26" t="s">
        <v>50</v>
      </c>
      <c r="E22" s="32" t="s">
        <v>617</v>
      </c>
      <c r="F22" s="33" t="s">
        <v>254</v>
      </c>
      <c r="G22" s="34">
        <v>12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50</v>
      </c>
    </row>
    <row r="24" spans="1:5" ht="12.75">
      <c r="A24" s="38" t="s">
        <v>55</v>
      </c>
      <c r="E24" s="39" t="s">
        <v>769</v>
      </c>
    </row>
    <row r="25" spans="1:5" ht="25.5">
      <c r="A25" t="s">
        <v>56</v>
      </c>
      <c r="E25" s="37" t="s">
        <v>612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770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770</v>
      </c>
      <c r="D4" s="1"/>
      <c r="E4" s="14" t="s">
        <v>771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770</v>
      </c>
      <c r="D5" s="6"/>
      <c r="E5" s="18" t="s">
        <v>771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6" t="s">
        <v>48</v>
      </c>
      <c r="B10" s="31" t="s">
        <v>31</v>
      </c>
      <c r="C10" s="31" t="s">
        <v>95</v>
      </c>
      <c r="D10" s="26" t="s">
        <v>131</v>
      </c>
      <c r="E10" s="32" t="s">
        <v>96</v>
      </c>
      <c r="F10" s="33" t="s">
        <v>52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37" t="s">
        <v>773</v>
      </c>
    </row>
    <row r="12" spans="1:5" ht="12.75">
      <c r="A12" s="38" t="s">
        <v>55</v>
      </c>
      <c r="E12" s="39" t="s">
        <v>774</v>
      </c>
    </row>
    <row r="13" spans="1:5" ht="12.75">
      <c r="A13" t="s">
        <v>56</v>
      </c>
      <c r="E13" s="37" t="s">
        <v>57</v>
      </c>
    </row>
    <row r="14" spans="1:16" ht="12.75">
      <c r="A14" s="26" t="s">
        <v>48</v>
      </c>
      <c r="B14" s="31" t="s">
        <v>27</v>
      </c>
      <c r="C14" s="31" t="s">
        <v>95</v>
      </c>
      <c r="D14" s="26" t="s">
        <v>137</v>
      </c>
      <c r="E14" s="32" t="s">
        <v>96</v>
      </c>
      <c r="F14" s="33" t="s">
        <v>52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775</v>
      </c>
    </row>
    <row r="16" spans="1:5" ht="12.75">
      <c r="A16" s="38" t="s">
        <v>55</v>
      </c>
      <c r="E16" s="39" t="s">
        <v>774</v>
      </c>
    </row>
    <row r="17" spans="1:5" ht="12.75">
      <c r="A17" t="s">
        <v>56</v>
      </c>
      <c r="E17" s="37" t="s">
        <v>57</v>
      </c>
    </row>
    <row r="18" spans="1:16" ht="12.75">
      <c r="A18" s="26" t="s">
        <v>48</v>
      </c>
      <c r="B18" s="31" t="s">
        <v>26</v>
      </c>
      <c r="C18" s="31" t="s">
        <v>95</v>
      </c>
      <c r="D18" s="26" t="s">
        <v>151</v>
      </c>
      <c r="E18" s="32" t="s">
        <v>96</v>
      </c>
      <c r="F18" s="33" t="s">
        <v>52</v>
      </c>
      <c r="G18" s="34">
        <v>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38.25">
      <c r="A19" s="36" t="s">
        <v>53</v>
      </c>
      <c r="E19" s="37" t="s">
        <v>776</v>
      </c>
    </row>
    <row r="20" spans="1:5" ht="12.75">
      <c r="A20" s="38" t="s">
        <v>55</v>
      </c>
      <c r="E20" s="39" t="s">
        <v>774</v>
      </c>
    </row>
    <row r="21" spans="1:5" ht="12.75">
      <c r="A21" t="s">
        <v>56</v>
      </c>
      <c r="E21" s="37" t="s">
        <v>57</v>
      </c>
    </row>
    <row r="22" spans="1:16" ht="12.75">
      <c r="A22" s="26" t="s">
        <v>48</v>
      </c>
      <c r="B22" s="31" t="s">
        <v>35</v>
      </c>
      <c r="C22" s="31" t="s">
        <v>95</v>
      </c>
      <c r="D22" s="26" t="s">
        <v>777</v>
      </c>
      <c r="E22" s="32" t="s">
        <v>96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53</v>
      </c>
      <c r="E23" s="37" t="s">
        <v>778</v>
      </c>
    </row>
    <row r="24" spans="1:5" ht="12.75">
      <c r="A24" s="38" t="s">
        <v>55</v>
      </c>
      <c r="E24" s="39" t="s">
        <v>774</v>
      </c>
    </row>
    <row r="25" spans="1:5" ht="12.75">
      <c r="A25" t="s">
        <v>56</v>
      </c>
      <c r="E25" s="37" t="s">
        <v>57</v>
      </c>
    </row>
    <row r="26" spans="1:16" ht="12.75">
      <c r="A26" s="26" t="s">
        <v>48</v>
      </c>
      <c r="B26" s="31" t="s">
        <v>37</v>
      </c>
      <c r="C26" s="31" t="s">
        <v>779</v>
      </c>
      <c r="D26" s="26" t="s">
        <v>50</v>
      </c>
      <c r="E26" s="32" t="s">
        <v>780</v>
      </c>
      <c r="F26" s="33" t="s">
        <v>52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781</v>
      </c>
    </row>
    <row r="28" spans="1:5" ht="12.75">
      <c r="A28" s="38" t="s">
        <v>55</v>
      </c>
      <c r="E28" s="39" t="s">
        <v>774</v>
      </c>
    </row>
    <row r="29" spans="1:5" ht="12.75">
      <c r="A29" t="s">
        <v>56</v>
      </c>
      <c r="E29" s="37" t="s">
        <v>60</v>
      </c>
    </row>
    <row r="30" spans="1:16" ht="12.75">
      <c r="A30" s="26" t="s">
        <v>48</v>
      </c>
      <c r="B30" s="31" t="s">
        <v>39</v>
      </c>
      <c r="C30" s="31" t="s">
        <v>782</v>
      </c>
      <c r="D30" s="26" t="s">
        <v>50</v>
      </c>
      <c r="E30" s="32" t="s">
        <v>783</v>
      </c>
      <c r="F30" s="33" t="s">
        <v>52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784</v>
      </c>
    </row>
    <row r="32" spans="1:5" ht="12.75">
      <c r="A32" s="38" t="s">
        <v>55</v>
      </c>
      <c r="E32" s="39" t="s">
        <v>774</v>
      </c>
    </row>
    <row r="33" spans="1:5" ht="12.75">
      <c r="A33" t="s">
        <v>56</v>
      </c>
      <c r="E33" s="37" t="s">
        <v>785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0+O9+O18+O39+O44+O73+O78+O83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786</v>
      </c>
      <c r="I3" s="40">
        <f>0+I9+I18+I39+I44+I73+I78+I83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786</v>
      </c>
      <c r="D4" s="1"/>
      <c r="E4" s="14" t="s">
        <v>787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786</v>
      </c>
      <c r="D5" s="6"/>
      <c r="E5" s="18" t="s">
        <v>787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723.48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789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790</v>
      </c>
      <c r="D14" s="26" t="s">
        <v>50</v>
      </c>
      <c r="E14" s="32" t="s">
        <v>791</v>
      </c>
      <c r="F14" s="33" t="s">
        <v>108</v>
      </c>
      <c r="G14" s="34">
        <v>227.922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792</v>
      </c>
    </row>
    <row r="16" spans="1:5" ht="63.75">
      <c r="A16" s="38" t="s">
        <v>55</v>
      </c>
      <c r="E16" s="39" t="s">
        <v>793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0+I19+I23+I27+I31+I35</f>
      </c>
      <c r="R18">
        <f>0+O19+O23+O27+O31+O35</f>
      </c>
    </row>
    <row r="19" spans="1:16" ht="12.75">
      <c r="A19" s="26" t="s">
        <v>48</v>
      </c>
      <c r="B19" s="31" t="s">
        <v>26</v>
      </c>
      <c r="C19" s="31" t="s">
        <v>794</v>
      </c>
      <c r="D19" s="26" t="s">
        <v>50</v>
      </c>
      <c r="E19" s="32" t="s">
        <v>795</v>
      </c>
      <c r="F19" s="33" t="s">
        <v>236</v>
      </c>
      <c r="G19" s="34">
        <v>15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12.75">
      <c r="A20" s="36" t="s">
        <v>53</v>
      </c>
      <c r="E20" s="37" t="s">
        <v>796</v>
      </c>
    </row>
    <row r="21" spans="1:5" ht="12.75">
      <c r="A21" s="38" t="s">
        <v>55</v>
      </c>
      <c r="E21" s="39" t="s">
        <v>797</v>
      </c>
    </row>
    <row r="22" spans="1:5" ht="38.25">
      <c r="A22" t="s">
        <v>56</v>
      </c>
      <c r="E22" s="37" t="s">
        <v>798</v>
      </c>
    </row>
    <row r="23" spans="1:16" ht="12.75">
      <c r="A23" s="26" t="s">
        <v>48</v>
      </c>
      <c r="B23" s="31" t="s">
        <v>35</v>
      </c>
      <c r="C23" s="31" t="s">
        <v>799</v>
      </c>
      <c r="D23" s="26" t="s">
        <v>50</v>
      </c>
      <c r="E23" s="32" t="s">
        <v>800</v>
      </c>
      <c r="F23" s="33" t="s">
        <v>133</v>
      </c>
      <c r="G23" s="34">
        <v>18.24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50</v>
      </c>
    </row>
    <row r="25" spans="1:5" ht="12.75">
      <c r="A25" s="38" t="s">
        <v>55</v>
      </c>
      <c r="E25" s="39" t="s">
        <v>801</v>
      </c>
    </row>
    <row r="26" spans="1:5" ht="369.75">
      <c r="A26" t="s">
        <v>56</v>
      </c>
      <c r="E26" s="37" t="s">
        <v>159</v>
      </c>
    </row>
    <row r="27" spans="1:16" ht="12.75">
      <c r="A27" s="26" t="s">
        <v>48</v>
      </c>
      <c r="B27" s="31" t="s">
        <v>37</v>
      </c>
      <c r="C27" s="31" t="s">
        <v>802</v>
      </c>
      <c r="D27" s="26" t="s">
        <v>50</v>
      </c>
      <c r="E27" s="32" t="s">
        <v>803</v>
      </c>
      <c r="F27" s="33" t="s">
        <v>133</v>
      </c>
      <c r="G27" s="34">
        <v>343.5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284</v>
      </c>
    </row>
    <row r="29" spans="1:5" ht="12.75">
      <c r="A29" s="38" t="s">
        <v>55</v>
      </c>
      <c r="E29" s="39" t="s">
        <v>804</v>
      </c>
    </row>
    <row r="30" spans="1:5" ht="318.75">
      <c r="A30" t="s">
        <v>56</v>
      </c>
      <c r="E30" s="37" t="s">
        <v>286</v>
      </c>
    </row>
    <row r="31" spans="1:16" ht="12.75">
      <c r="A31" s="26" t="s">
        <v>48</v>
      </c>
      <c r="B31" s="31" t="s">
        <v>39</v>
      </c>
      <c r="C31" s="31" t="s">
        <v>145</v>
      </c>
      <c r="D31" s="26" t="s">
        <v>50</v>
      </c>
      <c r="E31" s="32" t="s">
        <v>146</v>
      </c>
      <c r="F31" s="33" t="s">
        <v>133</v>
      </c>
      <c r="G31" s="34">
        <v>361.74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25.5">
      <c r="A32" s="36" t="s">
        <v>53</v>
      </c>
      <c r="E32" s="37" t="s">
        <v>287</v>
      </c>
    </row>
    <row r="33" spans="1:5" ht="12.75">
      <c r="A33" s="38" t="s">
        <v>55</v>
      </c>
      <c r="E33" s="39" t="s">
        <v>805</v>
      </c>
    </row>
    <row r="34" spans="1:5" ht="191.25">
      <c r="A34" t="s">
        <v>56</v>
      </c>
      <c r="E34" s="37" t="s">
        <v>149</v>
      </c>
    </row>
    <row r="35" spans="1:16" ht="12.75">
      <c r="A35" s="26" t="s">
        <v>48</v>
      </c>
      <c r="B35" s="31" t="s">
        <v>76</v>
      </c>
      <c r="C35" s="31" t="s">
        <v>288</v>
      </c>
      <c r="D35" s="26" t="s">
        <v>50</v>
      </c>
      <c r="E35" s="32" t="s">
        <v>289</v>
      </c>
      <c r="F35" s="33" t="s">
        <v>133</v>
      </c>
      <c r="G35" s="34">
        <v>218.994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290</v>
      </c>
    </row>
    <row r="37" spans="1:5" ht="12.75">
      <c r="A37" s="38" t="s">
        <v>55</v>
      </c>
      <c r="E37" s="39" t="s">
        <v>806</v>
      </c>
    </row>
    <row r="38" spans="1:5" ht="293.25">
      <c r="A38" t="s">
        <v>56</v>
      </c>
      <c r="E38" s="37" t="s">
        <v>292</v>
      </c>
    </row>
    <row r="39" spans="1:18" ht="12.75" customHeight="1">
      <c r="A39" s="6" t="s">
        <v>46</v>
      </c>
      <c r="B39" s="6"/>
      <c r="C39" s="42" t="s">
        <v>26</v>
      </c>
      <c r="D39" s="6"/>
      <c r="E39" s="29" t="s">
        <v>409</v>
      </c>
      <c r="F39" s="6"/>
      <c r="G39" s="6"/>
      <c r="H39" s="6"/>
      <c r="I39" s="43">
        <f>0+Q39</f>
      </c>
      <c r="O39">
        <f>0+R39</f>
      </c>
      <c r="Q39">
        <f>0+I40</f>
      </c>
      <c r="R39">
        <f>0+O40</f>
      </c>
    </row>
    <row r="40" spans="1:16" ht="25.5">
      <c r="A40" s="26" t="s">
        <v>48</v>
      </c>
      <c r="B40" s="31" t="s">
        <v>81</v>
      </c>
      <c r="C40" s="31" t="s">
        <v>807</v>
      </c>
      <c r="D40" s="26" t="s">
        <v>50</v>
      </c>
      <c r="E40" s="32" t="s">
        <v>808</v>
      </c>
      <c r="F40" s="33" t="s">
        <v>133</v>
      </c>
      <c r="G40" s="34">
        <v>9.31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12.75">
      <c r="A41" s="36" t="s">
        <v>53</v>
      </c>
      <c r="E41" s="37" t="s">
        <v>809</v>
      </c>
    </row>
    <row r="42" spans="1:5" ht="25.5">
      <c r="A42" s="38" t="s">
        <v>55</v>
      </c>
      <c r="E42" s="39" t="s">
        <v>810</v>
      </c>
    </row>
    <row r="43" spans="1:5" ht="409.5">
      <c r="A43" t="s">
        <v>56</v>
      </c>
      <c r="E43" s="37" t="s">
        <v>811</v>
      </c>
    </row>
    <row r="44" spans="1:18" ht="12.75" customHeight="1">
      <c r="A44" s="6" t="s">
        <v>46</v>
      </c>
      <c r="B44" s="6"/>
      <c r="C44" s="42" t="s">
        <v>35</v>
      </c>
      <c r="D44" s="6"/>
      <c r="E44" s="29" t="s">
        <v>293</v>
      </c>
      <c r="F44" s="6"/>
      <c r="G44" s="6"/>
      <c r="H44" s="6"/>
      <c r="I44" s="43">
        <f>0+Q44</f>
      </c>
      <c r="O44">
        <f>0+R44</f>
      </c>
      <c r="Q44">
        <f>0+I45+I49+I53+I57+I61+I65+I69</f>
      </c>
      <c r="R44">
        <f>0+O45+O49+O53+O57+O61+O65+O69</f>
      </c>
    </row>
    <row r="45" spans="1:16" ht="12.75">
      <c r="A45" s="26" t="s">
        <v>48</v>
      </c>
      <c r="B45" s="31" t="s">
        <v>42</v>
      </c>
      <c r="C45" s="31" t="s">
        <v>812</v>
      </c>
      <c r="D45" s="26" t="s">
        <v>50</v>
      </c>
      <c r="E45" s="32" t="s">
        <v>813</v>
      </c>
      <c r="F45" s="33" t="s">
        <v>133</v>
      </c>
      <c r="G45" s="34">
        <v>1.347</v>
      </c>
      <c r="H45" s="35">
        <v>0</v>
      </c>
      <c r="I45" s="35">
        <f>ROUND(ROUND(H45,2)*ROUND(G45,3),2)</f>
      </c>
      <c r="O45">
        <f>(I45*21)/100</f>
      </c>
      <c r="P45" t="s">
        <v>27</v>
      </c>
    </row>
    <row r="46" spans="1:5" ht="12.75">
      <c r="A46" s="36" t="s">
        <v>53</v>
      </c>
      <c r="E46" s="37" t="s">
        <v>814</v>
      </c>
    </row>
    <row r="47" spans="1:5" ht="12.75">
      <c r="A47" s="38" t="s">
        <v>55</v>
      </c>
      <c r="E47" s="39" t="s">
        <v>815</v>
      </c>
    </row>
    <row r="48" spans="1:5" ht="369.75">
      <c r="A48" t="s">
        <v>56</v>
      </c>
      <c r="E48" s="37" t="s">
        <v>298</v>
      </c>
    </row>
    <row r="49" spans="1:16" ht="12.75">
      <c r="A49" s="26" t="s">
        <v>48</v>
      </c>
      <c r="B49" s="31" t="s">
        <v>44</v>
      </c>
      <c r="C49" s="31" t="s">
        <v>294</v>
      </c>
      <c r="D49" s="26" t="s">
        <v>50</v>
      </c>
      <c r="E49" s="32" t="s">
        <v>295</v>
      </c>
      <c r="F49" s="33" t="s">
        <v>133</v>
      </c>
      <c r="G49" s="34">
        <v>6.141</v>
      </c>
      <c r="H49" s="35">
        <v>0</v>
      </c>
      <c r="I49" s="35">
        <f>ROUND(ROUND(H49,2)*ROUND(G49,3),2)</f>
      </c>
      <c r="O49">
        <f>(I49*21)/100</f>
      </c>
      <c r="P49" t="s">
        <v>27</v>
      </c>
    </row>
    <row r="50" spans="1:5" ht="25.5">
      <c r="A50" s="36" t="s">
        <v>53</v>
      </c>
      <c r="E50" s="37" t="s">
        <v>816</v>
      </c>
    </row>
    <row r="51" spans="1:5" ht="38.25">
      <c r="A51" s="38" t="s">
        <v>55</v>
      </c>
      <c r="E51" s="39" t="s">
        <v>817</v>
      </c>
    </row>
    <row r="52" spans="1:5" ht="369.75">
      <c r="A52" t="s">
        <v>56</v>
      </c>
      <c r="E52" s="37" t="s">
        <v>298</v>
      </c>
    </row>
    <row r="53" spans="1:16" ht="12.75">
      <c r="A53" s="26" t="s">
        <v>48</v>
      </c>
      <c r="B53" s="31" t="s">
        <v>94</v>
      </c>
      <c r="C53" s="31" t="s">
        <v>818</v>
      </c>
      <c r="D53" s="26" t="s">
        <v>50</v>
      </c>
      <c r="E53" s="32" t="s">
        <v>819</v>
      </c>
      <c r="F53" s="33" t="s">
        <v>108</v>
      </c>
      <c r="G53" s="34">
        <v>0.237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12.75">
      <c r="A54" s="36" t="s">
        <v>53</v>
      </c>
      <c r="E54" s="37" t="s">
        <v>820</v>
      </c>
    </row>
    <row r="55" spans="1:5" ht="12.75">
      <c r="A55" s="38" t="s">
        <v>55</v>
      </c>
      <c r="E55" s="39" t="s">
        <v>821</v>
      </c>
    </row>
    <row r="56" spans="1:5" ht="178.5">
      <c r="A56" t="s">
        <v>56</v>
      </c>
      <c r="E56" s="37" t="s">
        <v>822</v>
      </c>
    </row>
    <row r="57" spans="1:16" ht="12.75">
      <c r="A57" s="26" t="s">
        <v>48</v>
      </c>
      <c r="B57" s="31" t="s">
        <v>99</v>
      </c>
      <c r="C57" s="31" t="s">
        <v>299</v>
      </c>
      <c r="D57" s="26" t="s">
        <v>131</v>
      </c>
      <c r="E57" s="32" t="s">
        <v>300</v>
      </c>
      <c r="F57" s="33" t="s">
        <v>133</v>
      </c>
      <c r="G57" s="34">
        <v>8.608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12.75">
      <c r="A58" s="36" t="s">
        <v>53</v>
      </c>
      <c r="E58" s="37" t="s">
        <v>301</v>
      </c>
    </row>
    <row r="59" spans="1:5" ht="12.75">
      <c r="A59" s="38" t="s">
        <v>55</v>
      </c>
      <c r="E59" s="39" t="s">
        <v>823</v>
      </c>
    </row>
    <row r="60" spans="1:5" ht="38.25">
      <c r="A60" t="s">
        <v>56</v>
      </c>
      <c r="E60" s="37" t="s">
        <v>303</v>
      </c>
    </row>
    <row r="61" spans="1:16" ht="12.75">
      <c r="A61" s="26" t="s">
        <v>48</v>
      </c>
      <c r="B61" s="31" t="s">
        <v>200</v>
      </c>
      <c r="C61" s="31" t="s">
        <v>299</v>
      </c>
      <c r="D61" s="26" t="s">
        <v>137</v>
      </c>
      <c r="E61" s="32" t="s">
        <v>300</v>
      </c>
      <c r="F61" s="33" t="s">
        <v>133</v>
      </c>
      <c r="G61" s="34">
        <v>1.581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824</v>
      </c>
    </row>
    <row r="63" spans="1:5" ht="25.5">
      <c r="A63" s="38" t="s">
        <v>55</v>
      </c>
      <c r="E63" s="39" t="s">
        <v>825</v>
      </c>
    </row>
    <row r="64" spans="1:5" ht="38.25">
      <c r="A64" t="s">
        <v>56</v>
      </c>
      <c r="E64" s="37" t="s">
        <v>303</v>
      </c>
    </row>
    <row r="65" spans="1:16" ht="12.75">
      <c r="A65" s="26" t="s">
        <v>48</v>
      </c>
      <c r="B65" s="31" t="s">
        <v>205</v>
      </c>
      <c r="C65" s="31" t="s">
        <v>826</v>
      </c>
      <c r="D65" s="26" t="s">
        <v>50</v>
      </c>
      <c r="E65" s="32" t="s">
        <v>827</v>
      </c>
      <c r="F65" s="33" t="s">
        <v>133</v>
      </c>
      <c r="G65" s="34">
        <v>0.34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828</v>
      </c>
    </row>
    <row r="67" spans="1:5" ht="12.75">
      <c r="A67" s="38" t="s">
        <v>55</v>
      </c>
      <c r="E67" s="39" t="s">
        <v>829</v>
      </c>
    </row>
    <row r="68" spans="1:5" ht="293.25">
      <c r="A68" t="s">
        <v>56</v>
      </c>
      <c r="E68" s="37" t="s">
        <v>830</v>
      </c>
    </row>
    <row r="69" spans="1:16" ht="12.75">
      <c r="A69" s="26" t="s">
        <v>48</v>
      </c>
      <c r="B69" s="31" t="s">
        <v>210</v>
      </c>
      <c r="C69" s="31" t="s">
        <v>306</v>
      </c>
      <c r="D69" s="26" t="s">
        <v>50</v>
      </c>
      <c r="E69" s="32" t="s">
        <v>307</v>
      </c>
      <c r="F69" s="33" t="s">
        <v>133</v>
      </c>
      <c r="G69" s="34">
        <v>3.161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831</v>
      </c>
    </row>
    <row r="71" spans="1:5" ht="12.75">
      <c r="A71" s="38" t="s">
        <v>55</v>
      </c>
      <c r="E71" s="39" t="s">
        <v>832</v>
      </c>
    </row>
    <row r="72" spans="1:5" ht="102">
      <c r="A72" t="s">
        <v>56</v>
      </c>
      <c r="E72" s="37" t="s">
        <v>310</v>
      </c>
    </row>
    <row r="73" spans="1:18" ht="12.75" customHeight="1">
      <c r="A73" s="6" t="s">
        <v>46</v>
      </c>
      <c r="B73" s="6"/>
      <c r="C73" s="42" t="s">
        <v>76</v>
      </c>
      <c r="D73" s="6"/>
      <c r="E73" s="29" t="s">
        <v>833</v>
      </c>
      <c r="F73" s="6"/>
      <c r="G73" s="6"/>
      <c r="H73" s="6"/>
      <c r="I73" s="43">
        <f>0+Q73</f>
      </c>
      <c r="O73">
        <f>0+R73</f>
      </c>
      <c r="Q73">
        <f>0+I74</f>
      </c>
      <c r="R73">
        <f>0+O74</f>
      </c>
    </row>
    <row r="74" spans="1:16" ht="25.5">
      <c r="A74" s="26" t="s">
        <v>48</v>
      </c>
      <c r="B74" s="31" t="s">
        <v>215</v>
      </c>
      <c r="C74" s="31" t="s">
        <v>834</v>
      </c>
      <c r="D74" s="26" t="s">
        <v>50</v>
      </c>
      <c r="E74" s="32" t="s">
        <v>835</v>
      </c>
      <c r="F74" s="33" t="s">
        <v>179</v>
      </c>
      <c r="G74" s="34">
        <v>366.52</v>
      </c>
      <c r="H74" s="35">
        <v>0</v>
      </c>
      <c r="I74" s="35">
        <f>ROUND(ROUND(H74,2)*ROUND(G74,3),2)</f>
      </c>
      <c r="O74">
        <f>(I74*21)/100</f>
      </c>
      <c r="P74" t="s">
        <v>27</v>
      </c>
    </row>
    <row r="75" spans="1:5" ht="12.75">
      <c r="A75" s="36" t="s">
        <v>53</v>
      </c>
      <c r="E75" s="37" t="s">
        <v>50</v>
      </c>
    </row>
    <row r="76" spans="1:5" ht="12.75">
      <c r="A76" s="38" t="s">
        <v>55</v>
      </c>
      <c r="E76" s="39" t="s">
        <v>836</v>
      </c>
    </row>
    <row r="77" spans="1:5" ht="191.25">
      <c r="A77" t="s">
        <v>56</v>
      </c>
      <c r="E77" s="37" t="s">
        <v>837</v>
      </c>
    </row>
    <row r="78" spans="1:18" ht="12.75" customHeight="1">
      <c r="A78" s="6" t="s">
        <v>46</v>
      </c>
      <c r="B78" s="6"/>
      <c r="C78" s="42" t="s">
        <v>81</v>
      </c>
      <c r="D78" s="6"/>
      <c r="E78" s="29" t="s">
        <v>838</v>
      </c>
      <c r="F78" s="6"/>
      <c r="G78" s="6"/>
      <c r="H78" s="6"/>
      <c r="I78" s="43">
        <f>0+Q78</f>
      </c>
      <c r="O78">
        <f>0+R78</f>
      </c>
      <c r="Q78">
        <f>0+I79</f>
      </c>
      <c r="R78">
        <f>0+O79</f>
      </c>
    </row>
    <row r="79" spans="1:16" ht="12.75">
      <c r="A79" s="26" t="s">
        <v>48</v>
      </c>
      <c r="B79" s="31" t="s">
        <v>221</v>
      </c>
      <c r="C79" s="31" t="s">
        <v>839</v>
      </c>
      <c r="D79" s="26" t="s">
        <v>50</v>
      </c>
      <c r="E79" s="32" t="s">
        <v>840</v>
      </c>
      <c r="F79" s="33" t="s">
        <v>133</v>
      </c>
      <c r="G79" s="34">
        <v>9.595</v>
      </c>
      <c r="H79" s="35">
        <v>0</v>
      </c>
      <c r="I79" s="35">
        <f>ROUND(ROUND(H79,2)*ROUND(G79,3),2)</f>
      </c>
      <c r="O79">
        <f>(I79*21)/100</f>
      </c>
      <c r="P79" t="s">
        <v>27</v>
      </c>
    </row>
    <row r="80" spans="1:5" ht="12.75">
      <c r="A80" s="36" t="s">
        <v>53</v>
      </c>
      <c r="E80" s="37" t="s">
        <v>50</v>
      </c>
    </row>
    <row r="81" spans="1:5" ht="12.75">
      <c r="A81" s="38" t="s">
        <v>55</v>
      </c>
      <c r="E81" s="39" t="s">
        <v>841</v>
      </c>
    </row>
    <row r="82" spans="1:5" ht="369.75">
      <c r="A82" t="s">
        <v>56</v>
      </c>
      <c r="E82" s="37" t="s">
        <v>298</v>
      </c>
    </row>
    <row r="83" spans="1:18" ht="12.75" customHeight="1">
      <c r="A83" s="6" t="s">
        <v>46</v>
      </c>
      <c r="B83" s="6"/>
      <c r="C83" s="42" t="s">
        <v>42</v>
      </c>
      <c r="D83" s="6"/>
      <c r="E83" s="29" t="s">
        <v>250</v>
      </c>
      <c r="F83" s="6"/>
      <c r="G83" s="6"/>
      <c r="H83" s="6"/>
      <c r="I83" s="43">
        <f>0+Q83</f>
      </c>
      <c r="O83">
        <f>0+R83</f>
      </c>
      <c r="Q83">
        <f>0+I84+I88+I92+I96+I100+I104+I108+I112+I116</f>
      </c>
      <c r="R83">
        <f>0+O84+O88+O92+O96+O100+O104+O108+O112+O116</f>
      </c>
    </row>
    <row r="84" spans="1:16" ht="12.75">
      <c r="A84" s="26" t="s">
        <v>48</v>
      </c>
      <c r="B84" s="31" t="s">
        <v>227</v>
      </c>
      <c r="C84" s="31" t="s">
        <v>842</v>
      </c>
      <c r="D84" s="26" t="s">
        <v>50</v>
      </c>
      <c r="E84" s="32" t="s">
        <v>843</v>
      </c>
      <c r="F84" s="33" t="s">
        <v>236</v>
      </c>
      <c r="G84" s="34">
        <v>4.3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12.75">
      <c r="A85" s="36" t="s">
        <v>53</v>
      </c>
      <c r="E85" s="37" t="s">
        <v>844</v>
      </c>
    </row>
    <row r="86" spans="1:5" ht="12.75">
      <c r="A86" s="38" t="s">
        <v>55</v>
      </c>
      <c r="E86" s="39" t="s">
        <v>845</v>
      </c>
    </row>
    <row r="87" spans="1:5" ht="76.5">
      <c r="A87" t="s">
        <v>56</v>
      </c>
      <c r="E87" s="37" t="s">
        <v>846</v>
      </c>
    </row>
    <row r="88" spans="1:16" ht="12.75">
      <c r="A88" s="26" t="s">
        <v>48</v>
      </c>
      <c r="B88" s="31" t="s">
        <v>233</v>
      </c>
      <c r="C88" s="31" t="s">
        <v>847</v>
      </c>
      <c r="D88" s="26" t="s">
        <v>50</v>
      </c>
      <c r="E88" s="32" t="s">
        <v>848</v>
      </c>
      <c r="F88" s="33" t="s">
        <v>133</v>
      </c>
      <c r="G88" s="34">
        <v>14.507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12.75">
      <c r="A89" s="36" t="s">
        <v>53</v>
      </c>
      <c r="E89" s="37" t="s">
        <v>50</v>
      </c>
    </row>
    <row r="90" spans="1:5" ht="12.75">
      <c r="A90" s="38" t="s">
        <v>55</v>
      </c>
      <c r="E90" s="39" t="s">
        <v>849</v>
      </c>
    </row>
    <row r="91" spans="1:5" ht="408">
      <c r="A91" t="s">
        <v>56</v>
      </c>
      <c r="E91" s="37" t="s">
        <v>850</v>
      </c>
    </row>
    <row r="92" spans="1:16" ht="12.75">
      <c r="A92" s="26" t="s">
        <v>48</v>
      </c>
      <c r="B92" s="31" t="s">
        <v>251</v>
      </c>
      <c r="C92" s="31" t="s">
        <v>851</v>
      </c>
      <c r="D92" s="26" t="s">
        <v>50</v>
      </c>
      <c r="E92" s="32" t="s">
        <v>852</v>
      </c>
      <c r="F92" s="33" t="s">
        <v>236</v>
      </c>
      <c r="G92" s="34">
        <v>2.5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12.75">
      <c r="A93" s="36" t="s">
        <v>53</v>
      </c>
      <c r="E93" s="37" t="s">
        <v>50</v>
      </c>
    </row>
    <row r="94" spans="1:5" ht="12.75">
      <c r="A94" s="38" t="s">
        <v>55</v>
      </c>
      <c r="E94" s="39" t="s">
        <v>853</v>
      </c>
    </row>
    <row r="95" spans="1:5" ht="63.75">
      <c r="A95" t="s">
        <v>56</v>
      </c>
      <c r="E95" s="37" t="s">
        <v>315</v>
      </c>
    </row>
    <row r="96" spans="1:16" ht="12.75">
      <c r="A96" s="26" t="s">
        <v>48</v>
      </c>
      <c r="B96" s="31" t="s">
        <v>258</v>
      </c>
      <c r="C96" s="31" t="s">
        <v>854</v>
      </c>
      <c r="D96" s="26" t="s">
        <v>50</v>
      </c>
      <c r="E96" s="32" t="s">
        <v>855</v>
      </c>
      <c r="F96" s="33" t="s">
        <v>236</v>
      </c>
      <c r="G96" s="34">
        <v>12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12.75">
      <c r="A97" s="36" t="s">
        <v>53</v>
      </c>
      <c r="E97" s="37" t="s">
        <v>50</v>
      </c>
    </row>
    <row r="98" spans="1:5" ht="12.75">
      <c r="A98" s="38" t="s">
        <v>55</v>
      </c>
      <c r="E98" s="39" t="s">
        <v>769</v>
      </c>
    </row>
    <row r="99" spans="1:5" ht="63.75">
      <c r="A99" t="s">
        <v>56</v>
      </c>
      <c r="E99" s="37" t="s">
        <v>315</v>
      </c>
    </row>
    <row r="100" spans="1:16" ht="12.75">
      <c r="A100" s="26" t="s">
        <v>48</v>
      </c>
      <c r="B100" s="31" t="s">
        <v>261</v>
      </c>
      <c r="C100" s="31" t="s">
        <v>316</v>
      </c>
      <c r="D100" s="26" t="s">
        <v>50</v>
      </c>
      <c r="E100" s="32" t="s">
        <v>317</v>
      </c>
      <c r="F100" s="33" t="s">
        <v>236</v>
      </c>
      <c r="G100" s="34">
        <v>2.1</v>
      </c>
      <c r="H100" s="35">
        <v>0</v>
      </c>
      <c r="I100" s="35">
        <f>ROUND(ROUND(H100,2)*ROUND(G100,3),2)</f>
      </c>
      <c r="O100">
        <f>(I100*21)/100</f>
      </c>
      <c r="P100" t="s">
        <v>27</v>
      </c>
    </row>
    <row r="101" spans="1:5" ht="12.75">
      <c r="A101" s="36" t="s">
        <v>53</v>
      </c>
      <c r="E101" s="37" t="s">
        <v>50</v>
      </c>
    </row>
    <row r="102" spans="1:5" ht="12.75">
      <c r="A102" s="38" t="s">
        <v>55</v>
      </c>
      <c r="E102" s="39" t="s">
        <v>856</v>
      </c>
    </row>
    <row r="103" spans="1:5" ht="89.25">
      <c r="A103" t="s">
        <v>56</v>
      </c>
      <c r="E103" s="37" t="s">
        <v>319</v>
      </c>
    </row>
    <row r="104" spans="1:16" ht="12.75">
      <c r="A104" s="26" t="s">
        <v>48</v>
      </c>
      <c r="B104" s="31" t="s">
        <v>267</v>
      </c>
      <c r="C104" s="31" t="s">
        <v>857</v>
      </c>
      <c r="D104" s="26" t="s">
        <v>50</v>
      </c>
      <c r="E104" s="32" t="s">
        <v>858</v>
      </c>
      <c r="F104" s="33" t="s">
        <v>133</v>
      </c>
      <c r="G104" s="34">
        <v>17.453</v>
      </c>
      <c r="H104" s="35">
        <v>0</v>
      </c>
      <c r="I104" s="35">
        <f>ROUND(ROUND(H104,2)*ROUND(G104,3),2)</f>
      </c>
      <c r="O104">
        <f>(I104*21)/100</f>
      </c>
      <c r="P104" t="s">
        <v>27</v>
      </c>
    </row>
    <row r="105" spans="1:5" ht="12.75">
      <c r="A105" s="36" t="s">
        <v>53</v>
      </c>
      <c r="E105" s="37" t="s">
        <v>50</v>
      </c>
    </row>
    <row r="106" spans="1:5" ht="12.75">
      <c r="A106" s="38" t="s">
        <v>55</v>
      </c>
      <c r="E106" s="39" t="s">
        <v>859</v>
      </c>
    </row>
    <row r="107" spans="1:5" ht="102">
      <c r="A107" t="s">
        <v>56</v>
      </c>
      <c r="E107" s="37" t="s">
        <v>860</v>
      </c>
    </row>
    <row r="108" spans="1:16" ht="12.75">
      <c r="A108" s="26" t="s">
        <v>48</v>
      </c>
      <c r="B108" s="31" t="s">
        <v>150</v>
      </c>
      <c r="C108" s="31" t="s">
        <v>861</v>
      </c>
      <c r="D108" s="26" t="s">
        <v>50</v>
      </c>
      <c r="E108" s="32" t="s">
        <v>862</v>
      </c>
      <c r="F108" s="33" t="s">
        <v>133</v>
      </c>
      <c r="G108" s="34">
        <v>62.344</v>
      </c>
      <c r="H108" s="35">
        <v>0</v>
      </c>
      <c r="I108" s="35">
        <f>ROUND(ROUND(H108,2)*ROUND(G108,3),2)</f>
      </c>
      <c r="O108">
        <f>(I108*21)/100</f>
      </c>
      <c r="P108" t="s">
        <v>27</v>
      </c>
    </row>
    <row r="109" spans="1:5" ht="12.75">
      <c r="A109" s="36" t="s">
        <v>53</v>
      </c>
      <c r="E109" s="37" t="s">
        <v>50</v>
      </c>
    </row>
    <row r="110" spans="1:5" ht="12.75">
      <c r="A110" s="38" t="s">
        <v>55</v>
      </c>
      <c r="E110" s="39" t="s">
        <v>863</v>
      </c>
    </row>
    <row r="111" spans="1:5" ht="102">
      <c r="A111" t="s">
        <v>56</v>
      </c>
      <c r="E111" s="37" t="s">
        <v>860</v>
      </c>
    </row>
    <row r="112" spans="1:16" ht="12.75">
      <c r="A112" s="26" t="s">
        <v>48</v>
      </c>
      <c r="B112" s="31" t="s">
        <v>118</v>
      </c>
      <c r="C112" s="31" t="s">
        <v>864</v>
      </c>
      <c r="D112" s="26" t="s">
        <v>50</v>
      </c>
      <c r="E112" s="32" t="s">
        <v>865</v>
      </c>
      <c r="F112" s="33" t="s">
        <v>133</v>
      </c>
      <c r="G112" s="34">
        <v>19.25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12.75">
      <c r="A113" s="36" t="s">
        <v>53</v>
      </c>
      <c r="E113" s="37" t="s">
        <v>50</v>
      </c>
    </row>
    <row r="114" spans="1:5" ht="12.75">
      <c r="A114" s="38" t="s">
        <v>55</v>
      </c>
      <c r="E114" s="39" t="s">
        <v>866</v>
      </c>
    </row>
    <row r="115" spans="1:5" ht="102">
      <c r="A115" t="s">
        <v>56</v>
      </c>
      <c r="E115" s="37" t="s">
        <v>860</v>
      </c>
    </row>
    <row r="116" spans="1:16" ht="12.75">
      <c r="A116" s="26" t="s">
        <v>48</v>
      </c>
      <c r="B116" s="31" t="s">
        <v>364</v>
      </c>
      <c r="C116" s="31" t="s">
        <v>867</v>
      </c>
      <c r="D116" s="26" t="s">
        <v>50</v>
      </c>
      <c r="E116" s="32" t="s">
        <v>868</v>
      </c>
      <c r="F116" s="33" t="s">
        <v>236</v>
      </c>
      <c r="G116" s="34">
        <v>2.5</v>
      </c>
      <c r="H116" s="35">
        <v>0</v>
      </c>
      <c r="I116" s="35">
        <f>ROUND(ROUND(H116,2)*ROUND(G116,3),2)</f>
      </c>
      <c r="O116">
        <f>(I116*21)/100</f>
      </c>
      <c r="P116" t="s">
        <v>27</v>
      </c>
    </row>
    <row r="117" spans="1:5" ht="12.75">
      <c r="A117" s="36" t="s">
        <v>53</v>
      </c>
      <c r="E117" s="37" t="s">
        <v>50</v>
      </c>
    </row>
    <row r="118" spans="1:5" ht="12.75">
      <c r="A118" s="38" t="s">
        <v>55</v>
      </c>
      <c r="E118" s="39" t="s">
        <v>853</v>
      </c>
    </row>
    <row r="119" spans="1:5" ht="114.75">
      <c r="A119" t="s">
        <v>56</v>
      </c>
      <c r="E119" s="37" t="s">
        <v>869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6" t="s">
        <v>48</v>
      </c>
      <c r="B10" s="31" t="s">
        <v>31</v>
      </c>
      <c r="C10" s="31" t="s">
        <v>49</v>
      </c>
      <c r="D10" s="26" t="s">
        <v>50</v>
      </c>
      <c r="E10" s="32" t="s">
        <v>51</v>
      </c>
      <c r="F10" s="33" t="s">
        <v>52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51">
      <c r="A11" s="36" t="s">
        <v>53</v>
      </c>
      <c r="E11" s="37" t="s">
        <v>54</v>
      </c>
    </row>
    <row r="12" spans="1:5" ht="12.75">
      <c r="A12" s="38" t="s">
        <v>55</v>
      </c>
      <c r="E12" s="39" t="s">
        <v>50</v>
      </c>
    </row>
    <row r="13" spans="1:5" ht="12.75">
      <c r="A13" t="s">
        <v>56</v>
      </c>
      <c r="E13" s="37" t="s">
        <v>57</v>
      </c>
    </row>
    <row r="14" spans="1:16" ht="12.75">
      <c r="A14" s="26" t="s">
        <v>48</v>
      </c>
      <c r="B14" s="31" t="s">
        <v>27</v>
      </c>
      <c r="C14" s="31" t="s">
        <v>58</v>
      </c>
      <c r="D14" s="26" t="s">
        <v>50</v>
      </c>
      <c r="E14" s="32" t="s">
        <v>59</v>
      </c>
      <c r="F14" s="33" t="s">
        <v>52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51">
      <c r="A15" s="36" t="s">
        <v>53</v>
      </c>
      <c r="E15" s="37" t="s">
        <v>54</v>
      </c>
    </row>
    <row r="16" spans="1:5" ht="12.75">
      <c r="A16" s="38" t="s">
        <v>55</v>
      </c>
      <c r="E16" s="39" t="s">
        <v>50</v>
      </c>
    </row>
    <row r="17" spans="1:5" ht="12.75">
      <c r="A17" t="s">
        <v>56</v>
      </c>
      <c r="E17" s="37" t="s">
        <v>60</v>
      </c>
    </row>
    <row r="18" spans="1:16" ht="12.75">
      <c r="A18" s="26" t="s">
        <v>48</v>
      </c>
      <c r="B18" s="31" t="s">
        <v>26</v>
      </c>
      <c r="C18" s="31" t="s">
        <v>61</v>
      </c>
      <c r="D18" s="26" t="s">
        <v>50</v>
      </c>
      <c r="E18" s="32" t="s">
        <v>62</v>
      </c>
      <c r="F18" s="33" t="s">
        <v>63</v>
      </c>
      <c r="G18" s="34">
        <v>26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38.25">
      <c r="A19" s="36" t="s">
        <v>53</v>
      </c>
      <c r="E19" s="37" t="s">
        <v>64</v>
      </c>
    </row>
    <row r="20" spans="1:5" ht="12.75">
      <c r="A20" s="38" t="s">
        <v>55</v>
      </c>
      <c r="E20" s="39" t="s">
        <v>65</v>
      </c>
    </row>
    <row r="21" spans="1:5" ht="12.75">
      <c r="A21" t="s">
        <v>56</v>
      </c>
      <c r="E21" s="37" t="s">
        <v>60</v>
      </c>
    </row>
    <row r="22" spans="1:16" ht="12.75">
      <c r="A22" s="26" t="s">
        <v>48</v>
      </c>
      <c r="B22" s="31" t="s">
        <v>35</v>
      </c>
      <c r="C22" s="31" t="s">
        <v>66</v>
      </c>
      <c r="D22" s="26" t="s">
        <v>50</v>
      </c>
      <c r="E22" s="32" t="s">
        <v>67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68</v>
      </c>
    </row>
    <row r="24" spans="1:5" ht="12.75">
      <c r="A24" s="38" t="s">
        <v>55</v>
      </c>
      <c r="E24" s="39" t="s">
        <v>50</v>
      </c>
    </row>
    <row r="25" spans="1:5" ht="12.75">
      <c r="A25" t="s">
        <v>56</v>
      </c>
      <c r="E25" s="37" t="s">
        <v>60</v>
      </c>
    </row>
    <row r="26" spans="1:16" ht="12.75">
      <c r="A26" s="26" t="s">
        <v>48</v>
      </c>
      <c r="B26" s="31" t="s">
        <v>37</v>
      </c>
      <c r="C26" s="31" t="s">
        <v>69</v>
      </c>
      <c r="D26" s="26" t="s">
        <v>50</v>
      </c>
      <c r="E26" s="32" t="s">
        <v>70</v>
      </c>
      <c r="F26" s="33" t="s">
        <v>52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25.5">
      <c r="A27" s="36" t="s">
        <v>53</v>
      </c>
      <c r="E27" s="37" t="s">
        <v>71</v>
      </c>
    </row>
    <row r="28" spans="1:5" ht="12.75">
      <c r="A28" s="38" t="s">
        <v>55</v>
      </c>
      <c r="E28" s="39" t="s">
        <v>50</v>
      </c>
    </row>
    <row r="29" spans="1:5" ht="12.75">
      <c r="A29" t="s">
        <v>56</v>
      </c>
      <c r="E29" s="37" t="s">
        <v>60</v>
      </c>
    </row>
    <row r="30" spans="1:16" ht="12.75">
      <c r="A30" s="26" t="s">
        <v>48</v>
      </c>
      <c r="B30" s="31" t="s">
        <v>39</v>
      </c>
      <c r="C30" s="31" t="s">
        <v>72</v>
      </c>
      <c r="D30" s="26" t="s">
        <v>50</v>
      </c>
      <c r="E30" s="32" t="s">
        <v>73</v>
      </c>
      <c r="F30" s="33" t="s">
        <v>63</v>
      </c>
      <c r="G30" s="34">
        <v>26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25.5">
      <c r="A31" s="36" t="s">
        <v>53</v>
      </c>
      <c r="E31" s="37" t="s">
        <v>74</v>
      </c>
    </row>
    <row r="32" spans="1:5" ht="12.75">
      <c r="A32" s="38" t="s">
        <v>55</v>
      </c>
      <c r="E32" s="39" t="s">
        <v>65</v>
      </c>
    </row>
    <row r="33" spans="1:5" ht="76.5">
      <c r="A33" t="s">
        <v>56</v>
      </c>
      <c r="E33" s="37" t="s">
        <v>75</v>
      </c>
    </row>
    <row r="34" spans="1:16" ht="12.75">
      <c r="A34" s="26" t="s">
        <v>48</v>
      </c>
      <c r="B34" s="31" t="s">
        <v>76</v>
      </c>
      <c r="C34" s="31" t="s">
        <v>77</v>
      </c>
      <c r="D34" s="26" t="s">
        <v>50</v>
      </c>
      <c r="E34" s="32" t="s">
        <v>78</v>
      </c>
      <c r="F34" s="33" t="s">
        <v>52</v>
      </c>
      <c r="G34" s="34">
        <v>1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53</v>
      </c>
      <c r="E35" s="37" t="s">
        <v>79</v>
      </c>
    </row>
    <row r="36" spans="1:5" ht="12.75">
      <c r="A36" s="38" t="s">
        <v>55</v>
      </c>
      <c r="E36" s="39" t="s">
        <v>50</v>
      </c>
    </row>
    <row r="37" spans="1:5" ht="63.75">
      <c r="A37" t="s">
        <v>56</v>
      </c>
      <c r="E37" s="37" t="s">
        <v>80</v>
      </c>
    </row>
    <row r="38" spans="1:16" ht="12.75">
      <c r="A38" s="26" t="s">
        <v>48</v>
      </c>
      <c r="B38" s="31" t="s">
        <v>81</v>
      </c>
      <c r="C38" s="31" t="s">
        <v>82</v>
      </c>
      <c r="D38" s="26" t="s">
        <v>50</v>
      </c>
      <c r="E38" s="32" t="s">
        <v>83</v>
      </c>
      <c r="F38" s="33" t="s">
        <v>52</v>
      </c>
      <c r="G38" s="34">
        <v>1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51">
      <c r="A39" s="36" t="s">
        <v>53</v>
      </c>
      <c r="E39" s="37" t="s">
        <v>84</v>
      </c>
    </row>
    <row r="40" spans="1:5" ht="12.75">
      <c r="A40" s="38" t="s">
        <v>55</v>
      </c>
      <c r="E40" s="39" t="s">
        <v>50</v>
      </c>
    </row>
    <row r="41" spans="1:5" ht="12.75">
      <c r="A41" t="s">
        <v>56</v>
      </c>
      <c r="E41" s="37" t="s">
        <v>85</v>
      </c>
    </row>
    <row r="42" spans="1:16" ht="12.75">
      <c r="A42" s="26" t="s">
        <v>48</v>
      </c>
      <c r="B42" s="31" t="s">
        <v>42</v>
      </c>
      <c r="C42" s="31" t="s">
        <v>86</v>
      </c>
      <c r="D42" s="26" t="s">
        <v>50</v>
      </c>
      <c r="E42" s="32" t="s">
        <v>87</v>
      </c>
      <c r="F42" s="33" t="s">
        <v>52</v>
      </c>
      <c r="G42" s="34">
        <v>1</v>
      </c>
      <c r="H42" s="35">
        <v>0</v>
      </c>
      <c r="I42" s="35">
        <f>ROUND(ROUND(H42,2)*ROUND(G42,3),2)</f>
      </c>
      <c r="O42">
        <f>(I42*21)/100</f>
      </c>
      <c r="P42" t="s">
        <v>27</v>
      </c>
    </row>
    <row r="43" spans="1:5" ht="25.5">
      <c r="A43" s="36" t="s">
        <v>53</v>
      </c>
      <c r="E43" s="37" t="s">
        <v>88</v>
      </c>
    </row>
    <row r="44" spans="1:5" ht="12.75">
      <c r="A44" s="38" t="s">
        <v>55</v>
      </c>
      <c r="E44" s="39" t="s">
        <v>50</v>
      </c>
    </row>
    <row r="45" spans="1:5" ht="89.25">
      <c r="A45" t="s">
        <v>56</v>
      </c>
      <c r="E45" s="37" t="s">
        <v>89</v>
      </c>
    </row>
    <row r="46" spans="1:16" ht="12.75">
      <c r="A46" s="26" t="s">
        <v>48</v>
      </c>
      <c r="B46" s="31" t="s">
        <v>44</v>
      </c>
      <c r="C46" s="31" t="s">
        <v>90</v>
      </c>
      <c r="D46" s="26" t="s">
        <v>50</v>
      </c>
      <c r="E46" s="32" t="s">
        <v>91</v>
      </c>
      <c r="F46" s="33" t="s">
        <v>52</v>
      </c>
      <c r="G46" s="34">
        <v>1</v>
      </c>
      <c r="H46" s="35">
        <v>0</v>
      </c>
      <c r="I46" s="35">
        <f>ROUND(ROUND(H46,2)*ROUND(G46,3),2)</f>
      </c>
      <c r="O46">
        <f>(I46*21)/100</f>
      </c>
      <c r="P46" t="s">
        <v>27</v>
      </c>
    </row>
    <row r="47" spans="1:5" ht="204">
      <c r="A47" s="36" t="s">
        <v>53</v>
      </c>
      <c r="E47" s="37" t="s">
        <v>92</v>
      </c>
    </row>
    <row r="48" spans="1:5" ht="12.75">
      <c r="A48" s="38" t="s">
        <v>55</v>
      </c>
      <c r="E48" s="39" t="s">
        <v>50</v>
      </c>
    </row>
    <row r="49" spans="1:5" ht="25.5">
      <c r="A49" t="s">
        <v>56</v>
      </c>
      <c r="E49" s="37" t="s">
        <v>93</v>
      </c>
    </row>
    <row r="50" spans="1:16" ht="12.75">
      <c r="A50" s="26" t="s">
        <v>48</v>
      </c>
      <c r="B50" s="31" t="s">
        <v>94</v>
      </c>
      <c r="C50" s="31" t="s">
        <v>95</v>
      </c>
      <c r="D50" s="26" t="s">
        <v>50</v>
      </c>
      <c r="E50" s="32" t="s">
        <v>96</v>
      </c>
      <c r="F50" s="33" t="s">
        <v>52</v>
      </c>
      <c r="G50" s="34">
        <v>0.08</v>
      </c>
      <c r="H50" s="35">
        <v>51375166.86</v>
      </c>
      <c r="I50" s="35">
        <f>ROUND(ROUND(H50,2)*ROUND(G50,3),2)</f>
      </c>
      <c r="O50">
        <f>(I50*21)/100</f>
      </c>
      <c r="P50" t="s">
        <v>27</v>
      </c>
    </row>
    <row r="51" spans="1:5" ht="25.5">
      <c r="A51" s="36" t="s">
        <v>53</v>
      </c>
      <c r="E51" s="37" t="s">
        <v>97</v>
      </c>
    </row>
    <row r="52" spans="1:5" ht="12.75">
      <c r="A52" s="38" t="s">
        <v>55</v>
      </c>
      <c r="E52" s="39" t="s">
        <v>98</v>
      </c>
    </row>
    <row r="53" spans="1:5" ht="12.75">
      <c r="A53" t="s">
        <v>56</v>
      </c>
      <c r="E53" s="37" t="s">
        <v>57</v>
      </c>
    </row>
    <row r="54" spans="1:16" ht="12.75">
      <c r="A54" s="26" t="s">
        <v>48</v>
      </c>
      <c r="B54" s="31" t="s">
        <v>99</v>
      </c>
      <c r="C54" s="31" t="s">
        <v>100</v>
      </c>
      <c r="D54" s="26" t="s">
        <v>50</v>
      </c>
      <c r="E54" s="32" t="s">
        <v>101</v>
      </c>
      <c r="F54" s="33" t="s">
        <v>52</v>
      </c>
      <c r="G54" s="34">
        <v>1</v>
      </c>
      <c r="H54" s="35">
        <v>50000</v>
      </c>
      <c r="I54" s="35">
        <f>ROUND(ROUND(H54,2)*ROUND(G54,3),2)</f>
      </c>
      <c r="O54">
        <f>(I54*21)/100</f>
      </c>
      <c r="P54" t="s">
        <v>27</v>
      </c>
    </row>
    <row r="55" spans="1:5" ht="38.25">
      <c r="A55" s="36" t="s">
        <v>53</v>
      </c>
      <c r="E55" s="37" t="s">
        <v>102</v>
      </c>
    </row>
    <row r="56" spans="1:5" ht="12.75">
      <c r="A56" s="38" t="s">
        <v>55</v>
      </c>
      <c r="E56" s="39" t="s">
        <v>50</v>
      </c>
    </row>
    <row r="57" spans="1:5" ht="12.75">
      <c r="A57" t="s">
        <v>56</v>
      </c>
      <c r="E57" s="37" t="s">
        <v>60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0+O9+O22+O55+O60+O77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870</v>
      </c>
      <c r="I3" s="40">
        <f>0+I9+I22+I55+I60+I77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870</v>
      </c>
      <c r="D4" s="1"/>
      <c r="E4" s="14" t="s">
        <v>871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870</v>
      </c>
      <c r="D5" s="6"/>
      <c r="E5" s="18" t="s">
        <v>871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751.24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873</v>
      </c>
    </row>
    <row r="12" spans="1:5" ht="12.75">
      <c r="A12" s="38" t="s">
        <v>55</v>
      </c>
      <c r="E12" s="39" t="s">
        <v>874</v>
      </c>
    </row>
    <row r="13" spans="1:5" ht="140.25">
      <c r="A13" t="s">
        <v>56</v>
      </c>
      <c r="E13" s="37" t="s">
        <v>875</v>
      </c>
    </row>
    <row r="14" spans="1:16" ht="25.5">
      <c r="A14" s="26" t="s">
        <v>48</v>
      </c>
      <c r="B14" s="31" t="s">
        <v>27</v>
      </c>
      <c r="C14" s="31" t="s">
        <v>876</v>
      </c>
      <c r="D14" s="26" t="s">
        <v>50</v>
      </c>
      <c r="E14" s="32" t="s">
        <v>877</v>
      </c>
      <c r="F14" s="33" t="s">
        <v>108</v>
      </c>
      <c r="G14" s="34">
        <v>54.032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878</v>
      </c>
    </row>
    <row r="16" spans="1:5" ht="12.75">
      <c r="A16" s="38" t="s">
        <v>55</v>
      </c>
      <c r="E16" s="39" t="s">
        <v>879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343.94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880</v>
      </c>
    </row>
    <row r="20" spans="1:5" ht="12.75">
      <c r="A20" s="38" t="s">
        <v>55</v>
      </c>
      <c r="E20" s="39" t="s">
        <v>881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129</v>
      </c>
      <c r="F22" s="6"/>
      <c r="G22" s="6"/>
      <c r="H22" s="6"/>
      <c r="I22" s="43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25.5">
      <c r="A23" s="26" t="s">
        <v>48</v>
      </c>
      <c r="B23" s="31" t="s">
        <v>35</v>
      </c>
      <c r="C23" s="31" t="s">
        <v>645</v>
      </c>
      <c r="D23" s="26" t="s">
        <v>50</v>
      </c>
      <c r="E23" s="32" t="s">
        <v>646</v>
      </c>
      <c r="F23" s="33" t="s">
        <v>133</v>
      </c>
      <c r="G23" s="34">
        <v>171.97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882</v>
      </c>
    </row>
    <row r="25" spans="1:5" ht="38.25">
      <c r="A25" s="38" t="s">
        <v>55</v>
      </c>
      <c r="E25" s="39" t="s">
        <v>883</v>
      </c>
    </row>
    <row r="26" spans="1:5" ht="63.75">
      <c r="A26" t="s">
        <v>56</v>
      </c>
      <c r="E26" s="37" t="s">
        <v>136</v>
      </c>
    </row>
    <row r="27" spans="1:16" ht="12.75">
      <c r="A27" s="26" t="s">
        <v>48</v>
      </c>
      <c r="B27" s="31" t="s">
        <v>37</v>
      </c>
      <c r="C27" s="31" t="s">
        <v>649</v>
      </c>
      <c r="D27" s="26" t="s">
        <v>50</v>
      </c>
      <c r="E27" s="32" t="s">
        <v>650</v>
      </c>
      <c r="F27" s="33" t="s">
        <v>133</v>
      </c>
      <c r="G27" s="34">
        <v>24.56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882</v>
      </c>
    </row>
    <row r="29" spans="1:5" ht="12.75">
      <c r="A29" s="38" t="s">
        <v>55</v>
      </c>
      <c r="E29" s="39" t="s">
        <v>884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39</v>
      </c>
      <c r="C31" s="31" t="s">
        <v>885</v>
      </c>
      <c r="D31" s="26" t="s">
        <v>50</v>
      </c>
      <c r="E31" s="32" t="s">
        <v>886</v>
      </c>
      <c r="F31" s="33" t="s">
        <v>133</v>
      </c>
      <c r="G31" s="34">
        <v>307.94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887</v>
      </c>
    </row>
    <row r="33" spans="1:5" ht="12.75">
      <c r="A33" s="38" t="s">
        <v>55</v>
      </c>
      <c r="E33" s="39" t="s">
        <v>888</v>
      </c>
    </row>
    <row r="34" spans="1:5" ht="306">
      <c r="A34" t="s">
        <v>56</v>
      </c>
      <c r="E34" s="37" t="s">
        <v>889</v>
      </c>
    </row>
    <row r="35" spans="1:16" ht="12.75">
      <c r="A35" s="26" t="s">
        <v>48</v>
      </c>
      <c r="B35" s="31" t="s">
        <v>76</v>
      </c>
      <c r="C35" s="31" t="s">
        <v>802</v>
      </c>
      <c r="D35" s="26" t="s">
        <v>50</v>
      </c>
      <c r="E35" s="32" t="s">
        <v>803</v>
      </c>
      <c r="F35" s="33" t="s">
        <v>133</v>
      </c>
      <c r="G35" s="34">
        <v>12.41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890</v>
      </c>
    </row>
    <row r="37" spans="1:5" ht="12.75">
      <c r="A37" s="38" t="s">
        <v>55</v>
      </c>
      <c r="E37" s="39" t="s">
        <v>891</v>
      </c>
    </row>
    <row r="38" spans="1:5" ht="344.25">
      <c r="A38" t="s">
        <v>56</v>
      </c>
      <c r="E38" s="37" t="s">
        <v>892</v>
      </c>
    </row>
    <row r="39" spans="1:16" ht="12.75">
      <c r="A39" s="26" t="s">
        <v>48</v>
      </c>
      <c r="B39" s="31" t="s">
        <v>81</v>
      </c>
      <c r="C39" s="31" t="s">
        <v>281</v>
      </c>
      <c r="D39" s="26" t="s">
        <v>50</v>
      </c>
      <c r="E39" s="32" t="s">
        <v>283</v>
      </c>
      <c r="F39" s="33" t="s">
        <v>133</v>
      </c>
      <c r="G39" s="34">
        <v>671.16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893</v>
      </c>
    </row>
    <row r="41" spans="1:5" ht="51">
      <c r="A41" s="38" t="s">
        <v>55</v>
      </c>
      <c r="E41" s="39" t="s">
        <v>894</v>
      </c>
    </row>
    <row r="42" spans="1:5" ht="344.25">
      <c r="A42" t="s">
        <v>56</v>
      </c>
      <c r="E42" s="37" t="s">
        <v>892</v>
      </c>
    </row>
    <row r="43" spans="1:16" ht="12.75">
      <c r="A43" s="26" t="s">
        <v>48</v>
      </c>
      <c r="B43" s="31" t="s">
        <v>42</v>
      </c>
      <c r="C43" s="31" t="s">
        <v>145</v>
      </c>
      <c r="D43" s="26" t="s">
        <v>50</v>
      </c>
      <c r="E43" s="32" t="s">
        <v>146</v>
      </c>
      <c r="F43" s="33" t="s">
        <v>133</v>
      </c>
      <c r="G43" s="34">
        <v>375.62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50</v>
      </c>
    </row>
    <row r="45" spans="1:5" ht="25.5">
      <c r="A45" s="38" t="s">
        <v>55</v>
      </c>
      <c r="E45" s="39" t="s">
        <v>895</v>
      </c>
    </row>
    <row r="46" spans="1:5" ht="191.25">
      <c r="A46" t="s">
        <v>56</v>
      </c>
      <c r="E46" s="37" t="s">
        <v>896</v>
      </c>
    </row>
    <row r="47" spans="1:16" ht="12.75">
      <c r="A47" s="26" t="s">
        <v>48</v>
      </c>
      <c r="B47" s="31" t="s">
        <v>44</v>
      </c>
      <c r="C47" s="31" t="s">
        <v>897</v>
      </c>
      <c r="D47" s="26" t="s">
        <v>50</v>
      </c>
      <c r="E47" s="32" t="s">
        <v>898</v>
      </c>
      <c r="F47" s="33" t="s">
        <v>133</v>
      </c>
      <c r="G47" s="34">
        <v>307.94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899</v>
      </c>
    </row>
    <row r="49" spans="1:5" ht="38.25">
      <c r="A49" s="38" t="s">
        <v>55</v>
      </c>
      <c r="E49" s="39" t="s">
        <v>900</v>
      </c>
    </row>
    <row r="50" spans="1:5" ht="229.5">
      <c r="A50" t="s">
        <v>56</v>
      </c>
      <c r="E50" s="37" t="s">
        <v>901</v>
      </c>
    </row>
    <row r="51" spans="1:16" ht="12.75">
      <c r="A51" s="26" t="s">
        <v>48</v>
      </c>
      <c r="B51" s="31" t="s">
        <v>94</v>
      </c>
      <c r="C51" s="31" t="s">
        <v>288</v>
      </c>
      <c r="D51" s="26" t="s">
        <v>50</v>
      </c>
      <c r="E51" s="32" t="s">
        <v>289</v>
      </c>
      <c r="F51" s="33" t="s">
        <v>133</v>
      </c>
      <c r="G51" s="34">
        <v>279.05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902</v>
      </c>
    </row>
    <row r="53" spans="1:5" ht="38.25">
      <c r="A53" s="38" t="s">
        <v>55</v>
      </c>
      <c r="E53" s="39" t="s">
        <v>903</v>
      </c>
    </row>
    <row r="54" spans="1:5" ht="293.25">
      <c r="A54" t="s">
        <v>56</v>
      </c>
      <c r="E54" s="37" t="s">
        <v>292</v>
      </c>
    </row>
    <row r="55" spans="1:18" ht="12.75" customHeight="1">
      <c r="A55" s="6" t="s">
        <v>46</v>
      </c>
      <c r="B55" s="6"/>
      <c r="C55" s="42" t="s">
        <v>35</v>
      </c>
      <c r="D55" s="6"/>
      <c r="E55" s="29" t="s">
        <v>293</v>
      </c>
      <c r="F55" s="6"/>
      <c r="G55" s="6"/>
      <c r="H55" s="6"/>
      <c r="I55" s="43">
        <f>0+Q55</f>
      </c>
      <c r="O55">
        <f>0+R55</f>
      </c>
      <c r="Q55">
        <f>0+I56</f>
      </c>
      <c r="R55">
        <f>0+O56</f>
      </c>
    </row>
    <row r="56" spans="1:16" ht="12.75">
      <c r="A56" s="26" t="s">
        <v>48</v>
      </c>
      <c r="B56" s="31" t="s">
        <v>99</v>
      </c>
      <c r="C56" s="31" t="s">
        <v>299</v>
      </c>
      <c r="D56" s="26" t="s">
        <v>50</v>
      </c>
      <c r="E56" s="32" t="s">
        <v>300</v>
      </c>
      <c r="F56" s="33" t="s">
        <v>133</v>
      </c>
      <c r="G56" s="34">
        <v>51.39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904</v>
      </c>
    </row>
    <row r="58" spans="1:5" ht="51">
      <c r="A58" s="38" t="s">
        <v>55</v>
      </c>
      <c r="E58" s="39" t="s">
        <v>905</v>
      </c>
    </row>
    <row r="59" spans="1:5" ht="38.25">
      <c r="A59" t="s">
        <v>56</v>
      </c>
      <c r="E59" s="37" t="s">
        <v>303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176</v>
      </c>
      <c r="F60" s="6"/>
      <c r="G60" s="6"/>
      <c r="H60" s="6"/>
      <c r="I60" s="43">
        <f>0+Q60</f>
      </c>
      <c r="O60">
        <f>0+R60</f>
      </c>
      <c r="Q60">
        <f>0+I61+I65+I69+I73</f>
      </c>
      <c r="R60">
        <f>0+O61+O65+O69+O73</f>
      </c>
    </row>
    <row r="61" spans="1:16" ht="12.75">
      <c r="A61" s="26" t="s">
        <v>48</v>
      </c>
      <c r="B61" s="31" t="s">
        <v>200</v>
      </c>
      <c r="C61" s="31" t="s">
        <v>241</v>
      </c>
      <c r="D61" s="26" t="s">
        <v>50</v>
      </c>
      <c r="E61" s="32" t="s">
        <v>242</v>
      </c>
      <c r="F61" s="33" t="s">
        <v>133</v>
      </c>
      <c r="G61" s="34">
        <v>73.7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882</v>
      </c>
    </row>
    <row r="63" spans="1:5" ht="12.75">
      <c r="A63" s="38" t="s">
        <v>55</v>
      </c>
      <c r="E63" s="39" t="s">
        <v>906</v>
      </c>
    </row>
    <row r="64" spans="1:5" ht="51">
      <c r="A64" t="s">
        <v>56</v>
      </c>
      <c r="E64" s="37" t="s">
        <v>187</v>
      </c>
    </row>
    <row r="65" spans="1:16" ht="12.75">
      <c r="A65" s="26" t="s">
        <v>48</v>
      </c>
      <c r="B65" s="31" t="s">
        <v>205</v>
      </c>
      <c r="C65" s="31" t="s">
        <v>246</v>
      </c>
      <c r="D65" s="26" t="s">
        <v>50</v>
      </c>
      <c r="E65" s="32" t="s">
        <v>247</v>
      </c>
      <c r="F65" s="33" t="s">
        <v>133</v>
      </c>
      <c r="G65" s="34">
        <v>98.27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882</v>
      </c>
    </row>
    <row r="67" spans="1:5" ht="12.75">
      <c r="A67" s="38" t="s">
        <v>55</v>
      </c>
      <c r="E67" s="39" t="s">
        <v>907</v>
      </c>
    </row>
    <row r="68" spans="1:5" ht="51">
      <c r="A68" t="s">
        <v>56</v>
      </c>
      <c r="E68" s="37" t="s">
        <v>187</v>
      </c>
    </row>
    <row r="69" spans="1:16" ht="12.75">
      <c r="A69" s="26" t="s">
        <v>48</v>
      </c>
      <c r="B69" s="31" t="s">
        <v>210</v>
      </c>
      <c r="C69" s="31" t="s">
        <v>188</v>
      </c>
      <c r="D69" s="26" t="s">
        <v>50</v>
      </c>
      <c r="E69" s="32" t="s">
        <v>189</v>
      </c>
      <c r="F69" s="33" t="s">
        <v>179</v>
      </c>
      <c r="G69" s="34">
        <v>982.4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50</v>
      </c>
    </row>
    <row r="71" spans="1:5" ht="12.75">
      <c r="A71" s="38" t="s">
        <v>55</v>
      </c>
      <c r="E71" s="39" t="s">
        <v>908</v>
      </c>
    </row>
    <row r="72" spans="1:5" ht="51">
      <c r="A72" t="s">
        <v>56</v>
      </c>
      <c r="E72" s="37" t="s">
        <v>192</v>
      </c>
    </row>
    <row r="73" spans="1:16" ht="12.75">
      <c r="A73" s="26" t="s">
        <v>48</v>
      </c>
      <c r="B73" s="31" t="s">
        <v>215</v>
      </c>
      <c r="C73" s="31" t="s">
        <v>909</v>
      </c>
      <c r="D73" s="26" t="s">
        <v>50</v>
      </c>
      <c r="E73" s="32" t="s">
        <v>910</v>
      </c>
      <c r="F73" s="33" t="s">
        <v>133</v>
      </c>
      <c r="G73" s="34">
        <v>24.56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882</v>
      </c>
    </row>
    <row r="75" spans="1:5" ht="12.75">
      <c r="A75" s="38" t="s">
        <v>55</v>
      </c>
      <c r="E75" s="39" t="s">
        <v>884</v>
      </c>
    </row>
    <row r="76" spans="1:5" ht="140.25">
      <c r="A76" t="s">
        <v>56</v>
      </c>
      <c r="E76" s="37" t="s">
        <v>199</v>
      </c>
    </row>
    <row r="77" spans="1:18" ht="12.75" customHeight="1">
      <c r="A77" s="6" t="s">
        <v>46</v>
      </c>
      <c r="B77" s="6"/>
      <c r="C77" s="42" t="s">
        <v>81</v>
      </c>
      <c r="D77" s="6"/>
      <c r="E77" s="29" t="s">
        <v>838</v>
      </c>
      <c r="F77" s="6"/>
      <c r="G77" s="6"/>
      <c r="H77" s="6"/>
      <c r="I77" s="43">
        <f>0+Q77</f>
      </c>
      <c r="O77">
        <f>0+R77</f>
      </c>
      <c r="Q77">
        <f>0+I78+I82+I86+I90+I94+I98+I102+I106</f>
      </c>
      <c r="R77">
        <f>0+O78+O82+O86+O90+O94+O98+O102+O106</f>
      </c>
    </row>
    <row r="78" spans="1:16" ht="12.75">
      <c r="A78" s="26" t="s">
        <v>48</v>
      </c>
      <c r="B78" s="31" t="s">
        <v>221</v>
      </c>
      <c r="C78" s="31" t="s">
        <v>911</v>
      </c>
      <c r="D78" s="26" t="s">
        <v>50</v>
      </c>
      <c r="E78" s="32" t="s">
        <v>912</v>
      </c>
      <c r="F78" s="33" t="s">
        <v>236</v>
      </c>
      <c r="G78" s="34">
        <v>41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913</v>
      </c>
    </row>
    <row r="80" spans="1:5" ht="12.75">
      <c r="A80" s="38" t="s">
        <v>55</v>
      </c>
      <c r="E80" s="39" t="s">
        <v>914</v>
      </c>
    </row>
    <row r="81" spans="1:5" ht="255">
      <c r="A81" t="s">
        <v>56</v>
      </c>
      <c r="E81" s="37" t="s">
        <v>915</v>
      </c>
    </row>
    <row r="82" spans="1:16" ht="12.75">
      <c r="A82" s="26" t="s">
        <v>48</v>
      </c>
      <c r="B82" s="31" t="s">
        <v>227</v>
      </c>
      <c r="C82" s="31" t="s">
        <v>916</v>
      </c>
      <c r="D82" s="26" t="s">
        <v>50</v>
      </c>
      <c r="E82" s="32" t="s">
        <v>917</v>
      </c>
      <c r="F82" s="33" t="s">
        <v>236</v>
      </c>
      <c r="G82" s="34">
        <v>376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25.5">
      <c r="A83" s="36" t="s">
        <v>53</v>
      </c>
      <c r="E83" s="37" t="s">
        <v>918</v>
      </c>
    </row>
    <row r="84" spans="1:5" ht="12.75">
      <c r="A84" s="38" t="s">
        <v>55</v>
      </c>
      <c r="E84" s="39" t="s">
        <v>919</v>
      </c>
    </row>
    <row r="85" spans="1:5" ht="255">
      <c r="A85" t="s">
        <v>56</v>
      </c>
      <c r="E85" s="37" t="s">
        <v>915</v>
      </c>
    </row>
    <row r="86" spans="1:16" ht="12.75">
      <c r="A86" s="26" t="s">
        <v>48</v>
      </c>
      <c r="B86" s="31" t="s">
        <v>233</v>
      </c>
      <c r="C86" s="31" t="s">
        <v>920</v>
      </c>
      <c r="D86" s="26" t="s">
        <v>50</v>
      </c>
      <c r="E86" s="32" t="s">
        <v>921</v>
      </c>
      <c r="F86" s="33" t="s">
        <v>254</v>
      </c>
      <c r="G86" s="34">
        <v>10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50</v>
      </c>
    </row>
    <row r="88" spans="1:5" ht="12.75">
      <c r="A88" s="38" t="s">
        <v>55</v>
      </c>
      <c r="E88" s="39" t="s">
        <v>922</v>
      </c>
    </row>
    <row r="89" spans="1:5" ht="409.5">
      <c r="A89" t="s">
        <v>56</v>
      </c>
      <c r="E89" s="37" t="s">
        <v>923</v>
      </c>
    </row>
    <row r="90" spans="1:16" ht="12.75">
      <c r="A90" s="26" t="s">
        <v>48</v>
      </c>
      <c r="B90" s="31" t="s">
        <v>251</v>
      </c>
      <c r="C90" s="31" t="s">
        <v>924</v>
      </c>
      <c r="D90" s="26" t="s">
        <v>50</v>
      </c>
      <c r="E90" s="32" t="s">
        <v>925</v>
      </c>
      <c r="F90" s="33" t="s">
        <v>254</v>
      </c>
      <c r="G90" s="34">
        <v>8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926</v>
      </c>
    </row>
    <row r="92" spans="1:5" ht="12.75">
      <c r="A92" s="38" t="s">
        <v>55</v>
      </c>
      <c r="E92" s="39" t="s">
        <v>927</v>
      </c>
    </row>
    <row r="93" spans="1:5" ht="76.5">
      <c r="A93" t="s">
        <v>56</v>
      </c>
      <c r="E93" s="37" t="s">
        <v>928</v>
      </c>
    </row>
    <row r="94" spans="1:16" ht="12.75">
      <c r="A94" s="26" t="s">
        <v>48</v>
      </c>
      <c r="B94" s="31" t="s">
        <v>258</v>
      </c>
      <c r="C94" s="31" t="s">
        <v>929</v>
      </c>
      <c r="D94" s="26" t="s">
        <v>50</v>
      </c>
      <c r="E94" s="32" t="s">
        <v>930</v>
      </c>
      <c r="F94" s="33" t="s">
        <v>254</v>
      </c>
      <c r="G94" s="34">
        <v>3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931</v>
      </c>
    </row>
    <row r="96" spans="1:5" ht="12.75">
      <c r="A96" s="38" t="s">
        <v>55</v>
      </c>
      <c r="E96" s="39" t="s">
        <v>932</v>
      </c>
    </row>
    <row r="97" spans="1:5" ht="89.25">
      <c r="A97" t="s">
        <v>56</v>
      </c>
      <c r="E97" s="37" t="s">
        <v>933</v>
      </c>
    </row>
    <row r="98" spans="1:16" ht="12.75">
      <c r="A98" s="26" t="s">
        <v>48</v>
      </c>
      <c r="B98" s="31" t="s">
        <v>267</v>
      </c>
      <c r="C98" s="31" t="s">
        <v>934</v>
      </c>
      <c r="D98" s="26" t="s">
        <v>50</v>
      </c>
      <c r="E98" s="32" t="s">
        <v>935</v>
      </c>
      <c r="F98" s="33" t="s">
        <v>236</v>
      </c>
      <c r="G98" s="34">
        <v>41</v>
      </c>
      <c r="H98" s="35">
        <v>0</v>
      </c>
      <c r="I98" s="35">
        <f>ROUND(ROUND(H98,2)*ROUND(G98,3),2)</f>
      </c>
      <c r="O98">
        <f>(I98*21)/100</f>
      </c>
      <c r="P98" t="s">
        <v>27</v>
      </c>
    </row>
    <row r="99" spans="1:5" ht="12.75">
      <c r="A99" s="36" t="s">
        <v>53</v>
      </c>
      <c r="E99" s="37" t="s">
        <v>50</v>
      </c>
    </row>
    <row r="100" spans="1:5" ht="12.75">
      <c r="A100" s="38" t="s">
        <v>55</v>
      </c>
      <c r="E100" s="39" t="s">
        <v>914</v>
      </c>
    </row>
    <row r="101" spans="1:5" ht="51">
      <c r="A101" t="s">
        <v>56</v>
      </c>
      <c r="E101" s="37" t="s">
        <v>936</v>
      </c>
    </row>
    <row r="102" spans="1:16" ht="12.75">
      <c r="A102" s="26" t="s">
        <v>48</v>
      </c>
      <c r="B102" s="31" t="s">
        <v>150</v>
      </c>
      <c r="C102" s="31" t="s">
        <v>937</v>
      </c>
      <c r="D102" s="26" t="s">
        <v>50</v>
      </c>
      <c r="E102" s="32" t="s">
        <v>938</v>
      </c>
      <c r="F102" s="33" t="s">
        <v>236</v>
      </c>
      <c r="G102" s="34">
        <v>376</v>
      </c>
      <c r="H102" s="35">
        <v>0</v>
      </c>
      <c r="I102" s="35">
        <f>ROUND(ROUND(H102,2)*ROUND(G102,3),2)</f>
      </c>
      <c r="O102">
        <f>(I102*21)/100</f>
      </c>
      <c r="P102" t="s">
        <v>27</v>
      </c>
    </row>
    <row r="103" spans="1:5" ht="12.75">
      <c r="A103" s="36" t="s">
        <v>53</v>
      </c>
      <c r="E103" s="37" t="s">
        <v>50</v>
      </c>
    </row>
    <row r="104" spans="1:5" ht="12.75">
      <c r="A104" s="38" t="s">
        <v>55</v>
      </c>
      <c r="E104" s="39" t="s">
        <v>919</v>
      </c>
    </row>
    <row r="105" spans="1:5" ht="51">
      <c r="A105" t="s">
        <v>56</v>
      </c>
      <c r="E105" s="37" t="s">
        <v>936</v>
      </c>
    </row>
    <row r="106" spans="1:16" ht="12.75">
      <c r="A106" s="26" t="s">
        <v>48</v>
      </c>
      <c r="B106" s="31" t="s">
        <v>118</v>
      </c>
      <c r="C106" s="31" t="s">
        <v>939</v>
      </c>
      <c r="D106" s="26" t="s">
        <v>50</v>
      </c>
      <c r="E106" s="32" t="s">
        <v>940</v>
      </c>
      <c r="F106" s="33" t="s">
        <v>236</v>
      </c>
      <c r="G106" s="34">
        <v>417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941</v>
      </c>
    </row>
    <row r="108" spans="1:5" ht="12.75">
      <c r="A108" s="38" t="s">
        <v>55</v>
      </c>
      <c r="E108" s="39" t="s">
        <v>942</v>
      </c>
    </row>
    <row r="109" spans="1:5" ht="25.5">
      <c r="A109" t="s">
        <v>56</v>
      </c>
      <c r="E109" s="37" t="s">
        <v>943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0+O9+O22+O55+O60+O77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944</v>
      </c>
      <c r="I3" s="40">
        <f>0+I9+I22+I55+I60+I77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944</v>
      </c>
      <c r="D4" s="1"/>
      <c r="E4" s="14" t="s">
        <v>945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944</v>
      </c>
      <c r="D5" s="6"/>
      <c r="E5" s="18" t="s">
        <v>945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615.58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873</v>
      </c>
    </row>
    <row r="12" spans="1:5" ht="12.75">
      <c r="A12" s="38" t="s">
        <v>55</v>
      </c>
      <c r="E12" s="39" t="s">
        <v>947</v>
      </c>
    </row>
    <row r="13" spans="1:5" ht="140.25">
      <c r="A13" t="s">
        <v>56</v>
      </c>
      <c r="E13" s="37" t="s">
        <v>875</v>
      </c>
    </row>
    <row r="14" spans="1:16" ht="25.5">
      <c r="A14" s="26" t="s">
        <v>48</v>
      </c>
      <c r="B14" s="31" t="s">
        <v>27</v>
      </c>
      <c r="C14" s="31" t="s">
        <v>876</v>
      </c>
      <c r="D14" s="26" t="s">
        <v>50</v>
      </c>
      <c r="E14" s="32" t="s">
        <v>877</v>
      </c>
      <c r="F14" s="33" t="s">
        <v>108</v>
      </c>
      <c r="G14" s="34">
        <v>25.388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878</v>
      </c>
    </row>
    <row r="16" spans="1:5" ht="12.75">
      <c r="A16" s="38" t="s">
        <v>55</v>
      </c>
      <c r="E16" s="39" t="s">
        <v>948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161.44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880</v>
      </c>
    </row>
    <row r="20" spans="1:5" ht="12.75">
      <c r="A20" s="38" t="s">
        <v>55</v>
      </c>
      <c r="E20" s="39" t="s">
        <v>949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129</v>
      </c>
      <c r="F22" s="6"/>
      <c r="G22" s="6"/>
      <c r="H22" s="6"/>
      <c r="I22" s="43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25.5">
      <c r="A23" s="26" t="s">
        <v>48</v>
      </c>
      <c r="B23" s="31" t="s">
        <v>35</v>
      </c>
      <c r="C23" s="31" t="s">
        <v>645</v>
      </c>
      <c r="D23" s="26" t="s">
        <v>50</v>
      </c>
      <c r="E23" s="32" t="s">
        <v>646</v>
      </c>
      <c r="F23" s="33" t="s">
        <v>133</v>
      </c>
      <c r="G23" s="34">
        <v>80.72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882</v>
      </c>
    </row>
    <row r="25" spans="1:5" ht="38.25">
      <c r="A25" s="38" t="s">
        <v>55</v>
      </c>
      <c r="E25" s="39" t="s">
        <v>950</v>
      </c>
    </row>
    <row r="26" spans="1:5" ht="63.75">
      <c r="A26" t="s">
        <v>56</v>
      </c>
      <c r="E26" s="37" t="s">
        <v>136</v>
      </c>
    </row>
    <row r="27" spans="1:16" ht="12.75">
      <c r="A27" s="26" t="s">
        <v>48</v>
      </c>
      <c r="B27" s="31" t="s">
        <v>37</v>
      </c>
      <c r="C27" s="31" t="s">
        <v>649</v>
      </c>
      <c r="D27" s="26" t="s">
        <v>50</v>
      </c>
      <c r="E27" s="32" t="s">
        <v>650</v>
      </c>
      <c r="F27" s="33" t="s">
        <v>133</v>
      </c>
      <c r="G27" s="34">
        <v>11.54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882</v>
      </c>
    </row>
    <row r="29" spans="1:5" ht="12.75">
      <c r="A29" s="38" t="s">
        <v>55</v>
      </c>
      <c r="E29" s="39" t="s">
        <v>951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39</v>
      </c>
      <c r="C31" s="31" t="s">
        <v>885</v>
      </c>
      <c r="D31" s="26" t="s">
        <v>50</v>
      </c>
      <c r="E31" s="32" t="s">
        <v>886</v>
      </c>
      <c r="F31" s="33" t="s">
        <v>133</v>
      </c>
      <c r="G31" s="34">
        <v>163.22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887</v>
      </c>
    </row>
    <row r="33" spans="1:5" ht="12.75">
      <c r="A33" s="38" t="s">
        <v>55</v>
      </c>
      <c r="E33" s="39" t="s">
        <v>952</v>
      </c>
    </row>
    <row r="34" spans="1:5" ht="306">
      <c r="A34" t="s">
        <v>56</v>
      </c>
      <c r="E34" s="37" t="s">
        <v>889</v>
      </c>
    </row>
    <row r="35" spans="1:16" ht="12.75">
      <c r="A35" s="26" t="s">
        <v>48</v>
      </c>
      <c r="B35" s="31" t="s">
        <v>76</v>
      </c>
      <c r="C35" s="31" t="s">
        <v>802</v>
      </c>
      <c r="D35" s="26" t="s">
        <v>50</v>
      </c>
      <c r="E35" s="32" t="s">
        <v>803</v>
      </c>
      <c r="F35" s="33" t="s">
        <v>133</v>
      </c>
      <c r="G35" s="34">
        <v>9.02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890</v>
      </c>
    </row>
    <row r="37" spans="1:5" ht="12.75">
      <c r="A37" s="38" t="s">
        <v>55</v>
      </c>
      <c r="E37" s="39" t="s">
        <v>953</v>
      </c>
    </row>
    <row r="38" spans="1:5" ht="344.25">
      <c r="A38" t="s">
        <v>56</v>
      </c>
      <c r="E38" s="37" t="s">
        <v>892</v>
      </c>
    </row>
    <row r="39" spans="1:16" ht="12.75">
      <c r="A39" s="26" t="s">
        <v>48</v>
      </c>
      <c r="B39" s="31" t="s">
        <v>81</v>
      </c>
      <c r="C39" s="31" t="s">
        <v>281</v>
      </c>
      <c r="D39" s="26" t="s">
        <v>50</v>
      </c>
      <c r="E39" s="32" t="s">
        <v>283</v>
      </c>
      <c r="F39" s="33" t="s">
        <v>133</v>
      </c>
      <c r="G39" s="34">
        <v>461.98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954</v>
      </c>
    </row>
    <row r="41" spans="1:5" ht="51">
      <c r="A41" s="38" t="s">
        <v>55</v>
      </c>
      <c r="E41" s="39" t="s">
        <v>955</v>
      </c>
    </row>
    <row r="42" spans="1:5" ht="344.25">
      <c r="A42" t="s">
        <v>56</v>
      </c>
      <c r="E42" s="37" t="s">
        <v>892</v>
      </c>
    </row>
    <row r="43" spans="1:16" ht="12.75">
      <c r="A43" s="26" t="s">
        <v>48</v>
      </c>
      <c r="B43" s="31" t="s">
        <v>42</v>
      </c>
      <c r="C43" s="31" t="s">
        <v>145</v>
      </c>
      <c r="D43" s="26" t="s">
        <v>50</v>
      </c>
      <c r="E43" s="32" t="s">
        <v>146</v>
      </c>
      <c r="F43" s="33" t="s">
        <v>133</v>
      </c>
      <c r="G43" s="34">
        <v>307.79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50</v>
      </c>
    </row>
    <row r="45" spans="1:5" ht="25.5">
      <c r="A45" s="38" t="s">
        <v>55</v>
      </c>
      <c r="E45" s="39" t="s">
        <v>956</v>
      </c>
    </row>
    <row r="46" spans="1:5" ht="191.25">
      <c r="A46" t="s">
        <v>56</v>
      </c>
      <c r="E46" s="37" t="s">
        <v>896</v>
      </c>
    </row>
    <row r="47" spans="1:16" ht="12.75">
      <c r="A47" s="26" t="s">
        <v>48</v>
      </c>
      <c r="B47" s="31" t="s">
        <v>44</v>
      </c>
      <c r="C47" s="31" t="s">
        <v>897</v>
      </c>
      <c r="D47" s="26" t="s">
        <v>50</v>
      </c>
      <c r="E47" s="32" t="s">
        <v>898</v>
      </c>
      <c r="F47" s="33" t="s">
        <v>133</v>
      </c>
      <c r="G47" s="34">
        <v>163.22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899</v>
      </c>
    </row>
    <row r="49" spans="1:5" ht="38.25">
      <c r="A49" s="38" t="s">
        <v>55</v>
      </c>
      <c r="E49" s="39" t="s">
        <v>957</v>
      </c>
    </row>
    <row r="50" spans="1:5" ht="229.5">
      <c r="A50" t="s">
        <v>56</v>
      </c>
      <c r="E50" s="37" t="s">
        <v>901</v>
      </c>
    </row>
    <row r="51" spans="1:16" ht="12.75">
      <c r="A51" s="26" t="s">
        <v>48</v>
      </c>
      <c r="B51" s="31" t="s">
        <v>94</v>
      </c>
      <c r="C51" s="31" t="s">
        <v>288</v>
      </c>
      <c r="D51" s="26" t="s">
        <v>50</v>
      </c>
      <c r="E51" s="32" t="s">
        <v>289</v>
      </c>
      <c r="F51" s="33" t="s">
        <v>133</v>
      </c>
      <c r="G51" s="34">
        <v>130.55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902</v>
      </c>
    </row>
    <row r="53" spans="1:5" ht="38.25">
      <c r="A53" s="38" t="s">
        <v>55</v>
      </c>
      <c r="E53" s="39" t="s">
        <v>958</v>
      </c>
    </row>
    <row r="54" spans="1:5" ht="293.25">
      <c r="A54" t="s">
        <v>56</v>
      </c>
      <c r="E54" s="37" t="s">
        <v>292</v>
      </c>
    </row>
    <row r="55" spans="1:18" ht="12.75" customHeight="1">
      <c r="A55" s="6" t="s">
        <v>46</v>
      </c>
      <c r="B55" s="6"/>
      <c r="C55" s="42" t="s">
        <v>35</v>
      </c>
      <c r="D55" s="6"/>
      <c r="E55" s="29" t="s">
        <v>293</v>
      </c>
      <c r="F55" s="6"/>
      <c r="G55" s="6"/>
      <c r="H55" s="6"/>
      <c r="I55" s="43">
        <f>0+Q55</f>
      </c>
      <c r="O55">
        <f>0+R55</f>
      </c>
      <c r="Q55">
        <f>0+I56</f>
      </c>
      <c r="R55">
        <f>0+O56</f>
      </c>
    </row>
    <row r="56" spans="1:16" ht="12.75">
      <c r="A56" s="26" t="s">
        <v>48</v>
      </c>
      <c r="B56" s="31" t="s">
        <v>99</v>
      </c>
      <c r="C56" s="31" t="s">
        <v>299</v>
      </c>
      <c r="D56" s="26" t="s">
        <v>50</v>
      </c>
      <c r="E56" s="32" t="s">
        <v>300</v>
      </c>
      <c r="F56" s="33" t="s">
        <v>133</v>
      </c>
      <c r="G56" s="34">
        <v>24.19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904</v>
      </c>
    </row>
    <row r="58" spans="1:5" ht="51">
      <c r="A58" s="38" t="s">
        <v>55</v>
      </c>
      <c r="E58" s="39" t="s">
        <v>959</v>
      </c>
    </row>
    <row r="59" spans="1:5" ht="38.25">
      <c r="A59" t="s">
        <v>56</v>
      </c>
      <c r="E59" s="37" t="s">
        <v>303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176</v>
      </c>
      <c r="F60" s="6"/>
      <c r="G60" s="6"/>
      <c r="H60" s="6"/>
      <c r="I60" s="43">
        <f>0+Q60</f>
      </c>
      <c r="O60">
        <f>0+R60</f>
      </c>
      <c r="Q60">
        <f>0+I61+I65+I69+I73</f>
      </c>
      <c r="R60">
        <f>0+O61+O65+O69+O73</f>
      </c>
    </row>
    <row r="61" spans="1:16" ht="12.75">
      <c r="A61" s="26" t="s">
        <v>48</v>
      </c>
      <c r="B61" s="31" t="s">
        <v>200</v>
      </c>
      <c r="C61" s="31" t="s">
        <v>241</v>
      </c>
      <c r="D61" s="26" t="s">
        <v>50</v>
      </c>
      <c r="E61" s="32" t="s">
        <v>242</v>
      </c>
      <c r="F61" s="33" t="s">
        <v>133</v>
      </c>
      <c r="G61" s="34">
        <v>34.6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882</v>
      </c>
    </row>
    <row r="63" spans="1:5" ht="12.75">
      <c r="A63" s="38" t="s">
        <v>55</v>
      </c>
      <c r="E63" s="39" t="s">
        <v>960</v>
      </c>
    </row>
    <row r="64" spans="1:5" ht="51">
      <c r="A64" t="s">
        <v>56</v>
      </c>
      <c r="E64" s="37" t="s">
        <v>187</v>
      </c>
    </row>
    <row r="65" spans="1:16" ht="12.75">
      <c r="A65" s="26" t="s">
        <v>48</v>
      </c>
      <c r="B65" s="31" t="s">
        <v>205</v>
      </c>
      <c r="C65" s="31" t="s">
        <v>246</v>
      </c>
      <c r="D65" s="26" t="s">
        <v>50</v>
      </c>
      <c r="E65" s="32" t="s">
        <v>247</v>
      </c>
      <c r="F65" s="33" t="s">
        <v>133</v>
      </c>
      <c r="G65" s="34">
        <v>46.12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882</v>
      </c>
    </row>
    <row r="67" spans="1:5" ht="12.75">
      <c r="A67" s="38" t="s">
        <v>55</v>
      </c>
      <c r="E67" s="39" t="s">
        <v>961</v>
      </c>
    </row>
    <row r="68" spans="1:5" ht="51">
      <c r="A68" t="s">
        <v>56</v>
      </c>
      <c r="E68" s="37" t="s">
        <v>187</v>
      </c>
    </row>
    <row r="69" spans="1:16" ht="12.75">
      <c r="A69" s="26" t="s">
        <v>48</v>
      </c>
      <c r="B69" s="31" t="s">
        <v>210</v>
      </c>
      <c r="C69" s="31" t="s">
        <v>188</v>
      </c>
      <c r="D69" s="26" t="s">
        <v>50</v>
      </c>
      <c r="E69" s="32" t="s">
        <v>189</v>
      </c>
      <c r="F69" s="33" t="s">
        <v>179</v>
      </c>
      <c r="G69" s="34">
        <v>461.6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50</v>
      </c>
    </row>
    <row r="71" spans="1:5" ht="12.75">
      <c r="A71" s="38" t="s">
        <v>55</v>
      </c>
      <c r="E71" s="39" t="s">
        <v>962</v>
      </c>
    </row>
    <row r="72" spans="1:5" ht="51">
      <c r="A72" t="s">
        <v>56</v>
      </c>
      <c r="E72" s="37" t="s">
        <v>192</v>
      </c>
    </row>
    <row r="73" spans="1:16" ht="12.75">
      <c r="A73" s="26" t="s">
        <v>48</v>
      </c>
      <c r="B73" s="31" t="s">
        <v>215</v>
      </c>
      <c r="C73" s="31" t="s">
        <v>909</v>
      </c>
      <c r="D73" s="26" t="s">
        <v>50</v>
      </c>
      <c r="E73" s="32" t="s">
        <v>910</v>
      </c>
      <c r="F73" s="33" t="s">
        <v>133</v>
      </c>
      <c r="G73" s="34">
        <v>11.54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882</v>
      </c>
    </row>
    <row r="75" spans="1:5" ht="12.75">
      <c r="A75" s="38" t="s">
        <v>55</v>
      </c>
      <c r="E75" s="39" t="s">
        <v>951</v>
      </c>
    </row>
    <row r="76" spans="1:5" ht="140.25">
      <c r="A76" t="s">
        <v>56</v>
      </c>
      <c r="E76" s="37" t="s">
        <v>199</v>
      </c>
    </row>
    <row r="77" spans="1:18" ht="12.75" customHeight="1">
      <c r="A77" s="6" t="s">
        <v>46</v>
      </c>
      <c r="B77" s="6"/>
      <c r="C77" s="42" t="s">
        <v>81</v>
      </c>
      <c r="D77" s="6"/>
      <c r="E77" s="29" t="s">
        <v>838</v>
      </c>
      <c r="F77" s="6"/>
      <c r="G77" s="6"/>
      <c r="H77" s="6"/>
      <c r="I77" s="43">
        <f>0+Q77</f>
      </c>
      <c r="O77">
        <f>0+R77</f>
      </c>
      <c r="Q77">
        <f>0+I78+I82+I86+I90+I94+I98+I102+I106</f>
      </c>
      <c r="R77">
        <f>0+O78+O82+O86+O90+O94+O98+O102+O106</f>
      </c>
    </row>
    <row r="78" spans="1:16" ht="12.75">
      <c r="A78" s="26" t="s">
        <v>48</v>
      </c>
      <c r="B78" s="31" t="s">
        <v>221</v>
      </c>
      <c r="C78" s="31" t="s">
        <v>911</v>
      </c>
      <c r="D78" s="26" t="s">
        <v>50</v>
      </c>
      <c r="E78" s="32" t="s">
        <v>912</v>
      </c>
      <c r="F78" s="33" t="s">
        <v>236</v>
      </c>
      <c r="G78" s="34">
        <v>25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913</v>
      </c>
    </row>
    <row r="80" spans="1:5" ht="12.75">
      <c r="A80" s="38" t="s">
        <v>55</v>
      </c>
      <c r="E80" s="39" t="s">
        <v>963</v>
      </c>
    </row>
    <row r="81" spans="1:5" ht="255">
      <c r="A81" t="s">
        <v>56</v>
      </c>
      <c r="E81" s="37" t="s">
        <v>915</v>
      </c>
    </row>
    <row r="82" spans="1:16" ht="12.75">
      <c r="A82" s="26" t="s">
        <v>48</v>
      </c>
      <c r="B82" s="31" t="s">
        <v>227</v>
      </c>
      <c r="C82" s="31" t="s">
        <v>916</v>
      </c>
      <c r="D82" s="26" t="s">
        <v>50</v>
      </c>
      <c r="E82" s="32" t="s">
        <v>917</v>
      </c>
      <c r="F82" s="33" t="s">
        <v>236</v>
      </c>
      <c r="G82" s="34">
        <v>173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25.5">
      <c r="A83" s="36" t="s">
        <v>53</v>
      </c>
      <c r="E83" s="37" t="s">
        <v>918</v>
      </c>
    </row>
    <row r="84" spans="1:5" ht="12.75">
      <c r="A84" s="38" t="s">
        <v>55</v>
      </c>
      <c r="E84" s="39" t="s">
        <v>964</v>
      </c>
    </row>
    <row r="85" spans="1:5" ht="255">
      <c r="A85" t="s">
        <v>56</v>
      </c>
      <c r="E85" s="37" t="s">
        <v>915</v>
      </c>
    </row>
    <row r="86" spans="1:16" ht="12.75">
      <c r="A86" s="26" t="s">
        <v>48</v>
      </c>
      <c r="B86" s="31" t="s">
        <v>233</v>
      </c>
      <c r="C86" s="31" t="s">
        <v>920</v>
      </c>
      <c r="D86" s="26" t="s">
        <v>50</v>
      </c>
      <c r="E86" s="32" t="s">
        <v>921</v>
      </c>
      <c r="F86" s="33" t="s">
        <v>254</v>
      </c>
      <c r="G86" s="34">
        <v>5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50</v>
      </c>
    </row>
    <row r="88" spans="1:5" ht="12.75">
      <c r="A88" s="38" t="s">
        <v>55</v>
      </c>
      <c r="E88" s="39" t="s">
        <v>965</v>
      </c>
    </row>
    <row r="89" spans="1:5" ht="409.5">
      <c r="A89" t="s">
        <v>56</v>
      </c>
      <c r="E89" s="37" t="s">
        <v>923</v>
      </c>
    </row>
    <row r="90" spans="1:16" ht="12.75">
      <c r="A90" s="26" t="s">
        <v>48</v>
      </c>
      <c r="B90" s="31" t="s">
        <v>251</v>
      </c>
      <c r="C90" s="31" t="s">
        <v>924</v>
      </c>
      <c r="D90" s="26" t="s">
        <v>50</v>
      </c>
      <c r="E90" s="32" t="s">
        <v>925</v>
      </c>
      <c r="F90" s="33" t="s">
        <v>254</v>
      </c>
      <c r="G90" s="34">
        <v>7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926</v>
      </c>
    </row>
    <row r="92" spans="1:5" ht="12.75">
      <c r="A92" s="38" t="s">
        <v>55</v>
      </c>
      <c r="E92" s="39" t="s">
        <v>966</v>
      </c>
    </row>
    <row r="93" spans="1:5" ht="76.5">
      <c r="A93" t="s">
        <v>56</v>
      </c>
      <c r="E93" s="37" t="s">
        <v>928</v>
      </c>
    </row>
    <row r="94" spans="1:16" ht="12.75">
      <c r="A94" s="26" t="s">
        <v>48</v>
      </c>
      <c r="B94" s="31" t="s">
        <v>258</v>
      </c>
      <c r="C94" s="31" t="s">
        <v>929</v>
      </c>
      <c r="D94" s="26" t="s">
        <v>50</v>
      </c>
      <c r="E94" s="32" t="s">
        <v>930</v>
      </c>
      <c r="F94" s="33" t="s">
        <v>254</v>
      </c>
      <c r="G94" s="34">
        <v>1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931</v>
      </c>
    </row>
    <row r="96" spans="1:5" ht="12.75">
      <c r="A96" s="38" t="s">
        <v>55</v>
      </c>
      <c r="E96" s="39" t="s">
        <v>774</v>
      </c>
    </row>
    <row r="97" spans="1:5" ht="89.25">
      <c r="A97" t="s">
        <v>56</v>
      </c>
      <c r="E97" s="37" t="s">
        <v>933</v>
      </c>
    </row>
    <row r="98" spans="1:16" ht="12.75">
      <c r="A98" s="26" t="s">
        <v>48</v>
      </c>
      <c r="B98" s="31" t="s">
        <v>267</v>
      </c>
      <c r="C98" s="31" t="s">
        <v>934</v>
      </c>
      <c r="D98" s="26" t="s">
        <v>50</v>
      </c>
      <c r="E98" s="32" t="s">
        <v>935</v>
      </c>
      <c r="F98" s="33" t="s">
        <v>236</v>
      </c>
      <c r="G98" s="34">
        <v>25</v>
      </c>
      <c r="H98" s="35">
        <v>0</v>
      </c>
      <c r="I98" s="35">
        <f>ROUND(ROUND(H98,2)*ROUND(G98,3),2)</f>
      </c>
      <c r="O98">
        <f>(I98*21)/100</f>
      </c>
      <c r="P98" t="s">
        <v>27</v>
      </c>
    </row>
    <row r="99" spans="1:5" ht="12.75">
      <c r="A99" s="36" t="s">
        <v>53</v>
      </c>
      <c r="E99" s="37" t="s">
        <v>50</v>
      </c>
    </row>
    <row r="100" spans="1:5" ht="12.75">
      <c r="A100" s="38" t="s">
        <v>55</v>
      </c>
      <c r="E100" s="39" t="s">
        <v>963</v>
      </c>
    </row>
    <row r="101" spans="1:5" ht="51">
      <c r="A101" t="s">
        <v>56</v>
      </c>
      <c r="E101" s="37" t="s">
        <v>936</v>
      </c>
    </row>
    <row r="102" spans="1:16" ht="12.75">
      <c r="A102" s="26" t="s">
        <v>48</v>
      </c>
      <c r="B102" s="31" t="s">
        <v>150</v>
      </c>
      <c r="C102" s="31" t="s">
        <v>937</v>
      </c>
      <c r="D102" s="26" t="s">
        <v>50</v>
      </c>
      <c r="E102" s="32" t="s">
        <v>938</v>
      </c>
      <c r="F102" s="33" t="s">
        <v>236</v>
      </c>
      <c r="G102" s="34">
        <v>173</v>
      </c>
      <c r="H102" s="35">
        <v>0</v>
      </c>
      <c r="I102" s="35">
        <f>ROUND(ROUND(H102,2)*ROUND(G102,3),2)</f>
      </c>
      <c r="O102">
        <f>(I102*21)/100</f>
      </c>
      <c r="P102" t="s">
        <v>27</v>
      </c>
    </row>
    <row r="103" spans="1:5" ht="12.75">
      <c r="A103" s="36" t="s">
        <v>53</v>
      </c>
      <c r="E103" s="37" t="s">
        <v>50</v>
      </c>
    </row>
    <row r="104" spans="1:5" ht="12.75">
      <c r="A104" s="38" t="s">
        <v>55</v>
      </c>
      <c r="E104" s="39" t="s">
        <v>964</v>
      </c>
    </row>
    <row r="105" spans="1:5" ht="51">
      <c r="A105" t="s">
        <v>56</v>
      </c>
      <c r="E105" s="37" t="s">
        <v>936</v>
      </c>
    </row>
    <row r="106" spans="1:16" ht="12.75">
      <c r="A106" s="26" t="s">
        <v>48</v>
      </c>
      <c r="B106" s="31" t="s">
        <v>118</v>
      </c>
      <c r="C106" s="31" t="s">
        <v>939</v>
      </c>
      <c r="D106" s="26" t="s">
        <v>50</v>
      </c>
      <c r="E106" s="32" t="s">
        <v>940</v>
      </c>
      <c r="F106" s="33" t="s">
        <v>236</v>
      </c>
      <c r="G106" s="34">
        <v>197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941</v>
      </c>
    </row>
    <row r="108" spans="1:5" ht="12.75">
      <c r="A108" s="38" t="s">
        <v>55</v>
      </c>
      <c r="E108" s="39" t="s">
        <v>967</v>
      </c>
    </row>
    <row r="109" spans="1:5" ht="25.5">
      <c r="A109" t="s">
        <v>56</v>
      </c>
      <c r="E109" s="37" t="s">
        <v>943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0+O9+O26+O63+O68+O85+O90+O123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968</v>
      </c>
      <c r="I3" s="40">
        <f>0+I9+I26+I63+I68+I85+I90+I123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968</v>
      </c>
      <c r="D4" s="1"/>
      <c r="E4" s="14" t="s">
        <v>969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968</v>
      </c>
      <c r="D5" s="6"/>
      <c r="E5" s="18" t="s">
        <v>969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973.32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873</v>
      </c>
    </row>
    <row r="12" spans="1:5" ht="12.75">
      <c r="A12" s="38" t="s">
        <v>55</v>
      </c>
      <c r="E12" s="39" t="s">
        <v>971</v>
      </c>
    </row>
    <row r="13" spans="1:5" ht="140.25">
      <c r="A13" t="s">
        <v>56</v>
      </c>
      <c r="E13" s="37" t="s">
        <v>875</v>
      </c>
    </row>
    <row r="14" spans="1:16" ht="25.5">
      <c r="A14" s="26" t="s">
        <v>48</v>
      </c>
      <c r="B14" s="31" t="s">
        <v>27</v>
      </c>
      <c r="C14" s="31" t="s">
        <v>876</v>
      </c>
      <c r="D14" s="26" t="s">
        <v>50</v>
      </c>
      <c r="E14" s="32" t="s">
        <v>877</v>
      </c>
      <c r="F14" s="33" t="s">
        <v>108</v>
      </c>
      <c r="G14" s="34">
        <v>68.42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878</v>
      </c>
    </row>
    <row r="16" spans="1:5" ht="12.75">
      <c r="A16" s="38" t="s">
        <v>55</v>
      </c>
      <c r="E16" s="39" t="s">
        <v>972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435.38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880</v>
      </c>
    </row>
    <row r="20" spans="1:5" ht="12.75">
      <c r="A20" s="38" t="s">
        <v>55</v>
      </c>
      <c r="E20" s="39" t="s">
        <v>973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388</v>
      </c>
      <c r="C22" s="31" t="s">
        <v>974</v>
      </c>
      <c r="D22" s="26" t="s">
        <v>50</v>
      </c>
      <c r="E22" s="32" t="s">
        <v>975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63.75">
      <c r="A23" s="36" t="s">
        <v>53</v>
      </c>
      <c r="E23" s="37" t="s">
        <v>976</v>
      </c>
    </row>
    <row r="24" spans="1:5" ht="12.75">
      <c r="A24" s="38" t="s">
        <v>55</v>
      </c>
      <c r="E24" s="39" t="s">
        <v>50</v>
      </c>
    </row>
    <row r="25" spans="1:5" ht="12.75">
      <c r="A25" t="s">
        <v>56</v>
      </c>
      <c r="E25" s="37" t="s">
        <v>57</v>
      </c>
    </row>
    <row r="26" spans="1:18" ht="12.75" customHeight="1">
      <c r="A26" s="6" t="s">
        <v>46</v>
      </c>
      <c r="B26" s="6"/>
      <c r="C26" s="42" t="s">
        <v>31</v>
      </c>
      <c r="D26" s="6"/>
      <c r="E26" s="29" t="s">
        <v>129</v>
      </c>
      <c r="F26" s="6"/>
      <c r="G26" s="6"/>
      <c r="H26" s="6"/>
      <c r="I26" s="43">
        <f>0+Q26</f>
      </c>
      <c r="O26">
        <f>0+R26</f>
      </c>
      <c r="Q26">
        <f>0+I27+I31+I35+I39+I43+I47+I51+I55+I59</f>
      </c>
      <c r="R26">
        <f>0+O27+O31+O35+O39+O43+O47+O51+O55+O59</f>
      </c>
    </row>
    <row r="27" spans="1:16" ht="25.5">
      <c r="A27" s="26" t="s">
        <v>48</v>
      </c>
      <c r="B27" s="31" t="s">
        <v>35</v>
      </c>
      <c r="C27" s="31" t="s">
        <v>645</v>
      </c>
      <c r="D27" s="26" t="s">
        <v>50</v>
      </c>
      <c r="E27" s="32" t="s">
        <v>646</v>
      </c>
      <c r="F27" s="33" t="s">
        <v>133</v>
      </c>
      <c r="G27" s="34">
        <v>217.69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882</v>
      </c>
    </row>
    <row r="29" spans="1:5" ht="38.25">
      <c r="A29" s="38" t="s">
        <v>55</v>
      </c>
      <c r="E29" s="39" t="s">
        <v>977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37</v>
      </c>
      <c r="C31" s="31" t="s">
        <v>649</v>
      </c>
      <c r="D31" s="26" t="s">
        <v>50</v>
      </c>
      <c r="E31" s="32" t="s">
        <v>650</v>
      </c>
      <c r="F31" s="33" t="s">
        <v>133</v>
      </c>
      <c r="G31" s="34">
        <v>31.1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882</v>
      </c>
    </row>
    <row r="33" spans="1:5" ht="12.75">
      <c r="A33" s="38" t="s">
        <v>55</v>
      </c>
      <c r="E33" s="39" t="s">
        <v>978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39</v>
      </c>
      <c r="C35" s="31" t="s">
        <v>885</v>
      </c>
      <c r="D35" s="26" t="s">
        <v>50</v>
      </c>
      <c r="E35" s="32" t="s">
        <v>886</v>
      </c>
      <c r="F35" s="33" t="s">
        <v>133</v>
      </c>
      <c r="G35" s="34">
        <v>527.7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887</v>
      </c>
    </row>
    <row r="37" spans="1:5" ht="12.75">
      <c r="A37" s="38" t="s">
        <v>55</v>
      </c>
      <c r="E37" s="39" t="s">
        <v>979</v>
      </c>
    </row>
    <row r="38" spans="1:5" ht="306">
      <c r="A38" t="s">
        <v>56</v>
      </c>
      <c r="E38" s="37" t="s">
        <v>889</v>
      </c>
    </row>
    <row r="39" spans="1:16" ht="12.75">
      <c r="A39" s="26" t="s">
        <v>48</v>
      </c>
      <c r="B39" s="31" t="s">
        <v>76</v>
      </c>
      <c r="C39" s="31" t="s">
        <v>802</v>
      </c>
      <c r="D39" s="26" t="s">
        <v>50</v>
      </c>
      <c r="E39" s="32" t="s">
        <v>803</v>
      </c>
      <c r="F39" s="33" t="s">
        <v>133</v>
      </c>
      <c r="G39" s="34">
        <v>21.89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890</v>
      </c>
    </row>
    <row r="41" spans="1:5" ht="12.75">
      <c r="A41" s="38" t="s">
        <v>55</v>
      </c>
      <c r="E41" s="39" t="s">
        <v>980</v>
      </c>
    </row>
    <row r="42" spans="1:5" ht="344.25">
      <c r="A42" t="s">
        <v>56</v>
      </c>
      <c r="E42" s="37" t="s">
        <v>892</v>
      </c>
    </row>
    <row r="43" spans="1:16" ht="12.75">
      <c r="A43" s="26" t="s">
        <v>48</v>
      </c>
      <c r="B43" s="31" t="s">
        <v>81</v>
      </c>
      <c r="C43" s="31" t="s">
        <v>281</v>
      </c>
      <c r="D43" s="26" t="s">
        <v>50</v>
      </c>
      <c r="E43" s="32" t="s">
        <v>283</v>
      </c>
      <c r="F43" s="33" t="s">
        <v>133</v>
      </c>
      <c r="G43" s="34">
        <v>627.43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981</v>
      </c>
    </row>
    <row r="45" spans="1:5" ht="51">
      <c r="A45" s="38" t="s">
        <v>55</v>
      </c>
      <c r="E45" s="39" t="s">
        <v>982</v>
      </c>
    </row>
    <row r="46" spans="1:5" ht="344.25">
      <c r="A46" t="s">
        <v>56</v>
      </c>
      <c r="E46" s="37" t="s">
        <v>892</v>
      </c>
    </row>
    <row r="47" spans="1:16" ht="12.75">
      <c r="A47" s="26" t="s">
        <v>48</v>
      </c>
      <c r="B47" s="31" t="s">
        <v>42</v>
      </c>
      <c r="C47" s="31" t="s">
        <v>983</v>
      </c>
      <c r="D47" s="26" t="s">
        <v>50</v>
      </c>
      <c r="E47" s="32" t="s">
        <v>984</v>
      </c>
      <c r="F47" s="33" t="s">
        <v>133</v>
      </c>
      <c r="G47" s="34">
        <v>365.04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985</v>
      </c>
    </row>
    <row r="49" spans="1:5" ht="12.75">
      <c r="A49" s="38" t="s">
        <v>55</v>
      </c>
      <c r="E49" s="39" t="s">
        <v>986</v>
      </c>
    </row>
    <row r="50" spans="1:5" ht="318.75">
      <c r="A50" t="s">
        <v>56</v>
      </c>
      <c r="E50" s="37" t="s">
        <v>987</v>
      </c>
    </row>
    <row r="51" spans="1:16" ht="12.75">
      <c r="A51" s="26" t="s">
        <v>48</v>
      </c>
      <c r="B51" s="31" t="s">
        <v>44</v>
      </c>
      <c r="C51" s="31" t="s">
        <v>145</v>
      </c>
      <c r="D51" s="26" t="s">
        <v>50</v>
      </c>
      <c r="E51" s="32" t="s">
        <v>146</v>
      </c>
      <c r="F51" s="33" t="s">
        <v>133</v>
      </c>
      <c r="G51" s="34">
        <v>486.66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50</v>
      </c>
    </row>
    <row r="53" spans="1:5" ht="25.5">
      <c r="A53" s="38" t="s">
        <v>55</v>
      </c>
      <c r="E53" s="39" t="s">
        <v>988</v>
      </c>
    </row>
    <row r="54" spans="1:5" ht="191.25">
      <c r="A54" t="s">
        <v>56</v>
      </c>
      <c r="E54" s="37" t="s">
        <v>896</v>
      </c>
    </row>
    <row r="55" spans="1:16" ht="12.75">
      <c r="A55" s="26" t="s">
        <v>48</v>
      </c>
      <c r="B55" s="31" t="s">
        <v>94</v>
      </c>
      <c r="C55" s="31" t="s">
        <v>897</v>
      </c>
      <c r="D55" s="26" t="s">
        <v>50</v>
      </c>
      <c r="E55" s="32" t="s">
        <v>898</v>
      </c>
      <c r="F55" s="33" t="s">
        <v>133</v>
      </c>
      <c r="G55" s="34">
        <v>527.7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38.25">
      <c r="A56" s="36" t="s">
        <v>53</v>
      </c>
      <c r="E56" s="37" t="s">
        <v>989</v>
      </c>
    </row>
    <row r="57" spans="1:5" ht="38.25">
      <c r="A57" s="38" t="s">
        <v>55</v>
      </c>
      <c r="E57" s="39" t="s">
        <v>990</v>
      </c>
    </row>
    <row r="58" spans="1:5" ht="229.5">
      <c r="A58" t="s">
        <v>56</v>
      </c>
      <c r="E58" s="37" t="s">
        <v>901</v>
      </c>
    </row>
    <row r="59" spans="1:16" ht="12.75">
      <c r="A59" s="26" t="s">
        <v>48</v>
      </c>
      <c r="B59" s="31" t="s">
        <v>99</v>
      </c>
      <c r="C59" s="31" t="s">
        <v>288</v>
      </c>
      <c r="D59" s="26" t="s">
        <v>50</v>
      </c>
      <c r="E59" s="32" t="s">
        <v>289</v>
      </c>
      <c r="F59" s="33" t="s">
        <v>133</v>
      </c>
      <c r="G59" s="34">
        <v>353.08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12.75">
      <c r="A60" s="36" t="s">
        <v>53</v>
      </c>
      <c r="E60" s="37" t="s">
        <v>902</v>
      </c>
    </row>
    <row r="61" spans="1:5" ht="38.25">
      <c r="A61" s="38" t="s">
        <v>55</v>
      </c>
      <c r="E61" s="39" t="s">
        <v>991</v>
      </c>
    </row>
    <row r="62" spans="1:5" ht="293.25">
      <c r="A62" t="s">
        <v>56</v>
      </c>
      <c r="E62" s="37" t="s">
        <v>292</v>
      </c>
    </row>
    <row r="63" spans="1:18" ht="12.75" customHeight="1">
      <c r="A63" s="6" t="s">
        <v>46</v>
      </c>
      <c r="B63" s="6"/>
      <c r="C63" s="42" t="s">
        <v>35</v>
      </c>
      <c r="D63" s="6"/>
      <c r="E63" s="29" t="s">
        <v>293</v>
      </c>
      <c r="F63" s="6"/>
      <c r="G63" s="6"/>
      <c r="H63" s="6"/>
      <c r="I63" s="43">
        <f>0+Q63</f>
      </c>
      <c r="O63">
        <f>0+R63</f>
      </c>
      <c r="Q63">
        <f>0+I64</f>
      </c>
      <c r="R63">
        <f>0+O64</f>
      </c>
    </row>
    <row r="64" spans="1:16" ht="12.75">
      <c r="A64" s="26" t="s">
        <v>48</v>
      </c>
      <c r="B64" s="31" t="s">
        <v>200</v>
      </c>
      <c r="C64" s="31" t="s">
        <v>299</v>
      </c>
      <c r="D64" s="26" t="s">
        <v>50</v>
      </c>
      <c r="E64" s="32" t="s">
        <v>300</v>
      </c>
      <c r="F64" s="33" t="s">
        <v>133</v>
      </c>
      <c r="G64" s="34">
        <v>66.03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25.5">
      <c r="A65" s="36" t="s">
        <v>53</v>
      </c>
      <c r="E65" s="37" t="s">
        <v>904</v>
      </c>
    </row>
    <row r="66" spans="1:5" ht="51">
      <c r="A66" s="38" t="s">
        <v>55</v>
      </c>
      <c r="E66" s="39" t="s">
        <v>992</v>
      </c>
    </row>
    <row r="67" spans="1:5" ht="38.25">
      <c r="A67" t="s">
        <v>56</v>
      </c>
      <c r="E67" s="37" t="s">
        <v>303</v>
      </c>
    </row>
    <row r="68" spans="1:18" ht="12.75" customHeight="1">
      <c r="A68" s="6" t="s">
        <v>46</v>
      </c>
      <c r="B68" s="6"/>
      <c r="C68" s="42" t="s">
        <v>37</v>
      </c>
      <c r="D68" s="6"/>
      <c r="E68" s="29" t="s">
        <v>176</v>
      </c>
      <c r="F68" s="6"/>
      <c r="G68" s="6"/>
      <c r="H68" s="6"/>
      <c r="I68" s="43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6" t="s">
        <v>48</v>
      </c>
      <c r="B69" s="31" t="s">
        <v>205</v>
      </c>
      <c r="C69" s="31" t="s">
        <v>241</v>
      </c>
      <c r="D69" s="26" t="s">
        <v>50</v>
      </c>
      <c r="E69" s="32" t="s">
        <v>242</v>
      </c>
      <c r="F69" s="33" t="s">
        <v>133</v>
      </c>
      <c r="G69" s="34">
        <v>93.3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882</v>
      </c>
    </row>
    <row r="71" spans="1:5" ht="12.75">
      <c r="A71" s="38" t="s">
        <v>55</v>
      </c>
      <c r="E71" s="39" t="s">
        <v>993</v>
      </c>
    </row>
    <row r="72" spans="1:5" ht="51">
      <c r="A72" t="s">
        <v>56</v>
      </c>
      <c r="E72" s="37" t="s">
        <v>187</v>
      </c>
    </row>
    <row r="73" spans="1:16" ht="12.75">
      <c r="A73" s="26" t="s">
        <v>48</v>
      </c>
      <c r="B73" s="31" t="s">
        <v>210</v>
      </c>
      <c r="C73" s="31" t="s">
        <v>246</v>
      </c>
      <c r="D73" s="26" t="s">
        <v>50</v>
      </c>
      <c r="E73" s="32" t="s">
        <v>247</v>
      </c>
      <c r="F73" s="33" t="s">
        <v>133</v>
      </c>
      <c r="G73" s="34">
        <v>124.39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882</v>
      </c>
    </row>
    <row r="75" spans="1:5" ht="12.75">
      <c r="A75" s="38" t="s">
        <v>55</v>
      </c>
      <c r="E75" s="39" t="s">
        <v>994</v>
      </c>
    </row>
    <row r="76" spans="1:5" ht="51">
      <c r="A76" t="s">
        <v>56</v>
      </c>
      <c r="E76" s="37" t="s">
        <v>187</v>
      </c>
    </row>
    <row r="77" spans="1:16" ht="12.75">
      <c r="A77" s="26" t="s">
        <v>48</v>
      </c>
      <c r="B77" s="31" t="s">
        <v>215</v>
      </c>
      <c r="C77" s="31" t="s">
        <v>188</v>
      </c>
      <c r="D77" s="26" t="s">
        <v>50</v>
      </c>
      <c r="E77" s="32" t="s">
        <v>189</v>
      </c>
      <c r="F77" s="33" t="s">
        <v>179</v>
      </c>
      <c r="G77" s="34">
        <v>1244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12.75">
      <c r="A78" s="36" t="s">
        <v>53</v>
      </c>
      <c r="E78" s="37" t="s">
        <v>50</v>
      </c>
    </row>
    <row r="79" spans="1:5" ht="12.75">
      <c r="A79" s="38" t="s">
        <v>55</v>
      </c>
      <c r="E79" s="39" t="s">
        <v>995</v>
      </c>
    </row>
    <row r="80" spans="1:5" ht="51">
      <c r="A80" t="s">
        <v>56</v>
      </c>
      <c r="E80" s="37" t="s">
        <v>192</v>
      </c>
    </row>
    <row r="81" spans="1:16" ht="12.75">
      <c r="A81" s="26" t="s">
        <v>48</v>
      </c>
      <c r="B81" s="31" t="s">
        <v>221</v>
      </c>
      <c r="C81" s="31" t="s">
        <v>909</v>
      </c>
      <c r="D81" s="26" t="s">
        <v>50</v>
      </c>
      <c r="E81" s="32" t="s">
        <v>910</v>
      </c>
      <c r="F81" s="33" t="s">
        <v>133</v>
      </c>
      <c r="G81" s="34">
        <v>31.1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12.75">
      <c r="A82" s="36" t="s">
        <v>53</v>
      </c>
      <c r="E82" s="37" t="s">
        <v>882</v>
      </c>
    </row>
    <row r="83" spans="1:5" ht="12.75">
      <c r="A83" s="38" t="s">
        <v>55</v>
      </c>
      <c r="E83" s="39" t="s">
        <v>978</v>
      </c>
    </row>
    <row r="84" spans="1:5" ht="140.25">
      <c r="A84" t="s">
        <v>56</v>
      </c>
      <c r="E84" s="37" t="s">
        <v>199</v>
      </c>
    </row>
    <row r="85" spans="1:18" ht="12.75" customHeight="1">
      <c r="A85" s="6" t="s">
        <v>46</v>
      </c>
      <c r="B85" s="6"/>
      <c r="C85" s="42" t="s">
        <v>76</v>
      </c>
      <c r="D85" s="6"/>
      <c r="E85" s="29" t="s">
        <v>833</v>
      </c>
      <c r="F85" s="6"/>
      <c r="G85" s="6"/>
      <c r="H85" s="6"/>
      <c r="I85" s="43">
        <f>0+Q85</f>
      </c>
      <c r="O85">
        <f>0+R85</f>
      </c>
      <c r="Q85">
        <f>0+I86</f>
      </c>
      <c r="R85">
        <f>0+O86</f>
      </c>
    </row>
    <row r="86" spans="1:16" ht="12.75">
      <c r="A86" s="26" t="s">
        <v>48</v>
      </c>
      <c r="B86" s="31" t="s">
        <v>227</v>
      </c>
      <c r="C86" s="31" t="s">
        <v>996</v>
      </c>
      <c r="D86" s="26" t="s">
        <v>997</v>
      </c>
      <c r="E86" s="32" t="s">
        <v>998</v>
      </c>
      <c r="F86" s="33" t="s">
        <v>52</v>
      </c>
      <c r="G86" s="34">
        <v>1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999</v>
      </c>
    </row>
    <row r="88" spans="1:5" ht="12.75">
      <c r="A88" s="38" t="s">
        <v>55</v>
      </c>
      <c r="E88" s="39" t="s">
        <v>50</v>
      </c>
    </row>
    <row r="89" spans="1:5" ht="89.25">
      <c r="A89" t="s">
        <v>56</v>
      </c>
      <c r="E89" s="37" t="s">
        <v>1000</v>
      </c>
    </row>
    <row r="90" spans="1:18" ht="12.75" customHeight="1">
      <c r="A90" s="6" t="s">
        <v>46</v>
      </c>
      <c r="B90" s="6"/>
      <c r="C90" s="42" t="s">
        <v>81</v>
      </c>
      <c r="D90" s="6"/>
      <c r="E90" s="29" t="s">
        <v>838</v>
      </c>
      <c r="F90" s="6"/>
      <c r="G90" s="6"/>
      <c r="H90" s="6"/>
      <c r="I90" s="43">
        <f>0+Q90</f>
      </c>
      <c r="O90">
        <f>0+R90</f>
      </c>
      <c r="Q90">
        <f>0+I91+I95+I99+I103+I107+I111+I115+I119</f>
      </c>
      <c r="R90">
        <f>0+O91+O95+O99+O103+O107+O111+O115+O119</f>
      </c>
    </row>
    <row r="91" spans="1:16" ht="12.75">
      <c r="A91" s="26" t="s">
        <v>48</v>
      </c>
      <c r="B91" s="31" t="s">
        <v>233</v>
      </c>
      <c r="C91" s="31" t="s">
        <v>911</v>
      </c>
      <c r="D91" s="26" t="s">
        <v>50</v>
      </c>
      <c r="E91" s="32" t="s">
        <v>912</v>
      </c>
      <c r="F91" s="33" t="s">
        <v>236</v>
      </c>
      <c r="G91" s="34">
        <v>54</v>
      </c>
      <c r="H91" s="35">
        <v>0</v>
      </c>
      <c r="I91" s="35">
        <f>ROUND(ROUND(H91,2)*ROUND(G91,3),2)</f>
      </c>
      <c r="O91">
        <f>(I91*21)/100</f>
      </c>
      <c r="P91" t="s">
        <v>27</v>
      </c>
    </row>
    <row r="92" spans="1:5" ht="25.5">
      <c r="A92" s="36" t="s">
        <v>53</v>
      </c>
      <c r="E92" s="37" t="s">
        <v>913</v>
      </c>
    </row>
    <row r="93" spans="1:5" ht="12.75">
      <c r="A93" s="38" t="s">
        <v>55</v>
      </c>
      <c r="E93" s="39" t="s">
        <v>1001</v>
      </c>
    </row>
    <row r="94" spans="1:5" ht="255">
      <c r="A94" t="s">
        <v>56</v>
      </c>
      <c r="E94" s="37" t="s">
        <v>915</v>
      </c>
    </row>
    <row r="95" spans="1:16" ht="12.75">
      <c r="A95" s="26" t="s">
        <v>48</v>
      </c>
      <c r="B95" s="31" t="s">
        <v>251</v>
      </c>
      <c r="C95" s="31" t="s">
        <v>916</v>
      </c>
      <c r="D95" s="26" t="s">
        <v>50</v>
      </c>
      <c r="E95" s="32" t="s">
        <v>917</v>
      </c>
      <c r="F95" s="33" t="s">
        <v>236</v>
      </c>
      <c r="G95" s="34">
        <v>474</v>
      </c>
      <c r="H95" s="35">
        <v>0</v>
      </c>
      <c r="I95" s="35">
        <f>ROUND(ROUND(H95,2)*ROUND(G95,3),2)</f>
      </c>
      <c r="O95">
        <f>(I95*21)/100</f>
      </c>
      <c r="P95" t="s">
        <v>27</v>
      </c>
    </row>
    <row r="96" spans="1:5" ht="25.5">
      <c r="A96" s="36" t="s">
        <v>53</v>
      </c>
      <c r="E96" s="37" t="s">
        <v>918</v>
      </c>
    </row>
    <row r="97" spans="1:5" ht="12.75">
      <c r="A97" s="38" t="s">
        <v>55</v>
      </c>
      <c r="E97" s="39" t="s">
        <v>1002</v>
      </c>
    </row>
    <row r="98" spans="1:5" ht="255">
      <c r="A98" t="s">
        <v>56</v>
      </c>
      <c r="E98" s="37" t="s">
        <v>915</v>
      </c>
    </row>
    <row r="99" spans="1:16" ht="12.75">
      <c r="A99" s="26" t="s">
        <v>48</v>
      </c>
      <c r="B99" s="31" t="s">
        <v>258</v>
      </c>
      <c r="C99" s="31" t="s">
        <v>920</v>
      </c>
      <c r="D99" s="26" t="s">
        <v>50</v>
      </c>
      <c r="E99" s="32" t="s">
        <v>921</v>
      </c>
      <c r="F99" s="33" t="s">
        <v>254</v>
      </c>
      <c r="G99" s="34">
        <v>17</v>
      </c>
      <c r="H99" s="35">
        <v>0</v>
      </c>
      <c r="I99" s="35">
        <f>ROUND(ROUND(H99,2)*ROUND(G99,3),2)</f>
      </c>
      <c r="O99">
        <f>(I99*21)/100</f>
      </c>
      <c r="P99" t="s">
        <v>27</v>
      </c>
    </row>
    <row r="100" spans="1:5" ht="12.75">
      <c r="A100" s="36" t="s">
        <v>53</v>
      </c>
      <c r="E100" s="37" t="s">
        <v>50</v>
      </c>
    </row>
    <row r="101" spans="1:5" ht="12.75">
      <c r="A101" s="38" t="s">
        <v>55</v>
      </c>
      <c r="E101" s="39" t="s">
        <v>1003</v>
      </c>
    </row>
    <row r="102" spans="1:5" ht="409.5">
      <c r="A102" t="s">
        <v>56</v>
      </c>
      <c r="E102" s="37" t="s">
        <v>923</v>
      </c>
    </row>
    <row r="103" spans="1:16" ht="12.75">
      <c r="A103" s="26" t="s">
        <v>48</v>
      </c>
      <c r="B103" s="31" t="s">
        <v>261</v>
      </c>
      <c r="C103" s="31" t="s">
        <v>924</v>
      </c>
      <c r="D103" s="26" t="s">
        <v>50</v>
      </c>
      <c r="E103" s="32" t="s">
        <v>925</v>
      </c>
      <c r="F103" s="33" t="s">
        <v>254</v>
      </c>
      <c r="G103" s="34">
        <v>18</v>
      </c>
      <c r="H103" s="35">
        <v>0</v>
      </c>
      <c r="I103" s="35">
        <f>ROUND(ROUND(H103,2)*ROUND(G103,3),2)</f>
      </c>
      <c r="O103">
        <f>(I103*21)/100</f>
      </c>
      <c r="P103" t="s">
        <v>27</v>
      </c>
    </row>
    <row r="104" spans="1:5" ht="12.75">
      <c r="A104" s="36" t="s">
        <v>53</v>
      </c>
      <c r="E104" s="37" t="s">
        <v>926</v>
      </c>
    </row>
    <row r="105" spans="1:5" ht="12.75">
      <c r="A105" s="38" t="s">
        <v>55</v>
      </c>
      <c r="E105" s="39" t="s">
        <v>1004</v>
      </c>
    </row>
    <row r="106" spans="1:5" ht="76.5">
      <c r="A106" t="s">
        <v>56</v>
      </c>
      <c r="E106" s="37" t="s">
        <v>928</v>
      </c>
    </row>
    <row r="107" spans="1:16" ht="12.75">
      <c r="A107" s="26" t="s">
        <v>48</v>
      </c>
      <c r="B107" s="31" t="s">
        <v>267</v>
      </c>
      <c r="C107" s="31" t="s">
        <v>929</v>
      </c>
      <c r="D107" s="26" t="s">
        <v>50</v>
      </c>
      <c r="E107" s="32" t="s">
        <v>930</v>
      </c>
      <c r="F107" s="33" t="s">
        <v>254</v>
      </c>
      <c r="G107" s="34">
        <v>1</v>
      </c>
      <c r="H107" s="35">
        <v>0</v>
      </c>
      <c r="I107" s="35">
        <f>ROUND(ROUND(H107,2)*ROUND(G107,3),2)</f>
      </c>
      <c r="O107">
        <f>(I107*21)/100</f>
      </c>
      <c r="P107" t="s">
        <v>27</v>
      </c>
    </row>
    <row r="108" spans="1:5" ht="12.75">
      <c r="A108" s="36" t="s">
        <v>53</v>
      </c>
      <c r="E108" s="37" t="s">
        <v>931</v>
      </c>
    </row>
    <row r="109" spans="1:5" ht="12.75">
      <c r="A109" s="38" t="s">
        <v>55</v>
      </c>
      <c r="E109" s="39" t="s">
        <v>774</v>
      </c>
    </row>
    <row r="110" spans="1:5" ht="89.25">
      <c r="A110" t="s">
        <v>56</v>
      </c>
      <c r="E110" s="37" t="s">
        <v>933</v>
      </c>
    </row>
    <row r="111" spans="1:16" ht="12.75">
      <c r="A111" s="26" t="s">
        <v>48</v>
      </c>
      <c r="B111" s="31" t="s">
        <v>150</v>
      </c>
      <c r="C111" s="31" t="s">
        <v>934</v>
      </c>
      <c r="D111" s="26" t="s">
        <v>50</v>
      </c>
      <c r="E111" s="32" t="s">
        <v>935</v>
      </c>
      <c r="F111" s="33" t="s">
        <v>236</v>
      </c>
      <c r="G111" s="34">
        <v>54</v>
      </c>
      <c r="H111" s="35">
        <v>0</v>
      </c>
      <c r="I111" s="35">
        <f>ROUND(ROUND(H111,2)*ROUND(G111,3),2)</f>
      </c>
      <c r="O111">
        <f>(I111*21)/100</f>
      </c>
      <c r="P111" t="s">
        <v>27</v>
      </c>
    </row>
    <row r="112" spans="1:5" ht="12.75">
      <c r="A112" s="36" t="s">
        <v>53</v>
      </c>
      <c r="E112" s="37" t="s">
        <v>50</v>
      </c>
    </row>
    <row r="113" spans="1:5" ht="12.75">
      <c r="A113" s="38" t="s">
        <v>55</v>
      </c>
      <c r="E113" s="39" t="s">
        <v>1001</v>
      </c>
    </row>
    <row r="114" spans="1:5" ht="51">
      <c r="A114" t="s">
        <v>56</v>
      </c>
      <c r="E114" s="37" t="s">
        <v>936</v>
      </c>
    </row>
    <row r="115" spans="1:16" ht="12.75">
      <c r="A115" s="26" t="s">
        <v>48</v>
      </c>
      <c r="B115" s="31" t="s">
        <v>118</v>
      </c>
      <c r="C115" s="31" t="s">
        <v>937</v>
      </c>
      <c r="D115" s="26" t="s">
        <v>50</v>
      </c>
      <c r="E115" s="32" t="s">
        <v>938</v>
      </c>
      <c r="F115" s="33" t="s">
        <v>236</v>
      </c>
      <c r="G115" s="34">
        <v>474</v>
      </c>
      <c r="H115" s="35">
        <v>0</v>
      </c>
      <c r="I115" s="35">
        <f>ROUND(ROUND(H115,2)*ROUND(G115,3),2)</f>
      </c>
      <c r="O115">
        <f>(I115*21)/100</f>
      </c>
      <c r="P115" t="s">
        <v>27</v>
      </c>
    </row>
    <row r="116" spans="1:5" ht="12.75">
      <c r="A116" s="36" t="s">
        <v>53</v>
      </c>
      <c r="E116" s="37" t="s">
        <v>50</v>
      </c>
    </row>
    <row r="117" spans="1:5" ht="12.75">
      <c r="A117" s="38" t="s">
        <v>55</v>
      </c>
      <c r="E117" s="39" t="s">
        <v>1002</v>
      </c>
    </row>
    <row r="118" spans="1:5" ht="51">
      <c r="A118" t="s">
        <v>56</v>
      </c>
      <c r="E118" s="37" t="s">
        <v>936</v>
      </c>
    </row>
    <row r="119" spans="1:16" ht="12.75">
      <c r="A119" s="26" t="s">
        <v>48</v>
      </c>
      <c r="B119" s="31" t="s">
        <v>364</v>
      </c>
      <c r="C119" s="31" t="s">
        <v>939</v>
      </c>
      <c r="D119" s="26" t="s">
        <v>50</v>
      </c>
      <c r="E119" s="32" t="s">
        <v>940</v>
      </c>
      <c r="F119" s="33" t="s">
        <v>236</v>
      </c>
      <c r="G119" s="34">
        <v>528</v>
      </c>
      <c r="H119" s="35">
        <v>0</v>
      </c>
      <c r="I119" s="35">
        <f>ROUND(ROUND(H119,2)*ROUND(G119,3),2)</f>
      </c>
      <c r="O119">
        <f>(I119*21)/100</f>
      </c>
      <c r="P119" t="s">
        <v>27</v>
      </c>
    </row>
    <row r="120" spans="1:5" ht="12.75">
      <c r="A120" s="36" t="s">
        <v>53</v>
      </c>
      <c r="E120" s="37" t="s">
        <v>941</v>
      </c>
    </row>
    <row r="121" spans="1:5" ht="12.75">
      <c r="A121" s="38" t="s">
        <v>55</v>
      </c>
      <c r="E121" s="39" t="s">
        <v>1005</v>
      </c>
    </row>
    <row r="122" spans="1:5" ht="25.5">
      <c r="A122" t="s">
        <v>56</v>
      </c>
      <c r="E122" s="37" t="s">
        <v>943</v>
      </c>
    </row>
    <row r="123" spans="1:18" ht="12.75" customHeight="1">
      <c r="A123" s="6" t="s">
        <v>46</v>
      </c>
      <c r="B123" s="6"/>
      <c r="C123" s="42" t="s">
        <v>42</v>
      </c>
      <c r="D123" s="6"/>
      <c r="E123" s="29" t="s">
        <v>250</v>
      </c>
      <c r="F123" s="6"/>
      <c r="G123" s="6"/>
      <c r="H123" s="6"/>
      <c r="I123" s="43">
        <f>0+Q123</f>
      </c>
      <c r="O123">
        <f>0+R123</f>
      </c>
      <c r="Q123">
        <f>0+I124</f>
      </c>
      <c r="R123">
        <f>0+O124</f>
      </c>
    </row>
    <row r="124" spans="1:16" ht="12.75">
      <c r="A124" s="26" t="s">
        <v>48</v>
      </c>
      <c r="B124" s="31" t="s">
        <v>154</v>
      </c>
      <c r="C124" s="31" t="s">
        <v>1006</v>
      </c>
      <c r="D124" s="26" t="s">
        <v>50</v>
      </c>
      <c r="E124" s="32" t="s">
        <v>1007</v>
      </c>
      <c r="F124" s="33" t="s">
        <v>133</v>
      </c>
      <c r="G124" s="34">
        <v>10</v>
      </c>
      <c r="H124" s="35">
        <v>0</v>
      </c>
      <c r="I124" s="35">
        <f>ROUND(ROUND(H124,2)*ROUND(G124,3),2)</f>
      </c>
      <c r="O124">
        <f>(I124*21)/100</f>
      </c>
      <c r="P124" t="s">
        <v>27</v>
      </c>
    </row>
    <row r="125" spans="1:5" ht="51">
      <c r="A125" s="36" t="s">
        <v>53</v>
      </c>
      <c r="E125" s="37" t="s">
        <v>1008</v>
      </c>
    </row>
    <row r="126" spans="1:5" ht="12.75">
      <c r="A126" s="38" t="s">
        <v>55</v>
      </c>
      <c r="E126" s="39" t="s">
        <v>50</v>
      </c>
    </row>
    <row r="127" spans="1:5" ht="25.5">
      <c r="A127" t="s">
        <v>56</v>
      </c>
      <c r="E127" s="37" t="s">
        <v>1009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0+O9+O22+O59+O68+O73+O90+O111+O116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1010</v>
      </c>
      <c r="I3" s="40">
        <f>0+I9+I22+I59+I68+I73+I90+I111+I116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1010</v>
      </c>
      <c r="D4" s="1"/>
      <c r="E4" s="14" t="s">
        <v>1011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1010</v>
      </c>
      <c r="D5" s="6"/>
      <c r="E5" s="18" t="s">
        <v>1011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184.66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873</v>
      </c>
    </row>
    <row r="12" spans="1:5" ht="12.75">
      <c r="A12" s="38" t="s">
        <v>55</v>
      </c>
      <c r="E12" s="39" t="s">
        <v>1013</v>
      </c>
    </row>
    <row r="13" spans="1:5" ht="140.25">
      <c r="A13" t="s">
        <v>56</v>
      </c>
      <c r="E13" s="37" t="s">
        <v>875</v>
      </c>
    </row>
    <row r="14" spans="1:16" ht="25.5">
      <c r="A14" s="26" t="s">
        <v>48</v>
      </c>
      <c r="B14" s="31" t="s">
        <v>27</v>
      </c>
      <c r="C14" s="31" t="s">
        <v>876</v>
      </c>
      <c r="D14" s="26" t="s">
        <v>50</v>
      </c>
      <c r="E14" s="32" t="s">
        <v>877</v>
      </c>
      <c r="F14" s="33" t="s">
        <v>108</v>
      </c>
      <c r="G14" s="34">
        <v>20.13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1014</v>
      </c>
    </row>
    <row r="16" spans="1:5" ht="12.75">
      <c r="A16" s="38" t="s">
        <v>55</v>
      </c>
      <c r="E16" s="39" t="s">
        <v>1015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71.12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880</v>
      </c>
    </row>
    <row r="20" spans="1:5" ht="12.75">
      <c r="A20" s="38" t="s">
        <v>55</v>
      </c>
      <c r="E20" s="39" t="s">
        <v>1016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129</v>
      </c>
      <c r="F22" s="6"/>
      <c r="G22" s="6"/>
      <c r="H22" s="6"/>
      <c r="I22" s="43">
        <f>0+Q22</f>
      </c>
      <c r="O22">
        <f>0+R22</f>
      </c>
      <c r="Q22">
        <f>0+I23+I27+I31+I35+I39+I43+I47+I51+I55</f>
      </c>
      <c r="R22">
        <f>0+O23+O27+O31+O35+O39+O43+O47+O51+O55</f>
      </c>
    </row>
    <row r="23" spans="1:16" ht="12.75">
      <c r="A23" s="26" t="s">
        <v>48</v>
      </c>
      <c r="B23" s="31" t="s">
        <v>35</v>
      </c>
      <c r="C23" s="31" t="s">
        <v>1017</v>
      </c>
      <c r="D23" s="26" t="s">
        <v>50</v>
      </c>
      <c r="E23" s="32" t="s">
        <v>1018</v>
      </c>
      <c r="F23" s="33" t="s">
        <v>133</v>
      </c>
      <c r="G23" s="34">
        <v>4.07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882</v>
      </c>
    </row>
    <row r="25" spans="1:5" ht="12.75">
      <c r="A25" s="38" t="s">
        <v>55</v>
      </c>
      <c r="E25" s="39" t="s">
        <v>1019</v>
      </c>
    </row>
    <row r="26" spans="1:5" ht="63.75">
      <c r="A26" t="s">
        <v>56</v>
      </c>
      <c r="E26" s="37" t="s">
        <v>136</v>
      </c>
    </row>
    <row r="27" spans="1:16" ht="25.5">
      <c r="A27" s="26" t="s">
        <v>48</v>
      </c>
      <c r="B27" s="31" t="s">
        <v>37</v>
      </c>
      <c r="C27" s="31" t="s">
        <v>645</v>
      </c>
      <c r="D27" s="26" t="s">
        <v>50</v>
      </c>
      <c r="E27" s="32" t="s">
        <v>646</v>
      </c>
      <c r="F27" s="33" t="s">
        <v>133</v>
      </c>
      <c r="G27" s="34">
        <v>35.56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882</v>
      </c>
    </row>
    <row r="29" spans="1:5" ht="38.25">
      <c r="A29" s="38" t="s">
        <v>55</v>
      </c>
      <c r="E29" s="39" t="s">
        <v>1020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39</v>
      </c>
      <c r="C31" s="31" t="s">
        <v>649</v>
      </c>
      <c r="D31" s="26" t="s">
        <v>50</v>
      </c>
      <c r="E31" s="32" t="s">
        <v>650</v>
      </c>
      <c r="F31" s="33" t="s">
        <v>133</v>
      </c>
      <c r="G31" s="34">
        <v>5.08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882</v>
      </c>
    </row>
    <row r="33" spans="1:5" ht="12.75">
      <c r="A33" s="38" t="s">
        <v>55</v>
      </c>
      <c r="E33" s="39" t="s">
        <v>1021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76</v>
      </c>
      <c r="C35" s="31" t="s">
        <v>885</v>
      </c>
      <c r="D35" s="26" t="s">
        <v>50</v>
      </c>
      <c r="E35" s="32" t="s">
        <v>886</v>
      </c>
      <c r="F35" s="33" t="s">
        <v>133</v>
      </c>
      <c r="G35" s="34">
        <v>38.52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887</v>
      </c>
    </row>
    <row r="37" spans="1:5" ht="12.75">
      <c r="A37" s="38" t="s">
        <v>55</v>
      </c>
      <c r="E37" s="39" t="s">
        <v>1022</v>
      </c>
    </row>
    <row r="38" spans="1:5" ht="306">
      <c r="A38" t="s">
        <v>56</v>
      </c>
      <c r="E38" s="37" t="s">
        <v>889</v>
      </c>
    </row>
    <row r="39" spans="1:16" ht="12.75">
      <c r="A39" s="26" t="s">
        <v>48</v>
      </c>
      <c r="B39" s="31" t="s">
        <v>81</v>
      </c>
      <c r="C39" s="31" t="s">
        <v>802</v>
      </c>
      <c r="D39" s="26" t="s">
        <v>50</v>
      </c>
      <c r="E39" s="32" t="s">
        <v>803</v>
      </c>
      <c r="F39" s="33" t="s">
        <v>133</v>
      </c>
      <c r="G39" s="34">
        <v>4.92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890</v>
      </c>
    </row>
    <row r="41" spans="1:5" ht="12.75">
      <c r="A41" s="38" t="s">
        <v>55</v>
      </c>
      <c r="E41" s="39" t="s">
        <v>1023</v>
      </c>
    </row>
    <row r="42" spans="1:5" ht="344.25">
      <c r="A42" t="s">
        <v>56</v>
      </c>
      <c r="E42" s="37" t="s">
        <v>892</v>
      </c>
    </row>
    <row r="43" spans="1:16" ht="12.75">
      <c r="A43" s="26" t="s">
        <v>48</v>
      </c>
      <c r="B43" s="31" t="s">
        <v>42</v>
      </c>
      <c r="C43" s="31" t="s">
        <v>281</v>
      </c>
      <c r="D43" s="26" t="s">
        <v>50</v>
      </c>
      <c r="E43" s="32" t="s">
        <v>283</v>
      </c>
      <c r="F43" s="33" t="s">
        <v>133</v>
      </c>
      <c r="G43" s="34">
        <v>125.93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1024</v>
      </c>
    </row>
    <row r="45" spans="1:5" ht="38.25">
      <c r="A45" s="38" t="s">
        <v>55</v>
      </c>
      <c r="E45" s="39" t="s">
        <v>1025</v>
      </c>
    </row>
    <row r="46" spans="1:5" ht="344.25">
      <c r="A46" t="s">
        <v>56</v>
      </c>
      <c r="E46" s="37" t="s">
        <v>892</v>
      </c>
    </row>
    <row r="47" spans="1:16" ht="12.75">
      <c r="A47" s="26" t="s">
        <v>48</v>
      </c>
      <c r="B47" s="31" t="s">
        <v>44</v>
      </c>
      <c r="C47" s="31" t="s">
        <v>145</v>
      </c>
      <c r="D47" s="26" t="s">
        <v>50</v>
      </c>
      <c r="E47" s="32" t="s">
        <v>146</v>
      </c>
      <c r="F47" s="33" t="s">
        <v>133</v>
      </c>
      <c r="G47" s="34">
        <v>92.33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50</v>
      </c>
    </row>
    <row r="49" spans="1:5" ht="12.75">
      <c r="A49" s="38" t="s">
        <v>55</v>
      </c>
      <c r="E49" s="39" t="s">
        <v>1026</v>
      </c>
    </row>
    <row r="50" spans="1:5" ht="191.25">
      <c r="A50" t="s">
        <v>56</v>
      </c>
      <c r="E50" s="37" t="s">
        <v>896</v>
      </c>
    </row>
    <row r="51" spans="1:16" ht="12.75">
      <c r="A51" s="26" t="s">
        <v>48</v>
      </c>
      <c r="B51" s="31" t="s">
        <v>94</v>
      </c>
      <c r="C51" s="31" t="s">
        <v>897</v>
      </c>
      <c r="D51" s="26" t="s">
        <v>50</v>
      </c>
      <c r="E51" s="32" t="s">
        <v>898</v>
      </c>
      <c r="F51" s="33" t="s">
        <v>133</v>
      </c>
      <c r="G51" s="34">
        <v>38.52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899</v>
      </c>
    </row>
    <row r="53" spans="1:5" ht="38.25">
      <c r="A53" s="38" t="s">
        <v>55</v>
      </c>
      <c r="E53" s="39" t="s">
        <v>1027</v>
      </c>
    </row>
    <row r="54" spans="1:5" ht="229.5">
      <c r="A54" t="s">
        <v>56</v>
      </c>
      <c r="E54" s="37" t="s">
        <v>901</v>
      </c>
    </row>
    <row r="55" spans="1:16" ht="12.75">
      <c r="A55" s="26" t="s">
        <v>48</v>
      </c>
      <c r="B55" s="31" t="s">
        <v>99</v>
      </c>
      <c r="C55" s="31" t="s">
        <v>288</v>
      </c>
      <c r="D55" s="26" t="s">
        <v>50</v>
      </c>
      <c r="E55" s="32" t="s">
        <v>289</v>
      </c>
      <c r="F55" s="33" t="s">
        <v>133</v>
      </c>
      <c r="G55" s="34">
        <v>38.17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12.75">
      <c r="A56" s="36" t="s">
        <v>53</v>
      </c>
      <c r="E56" s="37" t="s">
        <v>902</v>
      </c>
    </row>
    <row r="57" spans="1:5" ht="12.75">
      <c r="A57" s="38" t="s">
        <v>55</v>
      </c>
      <c r="E57" s="39" t="s">
        <v>1028</v>
      </c>
    </row>
    <row r="58" spans="1:5" ht="293.25">
      <c r="A58" t="s">
        <v>56</v>
      </c>
      <c r="E58" s="37" t="s">
        <v>292</v>
      </c>
    </row>
    <row r="59" spans="1:18" ht="12.75" customHeight="1">
      <c r="A59" s="6" t="s">
        <v>46</v>
      </c>
      <c r="B59" s="6"/>
      <c r="C59" s="42" t="s">
        <v>27</v>
      </c>
      <c r="D59" s="6"/>
      <c r="E59" s="29" t="s">
        <v>526</v>
      </c>
      <c r="F59" s="6"/>
      <c r="G59" s="6"/>
      <c r="H59" s="6"/>
      <c r="I59" s="43">
        <f>0+Q59</f>
      </c>
      <c r="O59">
        <f>0+R59</f>
      </c>
      <c r="Q59">
        <f>0+I60+I64</f>
      </c>
      <c r="R59">
        <f>0+O60+O64</f>
      </c>
    </row>
    <row r="60" spans="1:16" ht="12.75">
      <c r="A60" s="26" t="s">
        <v>48</v>
      </c>
      <c r="B60" s="31" t="s">
        <v>200</v>
      </c>
      <c r="C60" s="31" t="s">
        <v>1029</v>
      </c>
      <c r="D60" s="26" t="s">
        <v>50</v>
      </c>
      <c r="E60" s="32" t="s">
        <v>1030</v>
      </c>
      <c r="F60" s="33" t="s">
        <v>236</v>
      </c>
      <c r="G60" s="34">
        <v>78.16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12.75">
      <c r="A61" s="36" t="s">
        <v>53</v>
      </c>
      <c r="E61" s="37" t="s">
        <v>1031</v>
      </c>
    </row>
    <row r="62" spans="1:5" ht="12.75">
      <c r="A62" s="38" t="s">
        <v>55</v>
      </c>
      <c r="E62" s="39" t="s">
        <v>1032</v>
      </c>
    </row>
    <row r="63" spans="1:5" ht="165.75">
      <c r="A63" t="s">
        <v>56</v>
      </c>
      <c r="E63" s="37" t="s">
        <v>1033</v>
      </c>
    </row>
    <row r="64" spans="1:16" ht="12.75">
      <c r="A64" s="26" t="s">
        <v>48</v>
      </c>
      <c r="B64" s="31" t="s">
        <v>205</v>
      </c>
      <c r="C64" s="31" t="s">
        <v>1034</v>
      </c>
      <c r="D64" s="26" t="s">
        <v>50</v>
      </c>
      <c r="E64" s="32" t="s">
        <v>1035</v>
      </c>
      <c r="F64" s="33" t="s">
        <v>179</v>
      </c>
      <c r="G64" s="34">
        <v>101.608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12.75">
      <c r="A65" s="36" t="s">
        <v>53</v>
      </c>
      <c r="E65" s="37" t="s">
        <v>1036</v>
      </c>
    </row>
    <row r="66" spans="1:5" ht="12.75">
      <c r="A66" s="38" t="s">
        <v>55</v>
      </c>
      <c r="E66" s="39" t="s">
        <v>1037</v>
      </c>
    </row>
    <row r="67" spans="1:5" ht="102">
      <c r="A67" t="s">
        <v>56</v>
      </c>
      <c r="E67" s="37" t="s">
        <v>1038</v>
      </c>
    </row>
    <row r="68" spans="1:18" ht="12.75" customHeight="1">
      <c r="A68" s="6" t="s">
        <v>46</v>
      </c>
      <c r="B68" s="6"/>
      <c r="C68" s="42" t="s">
        <v>26</v>
      </c>
      <c r="D68" s="6"/>
      <c r="E68" s="29" t="s">
        <v>409</v>
      </c>
      <c r="F68" s="6"/>
      <c r="G68" s="6"/>
      <c r="H68" s="6"/>
      <c r="I68" s="43">
        <f>0+Q68</f>
      </c>
      <c r="O68">
        <f>0+R68</f>
      </c>
      <c r="Q68">
        <f>0+I69</f>
      </c>
      <c r="R68">
        <f>0+O69</f>
      </c>
    </row>
    <row r="69" spans="1:16" ht="12.75">
      <c r="A69" s="26" t="s">
        <v>48</v>
      </c>
      <c r="B69" s="31" t="s">
        <v>221</v>
      </c>
      <c r="C69" s="31" t="s">
        <v>1039</v>
      </c>
      <c r="D69" s="26" t="s">
        <v>997</v>
      </c>
      <c r="E69" s="32" t="s">
        <v>1040</v>
      </c>
      <c r="F69" s="33" t="s">
        <v>133</v>
      </c>
      <c r="G69" s="34">
        <v>2.148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1041</v>
      </c>
    </row>
    <row r="71" spans="1:5" ht="51">
      <c r="A71" s="38" t="s">
        <v>55</v>
      </c>
      <c r="E71" s="39" t="s">
        <v>1042</v>
      </c>
    </row>
    <row r="72" spans="1:5" ht="369.75">
      <c r="A72" t="s">
        <v>56</v>
      </c>
      <c r="E72" s="37" t="s">
        <v>298</v>
      </c>
    </row>
    <row r="73" spans="1:18" ht="12.75" customHeight="1">
      <c r="A73" s="6" t="s">
        <v>46</v>
      </c>
      <c r="B73" s="6"/>
      <c r="C73" s="42" t="s">
        <v>35</v>
      </c>
      <c r="D73" s="6"/>
      <c r="E73" s="29" t="s">
        <v>293</v>
      </c>
      <c r="F73" s="6"/>
      <c r="G73" s="6"/>
      <c r="H73" s="6"/>
      <c r="I73" s="43">
        <f>0+Q73</f>
      </c>
      <c r="O73">
        <f>0+R73</f>
      </c>
      <c r="Q73">
        <f>0+I74+I78+I82+I86</f>
      </c>
      <c r="R73">
        <f>0+O74+O78+O82+O86</f>
      </c>
    </row>
    <row r="74" spans="1:16" ht="12.75">
      <c r="A74" s="26" t="s">
        <v>48</v>
      </c>
      <c r="B74" s="31" t="s">
        <v>227</v>
      </c>
      <c r="C74" s="31" t="s">
        <v>1043</v>
      </c>
      <c r="D74" s="26" t="s">
        <v>50</v>
      </c>
      <c r="E74" s="32" t="s">
        <v>1044</v>
      </c>
      <c r="F74" s="33" t="s">
        <v>133</v>
      </c>
      <c r="G74" s="34">
        <v>6.18</v>
      </c>
      <c r="H74" s="35">
        <v>0</v>
      </c>
      <c r="I74" s="35">
        <f>ROUND(ROUND(H74,2)*ROUND(G74,3),2)</f>
      </c>
      <c r="O74">
        <f>(I74*21)/100</f>
      </c>
      <c r="P74" t="s">
        <v>27</v>
      </c>
    </row>
    <row r="75" spans="1:5" ht="12.75">
      <c r="A75" s="36" t="s">
        <v>53</v>
      </c>
      <c r="E75" s="37" t="s">
        <v>1045</v>
      </c>
    </row>
    <row r="76" spans="1:5" ht="38.25">
      <c r="A76" s="38" t="s">
        <v>55</v>
      </c>
      <c r="E76" s="39" t="s">
        <v>1046</v>
      </c>
    </row>
    <row r="77" spans="1:5" ht="369.75">
      <c r="A77" t="s">
        <v>56</v>
      </c>
      <c r="E77" s="37" t="s">
        <v>298</v>
      </c>
    </row>
    <row r="78" spans="1:16" ht="12.75">
      <c r="A78" s="26" t="s">
        <v>48</v>
      </c>
      <c r="B78" s="31" t="s">
        <v>233</v>
      </c>
      <c r="C78" s="31" t="s">
        <v>299</v>
      </c>
      <c r="D78" s="26" t="s">
        <v>50</v>
      </c>
      <c r="E78" s="32" t="s">
        <v>300</v>
      </c>
      <c r="F78" s="33" t="s">
        <v>133</v>
      </c>
      <c r="G78" s="34">
        <v>6.95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904</v>
      </c>
    </row>
    <row r="80" spans="1:5" ht="38.25">
      <c r="A80" s="38" t="s">
        <v>55</v>
      </c>
      <c r="E80" s="39" t="s">
        <v>1047</v>
      </c>
    </row>
    <row r="81" spans="1:5" ht="38.25">
      <c r="A81" t="s">
        <v>56</v>
      </c>
      <c r="E81" s="37" t="s">
        <v>303</v>
      </c>
    </row>
    <row r="82" spans="1:16" ht="12.75">
      <c r="A82" s="26" t="s">
        <v>48</v>
      </c>
      <c r="B82" s="31" t="s">
        <v>251</v>
      </c>
      <c r="C82" s="31" t="s">
        <v>306</v>
      </c>
      <c r="D82" s="26" t="s">
        <v>50</v>
      </c>
      <c r="E82" s="32" t="s">
        <v>307</v>
      </c>
      <c r="F82" s="33" t="s">
        <v>133</v>
      </c>
      <c r="G82" s="34">
        <v>3.45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12.75">
      <c r="A83" s="36" t="s">
        <v>53</v>
      </c>
      <c r="E83" s="37" t="s">
        <v>1048</v>
      </c>
    </row>
    <row r="84" spans="1:5" ht="12.75">
      <c r="A84" s="38" t="s">
        <v>55</v>
      </c>
      <c r="E84" s="39" t="s">
        <v>1049</v>
      </c>
    </row>
    <row r="85" spans="1:5" ht="102">
      <c r="A85" t="s">
        <v>56</v>
      </c>
      <c r="E85" s="37" t="s">
        <v>310</v>
      </c>
    </row>
    <row r="86" spans="1:16" ht="12.75">
      <c r="A86" s="26" t="s">
        <v>48</v>
      </c>
      <c r="B86" s="31" t="s">
        <v>258</v>
      </c>
      <c r="C86" s="31" t="s">
        <v>1050</v>
      </c>
      <c r="D86" s="26" t="s">
        <v>50</v>
      </c>
      <c r="E86" s="32" t="s">
        <v>1051</v>
      </c>
      <c r="F86" s="33" t="s">
        <v>133</v>
      </c>
      <c r="G86" s="34">
        <v>1.48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1052</v>
      </c>
    </row>
    <row r="88" spans="1:5" ht="12.75">
      <c r="A88" s="38" t="s">
        <v>55</v>
      </c>
      <c r="E88" s="39" t="s">
        <v>1053</v>
      </c>
    </row>
    <row r="89" spans="1:5" ht="357">
      <c r="A89" t="s">
        <v>56</v>
      </c>
      <c r="E89" s="37" t="s">
        <v>1054</v>
      </c>
    </row>
    <row r="90" spans="1:18" ht="12.75" customHeight="1">
      <c r="A90" s="6" t="s">
        <v>46</v>
      </c>
      <c r="B90" s="6"/>
      <c r="C90" s="42" t="s">
        <v>37</v>
      </c>
      <c r="D90" s="6"/>
      <c r="E90" s="29" t="s">
        <v>176</v>
      </c>
      <c r="F90" s="6"/>
      <c r="G90" s="6"/>
      <c r="H90" s="6"/>
      <c r="I90" s="43">
        <f>0+Q90</f>
      </c>
      <c r="O90">
        <f>0+R90</f>
      </c>
      <c r="Q90">
        <f>0+I91+I95+I99+I103+I107</f>
      </c>
      <c r="R90">
        <f>0+O91+O95+O99+O103+O107</f>
      </c>
    </row>
    <row r="91" spans="1:16" ht="12.75">
      <c r="A91" s="26" t="s">
        <v>48</v>
      </c>
      <c r="B91" s="31" t="s">
        <v>261</v>
      </c>
      <c r="C91" s="31" t="s">
        <v>241</v>
      </c>
      <c r="D91" s="26" t="s">
        <v>50</v>
      </c>
      <c r="E91" s="32" t="s">
        <v>242</v>
      </c>
      <c r="F91" s="33" t="s">
        <v>133</v>
      </c>
      <c r="G91" s="34">
        <v>15.24</v>
      </c>
      <c r="H91" s="35">
        <v>0</v>
      </c>
      <c r="I91" s="35">
        <f>ROUND(ROUND(H91,2)*ROUND(G91,3),2)</f>
      </c>
      <c r="O91">
        <f>(I91*21)/100</f>
      </c>
      <c r="P91" t="s">
        <v>27</v>
      </c>
    </row>
    <row r="92" spans="1:5" ht="12.75">
      <c r="A92" s="36" t="s">
        <v>53</v>
      </c>
      <c r="E92" s="37" t="s">
        <v>882</v>
      </c>
    </row>
    <row r="93" spans="1:5" ht="12.75">
      <c r="A93" s="38" t="s">
        <v>55</v>
      </c>
      <c r="E93" s="39" t="s">
        <v>1055</v>
      </c>
    </row>
    <row r="94" spans="1:5" ht="51">
      <c r="A94" t="s">
        <v>56</v>
      </c>
      <c r="E94" s="37" t="s">
        <v>187</v>
      </c>
    </row>
    <row r="95" spans="1:16" ht="12.75">
      <c r="A95" s="26" t="s">
        <v>48</v>
      </c>
      <c r="B95" s="31" t="s">
        <v>267</v>
      </c>
      <c r="C95" s="31" t="s">
        <v>246</v>
      </c>
      <c r="D95" s="26" t="s">
        <v>50</v>
      </c>
      <c r="E95" s="32" t="s">
        <v>247</v>
      </c>
      <c r="F95" s="33" t="s">
        <v>133</v>
      </c>
      <c r="G95" s="34">
        <v>20.32</v>
      </c>
      <c r="H95" s="35">
        <v>0</v>
      </c>
      <c r="I95" s="35">
        <f>ROUND(ROUND(H95,2)*ROUND(G95,3),2)</f>
      </c>
      <c r="O95">
        <f>(I95*21)/100</f>
      </c>
      <c r="P95" t="s">
        <v>27</v>
      </c>
    </row>
    <row r="96" spans="1:5" ht="12.75">
      <c r="A96" s="36" t="s">
        <v>53</v>
      </c>
      <c r="E96" s="37" t="s">
        <v>882</v>
      </c>
    </row>
    <row r="97" spans="1:5" ht="12.75">
      <c r="A97" s="38" t="s">
        <v>55</v>
      </c>
      <c r="E97" s="39" t="s">
        <v>1056</v>
      </c>
    </row>
    <row r="98" spans="1:5" ht="51">
      <c r="A98" t="s">
        <v>56</v>
      </c>
      <c r="E98" s="37" t="s">
        <v>187</v>
      </c>
    </row>
    <row r="99" spans="1:16" ht="12.75">
      <c r="A99" s="26" t="s">
        <v>48</v>
      </c>
      <c r="B99" s="31" t="s">
        <v>150</v>
      </c>
      <c r="C99" s="31" t="s">
        <v>188</v>
      </c>
      <c r="D99" s="26" t="s">
        <v>50</v>
      </c>
      <c r="E99" s="32" t="s">
        <v>189</v>
      </c>
      <c r="F99" s="33" t="s">
        <v>179</v>
      </c>
      <c r="G99" s="34">
        <v>203.473</v>
      </c>
      <c r="H99" s="35">
        <v>0</v>
      </c>
      <c r="I99" s="35">
        <f>ROUND(ROUND(H99,2)*ROUND(G99,3),2)</f>
      </c>
      <c r="O99">
        <f>(I99*21)/100</f>
      </c>
      <c r="P99" t="s">
        <v>27</v>
      </c>
    </row>
    <row r="100" spans="1:5" ht="12.75">
      <c r="A100" s="36" t="s">
        <v>53</v>
      </c>
      <c r="E100" s="37" t="s">
        <v>50</v>
      </c>
    </row>
    <row r="101" spans="1:5" ht="38.25">
      <c r="A101" s="38" t="s">
        <v>55</v>
      </c>
      <c r="E101" s="39" t="s">
        <v>1057</v>
      </c>
    </row>
    <row r="102" spans="1:5" ht="51">
      <c r="A102" t="s">
        <v>56</v>
      </c>
      <c r="E102" s="37" t="s">
        <v>192</v>
      </c>
    </row>
    <row r="103" spans="1:16" ht="12.75">
      <c r="A103" s="26" t="s">
        <v>48</v>
      </c>
      <c r="B103" s="31" t="s">
        <v>118</v>
      </c>
      <c r="C103" s="31" t="s">
        <v>195</v>
      </c>
      <c r="D103" s="26" t="s">
        <v>50</v>
      </c>
      <c r="E103" s="32" t="s">
        <v>196</v>
      </c>
      <c r="F103" s="33" t="s">
        <v>179</v>
      </c>
      <c r="G103" s="34">
        <v>101.865</v>
      </c>
      <c r="H103" s="35">
        <v>0</v>
      </c>
      <c r="I103" s="35">
        <f>ROUND(ROUND(H103,2)*ROUND(G103,3),2)</f>
      </c>
      <c r="O103">
        <f>(I103*21)/100</f>
      </c>
      <c r="P103" t="s">
        <v>27</v>
      </c>
    </row>
    <row r="104" spans="1:5" ht="12.75">
      <c r="A104" s="36" t="s">
        <v>53</v>
      </c>
      <c r="E104" s="37" t="s">
        <v>882</v>
      </c>
    </row>
    <row r="105" spans="1:5" ht="12.75">
      <c r="A105" s="38" t="s">
        <v>55</v>
      </c>
      <c r="E105" s="39" t="s">
        <v>1058</v>
      </c>
    </row>
    <row r="106" spans="1:5" ht="140.25">
      <c r="A106" t="s">
        <v>56</v>
      </c>
      <c r="E106" s="37" t="s">
        <v>199</v>
      </c>
    </row>
    <row r="107" spans="1:16" ht="12.75">
      <c r="A107" s="26" t="s">
        <v>48</v>
      </c>
      <c r="B107" s="31" t="s">
        <v>364</v>
      </c>
      <c r="C107" s="31" t="s">
        <v>909</v>
      </c>
      <c r="D107" s="26" t="s">
        <v>50</v>
      </c>
      <c r="E107" s="32" t="s">
        <v>910</v>
      </c>
      <c r="F107" s="33" t="s">
        <v>133</v>
      </c>
      <c r="G107" s="34">
        <v>5.08</v>
      </c>
      <c r="H107" s="35">
        <v>0</v>
      </c>
      <c r="I107" s="35">
        <f>ROUND(ROUND(H107,2)*ROUND(G107,3),2)</f>
      </c>
      <c r="O107">
        <f>(I107*21)/100</f>
      </c>
      <c r="P107" t="s">
        <v>27</v>
      </c>
    </row>
    <row r="108" spans="1:5" ht="12.75">
      <c r="A108" s="36" t="s">
        <v>53</v>
      </c>
      <c r="E108" s="37" t="s">
        <v>882</v>
      </c>
    </row>
    <row r="109" spans="1:5" ht="12.75">
      <c r="A109" s="38" t="s">
        <v>55</v>
      </c>
      <c r="E109" s="39" t="s">
        <v>1021</v>
      </c>
    </row>
    <row r="110" spans="1:5" ht="140.25">
      <c r="A110" t="s">
        <v>56</v>
      </c>
      <c r="E110" s="37" t="s">
        <v>199</v>
      </c>
    </row>
    <row r="111" spans="1:18" ht="12.75" customHeight="1">
      <c r="A111" s="6" t="s">
        <v>46</v>
      </c>
      <c r="B111" s="6"/>
      <c r="C111" s="42" t="s">
        <v>76</v>
      </c>
      <c r="D111" s="6"/>
      <c r="E111" s="29" t="s">
        <v>833</v>
      </c>
      <c r="F111" s="6"/>
      <c r="G111" s="6"/>
      <c r="H111" s="6"/>
      <c r="I111" s="43">
        <f>0+Q111</f>
      </c>
      <c r="O111">
        <f>0+R111</f>
      </c>
      <c r="Q111">
        <f>0+I112</f>
      </c>
      <c r="R111">
        <f>0+O112</f>
      </c>
    </row>
    <row r="112" spans="1:16" ht="12.75">
      <c r="A112" s="26" t="s">
        <v>48</v>
      </c>
      <c r="B112" s="31" t="s">
        <v>388</v>
      </c>
      <c r="C112" s="31" t="s">
        <v>996</v>
      </c>
      <c r="D112" s="26" t="s">
        <v>997</v>
      </c>
      <c r="E112" s="32" t="s">
        <v>998</v>
      </c>
      <c r="F112" s="33" t="s">
        <v>52</v>
      </c>
      <c r="G112" s="34">
        <v>1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12.75">
      <c r="A113" s="36" t="s">
        <v>53</v>
      </c>
      <c r="E113" s="37" t="s">
        <v>1059</v>
      </c>
    </row>
    <row r="114" spans="1:5" ht="12.75">
      <c r="A114" s="38" t="s">
        <v>55</v>
      </c>
      <c r="E114" s="39" t="s">
        <v>50</v>
      </c>
    </row>
    <row r="115" spans="1:5" ht="89.25">
      <c r="A115" t="s">
        <v>56</v>
      </c>
      <c r="E115" s="37" t="s">
        <v>1000</v>
      </c>
    </row>
    <row r="116" spans="1:18" ht="12.75" customHeight="1">
      <c r="A116" s="6" t="s">
        <v>46</v>
      </c>
      <c r="B116" s="6"/>
      <c r="C116" s="42" t="s">
        <v>81</v>
      </c>
      <c r="D116" s="6"/>
      <c r="E116" s="29" t="s">
        <v>838</v>
      </c>
      <c r="F116" s="6"/>
      <c r="G116" s="6"/>
      <c r="H116" s="6"/>
      <c r="I116" s="43">
        <f>0+Q116</f>
      </c>
      <c r="O116">
        <f>0+R116</f>
      </c>
      <c r="Q116">
        <f>0+I117+I121+I125+I129+I133+I137</f>
      </c>
      <c r="R116">
        <f>0+O117+O121+O125+O129+O133+O137</f>
      </c>
    </row>
    <row r="117" spans="1:16" ht="12.75">
      <c r="A117" s="26" t="s">
        <v>48</v>
      </c>
      <c r="B117" s="31" t="s">
        <v>154</v>
      </c>
      <c r="C117" s="31" t="s">
        <v>1060</v>
      </c>
      <c r="D117" s="26" t="s">
        <v>50</v>
      </c>
      <c r="E117" s="32" t="s">
        <v>1061</v>
      </c>
      <c r="F117" s="33" t="s">
        <v>236</v>
      </c>
      <c r="G117" s="34">
        <v>79</v>
      </c>
      <c r="H117" s="35">
        <v>0</v>
      </c>
      <c r="I117" s="35">
        <f>ROUND(ROUND(H117,2)*ROUND(G117,3),2)</f>
      </c>
      <c r="O117">
        <f>(I117*21)/100</f>
      </c>
      <c r="P117" t="s">
        <v>27</v>
      </c>
    </row>
    <row r="118" spans="1:5" ht="25.5">
      <c r="A118" s="36" t="s">
        <v>53</v>
      </c>
      <c r="E118" s="37" t="s">
        <v>1062</v>
      </c>
    </row>
    <row r="119" spans="1:5" ht="12.75">
      <c r="A119" s="38" t="s">
        <v>55</v>
      </c>
      <c r="E119" s="39" t="s">
        <v>1063</v>
      </c>
    </row>
    <row r="120" spans="1:5" ht="255">
      <c r="A120" t="s">
        <v>56</v>
      </c>
      <c r="E120" s="37" t="s">
        <v>915</v>
      </c>
    </row>
    <row r="121" spans="1:16" ht="12.75">
      <c r="A121" s="26" t="s">
        <v>48</v>
      </c>
      <c r="B121" s="31" t="s">
        <v>160</v>
      </c>
      <c r="C121" s="31" t="s">
        <v>1064</v>
      </c>
      <c r="D121" s="26" t="s">
        <v>1065</v>
      </c>
      <c r="E121" s="32" t="s">
        <v>1066</v>
      </c>
      <c r="F121" s="33" t="s">
        <v>254</v>
      </c>
      <c r="G121" s="34">
        <v>1</v>
      </c>
      <c r="H121" s="35">
        <v>0</v>
      </c>
      <c r="I121" s="35">
        <f>ROUND(ROUND(H121,2)*ROUND(G121,3),2)</f>
      </c>
      <c r="O121">
        <f>(I121*21)/100</f>
      </c>
      <c r="P121" t="s">
        <v>27</v>
      </c>
    </row>
    <row r="122" spans="1:5" ht="25.5">
      <c r="A122" s="36" t="s">
        <v>53</v>
      </c>
      <c r="E122" s="37" t="s">
        <v>1067</v>
      </c>
    </row>
    <row r="123" spans="1:5" ht="12.75">
      <c r="A123" s="38" t="s">
        <v>55</v>
      </c>
      <c r="E123" s="39" t="s">
        <v>774</v>
      </c>
    </row>
    <row r="124" spans="1:5" ht="25.5">
      <c r="A124" t="s">
        <v>56</v>
      </c>
      <c r="E124" s="37" t="s">
        <v>1068</v>
      </c>
    </row>
    <row r="125" spans="1:16" ht="12.75">
      <c r="A125" s="26" t="s">
        <v>48</v>
      </c>
      <c r="B125" s="31" t="s">
        <v>458</v>
      </c>
      <c r="C125" s="31" t="s">
        <v>1069</v>
      </c>
      <c r="D125" s="26" t="s">
        <v>50</v>
      </c>
      <c r="E125" s="32" t="s">
        <v>1070</v>
      </c>
      <c r="F125" s="33" t="s">
        <v>254</v>
      </c>
      <c r="G125" s="34">
        <v>4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12.75">
      <c r="A126" s="36" t="s">
        <v>53</v>
      </c>
      <c r="E126" s="37" t="s">
        <v>1071</v>
      </c>
    </row>
    <row r="127" spans="1:5" ht="12.75">
      <c r="A127" s="38" t="s">
        <v>55</v>
      </c>
      <c r="E127" s="39" t="s">
        <v>1072</v>
      </c>
    </row>
    <row r="128" spans="1:5" ht="409.5">
      <c r="A128" t="s">
        <v>56</v>
      </c>
      <c r="E128" s="37" t="s">
        <v>923</v>
      </c>
    </row>
    <row r="129" spans="1:16" ht="12.75">
      <c r="A129" s="26" t="s">
        <v>48</v>
      </c>
      <c r="B129" s="31" t="s">
        <v>484</v>
      </c>
      <c r="C129" s="31" t="s">
        <v>1073</v>
      </c>
      <c r="D129" s="26" t="s">
        <v>50</v>
      </c>
      <c r="E129" s="32" t="s">
        <v>1074</v>
      </c>
      <c r="F129" s="33" t="s">
        <v>133</v>
      </c>
      <c r="G129" s="34">
        <v>16.12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12.75">
      <c r="A130" s="36" t="s">
        <v>53</v>
      </c>
      <c r="E130" s="37" t="s">
        <v>50</v>
      </c>
    </row>
    <row r="131" spans="1:5" ht="12.75">
      <c r="A131" s="38" t="s">
        <v>55</v>
      </c>
      <c r="E131" s="39" t="s">
        <v>1075</v>
      </c>
    </row>
    <row r="132" spans="1:5" ht="369.75">
      <c r="A132" t="s">
        <v>56</v>
      </c>
      <c r="E132" s="37" t="s">
        <v>298</v>
      </c>
    </row>
    <row r="133" spans="1:16" ht="12.75">
      <c r="A133" s="26" t="s">
        <v>48</v>
      </c>
      <c r="B133" s="31" t="s">
        <v>506</v>
      </c>
      <c r="C133" s="31" t="s">
        <v>1076</v>
      </c>
      <c r="D133" s="26" t="s">
        <v>50</v>
      </c>
      <c r="E133" s="32" t="s">
        <v>1077</v>
      </c>
      <c r="F133" s="33" t="s">
        <v>236</v>
      </c>
      <c r="G133" s="34">
        <v>79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12.75">
      <c r="A134" s="36" t="s">
        <v>53</v>
      </c>
      <c r="E134" s="37" t="s">
        <v>50</v>
      </c>
    </row>
    <row r="135" spans="1:5" ht="12.75">
      <c r="A135" s="38" t="s">
        <v>55</v>
      </c>
      <c r="E135" s="39" t="s">
        <v>1063</v>
      </c>
    </row>
    <row r="136" spans="1:5" ht="51">
      <c r="A136" t="s">
        <v>56</v>
      </c>
      <c r="E136" s="37" t="s">
        <v>936</v>
      </c>
    </row>
    <row r="137" spans="1:16" ht="12.75">
      <c r="A137" s="26" t="s">
        <v>48</v>
      </c>
      <c r="B137" s="31" t="s">
        <v>165</v>
      </c>
      <c r="C137" s="31" t="s">
        <v>939</v>
      </c>
      <c r="D137" s="26" t="s">
        <v>50</v>
      </c>
      <c r="E137" s="32" t="s">
        <v>940</v>
      </c>
      <c r="F137" s="33" t="s">
        <v>236</v>
      </c>
      <c r="G137" s="34">
        <v>79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12.75">
      <c r="A138" s="36" t="s">
        <v>53</v>
      </c>
      <c r="E138" s="37" t="s">
        <v>941</v>
      </c>
    </row>
    <row r="139" spans="1:5" ht="12.75">
      <c r="A139" s="38" t="s">
        <v>55</v>
      </c>
      <c r="E139" s="39" t="s">
        <v>1063</v>
      </c>
    </row>
    <row r="140" spans="1:5" ht="25.5">
      <c r="A140" t="s">
        <v>56</v>
      </c>
      <c r="E140" s="37" t="s">
        <v>943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1078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1078</v>
      </c>
      <c r="D4" s="1"/>
      <c r="E4" s="14" t="s">
        <v>1079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1078</v>
      </c>
      <c r="D5" s="6"/>
      <c r="E5" s="18" t="s">
        <v>1079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0+I10+I14+I18+I22+I26+I30+I34</f>
      </c>
      <c r="R9">
        <f>0+O10+O14+O18+O22+O26+O30+O34</f>
      </c>
    </row>
    <row r="10" spans="1:16" ht="12.75">
      <c r="A10" s="26" t="s">
        <v>48</v>
      </c>
      <c r="B10" s="31" t="s">
        <v>31</v>
      </c>
      <c r="C10" s="31" t="s">
        <v>1081</v>
      </c>
      <c r="D10" s="26" t="s">
        <v>50</v>
      </c>
      <c r="E10" s="32" t="s">
        <v>1082</v>
      </c>
      <c r="F10" s="33" t="s">
        <v>179</v>
      </c>
      <c r="G10" s="34">
        <v>317.2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1083</v>
      </c>
    </row>
    <row r="12" spans="1:5" ht="12.75">
      <c r="A12" s="38" t="s">
        <v>55</v>
      </c>
      <c r="E12" s="39" t="s">
        <v>50</v>
      </c>
    </row>
    <row r="13" spans="1:5" ht="25.5">
      <c r="A13" t="s">
        <v>56</v>
      </c>
      <c r="E13" s="37" t="s">
        <v>1084</v>
      </c>
    </row>
    <row r="14" spans="1:16" ht="12.75">
      <c r="A14" s="26" t="s">
        <v>48</v>
      </c>
      <c r="B14" s="31" t="s">
        <v>27</v>
      </c>
      <c r="C14" s="31" t="s">
        <v>1085</v>
      </c>
      <c r="D14" s="26" t="s">
        <v>50</v>
      </c>
      <c r="E14" s="32" t="s">
        <v>1086</v>
      </c>
      <c r="F14" s="33" t="s">
        <v>254</v>
      </c>
      <c r="G14" s="34">
        <v>773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89.25">
      <c r="A15" s="36" t="s">
        <v>53</v>
      </c>
      <c r="E15" s="37" t="s">
        <v>1087</v>
      </c>
    </row>
    <row r="16" spans="1:5" ht="12.75">
      <c r="A16" s="38" t="s">
        <v>55</v>
      </c>
      <c r="E16" s="39" t="s">
        <v>50</v>
      </c>
    </row>
    <row r="17" spans="1:5" ht="76.5">
      <c r="A17" t="s">
        <v>56</v>
      </c>
      <c r="E17" s="37" t="s">
        <v>1088</v>
      </c>
    </row>
    <row r="18" spans="1:16" ht="12.75">
      <c r="A18" s="26" t="s">
        <v>48</v>
      </c>
      <c r="B18" s="31" t="s">
        <v>26</v>
      </c>
      <c r="C18" s="31" t="s">
        <v>1089</v>
      </c>
      <c r="D18" s="26" t="s">
        <v>50</v>
      </c>
      <c r="E18" s="32" t="s">
        <v>1090</v>
      </c>
      <c r="F18" s="33" t="s">
        <v>179</v>
      </c>
      <c r="G18" s="34">
        <v>317.2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1091</v>
      </c>
    </row>
    <row r="20" spans="1:5" ht="38.25">
      <c r="A20" s="38" t="s">
        <v>55</v>
      </c>
      <c r="E20" s="39" t="s">
        <v>1092</v>
      </c>
    </row>
    <row r="21" spans="1:5" ht="38.25">
      <c r="A21" t="s">
        <v>56</v>
      </c>
      <c r="E21" s="37" t="s">
        <v>1093</v>
      </c>
    </row>
    <row r="22" spans="1:16" ht="12.75">
      <c r="A22" s="26" t="s">
        <v>48</v>
      </c>
      <c r="B22" s="31" t="s">
        <v>35</v>
      </c>
      <c r="C22" s="31" t="s">
        <v>1094</v>
      </c>
      <c r="D22" s="26" t="s">
        <v>50</v>
      </c>
      <c r="E22" s="32" t="s">
        <v>1095</v>
      </c>
      <c r="F22" s="33" t="s">
        <v>179</v>
      </c>
      <c r="G22" s="34">
        <v>1586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25.5">
      <c r="A23" s="36" t="s">
        <v>53</v>
      </c>
      <c r="E23" s="37" t="s">
        <v>1096</v>
      </c>
    </row>
    <row r="24" spans="1:5" ht="12.75">
      <c r="A24" s="38" t="s">
        <v>55</v>
      </c>
      <c r="E24" s="39" t="s">
        <v>1097</v>
      </c>
    </row>
    <row r="25" spans="1:5" ht="38.25">
      <c r="A25" t="s">
        <v>56</v>
      </c>
      <c r="E25" s="37" t="s">
        <v>1098</v>
      </c>
    </row>
    <row r="26" spans="1:16" ht="12.75">
      <c r="A26" s="26" t="s">
        <v>48</v>
      </c>
      <c r="B26" s="31" t="s">
        <v>37</v>
      </c>
      <c r="C26" s="31" t="s">
        <v>1099</v>
      </c>
      <c r="D26" s="26" t="s">
        <v>50</v>
      </c>
      <c r="E26" s="32" t="s">
        <v>1100</v>
      </c>
      <c r="F26" s="33" t="s">
        <v>254</v>
      </c>
      <c r="G26" s="34">
        <v>40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1101</v>
      </c>
    </row>
    <row r="28" spans="1:5" ht="12.75">
      <c r="A28" s="38" t="s">
        <v>55</v>
      </c>
      <c r="E28" s="39" t="s">
        <v>1102</v>
      </c>
    </row>
    <row r="29" spans="1:5" ht="38.25">
      <c r="A29" t="s">
        <v>56</v>
      </c>
      <c r="E29" s="37" t="s">
        <v>1103</v>
      </c>
    </row>
    <row r="30" spans="1:16" ht="25.5">
      <c r="A30" s="26" t="s">
        <v>48</v>
      </c>
      <c r="B30" s="31" t="s">
        <v>39</v>
      </c>
      <c r="C30" s="31" t="s">
        <v>1104</v>
      </c>
      <c r="D30" s="26" t="s">
        <v>50</v>
      </c>
      <c r="E30" s="32" t="s">
        <v>1105</v>
      </c>
      <c r="F30" s="33" t="s">
        <v>254</v>
      </c>
      <c r="G30" s="34">
        <v>8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50</v>
      </c>
    </row>
    <row r="32" spans="1:5" ht="12.75">
      <c r="A32" s="38" t="s">
        <v>55</v>
      </c>
      <c r="E32" s="39" t="s">
        <v>260</v>
      </c>
    </row>
    <row r="33" spans="1:5" ht="114.75">
      <c r="A33" t="s">
        <v>56</v>
      </c>
      <c r="E33" s="37" t="s">
        <v>1106</v>
      </c>
    </row>
    <row r="34" spans="1:16" ht="12.75">
      <c r="A34" s="26" t="s">
        <v>48</v>
      </c>
      <c r="B34" s="31" t="s">
        <v>76</v>
      </c>
      <c r="C34" s="31" t="s">
        <v>1107</v>
      </c>
      <c r="D34" s="26" t="s">
        <v>50</v>
      </c>
      <c r="E34" s="32" t="s">
        <v>1108</v>
      </c>
      <c r="F34" s="33" t="s">
        <v>133</v>
      </c>
      <c r="G34" s="34">
        <v>21.325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25.5">
      <c r="A35" s="36" t="s">
        <v>53</v>
      </c>
      <c r="E35" s="37" t="s">
        <v>1109</v>
      </c>
    </row>
    <row r="36" spans="1:5" ht="38.25">
      <c r="A36" s="38" t="s">
        <v>55</v>
      </c>
      <c r="E36" s="39" t="s">
        <v>1110</v>
      </c>
    </row>
    <row r="37" spans="1:5" ht="38.25">
      <c r="A37" t="s">
        <v>56</v>
      </c>
      <c r="E37" s="37" t="s">
        <v>1111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0+O9+O30+O71+O128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</v>
      </c>
      <c r="I3" s="40">
        <f>0+I9+I30+I71+I128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103</v>
      </c>
      <c r="D5" s="6"/>
      <c r="E5" s="18" t="s">
        <v>104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</f>
      </c>
      <c r="R9">
        <f>0+O10+O14+O18+O22+O26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832.26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110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280.74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112</v>
      </c>
    </row>
    <row r="16" spans="1:5" ht="12.75">
      <c r="A16" s="38" t="s">
        <v>55</v>
      </c>
      <c r="E16" s="39" t="s">
        <v>113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156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116</v>
      </c>
    </row>
    <row r="20" spans="1:5" ht="12.75">
      <c r="A20" s="38" t="s">
        <v>55</v>
      </c>
      <c r="E20" s="39" t="s">
        <v>117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118</v>
      </c>
      <c r="C22" s="31" t="s">
        <v>119</v>
      </c>
      <c r="D22" s="26" t="s">
        <v>50</v>
      </c>
      <c r="E22" s="32" t="s">
        <v>120</v>
      </c>
      <c r="F22" s="33" t="s">
        <v>108</v>
      </c>
      <c r="G22" s="34">
        <v>262.68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53</v>
      </c>
      <c r="E23" s="37" t="s">
        <v>121</v>
      </c>
    </row>
    <row r="24" spans="1:5" ht="12.75">
      <c r="A24" s="38" t="s">
        <v>55</v>
      </c>
      <c r="E24" s="39" t="s">
        <v>122</v>
      </c>
    </row>
    <row r="25" spans="1:5" ht="25.5">
      <c r="A25" t="s">
        <v>56</v>
      </c>
      <c r="E25" s="37" t="s">
        <v>123</v>
      </c>
    </row>
    <row r="26" spans="1:16" ht="12.75">
      <c r="A26" s="26" t="s">
        <v>48</v>
      </c>
      <c r="B26" s="31" t="s">
        <v>124</v>
      </c>
      <c r="C26" s="31" t="s">
        <v>125</v>
      </c>
      <c r="D26" s="26" t="s">
        <v>50</v>
      </c>
      <c r="E26" s="32" t="s">
        <v>126</v>
      </c>
      <c r="F26" s="33" t="s">
        <v>108</v>
      </c>
      <c r="G26" s="34">
        <v>944.724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63.75">
      <c r="A27" s="36" t="s">
        <v>53</v>
      </c>
      <c r="E27" s="37" t="s">
        <v>127</v>
      </c>
    </row>
    <row r="28" spans="1:5" ht="25.5">
      <c r="A28" s="38" t="s">
        <v>55</v>
      </c>
      <c r="E28" s="39" t="s">
        <v>128</v>
      </c>
    </row>
    <row r="29" spans="1:5" ht="25.5">
      <c r="A29" t="s">
        <v>56</v>
      </c>
      <c r="E29" s="37" t="s">
        <v>123</v>
      </c>
    </row>
    <row r="30" spans="1:18" ht="12.75" customHeight="1">
      <c r="A30" s="6" t="s">
        <v>46</v>
      </c>
      <c r="B30" s="6"/>
      <c r="C30" s="42" t="s">
        <v>31</v>
      </c>
      <c r="D30" s="6"/>
      <c r="E30" s="29" t="s">
        <v>129</v>
      </c>
      <c r="F30" s="6"/>
      <c r="G30" s="6"/>
      <c r="H30" s="6"/>
      <c r="I30" s="43">
        <f>0+Q30</f>
      </c>
      <c r="O30">
        <f>0+R30</f>
      </c>
      <c r="Q30">
        <f>0+I31+I35+I39+I43+I47+I51+I55+I59+I63+I67</f>
      </c>
      <c r="R30">
        <f>0+O31+O35+O39+O43+O47+O51+O55+O59+O63+O67</f>
      </c>
    </row>
    <row r="31" spans="1:16" ht="12.75">
      <c r="A31" s="26" t="s">
        <v>48</v>
      </c>
      <c r="B31" s="31" t="s">
        <v>26</v>
      </c>
      <c r="C31" s="31" t="s">
        <v>130</v>
      </c>
      <c r="D31" s="26" t="s">
        <v>131</v>
      </c>
      <c r="E31" s="32" t="s">
        <v>132</v>
      </c>
      <c r="F31" s="33" t="s">
        <v>133</v>
      </c>
      <c r="G31" s="34">
        <v>286.21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76.5">
      <c r="A32" s="36" t="s">
        <v>53</v>
      </c>
      <c r="E32" s="37" t="s">
        <v>134</v>
      </c>
    </row>
    <row r="33" spans="1:5" ht="38.25">
      <c r="A33" s="38" t="s">
        <v>55</v>
      </c>
      <c r="E33" s="44" t="s">
        <v>135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35</v>
      </c>
      <c r="C35" s="31" t="s">
        <v>130</v>
      </c>
      <c r="D35" s="26" t="s">
        <v>137</v>
      </c>
      <c r="E35" s="32" t="s">
        <v>132</v>
      </c>
      <c r="F35" s="33" t="s">
        <v>133</v>
      </c>
      <c r="G35" s="34">
        <v>23.81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138</v>
      </c>
    </row>
    <row r="37" spans="1:5" ht="25.5">
      <c r="A37" s="38" t="s">
        <v>55</v>
      </c>
      <c r="E37" s="39" t="s">
        <v>139</v>
      </c>
    </row>
    <row r="38" spans="1:5" ht="63.75">
      <c r="A38" t="s">
        <v>56</v>
      </c>
      <c r="E38" s="37" t="s">
        <v>136</v>
      </c>
    </row>
    <row r="39" spans="1:16" ht="12.75">
      <c r="A39" s="26" t="s">
        <v>48</v>
      </c>
      <c r="B39" s="31" t="s">
        <v>39</v>
      </c>
      <c r="C39" s="31" t="s">
        <v>140</v>
      </c>
      <c r="D39" s="26" t="s">
        <v>50</v>
      </c>
      <c r="E39" s="32" t="s">
        <v>141</v>
      </c>
      <c r="F39" s="33" t="s">
        <v>133</v>
      </c>
      <c r="G39" s="34">
        <v>140.367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45" t="s">
        <v>142</v>
      </c>
    </row>
    <row r="41" spans="1:5" ht="12.75">
      <c r="A41" s="38" t="s">
        <v>55</v>
      </c>
      <c r="E41" s="39" t="s">
        <v>143</v>
      </c>
    </row>
    <row r="42" spans="1:5" ht="63.75">
      <c r="A42" t="s">
        <v>56</v>
      </c>
      <c r="E42" s="37" t="s">
        <v>144</v>
      </c>
    </row>
    <row r="43" spans="1:16" ht="12.75">
      <c r="A43" s="26" t="s">
        <v>48</v>
      </c>
      <c r="B43" s="31" t="s">
        <v>76</v>
      </c>
      <c r="C43" s="31" t="s">
        <v>145</v>
      </c>
      <c r="D43" s="26" t="s">
        <v>50</v>
      </c>
      <c r="E43" s="32" t="s">
        <v>146</v>
      </c>
      <c r="F43" s="33" t="s">
        <v>133</v>
      </c>
      <c r="G43" s="34">
        <v>634.5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147</v>
      </c>
    </row>
    <row r="45" spans="1:5" ht="63.75">
      <c r="A45" s="38" t="s">
        <v>55</v>
      </c>
      <c r="E45" s="39" t="s">
        <v>148</v>
      </c>
    </row>
    <row r="46" spans="1:5" ht="191.25">
      <c r="A46" t="s">
        <v>56</v>
      </c>
      <c r="E46" s="37" t="s">
        <v>149</v>
      </c>
    </row>
    <row r="47" spans="1:16" ht="12.75">
      <c r="A47" s="26" t="s">
        <v>48</v>
      </c>
      <c r="B47" s="31" t="s">
        <v>150</v>
      </c>
      <c r="C47" s="31" t="s">
        <v>130</v>
      </c>
      <c r="D47" s="26" t="s">
        <v>151</v>
      </c>
      <c r="E47" s="32" t="s">
        <v>132</v>
      </c>
      <c r="F47" s="33" t="s">
        <v>133</v>
      </c>
      <c r="G47" s="34">
        <v>119.4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51">
      <c r="A48" s="36" t="s">
        <v>53</v>
      </c>
      <c r="E48" s="37" t="s">
        <v>152</v>
      </c>
    </row>
    <row r="49" spans="1:5" ht="25.5">
      <c r="A49" s="38" t="s">
        <v>55</v>
      </c>
      <c r="E49" s="39" t="s">
        <v>153</v>
      </c>
    </row>
    <row r="50" spans="1:5" ht="63.75">
      <c r="A50" t="s">
        <v>56</v>
      </c>
      <c r="E50" s="37" t="s">
        <v>136</v>
      </c>
    </row>
    <row r="51" spans="1:16" ht="12.75">
      <c r="A51" s="26" t="s">
        <v>48</v>
      </c>
      <c r="B51" s="31" t="s">
        <v>154</v>
      </c>
      <c r="C51" s="31" t="s">
        <v>155</v>
      </c>
      <c r="D51" s="26" t="s">
        <v>137</v>
      </c>
      <c r="E51" s="32" t="s">
        <v>156</v>
      </c>
      <c r="F51" s="33" t="s">
        <v>133</v>
      </c>
      <c r="G51" s="34">
        <v>105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76.5">
      <c r="A52" s="36" t="s">
        <v>53</v>
      </c>
      <c r="E52" s="37" t="s">
        <v>157</v>
      </c>
    </row>
    <row r="53" spans="1:5" ht="12.75">
      <c r="A53" s="38" t="s">
        <v>55</v>
      </c>
      <c r="E53" s="39" t="s">
        <v>158</v>
      </c>
    </row>
    <row r="54" spans="1:5" ht="369.75">
      <c r="A54" t="s">
        <v>56</v>
      </c>
      <c r="E54" s="37" t="s">
        <v>159</v>
      </c>
    </row>
    <row r="55" spans="1:16" ht="12.75">
      <c r="A55" s="26" t="s">
        <v>48</v>
      </c>
      <c r="B55" s="31" t="s">
        <v>160</v>
      </c>
      <c r="C55" s="31" t="s">
        <v>161</v>
      </c>
      <c r="D55" s="26" t="s">
        <v>50</v>
      </c>
      <c r="E55" s="32" t="s">
        <v>162</v>
      </c>
      <c r="F55" s="33" t="s">
        <v>133</v>
      </c>
      <c r="G55" s="34">
        <v>105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89.25">
      <c r="A56" s="36" t="s">
        <v>53</v>
      </c>
      <c r="E56" s="37" t="s">
        <v>163</v>
      </c>
    </row>
    <row r="57" spans="1:5" ht="12.75">
      <c r="A57" s="38" t="s">
        <v>55</v>
      </c>
      <c r="E57" s="39" t="s">
        <v>158</v>
      </c>
    </row>
    <row r="58" spans="1:5" ht="242.25">
      <c r="A58" t="s">
        <v>56</v>
      </c>
      <c r="E58" s="37" t="s">
        <v>164</v>
      </c>
    </row>
    <row r="59" spans="1:16" ht="12.75">
      <c r="A59" s="26" t="s">
        <v>48</v>
      </c>
      <c r="B59" s="31" t="s">
        <v>165</v>
      </c>
      <c r="C59" s="31" t="s">
        <v>155</v>
      </c>
      <c r="D59" s="26" t="s">
        <v>50</v>
      </c>
      <c r="E59" s="32" t="s">
        <v>156</v>
      </c>
      <c r="F59" s="33" t="s">
        <v>133</v>
      </c>
      <c r="G59" s="34">
        <v>72.68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25.5">
      <c r="A60" s="36" t="s">
        <v>53</v>
      </c>
      <c r="E60" s="37" t="s">
        <v>166</v>
      </c>
    </row>
    <row r="61" spans="1:5" ht="12.75">
      <c r="A61" s="38" t="s">
        <v>55</v>
      </c>
      <c r="E61" s="39" t="s">
        <v>167</v>
      </c>
    </row>
    <row r="62" spans="1:5" ht="369.75">
      <c r="A62" t="s">
        <v>56</v>
      </c>
      <c r="E62" s="37" t="s">
        <v>159</v>
      </c>
    </row>
    <row r="63" spans="1:16" ht="12.75">
      <c r="A63" s="26" t="s">
        <v>48</v>
      </c>
      <c r="B63" s="31" t="s">
        <v>168</v>
      </c>
      <c r="C63" s="31" t="s">
        <v>169</v>
      </c>
      <c r="D63" s="26" t="s">
        <v>50</v>
      </c>
      <c r="E63" s="32" t="s">
        <v>170</v>
      </c>
      <c r="F63" s="33" t="s">
        <v>133</v>
      </c>
      <c r="G63" s="34">
        <v>238.45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51">
      <c r="A64" s="36" t="s">
        <v>53</v>
      </c>
      <c r="E64" s="37" t="s">
        <v>171</v>
      </c>
    </row>
    <row r="65" spans="1:5" ht="12.75">
      <c r="A65" s="38" t="s">
        <v>55</v>
      </c>
      <c r="E65" s="39" t="s">
        <v>172</v>
      </c>
    </row>
    <row r="66" spans="1:5" ht="280.5">
      <c r="A66" t="s">
        <v>56</v>
      </c>
      <c r="E66" s="37" t="s">
        <v>173</v>
      </c>
    </row>
    <row r="67" spans="1:16" ht="12.75">
      <c r="A67" s="26" t="s">
        <v>48</v>
      </c>
      <c r="B67" s="31" t="s">
        <v>174</v>
      </c>
      <c r="C67" s="31" t="s">
        <v>155</v>
      </c>
      <c r="D67" s="26" t="s">
        <v>151</v>
      </c>
      <c r="E67" s="32" t="s">
        <v>156</v>
      </c>
      <c r="F67" s="33" t="s">
        <v>133</v>
      </c>
      <c r="G67" s="34">
        <v>238.45</v>
      </c>
      <c r="H67" s="35">
        <v>0</v>
      </c>
      <c r="I67" s="35">
        <f>ROUND(ROUND(H67,2)*ROUND(G67,3),2)</f>
      </c>
      <c r="O67">
        <f>(I67*21)/100</f>
      </c>
      <c r="P67" t="s">
        <v>27</v>
      </c>
    </row>
    <row r="68" spans="1:5" ht="51">
      <c r="A68" s="36" t="s">
        <v>53</v>
      </c>
      <c r="E68" s="37" t="s">
        <v>175</v>
      </c>
    </row>
    <row r="69" spans="1:5" ht="12.75">
      <c r="A69" s="38" t="s">
        <v>55</v>
      </c>
      <c r="E69" s="39" t="s">
        <v>50</v>
      </c>
    </row>
    <row r="70" spans="1:5" ht="369.75">
      <c r="A70" t="s">
        <v>56</v>
      </c>
      <c r="E70" s="37" t="s">
        <v>159</v>
      </c>
    </row>
    <row r="71" spans="1:18" ht="12.75" customHeight="1">
      <c r="A71" s="6" t="s">
        <v>46</v>
      </c>
      <c r="B71" s="6"/>
      <c r="C71" s="42" t="s">
        <v>37</v>
      </c>
      <c r="D71" s="6"/>
      <c r="E71" s="29" t="s">
        <v>176</v>
      </c>
      <c r="F71" s="6"/>
      <c r="G71" s="6"/>
      <c r="H71" s="6"/>
      <c r="I71" s="43">
        <f>0+Q71</f>
      </c>
      <c r="O71">
        <f>0+R71</f>
      </c>
      <c r="Q71">
        <f>0+I72+I76+I80+I84+I88+I92+I96+I100+I104+I108+I112+I116+I120+I124</f>
      </c>
      <c r="R71">
        <f>0+O72+O76+O80+O84+O88+O92+O96+O100+O104+O108+O112+O116+O120+O124</f>
      </c>
    </row>
    <row r="72" spans="1:16" ht="12.75">
      <c r="A72" s="26" t="s">
        <v>48</v>
      </c>
      <c r="B72" s="31" t="s">
        <v>81</v>
      </c>
      <c r="C72" s="31" t="s">
        <v>177</v>
      </c>
      <c r="D72" s="26" t="s">
        <v>50</v>
      </c>
      <c r="E72" s="32" t="s">
        <v>178</v>
      </c>
      <c r="F72" s="33" t="s">
        <v>179</v>
      </c>
      <c r="G72" s="34">
        <v>726.8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38.25">
      <c r="A73" s="36" t="s">
        <v>53</v>
      </c>
      <c r="E73" s="37" t="s">
        <v>180</v>
      </c>
    </row>
    <row r="74" spans="1:5" ht="12.75">
      <c r="A74" s="38" t="s">
        <v>55</v>
      </c>
      <c r="E74" s="39" t="s">
        <v>181</v>
      </c>
    </row>
    <row r="75" spans="1:5" ht="38.25">
      <c r="A75" t="s">
        <v>56</v>
      </c>
      <c r="E75" s="37" t="s">
        <v>182</v>
      </c>
    </row>
    <row r="76" spans="1:16" ht="12.75">
      <c r="A76" s="26" t="s">
        <v>48</v>
      </c>
      <c r="B76" s="31" t="s">
        <v>42</v>
      </c>
      <c r="C76" s="31" t="s">
        <v>183</v>
      </c>
      <c r="D76" s="26" t="s">
        <v>50</v>
      </c>
      <c r="E76" s="32" t="s">
        <v>184</v>
      </c>
      <c r="F76" s="33" t="s">
        <v>179</v>
      </c>
      <c r="G76" s="34">
        <v>100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185</v>
      </c>
    </row>
    <row r="78" spans="1:5" ht="12.75">
      <c r="A78" s="38" t="s">
        <v>55</v>
      </c>
      <c r="E78" s="39" t="s">
        <v>186</v>
      </c>
    </row>
    <row r="79" spans="1:5" ht="51">
      <c r="A79" t="s">
        <v>56</v>
      </c>
      <c r="E79" s="37" t="s">
        <v>187</v>
      </c>
    </row>
    <row r="80" spans="1:16" ht="12.75">
      <c r="A80" s="26" t="s">
        <v>48</v>
      </c>
      <c r="B80" s="31" t="s">
        <v>44</v>
      </c>
      <c r="C80" s="31" t="s">
        <v>188</v>
      </c>
      <c r="D80" s="26" t="s">
        <v>131</v>
      </c>
      <c r="E80" s="32" t="s">
        <v>189</v>
      </c>
      <c r="F80" s="33" t="s">
        <v>179</v>
      </c>
      <c r="G80" s="34">
        <v>1726.09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37" t="s">
        <v>190</v>
      </c>
    </row>
    <row r="82" spans="1:5" ht="12.75">
      <c r="A82" s="38" t="s">
        <v>55</v>
      </c>
      <c r="E82" s="39" t="s">
        <v>191</v>
      </c>
    </row>
    <row r="83" spans="1:5" ht="51">
      <c r="A83" t="s">
        <v>56</v>
      </c>
      <c r="E83" s="37" t="s">
        <v>192</v>
      </c>
    </row>
    <row r="84" spans="1:16" ht="12.75">
      <c r="A84" s="26" t="s">
        <v>48</v>
      </c>
      <c r="B84" s="31" t="s">
        <v>94</v>
      </c>
      <c r="C84" s="31" t="s">
        <v>188</v>
      </c>
      <c r="D84" s="26" t="s">
        <v>137</v>
      </c>
      <c r="E84" s="32" t="s">
        <v>189</v>
      </c>
      <c r="F84" s="33" t="s">
        <v>179</v>
      </c>
      <c r="G84" s="34">
        <v>7211.48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38.25">
      <c r="A85" s="36" t="s">
        <v>53</v>
      </c>
      <c r="E85" s="37" t="s">
        <v>193</v>
      </c>
    </row>
    <row r="86" spans="1:5" ht="12.75">
      <c r="A86" s="38" t="s">
        <v>55</v>
      </c>
      <c r="E86" s="39" t="s">
        <v>194</v>
      </c>
    </row>
    <row r="87" spans="1:5" ht="51">
      <c r="A87" t="s">
        <v>56</v>
      </c>
      <c r="E87" s="37" t="s">
        <v>192</v>
      </c>
    </row>
    <row r="88" spans="1:16" ht="12.75">
      <c r="A88" s="26" t="s">
        <v>48</v>
      </c>
      <c r="B88" s="31" t="s">
        <v>99</v>
      </c>
      <c r="C88" s="31" t="s">
        <v>195</v>
      </c>
      <c r="D88" s="26" t="s">
        <v>50</v>
      </c>
      <c r="E88" s="32" t="s">
        <v>196</v>
      </c>
      <c r="F88" s="33" t="s">
        <v>179</v>
      </c>
      <c r="G88" s="34">
        <v>4097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38.25">
      <c r="A89" s="36" t="s">
        <v>53</v>
      </c>
      <c r="E89" s="37" t="s">
        <v>197</v>
      </c>
    </row>
    <row r="90" spans="1:5" ht="38.25">
      <c r="A90" s="38" t="s">
        <v>55</v>
      </c>
      <c r="E90" s="44" t="s">
        <v>198</v>
      </c>
    </row>
    <row r="91" spans="1:5" ht="140.25">
      <c r="A91" t="s">
        <v>56</v>
      </c>
      <c r="E91" s="37" t="s">
        <v>199</v>
      </c>
    </row>
    <row r="92" spans="1:16" ht="12.75">
      <c r="A92" s="26" t="s">
        <v>48</v>
      </c>
      <c r="B92" s="31" t="s">
        <v>200</v>
      </c>
      <c r="C92" s="31" t="s">
        <v>201</v>
      </c>
      <c r="D92" s="26" t="s">
        <v>50</v>
      </c>
      <c r="E92" s="32" t="s">
        <v>202</v>
      </c>
      <c r="F92" s="33" t="s">
        <v>179</v>
      </c>
      <c r="G92" s="34">
        <v>672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38.25">
      <c r="A93" s="36" t="s">
        <v>53</v>
      </c>
      <c r="E93" s="37" t="s">
        <v>203</v>
      </c>
    </row>
    <row r="94" spans="1:5" ht="12.75">
      <c r="A94" s="38" t="s">
        <v>55</v>
      </c>
      <c r="E94" s="39" t="s">
        <v>204</v>
      </c>
    </row>
    <row r="95" spans="1:5" ht="140.25">
      <c r="A95" t="s">
        <v>56</v>
      </c>
      <c r="E95" s="37" t="s">
        <v>199</v>
      </c>
    </row>
    <row r="96" spans="1:16" ht="12.75">
      <c r="A96" s="26" t="s">
        <v>48</v>
      </c>
      <c r="B96" s="31" t="s">
        <v>205</v>
      </c>
      <c r="C96" s="31" t="s">
        <v>206</v>
      </c>
      <c r="D96" s="26" t="s">
        <v>50</v>
      </c>
      <c r="E96" s="32" t="s">
        <v>207</v>
      </c>
      <c r="F96" s="33" t="s">
        <v>179</v>
      </c>
      <c r="G96" s="34">
        <v>1726.09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38.25">
      <c r="A97" s="36" t="s">
        <v>53</v>
      </c>
      <c r="E97" s="37" t="s">
        <v>208</v>
      </c>
    </row>
    <row r="98" spans="1:5" ht="12.75">
      <c r="A98" s="38" t="s">
        <v>55</v>
      </c>
      <c r="E98" s="39" t="s">
        <v>209</v>
      </c>
    </row>
    <row r="99" spans="1:5" ht="140.25">
      <c r="A99" t="s">
        <v>56</v>
      </c>
      <c r="E99" s="37" t="s">
        <v>199</v>
      </c>
    </row>
    <row r="100" spans="1:16" ht="12.75">
      <c r="A100" s="26" t="s">
        <v>48</v>
      </c>
      <c r="B100" s="31" t="s">
        <v>210</v>
      </c>
      <c r="C100" s="31" t="s">
        <v>211</v>
      </c>
      <c r="D100" s="26" t="s">
        <v>50</v>
      </c>
      <c r="E100" s="32" t="s">
        <v>212</v>
      </c>
      <c r="F100" s="33" t="s">
        <v>179</v>
      </c>
      <c r="G100" s="34">
        <v>2435.76</v>
      </c>
      <c r="H100" s="35">
        <v>0</v>
      </c>
      <c r="I100" s="35">
        <f>ROUND(ROUND(H100,2)*ROUND(G100,3),2)</f>
      </c>
      <c r="O100">
        <f>(I100*21)/100</f>
      </c>
      <c r="P100" t="s">
        <v>27</v>
      </c>
    </row>
    <row r="101" spans="1:5" ht="38.25">
      <c r="A101" s="36" t="s">
        <v>53</v>
      </c>
      <c r="E101" s="37" t="s">
        <v>213</v>
      </c>
    </row>
    <row r="102" spans="1:5" ht="12.75">
      <c r="A102" s="38" t="s">
        <v>55</v>
      </c>
      <c r="E102" s="39" t="s">
        <v>214</v>
      </c>
    </row>
    <row r="103" spans="1:5" ht="140.25">
      <c r="A103" t="s">
        <v>56</v>
      </c>
      <c r="E103" s="37" t="s">
        <v>199</v>
      </c>
    </row>
    <row r="104" spans="1:16" ht="12.75">
      <c r="A104" s="26" t="s">
        <v>48</v>
      </c>
      <c r="B104" s="31" t="s">
        <v>215</v>
      </c>
      <c r="C104" s="31" t="s">
        <v>216</v>
      </c>
      <c r="D104" s="26" t="s">
        <v>50</v>
      </c>
      <c r="E104" s="32" t="s">
        <v>217</v>
      </c>
      <c r="F104" s="33" t="s">
        <v>179</v>
      </c>
      <c r="G104" s="34">
        <v>2388</v>
      </c>
      <c r="H104" s="35">
        <v>0</v>
      </c>
      <c r="I104" s="35">
        <f>ROUND(ROUND(H104,2)*ROUND(G104,3),2)</f>
      </c>
      <c r="O104">
        <f>(I104*21)/100</f>
      </c>
      <c r="P104" t="s">
        <v>27</v>
      </c>
    </row>
    <row r="105" spans="1:5" ht="38.25">
      <c r="A105" s="36" t="s">
        <v>53</v>
      </c>
      <c r="E105" s="37" t="s">
        <v>218</v>
      </c>
    </row>
    <row r="106" spans="1:5" ht="12.75">
      <c r="A106" s="38" t="s">
        <v>55</v>
      </c>
      <c r="E106" s="39" t="s">
        <v>219</v>
      </c>
    </row>
    <row r="107" spans="1:5" ht="76.5">
      <c r="A107" t="s">
        <v>56</v>
      </c>
      <c r="E107" s="37" t="s">
        <v>220</v>
      </c>
    </row>
    <row r="108" spans="1:16" ht="12.75">
      <c r="A108" s="26" t="s">
        <v>48</v>
      </c>
      <c r="B108" s="31" t="s">
        <v>221</v>
      </c>
      <c r="C108" s="31" t="s">
        <v>222</v>
      </c>
      <c r="D108" s="26" t="s">
        <v>50</v>
      </c>
      <c r="E108" s="32" t="s">
        <v>223</v>
      </c>
      <c r="F108" s="33" t="s">
        <v>179</v>
      </c>
      <c r="G108" s="34">
        <v>953.8</v>
      </c>
      <c r="H108" s="35">
        <v>0</v>
      </c>
      <c r="I108" s="35">
        <f>ROUND(ROUND(H108,2)*ROUND(G108,3),2)</f>
      </c>
      <c r="O108">
        <f>(I108*21)/100</f>
      </c>
      <c r="P108" t="s">
        <v>27</v>
      </c>
    </row>
    <row r="109" spans="1:5" ht="63.75">
      <c r="A109" s="36" t="s">
        <v>53</v>
      </c>
      <c r="E109" s="37" t="s">
        <v>224</v>
      </c>
    </row>
    <row r="110" spans="1:5" ht="12.75">
      <c r="A110" s="38" t="s">
        <v>55</v>
      </c>
      <c r="E110" s="39" t="s">
        <v>225</v>
      </c>
    </row>
    <row r="111" spans="1:5" ht="102">
      <c r="A111" t="s">
        <v>56</v>
      </c>
      <c r="E111" s="37" t="s">
        <v>226</v>
      </c>
    </row>
    <row r="112" spans="1:16" ht="12.75">
      <c r="A112" s="26" t="s">
        <v>48</v>
      </c>
      <c r="B112" s="31" t="s">
        <v>227</v>
      </c>
      <c r="C112" s="31" t="s">
        <v>228</v>
      </c>
      <c r="D112" s="26" t="s">
        <v>50</v>
      </c>
      <c r="E112" s="32" t="s">
        <v>229</v>
      </c>
      <c r="F112" s="33" t="s">
        <v>133</v>
      </c>
      <c r="G112" s="34">
        <v>47.69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63.75">
      <c r="A113" s="36" t="s">
        <v>53</v>
      </c>
      <c r="E113" s="45" t="s">
        <v>230</v>
      </c>
    </row>
    <row r="114" spans="1:5" ht="12.75">
      <c r="A114" s="38" t="s">
        <v>55</v>
      </c>
      <c r="E114" s="39" t="s">
        <v>231</v>
      </c>
    </row>
    <row r="115" spans="1:5" ht="204">
      <c r="A115" t="s">
        <v>56</v>
      </c>
      <c r="E115" s="37" t="s">
        <v>232</v>
      </c>
    </row>
    <row r="116" spans="1:16" ht="12.75">
      <c r="A116" s="26" t="s">
        <v>48</v>
      </c>
      <c r="B116" s="31" t="s">
        <v>233</v>
      </c>
      <c r="C116" s="31" t="s">
        <v>234</v>
      </c>
      <c r="D116" s="26" t="s">
        <v>50</v>
      </c>
      <c r="E116" s="32" t="s">
        <v>235</v>
      </c>
      <c r="F116" s="33" t="s">
        <v>236</v>
      </c>
      <c r="G116" s="34">
        <v>666</v>
      </c>
      <c r="H116" s="35">
        <v>0</v>
      </c>
      <c r="I116" s="35">
        <f>ROUND(ROUND(H116,2)*ROUND(G116,3),2)</f>
      </c>
      <c r="O116">
        <f>(I116*21)/100</f>
      </c>
      <c r="P116" t="s">
        <v>27</v>
      </c>
    </row>
    <row r="117" spans="1:5" ht="38.25">
      <c r="A117" s="36" t="s">
        <v>53</v>
      </c>
      <c r="E117" s="37" t="s">
        <v>237</v>
      </c>
    </row>
    <row r="118" spans="1:5" ht="12.75">
      <c r="A118" s="38" t="s">
        <v>55</v>
      </c>
      <c r="E118" s="39" t="s">
        <v>238</v>
      </c>
    </row>
    <row r="119" spans="1:5" ht="38.25">
      <c r="A119" t="s">
        <v>56</v>
      </c>
      <c r="E119" s="37" t="s">
        <v>239</v>
      </c>
    </row>
    <row r="120" spans="1:16" ht="12.75">
      <c r="A120" s="26" t="s">
        <v>48</v>
      </c>
      <c r="B120" s="31" t="s">
        <v>240</v>
      </c>
      <c r="C120" s="31" t="s">
        <v>241</v>
      </c>
      <c r="D120" s="26" t="s">
        <v>151</v>
      </c>
      <c r="E120" s="32" t="s">
        <v>242</v>
      </c>
      <c r="F120" s="33" t="s">
        <v>133</v>
      </c>
      <c r="G120" s="34">
        <v>119.225</v>
      </c>
      <c r="H120" s="35">
        <v>0</v>
      </c>
      <c r="I120" s="35">
        <f>ROUND(ROUND(H120,2)*ROUND(G120,3),2)</f>
      </c>
      <c r="O120">
        <f>(I120*21)/100</f>
      </c>
      <c r="P120" t="s">
        <v>27</v>
      </c>
    </row>
    <row r="121" spans="1:5" ht="51">
      <c r="A121" s="36" t="s">
        <v>53</v>
      </c>
      <c r="E121" s="37" t="s">
        <v>243</v>
      </c>
    </row>
    <row r="122" spans="1:5" ht="12.75">
      <c r="A122" s="38" t="s">
        <v>55</v>
      </c>
      <c r="E122" s="39" t="s">
        <v>244</v>
      </c>
    </row>
    <row r="123" spans="1:5" ht="51">
      <c r="A123" t="s">
        <v>56</v>
      </c>
      <c r="E123" s="37" t="s">
        <v>187</v>
      </c>
    </row>
    <row r="124" spans="1:16" ht="12.75">
      <c r="A124" s="26" t="s">
        <v>48</v>
      </c>
      <c r="B124" s="31" t="s">
        <v>245</v>
      </c>
      <c r="C124" s="31" t="s">
        <v>246</v>
      </c>
      <c r="D124" s="26" t="s">
        <v>50</v>
      </c>
      <c r="E124" s="32" t="s">
        <v>247</v>
      </c>
      <c r="F124" s="33" t="s">
        <v>133</v>
      </c>
      <c r="G124" s="34">
        <v>95.38</v>
      </c>
      <c r="H124" s="35">
        <v>0</v>
      </c>
      <c r="I124" s="35">
        <f>ROUND(ROUND(H124,2)*ROUND(G124,3),2)</f>
      </c>
      <c r="O124">
        <f>(I124*21)/100</f>
      </c>
      <c r="P124" t="s">
        <v>27</v>
      </c>
    </row>
    <row r="125" spans="1:5" ht="51">
      <c r="A125" s="36" t="s">
        <v>53</v>
      </c>
      <c r="E125" s="37" t="s">
        <v>248</v>
      </c>
    </row>
    <row r="126" spans="1:5" ht="12.75">
      <c r="A126" s="38" t="s">
        <v>55</v>
      </c>
      <c r="E126" s="39" t="s">
        <v>249</v>
      </c>
    </row>
    <row r="127" spans="1:5" ht="51">
      <c r="A127" t="s">
        <v>56</v>
      </c>
      <c r="E127" s="37" t="s">
        <v>187</v>
      </c>
    </row>
    <row r="128" spans="1:18" ht="12.75" customHeight="1">
      <c r="A128" s="6" t="s">
        <v>46</v>
      </c>
      <c r="B128" s="6"/>
      <c r="C128" s="42" t="s">
        <v>42</v>
      </c>
      <c r="D128" s="6"/>
      <c r="E128" s="29" t="s">
        <v>250</v>
      </c>
      <c r="F128" s="6"/>
      <c r="G128" s="6"/>
      <c r="H128" s="6"/>
      <c r="I128" s="43">
        <f>0+Q128</f>
      </c>
      <c r="O128">
        <f>0+R128</f>
      </c>
      <c r="Q128">
        <f>0+I129+I133+I137+I141</f>
      </c>
      <c r="R128">
        <f>0+O129+O133+O137+O141</f>
      </c>
    </row>
    <row r="129" spans="1:16" ht="12.75">
      <c r="A129" s="26" t="s">
        <v>48</v>
      </c>
      <c r="B129" s="31" t="s">
        <v>251</v>
      </c>
      <c r="C129" s="31" t="s">
        <v>252</v>
      </c>
      <c r="D129" s="26" t="s">
        <v>131</v>
      </c>
      <c r="E129" s="32" t="s">
        <v>253</v>
      </c>
      <c r="F129" s="33" t="s">
        <v>254</v>
      </c>
      <c r="G129" s="34">
        <v>48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25.5">
      <c r="A130" s="36" t="s">
        <v>53</v>
      </c>
      <c r="E130" s="37" t="s">
        <v>255</v>
      </c>
    </row>
    <row r="131" spans="1:5" ht="12.75">
      <c r="A131" s="38" t="s">
        <v>55</v>
      </c>
      <c r="E131" s="39" t="s">
        <v>256</v>
      </c>
    </row>
    <row r="132" spans="1:5" ht="51">
      <c r="A132" t="s">
        <v>56</v>
      </c>
      <c r="E132" s="37" t="s">
        <v>257</v>
      </c>
    </row>
    <row r="133" spans="1:16" ht="12.75">
      <c r="A133" s="26" t="s">
        <v>48</v>
      </c>
      <c r="B133" s="31" t="s">
        <v>258</v>
      </c>
      <c r="C133" s="31" t="s">
        <v>252</v>
      </c>
      <c r="D133" s="26" t="s">
        <v>137</v>
      </c>
      <c r="E133" s="32" t="s">
        <v>253</v>
      </c>
      <c r="F133" s="33" t="s">
        <v>254</v>
      </c>
      <c r="G133" s="34">
        <v>8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38.25">
      <c r="A134" s="36" t="s">
        <v>53</v>
      </c>
      <c r="E134" s="37" t="s">
        <v>259</v>
      </c>
    </row>
    <row r="135" spans="1:5" ht="12.75">
      <c r="A135" s="38" t="s">
        <v>55</v>
      </c>
      <c r="E135" s="39" t="s">
        <v>260</v>
      </c>
    </row>
    <row r="136" spans="1:5" ht="51">
      <c r="A136" t="s">
        <v>56</v>
      </c>
      <c r="E136" s="37" t="s">
        <v>257</v>
      </c>
    </row>
    <row r="137" spans="1:16" ht="12.75">
      <c r="A137" s="26" t="s">
        <v>48</v>
      </c>
      <c r="B137" s="31" t="s">
        <v>261</v>
      </c>
      <c r="C137" s="31" t="s">
        <v>262</v>
      </c>
      <c r="D137" s="26" t="s">
        <v>50</v>
      </c>
      <c r="E137" s="32" t="s">
        <v>263</v>
      </c>
      <c r="F137" s="33" t="s">
        <v>236</v>
      </c>
      <c r="G137" s="34">
        <v>666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38.25">
      <c r="A138" s="36" t="s">
        <v>53</v>
      </c>
      <c r="E138" s="37" t="s">
        <v>264</v>
      </c>
    </row>
    <row r="139" spans="1:5" ht="51">
      <c r="A139" s="38" t="s">
        <v>55</v>
      </c>
      <c r="E139" s="44" t="s">
        <v>265</v>
      </c>
    </row>
    <row r="140" spans="1:5" ht="51">
      <c r="A140" t="s">
        <v>56</v>
      </c>
      <c r="E140" s="37" t="s">
        <v>266</v>
      </c>
    </row>
    <row r="141" spans="1:16" ht="12.75">
      <c r="A141" s="26" t="s">
        <v>48</v>
      </c>
      <c r="B141" s="31" t="s">
        <v>267</v>
      </c>
      <c r="C141" s="31" t="s">
        <v>268</v>
      </c>
      <c r="D141" s="26" t="s">
        <v>50</v>
      </c>
      <c r="E141" s="32" t="s">
        <v>269</v>
      </c>
      <c r="F141" s="33" t="s">
        <v>236</v>
      </c>
      <c r="G141" s="34">
        <v>666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51">
      <c r="A142" s="36" t="s">
        <v>53</v>
      </c>
      <c r="E142" s="37" t="s">
        <v>270</v>
      </c>
    </row>
    <row r="143" spans="1:5" ht="12.75">
      <c r="A143" s="38" t="s">
        <v>55</v>
      </c>
      <c r="E143" s="39" t="s">
        <v>238</v>
      </c>
    </row>
    <row r="144" spans="1:5" ht="25.5">
      <c r="A144" t="s">
        <v>56</v>
      </c>
      <c r="E144" s="37" t="s">
        <v>271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0+O9+O18+O35+O52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272</v>
      </c>
      <c r="I3" s="40">
        <f>0+I9+I18+I35+I52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272</v>
      </c>
      <c r="D5" s="6"/>
      <c r="E5" s="18" t="s">
        <v>273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18.228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275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8.398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112</v>
      </c>
    </row>
    <row r="16" spans="1:5" ht="12.75">
      <c r="A16" s="38" t="s">
        <v>55</v>
      </c>
      <c r="E16" s="39" t="s">
        <v>276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</f>
      </c>
      <c r="R18">
        <f>0+O19+O23+O27+O31</f>
      </c>
    </row>
    <row r="19" spans="1:16" ht="12.75">
      <c r="A19" s="26" t="s">
        <v>48</v>
      </c>
      <c r="B19" s="31" t="s">
        <v>27</v>
      </c>
      <c r="C19" s="31" t="s">
        <v>277</v>
      </c>
      <c r="D19" s="26" t="s">
        <v>50</v>
      </c>
      <c r="E19" s="32" t="s">
        <v>278</v>
      </c>
      <c r="F19" s="33" t="s">
        <v>236</v>
      </c>
      <c r="G19" s="34">
        <v>16.796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12.75">
      <c r="A20" s="36" t="s">
        <v>53</v>
      </c>
      <c r="E20" s="37" t="s">
        <v>279</v>
      </c>
    </row>
    <row r="21" spans="1:5" ht="12.75">
      <c r="A21" s="38" t="s">
        <v>55</v>
      </c>
      <c r="E21" s="39" t="s">
        <v>280</v>
      </c>
    </row>
    <row r="22" spans="1:5" ht="63.75">
      <c r="A22" t="s">
        <v>56</v>
      </c>
      <c r="E22" s="37" t="s">
        <v>144</v>
      </c>
    </row>
    <row r="23" spans="1:16" ht="12.75">
      <c r="A23" s="26" t="s">
        <v>48</v>
      </c>
      <c r="B23" s="31" t="s">
        <v>26</v>
      </c>
      <c r="C23" s="31" t="s">
        <v>281</v>
      </c>
      <c r="D23" s="26" t="s">
        <v>282</v>
      </c>
      <c r="E23" s="32" t="s">
        <v>283</v>
      </c>
      <c r="F23" s="33" t="s">
        <v>133</v>
      </c>
      <c r="G23" s="34">
        <v>9.114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284</v>
      </c>
    </row>
    <row r="25" spans="1:5" ht="12.75">
      <c r="A25" s="38" t="s">
        <v>55</v>
      </c>
      <c r="E25" s="39" t="s">
        <v>285</v>
      </c>
    </row>
    <row r="26" spans="1:5" ht="318.75">
      <c r="A26" t="s">
        <v>56</v>
      </c>
      <c r="E26" s="37" t="s">
        <v>286</v>
      </c>
    </row>
    <row r="27" spans="1:16" ht="12.75">
      <c r="A27" s="26" t="s">
        <v>48</v>
      </c>
      <c r="B27" s="31" t="s">
        <v>35</v>
      </c>
      <c r="C27" s="31" t="s">
        <v>145</v>
      </c>
      <c r="D27" s="26" t="s">
        <v>50</v>
      </c>
      <c r="E27" s="32" t="s">
        <v>146</v>
      </c>
      <c r="F27" s="33" t="s">
        <v>133</v>
      </c>
      <c r="G27" s="34">
        <v>9.114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287</v>
      </c>
    </row>
    <row r="29" spans="1:5" ht="12.75">
      <c r="A29" s="38" t="s">
        <v>55</v>
      </c>
      <c r="E29" s="39" t="s">
        <v>285</v>
      </c>
    </row>
    <row r="30" spans="1:5" ht="191.25">
      <c r="A30" t="s">
        <v>56</v>
      </c>
      <c r="E30" s="37" t="s">
        <v>149</v>
      </c>
    </row>
    <row r="31" spans="1:16" ht="12.75">
      <c r="A31" s="26" t="s">
        <v>48</v>
      </c>
      <c r="B31" s="31" t="s">
        <v>37</v>
      </c>
      <c r="C31" s="31" t="s">
        <v>288</v>
      </c>
      <c r="D31" s="26" t="s">
        <v>50</v>
      </c>
      <c r="E31" s="32" t="s">
        <v>289</v>
      </c>
      <c r="F31" s="33" t="s">
        <v>133</v>
      </c>
      <c r="G31" s="34">
        <v>5.046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290</v>
      </c>
    </row>
    <row r="33" spans="1:5" ht="12.75">
      <c r="A33" s="38" t="s">
        <v>55</v>
      </c>
      <c r="E33" s="39" t="s">
        <v>291</v>
      </c>
    </row>
    <row r="34" spans="1:5" ht="293.25">
      <c r="A34" t="s">
        <v>56</v>
      </c>
      <c r="E34" s="37" t="s">
        <v>292</v>
      </c>
    </row>
    <row r="35" spans="1:18" ht="12.75" customHeight="1">
      <c r="A35" s="6" t="s">
        <v>46</v>
      </c>
      <c r="B35" s="6"/>
      <c r="C35" s="42" t="s">
        <v>35</v>
      </c>
      <c r="D35" s="6"/>
      <c r="E35" s="29" t="s">
        <v>293</v>
      </c>
      <c r="F35" s="6"/>
      <c r="G35" s="6"/>
      <c r="H35" s="6"/>
      <c r="I35" s="43">
        <f>0+Q35</f>
      </c>
      <c r="O35">
        <f>0+R35</f>
      </c>
      <c r="Q35">
        <f>0+I36+I40+I44+I48</f>
      </c>
      <c r="R35">
        <f>0+O36+O40+O44+O48</f>
      </c>
    </row>
    <row r="36" spans="1:16" ht="12.75">
      <c r="A36" s="26" t="s">
        <v>48</v>
      </c>
      <c r="B36" s="31" t="s">
        <v>39</v>
      </c>
      <c r="C36" s="31" t="s">
        <v>294</v>
      </c>
      <c r="D36" s="26" t="s">
        <v>50</v>
      </c>
      <c r="E36" s="32" t="s">
        <v>295</v>
      </c>
      <c r="F36" s="33" t="s">
        <v>133</v>
      </c>
      <c r="G36" s="34">
        <v>0.725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12.75">
      <c r="A37" s="36" t="s">
        <v>53</v>
      </c>
      <c r="E37" s="37" t="s">
        <v>296</v>
      </c>
    </row>
    <row r="38" spans="1:5" ht="25.5">
      <c r="A38" s="38" t="s">
        <v>55</v>
      </c>
      <c r="E38" s="39" t="s">
        <v>297</v>
      </c>
    </row>
    <row r="39" spans="1:5" ht="369.75">
      <c r="A39" t="s">
        <v>56</v>
      </c>
      <c r="E39" s="37" t="s">
        <v>298</v>
      </c>
    </row>
    <row r="40" spans="1:16" ht="12.75">
      <c r="A40" s="26" t="s">
        <v>48</v>
      </c>
      <c r="B40" s="31" t="s">
        <v>76</v>
      </c>
      <c r="C40" s="31" t="s">
        <v>299</v>
      </c>
      <c r="D40" s="26" t="s">
        <v>131</v>
      </c>
      <c r="E40" s="32" t="s">
        <v>300</v>
      </c>
      <c r="F40" s="33" t="s">
        <v>133</v>
      </c>
      <c r="G40" s="34">
        <v>2.027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12.75">
      <c r="A41" s="36" t="s">
        <v>53</v>
      </c>
      <c r="E41" s="37" t="s">
        <v>301</v>
      </c>
    </row>
    <row r="42" spans="1:5" ht="12.75">
      <c r="A42" s="38" t="s">
        <v>55</v>
      </c>
      <c r="E42" s="39" t="s">
        <v>302</v>
      </c>
    </row>
    <row r="43" spans="1:5" ht="38.25">
      <c r="A43" t="s">
        <v>56</v>
      </c>
      <c r="E43" s="37" t="s">
        <v>303</v>
      </c>
    </row>
    <row r="44" spans="1:16" ht="12.75">
      <c r="A44" s="26" t="s">
        <v>48</v>
      </c>
      <c r="B44" s="31" t="s">
        <v>81</v>
      </c>
      <c r="C44" s="31" t="s">
        <v>299</v>
      </c>
      <c r="D44" s="26" t="s">
        <v>137</v>
      </c>
      <c r="E44" s="32" t="s">
        <v>300</v>
      </c>
      <c r="F44" s="33" t="s">
        <v>133</v>
      </c>
      <c r="G44" s="34">
        <v>0.325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12.75">
      <c r="A45" s="36" t="s">
        <v>53</v>
      </c>
      <c r="E45" s="37" t="s">
        <v>304</v>
      </c>
    </row>
    <row r="46" spans="1:5" ht="12.75">
      <c r="A46" s="38" t="s">
        <v>55</v>
      </c>
      <c r="E46" s="39" t="s">
        <v>305</v>
      </c>
    </row>
    <row r="47" spans="1:5" ht="38.25">
      <c r="A47" t="s">
        <v>56</v>
      </c>
      <c r="E47" s="37" t="s">
        <v>303</v>
      </c>
    </row>
    <row r="48" spans="1:16" ht="12.75">
      <c r="A48" s="26" t="s">
        <v>48</v>
      </c>
      <c r="B48" s="31" t="s">
        <v>42</v>
      </c>
      <c r="C48" s="31" t="s">
        <v>306</v>
      </c>
      <c r="D48" s="26" t="s">
        <v>50</v>
      </c>
      <c r="E48" s="32" t="s">
        <v>307</v>
      </c>
      <c r="F48" s="33" t="s">
        <v>133</v>
      </c>
      <c r="G48" s="34">
        <v>0.651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12.75">
      <c r="A49" s="36" t="s">
        <v>53</v>
      </c>
      <c r="E49" s="37" t="s">
        <v>308</v>
      </c>
    </row>
    <row r="50" spans="1:5" ht="12.75">
      <c r="A50" s="38" t="s">
        <v>55</v>
      </c>
      <c r="E50" s="39" t="s">
        <v>309</v>
      </c>
    </row>
    <row r="51" spans="1:5" ht="102">
      <c r="A51" t="s">
        <v>56</v>
      </c>
      <c r="E51" s="37" t="s">
        <v>310</v>
      </c>
    </row>
    <row r="52" spans="1:18" ht="12.75" customHeight="1">
      <c r="A52" s="6" t="s">
        <v>46</v>
      </c>
      <c r="B52" s="6"/>
      <c r="C52" s="42" t="s">
        <v>42</v>
      </c>
      <c r="D52" s="6"/>
      <c r="E52" s="29" t="s">
        <v>250</v>
      </c>
      <c r="F52" s="6"/>
      <c r="G52" s="6"/>
      <c r="H52" s="6"/>
      <c r="I52" s="43">
        <f>0+Q52</f>
      </c>
      <c r="O52">
        <f>0+R52</f>
      </c>
      <c r="Q52">
        <f>0+I53+I57</f>
      </c>
      <c r="R52">
        <f>0+O53+O57</f>
      </c>
    </row>
    <row r="53" spans="1:16" ht="12.75">
      <c r="A53" s="26" t="s">
        <v>48</v>
      </c>
      <c r="B53" s="31" t="s">
        <v>94</v>
      </c>
      <c r="C53" s="31" t="s">
        <v>311</v>
      </c>
      <c r="D53" s="26" t="s">
        <v>50</v>
      </c>
      <c r="E53" s="32" t="s">
        <v>312</v>
      </c>
      <c r="F53" s="33" t="s">
        <v>236</v>
      </c>
      <c r="G53" s="34">
        <v>14.375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12.75">
      <c r="A54" s="36" t="s">
        <v>53</v>
      </c>
      <c r="E54" s="37" t="s">
        <v>313</v>
      </c>
    </row>
    <row r="55" spans="1:5" ht="12.75">
      <c r="A55" s="38" t="s">
        <v>55</v>
      </c>
      <c r="E55" s="39" t="s">
        <v>314</v>
      </c>
    </row>
    <row r="56" spans="1:5" ht="63.75">
      <c r="A56" t="s">
        <v>56</v>
      </c>
      <c r="E56" s="37" t="s">
        <v>315</v>
      </c>
    </row>
    <row r="57" spans="1:16" ht="12.75">
      <c r="A57" s="26" t="s">
        <v>48</v>
      </c>
      <c r="B57" s="31" t="s">
        <v>99</v>
      </c>
      <c r="C57" s="31" t="s">
        <v>316</v>
      </c>
      <c r="D57" s="26" t="s">
        <v>50</v>
      </c>
      <c r="E57" s="32" t="s">
        <v>317</v>
      </c>
      <c r="F57" s="33" t="s">
        <v>236</v>
      </c>
      <c r="G57" s="34">
        <v>4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12.75">
      <c r="A58" s="36" t="s">
        <v>53</v>
      </c>
      <c r="E58" s="37" t="s">
        <v>50</v>
      </c>
    </row>
    <row r="59" spans="1:5" ht="12.75">
      <c r="A59" s="38" t="s">
        <v>55</v>
      </c>
      <c r="E59" s="39" t="s">
        <v>318</v>
      </c>
    </row>
    <row r="60" spans="1:5" ht="89.25">
      <c r="A60" t="s">
        <v>56</v>
      </c>
      <c r="E60" s="37" t="s">
        <v>319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0+O9+O18+O51+O96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320</v>
      </c>
      <c r="I3" s="40">
        <f>0+I9+I18+I51+I96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320</v>
      </c>
      <c r="D4" s="1"/>
      <c r="E4" s="14" t="s">
        <v>321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320</v>
      </c>
      <c r="D5" s="6"/>
      <c r="E5" s="18" t="s">
        <v>321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70.58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323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12.84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324</v>
      </c>
    </row>
    <row r="16" spans="1:5" ht="12.75">
      <c r="A16" s="38" t="s">
        <v>55</v>
      </c>
      <c r="E16" s="39" t="s">
        <v>325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6" t="s">
        <v>48</v>
      </c>
      <c r="B19" s="31" t="s">
        <v>26</v>
      </c>
      <c r="C19" s="31" t="s">
        <v>130</v>
      </c>
      <c r="D19" s="26" t="s">
        <v>131</v>
      </c>
      <c r="E19" s="32" t="s">
        <v>132</v>
      </c>
      <c r="F19" s="33" t="s">
        <v>133</v>
      </c>
      <c r="G19" s="34">
        <v>27.928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326</v>
      </c>
    </row>
    <row r="21" spans="1:5" ht="12.75">
      <c r="A21" s="38" t="s">
        <v>55</v>
      </c>
      <c r="E21" s="39" t="s">
        <v>327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35</v>
      </c>
      <c r="C23" s="31" t="s">
        <v>130</v>
      </c>
      <c r="D23" s="26" t="s">
        <v>137</v>
      </c>
      <c r="E23" s="32" t="s">
        <v>132</v>
      </c>
      <c r="F23" s="33" t="s">
        <v>133</v>
      </c>
      <c r="G23" s="34">
        <v>5.586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328</v>
      </c>
    </row>
    <row r="25" spans="1:5" ht="12.75">
      <c r="A25" s="38" t="s">
        <v>55</v>
      </c>
      <c r="E25" s="39" t="s">
        <v>329</v>
      </c>
    </row>
    <row r="26" spans="1:5" ht="63.75">
      <c r="A26" t="s">
        <v>56</v>
      </c>
      <c r="E26" s="37" t="s">
        <v>136</v>
      </c>
    </row>
    <row r="27" spans="1:16" ht="12.75">
      <c r="A27" s="26" t="s">
        <v>48</v>
      </c>
      <c r="B27" s="31" t="s">
        <v>37</v>
      </c>
      <c r="C27" s="31" t="s">
        <v>155</v>
      </c>
      <c r="D27" s="26" t="s">
        <v>50</v>
      </c>
      <c r="E27" s="32" t="s">
        <v>156</v>
      </c>
      <c r="F27" s="33" t="s">
        <v>133</v>
      </c>
      <c r="G27" s="34">
        <v>7.36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38.25">
      <c r="A28" s="36" t="s">
        <v>53</v>
      </c>
      <c r="E28" s="37" t="s">
        <v>330</v>
      </c>
    </row>
    <row r="29" spans="1:5" ht="12.75">
      <c r="A29" s="38" t="s">
        <v>55</v>
      </c>
      <c r="E29" s="39" t="s">
        <v>331</v>
      </c>
    </row>
    <row r="30" spans="1:5" ht="369.75">
      <c r="A30" t="s">
        <v>56</v>
      </c>
      <c r="E30" s="37" t="s">
        <v>159</v>
      </c>
    </row>
    <row r="31" spans="1:16" ht="12.75">
      <c r="A31" s="26" t="s">
        <v>48</v>
      </c>
      <c r="B31" s="31" t="s">
        <v>39</v>
      </c>
      <c r="C31" s="31" t="s">
        <v>140</v>
      </c>
      <c r="D31" s="26" t="s">
        <v>50</v>
      </c>
      <c r="E31" s="32" t="s">
        <v>141</v>
      </c>
      <c r="F31" s="33" t="s">
        <v>133</v>
      </c>
      <c r="G31" s="34">
        <v>6.422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45" t="s">
        <v>142</v>
      </c>
    </row>
    <row r="33" spans="1:5" ht="12.75">
      <c r="A33" s="38" t="s">
        <v>55</v>
      </c>
      <c r="E33" s="39" t="s">
        <v>332</v>
      </c>
    </row>
    <row r="34" spans="1:5" ht="63.75">
      <c r="A34" t="s">
        <v>56</v>
      </c>
      <c r="E34" s="37" t="s">
        <v>144</v>
      </c>
    </row>
    <row r="35" spans="1:16" ht="12.75">
      <c r="A35" s="26" t="s">
        <v>48</v>
      </c>
      <c r="B35" s="31" t="s">
        <v>76</v>
      </c>
      <c r="C35" s="31" t="s">
        <v>145</v>
      </c>
      <c r="D35" s="26" t="s">
        <v>50</v>
      </c>
      <c r="E35" s="32" t="s">
        <v>146</v>
      </c>
      <c r="F35" s="33" t="s">
        <v>133</v>
      </c>
      <c r="G35" s="34">
        <v>41.71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147</v>
      </c>
    </row>
    <row r="37" spans="1:5" ht="51">
      <c r="A37" s="38" t="s">
        <v>55</v>
      </c>
      <c r="E37" s="39" t="s">
        <v>333</v>
      </c>
    </row>
    <row r="38" spans="1:5" ht="191.25">
      <c r="A38" t="s">
        <v>56</v>
      </c>
      <c r="E38" s="37" t="s">
        <v>149</v>
      </c>
    </row>
    <row r="39" spans="1:16" ht="12.75">
      <c r="A39" s="26" t="s">
        <v>48</v>
      </c>
      <c r="B39" s="31" t="s">
        <v>150</v>
      </c>
      <c r="C39" s="31" t="s">
        <v>334</v>
      </c>
      <c r="D39" s="26" t="s">
        <v>50</v>
      </c>
      <c r="E39" s="32" t="s">
        <v>335</v>
      </c>
      <c r="F39" s="33" t="s">
        <v>179</v>
      </c>
      <c r="G39" s="34">
        <v>14.49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336</v>
      </c>
    </row>
    <row r="41" spans="1:5" ht="12.75">
      <c r="A41" s="38" t="s">
        <v>55</v>
      </c>
      <c r="E41" s="39" t="s">
        <v>337</v>
      </c>
    </row>
    <row r="42" spans="1:5" ht="38.25">
      <c r="A42" t="s">
        <v>56</v>
      </c>
      <c r="E42" s="37" t="s">
        <v>338</v>
      </c>
    </row>
    <row r="43" spans="1:16" ht="12.75">
      <c r="A43" s="26" t="s">
        <v>48</v>
      </c>
      <c r="B43" s="31" t="s">
        <v>168</v>
      </c>
      <c r="C43" s="31" t="s">
        <v>169</v>
      </c>
      <c r="D43" s="26" t="s">
        <v>50</v>
      </c>
      <c r="E43" s="32" t="s">
        <v>170</v>
      </c>
      <c r="F43" s="33" t="s">
        <v>133</v>
      </c>
      <c r="G43" s="34">
        <v>27.93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171</v>
      </c>
    </row>
    <row r="45" spans="1:5" ht="12.75">
      <c r="A45" s="38" t="s">
        <v>55</v>
      </c>
      <c r="E45" s="39" t="s">
        <v>339</v>
      </c>
    </row>
    <row r="46" spans="1:5" ht="280.5">
      <c r="A46" t="s">
        <v>56</v>
      </c>
      <c r="E46" s="37" t="s">
        <v>173</v>
      </c>
    </row>
    <row r="47" spans="1:16" ht="12.75">
      <c r="A47" s="26" t="s">
        <v>48</v>
      </c>
      <c r="B47" s="31" t="s">
        <v>174</v>
      </c>
      <c r="C47" s="31" t="s">
        <v>155</v>
      </c>
      <c r="D47" s="26" t="s">
        <v>151</v>
      </c>
      <c r="E47" s="32" t="s">
        <v>156</v>
      </c>
      <c r="F47" s="33" t="s">
        <v>133</v>
      </c>
      <c r="G47" s="34">
        <v>27.93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51">
      <c r="A48" s="36" t="s">
        <v>53</v>
      </c>
      <c r="E48" s="37" t="s">
        <v>175</v>
      </c>
    </row>
    <row r="49" spans="1:5" ht="12.75">
      <c r="A49" s="38" t="s">
        <v>55</v>
      </c>
      <c r="E49" s="39" t="s">
        <v>50</v>
      </c>
    </row>
    <row r="50" spans="1:5" ht="369.75">
      <c r="A50" t="s">
        <v>56</v>
      </c>
      <c r="E50" s="37" t="s">
        <v>159</v>
      </c>
    </row>
    <row r="51" spans="1:18" ht="12.75" customHeight="1">
      <c r="A51" s="6" t="s">
        <v>46</v>
      </c>
      <c r="B51" s="6"/>
      <c r="C51" s="42" t="s">
        <v>37</v>
      </c>
      <c r="D51" s="6"/>
      <c r="E51" s="29" t="s">
        <v>176</v>
      </c>
      <c r="F51" s="6"/>
      <c r="G51" s="6"/>
      <c r="H51" s="6"/>
      <c r="I51" s="43">
        <f>0+Q51</f>
      </c>
      <c r="O51">
        <f>0+R51</f>
      </c>
      <c r="Q51">
        <f>0+I52+I56+I60+I64+I68+I72+I76+I80+I84+I88+I92</f>
      </c>
      <c r="R51">
        <f>0+O52+O56+O60+O64+O68+O72+O76+O80+O84+O88+O92</f>
      </c>
    </row>
    <row r="52" spans="1:16" ht="12.75">
      <c r="A52" s="26" t="s">
        <v>48</v>
      </c>
      <c r="B52" s="31" t="s">
        <v>81</v>
      </c>
      <c r="C52" s="31" t="s">
        <v>177</v>
      </c>
      <c r="D52" s="26" t="s">
        <v>50</v>
      </c>
      <c r="E52" s="32" t="s">
        <v>178</v>
      </c>
      <c r="F52" s="33" t="s">
        <v>179</v>
      </c>
      <c r="G52" s="34">
        <v>73.6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38.25">
      <c r="A53" s="36" t="s">
        <v>53</v>
      </c>
      <c r="E53" s="37" t="s">
        <v>180</v>
      </c>
    </row>
    <row r="54" spans="1:5" ht="12.75">
      <c r="A54" s="38" t="s">
        <v>55</v>
      </c>
      <c r="E54" s="39" t="s">
        <v>340</v>
      </c>
    </row>
    <row r="55" spans="1:5" ht="38.25">
      <c r="A55" t="s">
        <v>56</v>
      </c>
      <c r="E55" s="37" t="s">
        <v>182</v>
      </c>
    </row>
    <row r="56" spans="1:16" ht="12.75">
      <c r="A56" s="26" t="s">
        <v>48</v>
      </c>
      <c r="B56" s="31" t="s">
        <v>42</v>
      </c>
      <c r="C56" s="31" t="s">
        <v>183</v>
      </c>
      <c r="D56" s="26" t="s">
        <v>50</v>
      </c>
      <c r="E56" s="32" t="s">
        <v>184</v>
      </c>
      <c r="F56" s="33" t="s">
        <v>179</v>
      </c>
      <c r="G56" s="34">
        <v>62.4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185</v>
      </c>
    </row>
    <row r="58" spans="1:5" ht="12.75">
      <c r="A58" s="38" t="s">
        <v>55</v>
      </c>
      <c r="E58" s="39" t="s">
        <v>341</v>
      </c>
    </row>
    <row r="59" spans="1:5" ht="51">
      <c r="A59" t="s">
        <v>56</v>
      </c>
      <c r="E59" s="37" t="s">
        <v>187</v>
      </c>
    </row>
    <row r="60" spans="1:16" ht="12.75">
      <c r="A60" s="26" t="s">
        <v>48</v>
      </c>
      <c r="B60" s="31" t="s">
        <v>44</v>
      </c>
      <c r="C60" s="31" t="s">
        <v>188</v>
      </c>
      <c r="D60" s="26" t="s">
        <v>131</v>
      </c>
      <c r="E60" s="32" t="s">
        <v>189</v>
      </c>
      <c r="F60" s="33" t="s">
        <v>179</v>
      </c>
      <c r="G60" s="34">
        <v>569.73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51">
      <c r="A61" s="36" t="s">
        <v>53</v>
      </c>
      <c r="E61" s="37" t="s">
        <v>190</v>
      </c>
    </row>
    <row r="62" spans="1:5" ht="12.75">
      <c r="A62" s="38" t="s">
        <v>55</v>
      </c>
      <c r="E62" s="39" t="s">
        <v>342</v>
      </c>
    </row>
    <row r="63" spans="1:5" ht="51">
      <c r="A63" t="s">
        <v>56</v>
      </c>
      <c r="E63" s="37" t="s">
        <v>192</v>
      </c>
    </row>
    <row r="64" spans="1:16" ht="12.75">
      <c r="A64" s="26" t="s">
        <v>48</v>
      </c>
      <c r="B64" s="31" t="s">
        <v>94</v>
      </c>
      <c r="C64" s="31" t="s">
        <v>188</v>
      </c>
      <c r="D64" s="26" t="s">
        <v>137</v>
      </c>
      <c r="E64" s="32" t="s">
        <v>189</v>
      </c>
      <c r="F64" s="33" t="s">
        <v>179</v>
      </c>
      <c r="G64" s="34">
        <v>569.73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51">
      <c r="A65" s="36" t="s">
        <v>53</v>
      </c>
      <c r="E65" s="37" t="s">
        <v>343</v>
      </c>
    </row>
    <row r="66" spans="1:5" ht="12.75">
      <c r="A66" s="38" t="s">
        <v>55</v>
      </c>
      <c r="E66" s="39" t="s">
        <v>342</v>
      </c>
    </row>
    <row r="67" spans="1:5" ht="51">
      <c r="A67" t="s">
        <v>56</v>
      </c>
      <c r="E67" s="37" t="s">
        <v>192</v>
      </c>
    </row>
    <row r="68" spans="1:16" ht="12.75">
      <c r="A68" s="26" t="s">
        <v>48</v>
      </c>
      <c r="B68" s="31" t="s">
        <v>99</v>
      </c>
      <c r="C68" s="31" t="s">
        <v>195</v>
      </c>
      <c r="D68" s="26" t="s">
        <v>50</v>
      </c>
      <c r="E68" s="32" t="s">
        <v>196</v>
      </c>
      <c r="F68" s="33" t="s">
        <v>179</v>
      </c>
      <c r="G68" s="34">
        <v>558.56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25.5">
      <c r="A69" s="36" t="s">
        <v>53</v>
      </c>
      <c r="E69" s="37" t="s">
        <v>344</v>
      </c>
    </row>
    <row r="70" spans="1:5" ht="12.75">
      <c r="A70" s="38" t="s">
        <v>55</v>
      </c>
      <c r="E70" s="39" t="s">
        <v>345</v>
      </c>
    </row>
    <row r="71" spans="1:5" ht="140.25">
      <c r="A71" t="s">
        <v>56</v>
      </c>
      <c r="E71" s="37" t="s">
        <v>199</v>
      </c>
    </row>
    <row r="72" spans="1:16" ht="12.75">
      <c r="A72" s="26" t="s">
        <v>48</v>
      </c>
      <c r="B72" s="31" t="s">
        <v>205</v>
      </c>
      <c r="C72" s="31" t="s">
        <v>206</v>
      </c>
      <c r="D72" s="26" t="s">
        <v>50</v>
      </c>
      <c r="E72" s="32" t="s">
        <v>207</v>
      </c>
      <c r="F72" s="33" t="s">
        <v>179</v>
      </c>
      <c r="G72" s="34">
        <v>569.731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25.5">
      <c r="A73" s="36" t="s">
        <v>53</v>
      </c>
      <c r="E73" s="37" t="s">
        <v>344</v>
      </c>
    </row>
    <row r="74" spans="1:5" ht="12.75">
      <c r="A74" s="38" t="s">
        <v>55</v>
      </c>
      <c r="E74" s="39" t="s">
        <v>346</v>
      </c>
    </row>
    <row r="75" spans="1:5" ht="140.25">
      <c r="A75" t="s">
        <v>56</v>
      </c>
      <c r="E75" s="37" t="s">
        <v>199</v>
      </c>
    </row>
    <row r="76" spans="1:16" ht="12.75">
      <c r="A76" s="26" t="s">
        <v>48</v>
      </c>
      <c r="B76" s="31" t="s">
        <v>221</v>
      </c>
      <c r="C76" s="31" t="s">
        <v>222</v>
      </c>
      <c r="D76" s="26" t="s">
        <v>50</v>
      </c>
      <c r="E76" s="32" t="s">
        <v>223</v>
      </c>
      <c r="F76" s="33" t="s">
        <v>179</v>
      </c>
      <c r="G76" s="34">
        <v>111.712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51">
      <c r="A77" s="36" t="s">
        <v>53</v>
      </c>
      <c r="E77" s="37" t="s">
        <v>347</v>
      </c>
    </row>
    <row r="78" spans="1:5" ht="12.75">
      <c r="A78" s="38" t="s">
        <v>55</v>
      </c>
      <c r="E78" s="39" t="s">
        <v>348</v>
      </c>
    </row>
    <row r="79" spans="1:5" ht="102">
      <c r="A79" t="s">
        <v>56</v>
      </c>
      <c r="E79" s="37" t="s">
        <v>226</v>
      </c>
    </row>
    <row r="80" spans="1:16" ht="12.75">
      <c r="A80" s="26" t="s">
        <v>48</v>
      </c>
      <c r="B80" s="31" t="s">
        <v>227</v>
      </c>
      <c r="C80" s="31" t="s">
        <v>228</v>
      </c>
      <c r="D80" s="26" t="s">
        <v>50</v>
      </c>
      <c r="E80" s="32" t="s">
        <v>229</v>
      </c>
      <c r="F80" s="33" t="s">
        <v>133</v>
      </c>
      <c r="G80" s="34">
        <v>5.586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45" t="s">
        <v>349</v>
      </c>
    </row>
    <row r="82" spans="1:5" ht="12.75">
      <c r="A82" s="38" t="s">
        <v>55</v>
      </c>
      <c r="E82" s="39" t="s">
        <v>350</v>
      </c>
    </row>
    <row r="83" spans="1:5" ht="204">
      <c r="A83" t="s">
        <v>56</v>
      </c>
      <c r="E83" s="37" t="s">
        <v>232</v>
      </c>
    </row>
    <row r="84" spans="1:16" ht="12.75">
      <c r="A84" s="26" t="s">
        <v>48</v>
      </c>
      <c r="B84" s="31" t="s">
        <v>233</v>
      </c>
      <c r="C84" s="31" t="s">
        <v>234</v>
      </c>
      <c r="D84" s="26" t="s">
        <v>50</v>
      </c>
      <c r="E84" s="32" t="s">
        <v>235</v>
      </c>
      <c r="F84" s="33" t="s">
        <v>236</v>
      </c>
      <c r="G84" s="34">
        <v>121.3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38.25">
      <c r="A85" s="36" t="s">
        <v>53</v>
      </c>
      <c r="E85" s="37" t="s">
        <v>237</v>
      </c>
    </row>
    <row r="86" spans="1:5" ht="12.75">
      <c r="A86" s="38" t="s">
        <v>55</v>
      </c>
      <c r="E86" s="39" t="s">
        <v>351</v>
      </c>
    </row>
    <row r="87" spans="1:5" ht="38.25">
      <c r="A87" t="s">
        <v>56</v>
      </c>
      <c r="E87" s="37" t="s">
        <v>239</v>
      </c>
    </row>
    <row r="88" spans="1:16" ht="12.75">
      <c r="A88" s="26" t="s">
        <v>48</v>
      </c>
      <c r="B88" s="31" t="s">
        <v>240</v>
      </c>
      <c r="C88" s="31" t="s">
        <v>241</v>
      </c>
      <c r="D88" s="26" t="s">
        <v>151</v>
      </c>
      <c r="E88" s="32" t="s">
        <v>242</v>
      </c>
      <c r="F88" s="33" t="s">
        <v>133</v>
      </c>
      <c r="G88" s="34">
        <v>13.964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51">
      <c r="A89" s="36" t="s">
        <v>53</v>
      </c>
      <c r="E89" s="37" t="s">
        <v>243</v>
      </c>
    </row>
    <row r="90" spans="1:5" ht="12.75">
      <c r="A90" s="38" t="s">
        <v>55</v>
      </c>
      <c r="E90" s="39" t="s">
        <v>352</v>
      </c>
    </row>
    <row r="91" spans="1:5" ht="51">
      <c r="A91" t="s">
        <v>56</v>
      </c>
      <c r="E91" s="37" t="s">
        <v>187</v>
      </c>
    </row>
    <row r="92" spans="1:16" ht="12.75">
      <c r="A92" s="26" t="s">
        <v>48</v>
      </c>
      <c r="B92" s="31" t="s">
        <v>245</v>
      </c>
      <c r="C92" s="31" t="s">
        <v>246</v>
      </c>
      <c r="D92" s="26" t="s">
        <v>50</v>
      </c>
      <c r="E92" s="32" t="s">
        <v>247</v>
      </c>
      <c r="F92" s="33" t="s">
        <v>133</v>
      </c>
      <c r="G92" s="34">
        <v>11.171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51">
      <c r="A93" s="36" t="s">
        <v>53</v>
      </c>
      <c r="E93" s="37" t="s">
        <v>248</v>
      </c>
    </row>
    <row r="94" spans="1:5" ht="12.75">
      <c r="A94" s="38" t="s">
        <v>55</v>
      </c>
      <c r="E94" s="39" t="s">
        <v>353</v>
      </c>
    </row>
    <row r="95" spans="1:5" ht="51">
      <c r="A95" t="s">
        <v>56</v>
      </c>
      <c r="E95" s="37" t="s">
        <v>187</v>
      </c>
    </row>
    <row r="96" spans="1:18" ht="12.75" customHeight="1">
      <c r="A96" s="6" t="s">
        <v>46</v>
      </c>
      <c r="B96" s="6"/>
      <c r="C96" s="42" t="s">
        <v>42</v>
      </c>
      <c r="D96" s="6"/>
      <c r="E96" s="29" t="s">
        <v>250</v>
      </c>
      <c r="F96" s="6"/>
      <c r="G96" s="6"/>
      <c r="H96" s="6"/>
      <c r="I96" s="43">
        <f>0+Q96</f>
      </c>
      <c r="O96">
        <f>0+R96</f>
      </c>
      <c r="Q96">
        <f>0+I97+I101</f>
      </c>
      <c r="R96">
        <f>0+O97+O101</f>
      </c>
    </row>
    <row r="97" spans="1:16" ht="12.75">
      <c r="A97" s="26" t="s">
        <v>48</v>
      </c>
      <c r="B97" s="31" t="s">
        <v>261</v>
      </c>
      <c r="C97" s="31" t="s">
        <v>262</v>
      </c>
      <c r="D97" s="26" t="s">
        <v>50</v>
      </c>
      <c r="E97" s="32" t="s">
        <v>263</v>
      </c>
      <c r="F97" s="33" t="s">
        <v>236</v>
      </c>
      <c r="G97" s="34">
        <v>121.3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38.25">
      <c r="A98" s="36" t="s">
        <v>53</v>
      </c>
      <c r="E98" s="37" t="s">
        <v>264</v>
      </c>
    </row>
    <row r="99" spans="1:5" ht="12.75">
      <c r="A99" s="38" t="s">
        <v>55</v>
      </c>
      <c r="E99" s="39" t="s">
        <v>351</v>
      </c>
    </row>
    <row r="100" spans="1:5" ht="51">
      <c r="A100" t="s">
        <v>56</v>
      </c>
      <c r="E100" s="37" t="s">
        <v>266</v>
      </c>
    </row>
    <row r="101" spans="1:16" ht="12.75">
      <c r="A101" s="26" t="s">
        <v>48</v>
      </c>
      <c r="B101" s="31" t="s">
        <v>267</v>
      </c>
      <c r="C101" s="31" t="s">
        <v>268</v>
      </c>
      <c r="D101" s="26" t="s">
        <v>50</v>
      </c>
      <c r="E101" s="32" t="s">
        <v>269</v>
      </c>
      <c r="F101" s="33" t="s">
        <v>236</v>
      </c>
      <c r="G101" s="34">
        <v>121.3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270</v>
      </c>
    </row>
    <row r="103" spans="1:5" ht="12.75">
      <c r="A103" s="38" t="s">
        <v>55</v>
      </c>
      <c r="E103" s="39" t="s">
        <v>351</v>
      </c>
    </row>
    <row r="104" spans="1:5" ht="25.5">
      <c r="A104" t="s">
        <v>56</v>
      </c>
      <c r="E104" s="37" t="s">
        <v>271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0+O9+O14+O47+O100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354</v>
      </c>
      <c r="I3" s="40">
        <f>0+I9+I14+I47+I100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354</v>
      </c>
      <c r="D4" s="1"/>
      <c r="E4" s="14" t="s">
        <v>355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354</v>
      </c>
      <c r="D5" s="6"/>
      <c r="E5" s="18" t="s">
        <v>355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245.944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357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6" t="s">
        <v>48</v>
      </c>
      <c r="B15" s="31" t="s">
        <v>26</v>
      </c>
      <c r="C15" s="31" t="s">
        <v>130</v>
      </c>
      <c r="D15" s="26" t="s">
        <v>131</v>
      </c>
      <c r="E15" s="32" t="s">
        <v>132</v>
      </c>
      <c r="F15" s="33" t="s">
        <v>133</v>
      </c>
      <c r="G15" s="34">
        <v>85.882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326</v>
      </c>
    </row>
    <row r="17" spans="1:5" ht="12.75">
      <c r="A17" s="38" t="s">
        <v>55</v>
      </c>
      <c r="E17" s="39" t="s">
        <v>358</v>
      </c>
    </row>
    <row r="18" spans="1:5" ht="63.75">
      <c r="A18" t="s">
        <v>56</v>
      </c>
      <c r="E18" s="37" t="s">
        <v>136</v>
      </c>
    </row>
    <row r="19" spans="1:16" ht="12.75">
      <c r="A19" s="26" t="s">
        <v>48</v>
      </c>
      <c r="B19" s="31" t="s">
        <v>35</v>
      </c>
      <c r="C19" s="31" t="s">
        <v>130</v>
      </c>
      <c r="D19" s="26" t="s">
        <v>137</v>
      </c>
      <c r="E19" s="32" t="s">
        <v>132</v>
      </c>
      <c r="F19" s="33" t="s">
        <v>133</v>
      </c>
      <c r="G19" s="34">
        <v>17.176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328</v>
      </c>
    </row>
    <row r="21" spans="1:5" ht="12.75">
      <c r="A21" s="38" t="s">
        <v>55</v>
      </c>
      <c r="E21" s="39" t="s">
        <v>359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76</v>
      </c>
      <c r="C23" s="31" t="s">
        <v>145</v>
      </c>
      <c r="D23" s="26" t="s">
        <v>50</v>
      </c>
      <c r="E23" s="32" t="s">
        <v>146</v>
      </c>
      <c r="F23" s="33" t="s">
        <v>133</v>
      </c>
      <c r="G23" s="34">
        <v>105.192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147</v>
      </c>
    </row>
    <row r="25" spans="1:5" ht="63.75">
      <c r="A25" s="38" t="s">
        <v>55</v>
      </c>
      <c r="E25" s="44" t="s">
        <v>360</v>
      </c>
    </row>
    <row r="26" spans="1:5" ht="191.25">
      <c r="A26" t="s">
        <v>56</v>
      </c>
      <c r="E26" s="37" t="s">
        <v>149</v>
      </c>
    </row>
    <row r="27" spans="1:16" ht="12.75">
      <c r="A27" s="26" t="s">
        <v>48</v>
      </c>
      <c r="B27" s="31" t="s">
        <v>150</v>
      </c>
      <c r="C27" s="31" t="s">
        <v>334</v>
      </c>
      <c r="D27" s="26" t="s">
        <v>50</v>
      </c>
      <c r="E27" s="32" t="s">
        <v>335</v>
      </c>
      <c r="F27" s="33" t="s">
        <v>179</v>
      </c>
      <c r="G27" s="34">
        <v>4.66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336</v>
      </c>
    </row>
    <row r="29" spans="1:5" ht="12.75">
      <c r="A29" s="38" t="s">
        <v>55</v>
      </c>
      <c r="E29" s="39" t="s">
        <v>361</v>
      </c>
    </row>
    <row r="30" spans="1:5" ht="38.25">
      <c r="A30" t="s">
        <v>56</v>
      </c>
      <c r="E30" s="37" t="s">
        <v>338</v>
      </c>
    </row>
    <row r="31" spans="1:16" ht="12.75">
      <c r="A31" s="26" t="s">
        <v>48</v>
      </c>
      <c r="B31" s="31" t="s">
        <v>118</v>
      </c>
      <c r="C31" s="31" t="s">
        <v>155</v>
      </c>
      <c r="D31" s="26" t="s">
        <v>50</v>
      </c>
      <c r="E31" s="32" t="s">
        <v>156</v>
      </c>
      <c r="F31" s="33" t="s">
        <v>133</v>
      </c>
      <c r="G31" s="34">
        <v>19.82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362</v>
      </c>
    </row>
    <row r="33" spans="1:5" ht="12.75">
      <c r="A33" s="38" t="s">
        <v>55</v>
      </c>
      <c r="E33" s="39" t="s">
        <v>363</v>
      </c>
    </row>
    <row r="34" spans="1:5" ht="369.75">
      <c r="A34" t="s">
        <v>56</v>
      </c>
      <c r="E34" s="37" t="s">
        <v>159</v>
      </c>
    </row>
    <row r="35" spans="1:16" ht="12.75">
      <c r="A35" s="26" t="s">
        <v>48</v>
      </c>
      <c r="B35" s="31" t="s">
        <v>364</v>
      </c>
      <c r="C35" s="31" t="s">
        <v>365</v>
      </c>
      <c r="D35" s="26" t="s">
        <v>50</v>
      </c>
      <c r="E35" s="32" t="s">
        <v>366</v>
      </c>
      <c r="F35" s="33" t="s">
        <v>133</v>
      </c>
      <c r="G35" s="34">
        <v>0.51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25.5">
      <c r="A36" s="36" t="s">
        <v>53</v>
      </c>
      <c r="E36" s="45" t="s">
        <v>367</v>
      </c>
    </row>
    <row r="37" spans="1:5" ht="12.75">
      <c r="A37" s="38" t="s">
        <v>55</v>
      </c>
      <c r="E37" s="39" t="s">
        <v>368</v>
      </c>
    </row>
    <row r="38" spans="1:5" ht="242.25">
      <c r="A38" t="s">
        <v>56</v>
      </c>
      <c r="E38" s="37" t="s">
        <v>369</v>
      </c>
    </row>
    <row r="39" spans="1:16" ht="12.75">
      <c r="A39" s="26" t="s">
        <v>48</v>
      </c>
      <c r="B39" s="31" t="s">
        <v>168</v>
      </c>
      <c r="C39" s="31" t="s">
        <v>169</v>
      </c>
      <c r="D39" s="26" t="s">
        <v>50</v>
      </c>
      <c r="E39" s="32" t="s">
        <v>170</v>
      </c>
      <c r="F39" s="33" t="s">
        <v>133</v>
      </c>
      <c r="G39" s="34">
        <v>85.882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171</v>
      </c>
    </row>
    <row r="41" spans="1:5" ht="12.75">
      <c r="A41" s="38" t="s">
        <v>55</v>
      </c>
      <c r="E41" s="39" t="s">
        <v>370</v>
      </c>
    </row>
    <row r="42" spans="1:5" ht="280.5">
      <c r="A42" t="s">
        <v>56</v>
      </c>
      <c r="E42" s="37" t="s">
        <v>173</v>
      </c>
    </row>
    <row r="43" spans="1:16" ht="12.75">
      <c r="A43" s="26" t="s">
        <v>48</v>
      </c>
      <c r="B43" s="31" t="s">
        <v>174</v>
      </c>
      <c r="C43" s="31" t="s">
        <v>155</v>
      </c>
      <c r="D43" s="26" t="s">
        <v>151</v>
      </c>
      <c r="E43" s="32" t="s">
        <v>156</v>
      </c>
      <c r="F43" s="33" t="s">
        <v>133</v>
      </c>
      <c r="G43" s="34">
        <v>85.882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175</v>
      </c>
    </row>
    <row r="45" spans="1:5" ht="12.75">
      <c r="A45" s="38" t="s">
        <v>55</v>
      </c>
      <c r="E45" s="39" t="s">
        <v>50</v>
      </c>
    </row>
    <row r="46" spans="1:5" ht="369.75">
      <c r="A46" t="s">
        <v>56</v>
      </c>
      <c r="E46" s="37" t="s">
        <v>159</v>
      </c>
    </row>
    <row r="47" spans="1:18" ht="12.75" customHeight="1">
      <c r="A47" s="6" t="s">
        <v>46</v>
      </c>
      <c r="B47" s="6"/>
      <c r="C47" s="42" t="s">
        <v>37</v>
      </c>
      <c r="D47" s="6"/>
      <c r="E47" s="29" t="s">
        <v>176</v>
      </c>
      <c r="F47" s="6"/>
      <c r="G47" s="6"/>
      <c r="H47" s="6"/>
      <c r="I47" s="43">
        <f>0+Q47</f>
      </c>
      <c r="O47">
        <f>0+R47</f>
      </c>
      <c r="Q47">
        <f>0+I48+I52+I56+I60+I64+I68+I72+I76+I80+I84+I88+I92+I96</f>
      </c>
      <c r="R47">
        <f>0+O48+O52+O56+O60+O64+O68+O72+O76+O80+O84+O88+O92+O96</f>
      </c>
    </row>
    <row r="48" spans="1:16" ht="12.75">
      <c r="A48" s="26" t="s">
        <v>48</v>
      </c>
      <c r="B48" s="31" t="s">
        <v>81</v>
      </c>
      <c r="C48" s="31" t="s">
        <v>177</v>
      </c>
      <c r="D48" s="26" t="s">
        <v>50</v>
      </c>
      <c r="E48" s="32" t="s">
        <v>178</v>
      </c>
      <c r="F48" s="33" t="s">
        <v>179</v>
      </c>
      <c r="G48" s="34">
        <v>177.84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38.25">
      <c r="A49" s="36" t="s">
        <v>53</v>
      </c>
      <c r="E49" s="37" t="s">
        <v>180</v>
      </c>
    </row>
    <row r="50" spans="1:5" ht="12.75">
      <c r="A50" s="38" t="s">
        <v>55</v>
      </c>
      <c r="E50" s="39" t="s">
        <v>371</v>
      </c>
    </row>
    <row r="51" spans="1:5" ht="38.25">
      <c r="A51" t="s">
        <v>56</v>
      </c>
      <c r="E51" s="37" t="s">
        <v>182</v>
      </c>
    </row>
    <row r="52" spans="1:16" ht="12.75">
      <c r="A52" s="26" t="s">
        <v>48</v>
      </c>
      <c r="B52" s="31" t="s">
        <v>42</v>
      </c>
      <c r="C52" s="31" t="s">
        <v>183</v>
      </c>
      <c r="D52" s="26" t="s">
        <v>50</v>
      </c>
      <c r="E52" s="32" t="s">
        <v>184</v>
      </c>
      <c r="F52" s="33" t="s">
        <v>179</v>
      </c>
      <c r="G52" s="34">
        <v>71.49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25.5">
      <c r="A53" s="36" t="s">
        <v>53</v>
      </c>
      <c r="E53" s="37" t="s">
        <v>185</v>
      </c>
    </row>
    <row r="54" spans="1:5" ht="12.75">
      <c r="A54" s="38" t="s">
        <v>55</v>
      </c>
      <c r="E54" s="39" t="s">
        <v>372</v>
      </c>
    </row>
    <row r="55" spans="1:5" ht="51">
      <c r="A55" t="s">
        <v>56</v>
      </c>
      <c r="E55" s="37" t="s">
        <v>187</v>
      </c>
    </row>
    <row r="56" spans="1:16" ht="12.75">
      <c r="A56" s="26" t="s">
        <v>48</v>
      </c>
      <c r="B56" s="31" t="s">
        <v>44</v>
      </c>
      <c r="C56" s="31" t="s">
        <v>188</v>
      </c>
      <c r="D56" s="26" t="s">
        <v>131</v>
      </c>
      <c r="E56" s="32" t="s">
        <v>189</v>
      </c>
      <c r="F56" s="33" t="s">
        <v>179</v>
      </c>
      <c r="G56" s="34">
        <v>1690.35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190</v>
      </c>
    </row>
    <row r="58" spans="1:5" ht="12.75">
      <c r="A58" s="38" t="s">
        <v>55</v>
      </c>
      <c r="E58" s="39" t="s">
        <v>373</v>
      </c>
    </row>
    <row r="59" spans="1:5" ht="51">
      <c r="A59" t="s">
        <v>56</v>
      </c>
      <c r="E59" s="37" t="s">
        <v>192</v>
      </c>
    </row>
    <row r="60" spans="1:16" ht="12.75">
      <c r="A60" s="26" t="s">
        <v>48</v>
      </c>
      <c r="B60" s="31" t="s">
        <v>94</v>
      </c>
      <c r="C60" s="31" t="s">
        <v>188</v>
      </c>
      <c r="D60" s="26" t="s">
        <v>137</v>
      </c>
      <c r="E60" s="32" t="s">
        <v>189</v>
      </c>
      <c r="F60" s="33" t="s">
        <v>179</v>
      </c>
      <c r="G60" s="34">
        <v>1690.35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51">
      <c r="A61" s="36" t="s">
        <v>53</v>
      </c>
      <c r="E61" s="37" t="s">
        <v>343</v>
      </c>
    </row>
    <row r="62" spans="1:5" ht="12.75">
      <c r="A62" s="38" t="s">
        <v>55</v>
      </c>
      <c r="E62" s="39" t="s">
        <v>373</v>
      </c>
    </row>
    <row r="63" spans="1:5" ht="51">
      <c r="A63" t="s">
        <v>56</v>
      </c>
      <c r="E63" s="37" t="s">
        <v>192</v>
      </c>
    </row>
    <row r="64" spans="1:16" ht="12.75">
      <c r="A64" s="26" t="s">
        <v>48</v>
      </c>
      <c r="B64" s="31" t="s">
        <v>99</v>
      </c>
      <c r="C64" s="31" t="s">
        <v>195</v>
      </c>
      <c r="D64" s="26" t="s">
        <v>50</v>
      </c>
      <c r="E64" s="32" t="s">
        <v>196</v>
      </c>
      <c r="F64" s="33" t="s">
        <v>179</v>
      </c>
      <c r="G64" s="34">
        <v>1657.21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25.5">
      <c r="A65" s="36" t="s">
        <v>53</v>
      </c>
      <c r="E65" s="37" t="s">
        <v>344</v>
      </c>
    </row>
    <row r="66" spans="1:5" ht="12.75">
      <c r="A66" s="38" t="s">
        <v>55</v>
      </c>
      <c r="E66" s="39" t="s">
        <v>374</v>
      </c>
    </row>
    <row r="67" spans="1:5" ht="140.25">
      <c r="A67" t="s">
        <v>56</v>
      </c>
      <c r="E67" s="37" t="s">
        <v>199</v>
      </c>
    </row>
    <row r="68" spans="1:16" ht="12.75">
      <c r="A68" s="26" t="s">
        <v>48</v>
      </c>
      <c r="B68" s="31" t="s">
        <v>205</v>
      </c>
      <c r="C68" s="31" t="s">
        <v>206</v>
      </c>
      <c r="D68" s="26" t="s">
        <v>50</v>
      </c>
      <c r="E68" s="32" t="s">
        <v>207</v>
      </c>
      <c r="F68" s="33" t="s">
        <v>179</v>
      </c>
      <c r="G68" s="34">
        <v>1690.354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25.5">
      <c r="A69" s="36" t="s">
        <v>53</v>
      </c>
      <c r="E69" s="37" t="s">
        <v>344</v>
      </c>
    </row>
    <row r="70" spans="1:5" ht="12.75">
      <c r="A70" s="38" t="s">
        <v>55</v>
      </c>
      <c r="E70" s="39" t="s">
        <v>375</v>
      </c>
    </row>
    <row r="71" spans="1:5" ht="140.25">
      <c r="A71" t="s">
        <v>56</v>
      </c>
      <c r="E71" s="37" t="s">
        <v>199</v>
      </c>
    </row>
    <row r="72" spans="1:16" ht="12.75">
      <c r="A72" s="26" t="s">
        <v>48</v>
      </c>
      <c r="B72" s="31" t="s">
        <v>221</v>
      </c>
      <c r="C72" s="31" t="s">
        <v>222</v>
      </c>
      <c r="D72" s="26" t="s">
        <v>50</v>
      </c>
      <c r="E72" s="32" t="s">
        <v>223</v>
      </c>
      <c r="F72" s="33" t="s">
        <v>179</v>
      </c>
      <c r="G72" s="34">
        <v>343.526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51">
      <c r="A73" s="36" t="s">
        <v>53</v>
      </c>
      <c r="E73" s="37" t="s">
        <v>347</v>
      </c>
    </row>
    <row r="74" spans="1:5" ht="12.75">
      <c r="A74" s="38" t="s">
        <v>55</v>
      </c>
      <c r="E74" s="39" t="s">
        <v>376</v>
      </c>
    </row>
    <row r="75" spans="1:5" ht="102">
      <c r="A75" t="s">
        <v>56</v>
      </c>
      <c r="E75" s="37" t="s">
        <v>226</v>
      </c>
    </row>
    <row r="76" spans="1:16" ht="12.75">
      <c r="A76" s="26" t="s">
        <v>48</v>
      </c>
      <c r="B76" s="31" t="s">
        <v>227</v>
      </c>
      <c r="C76" s="31" t="s">
        <v>228</v>
      </c>
      <c r="D76" s="26" t="s">
        <v>50</v>
      </c>
      <c r="E76" s="32" t="s">
        <v>229</v>
      </c>
      <c r="F76" s="33" t="s">
        <v>133</v>
      </c>
      <c r="G76" s="34">
        <v>17.176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51">
      <c r="A77" s="36" t="s">
        <v>53</v>
      </c>
      <c r="E77" s="45" t="s">
        <v>349</v>
      </c>
    </row>
    <row r="78" spans="1:5" ht="12.75">
      <c r="A78" s="38" t="s">
        <v>55</v>
      </c>
      <c r="E78" s="39" t="s">
        <v>377</v>
      </c>
    </row>
    <row r="79" spans="1:5" ht="204">
      <c r="A79" t="s">
        <v>56</v>
      </c>
      <c r="E79" s="37" t="s">
        <v>232</v>
      </c>
    </row>
    <row r="80" spans="1:16" ht="12.75">
      <c r="A80" s="26" t="s">
        <v>48</v>
      </c>
      <c r="B80" s="31" t="s">
        <v>233</v>
      </c>
      <c r="C80" s="31" t="s">
        <v>234</v>
      </c>
      <c r="D80" s="26" t="s">
        <v>50</v>
      </c>
      <c r="E80" s="32" t="s">
        <v>235</v>
      </c>
      <c r="F80" s="33" t="s">
        <v>236</v>
      </c>
      <c r="G80" s="34">
        <v>752.22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38.25">
      <c r="A81" s="36" t="s">
        <v>53</v>
      </c>
      <c r="E81" s="37" t="s">
        <v>237</v>
      </c>
    </row>
    <row r="82" spans="1:5" ht="12.75">
      <c r="A82" s="38" t="s">
        <v>55</v>
      </c>
      <c r="E82" s="39" t="s">
        <v>378</v>
      </c>
    </row>
    <row r="83" spans="1:5" ht="38.25">
      <c r="A83" t="s">
        <v>56</v>
      </c>
      <c r="E83" s="37" t="s">
        <v>239</v>
      </c>
    </row>
    <row r="84" spans="1:16" ht="12.75">
      <c r="A84" s="26" t="s">
        <v>48</v>
      </c>
      <c r="B84" s="31" t="s">
        <v>154</v>
      </c>
      <c r="C84" s="31" t="s">
        <v>201</v>
      </c>
      <c r="D84" s="26" t="s">
        <v>50</v>
      </c>
      <c r="E84" s="32" t="s">
        <v>202</v>
      </c>
      <c r="F84" s="33" t="s">
        <v>179</v>
      </c>
      <c r="G84" s="34">
        <v>60.42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25.5">
      <c r="A85" s="36" t="s">
        <v>53</v>
      </c>
      <c r="E85" s="37" t="s">
        <v>344</v>
      </c>
    </row>
    <row r="86" spans="1:5" ht="12.75">
      <c r="A86" s="38" t="s">
        <v>55</v>
      </c>
      <c r="E86" s="39" t="s">
        <v>379</v>
      </c>
    </row>
    <row r="87" spans="1:5" ht="140.25">
      <c r="A87" t="s">
        <v>56</v>
      </c>
      <c r="E87" s="37" t="s">
        <v>199</v>
      </c>
    </row>
    <row r="88" spans="1:16" ht="12.75">
      <c r="A88" s="26" t="s">
        <v>48</v>
      </c>
      <c r="B88" s="31" t="s">
        <v>160</v>
      </c>
      <c r="C88" s="31" t="s">
        <v>380</v>
      </c>
      <c r="D88" s="26" t="s">
        <v>50</v>
      </c>
      <c r="E88" s="32" t="s">
        <v>381</v>
      </c>
      <c r="F88" s="33" t="s">
        <v>179</v>
      </c>
      <c r="G88" s="34">
        <v>8.58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25.5">
      <c r="A89" s="36" t="s">
        <v>53</v>
      </c>
      <c r="E89" s="45" t="s">
        <v>382</v>
      </c>
    </row>
    <row r="90" spans="1:5" ht="12.75">
      <c r="A90" s="38" t="s">
        <v>55</v>
      </c>
      <c r="E90" s="39" t="s">
        <v>383</v>
      </c>
    </row>
    <row r="91" spans="1:5" ht="153">
      <c r="A91" t="s">
        <v>56</v>
      </c>
      <c r="E91" s="37" t="s">
        <v>384</v>
      </c>
    </row>
    <row r="92" spans="1:16" ht="12.75">
      <c r="A92" s="26" t="s">
        <v>48</v>
      </c>
      <c r="B92" s="31" t="s">
        <v>240</v>
      </c>
      <c r="C92" s="31" t="s">
        <v>241</v>
      </c>
      <c r="D92" s="26" t="s">
        <v>151</v>
      </c>
      <c r="E92" s="32" t="s">
        <v>242</v>
      </c>
      <c r="F92" s="33" t="s">
        <v>133</v>
      </c>
      <c r="G92" s="34">
        <v>42.941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51">
      <c r="A93" s="36" t="s">
        <v>53</v>
      </c>
      <c r="E93" s="37" t="s">
        <v>243</v>
      </c>
    </row>
    <row r="94" spans="1:5" ht="12.75">
      <c r="A94" s="38" t="s">
        <v>55</v>
      </c>
      <c r="E94" s="39" t="s">
        <v>385</v>
      </c>
    </row>
    <row r="95" spans="1:5" ht="51">
      <c r="A95" t="s">
        <v>56</v>
      </c>
      <c r="E95" s="37" t="s">
        <v>187</v>
      </c>
    </row>
    <row r="96" spans="1:16" ht="12.75">
      <c r="A96" s="26" t="s">
        <v>48</v>
      </c>
      <c r="B96" s="31" t="s">
        <v>245</v>
      </c>
      <c r="C96" s="31" t="s">
        <v>246</v>
      </c>
      <c r="D96" s="26" t="s">
        <v>50</v>
      </c>
      <c r="E96" s="32" t="s">
        <v>247</v>
      </c>
      <c r="F96" s="33" t="s">
        <v>133</v>
      </c>
      <c r="G96" s="34">
        <v>34.353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51">
      <c r="A97" s="36" t="s">
        <v>53</v>
      </c>
      <c r="E97" s="37" t="s">
        <v>248</v>
      </c>
    </row>
    <row r="98" spans="1:5" ht="12.75">
      <c r="A98" s="38" t="s">
        <v>55</v>
      </c>
      <c r="E98" s="39" t="s">
        <v>386</v>
      </c>
    </row>
    <row r="99" spans="1:5" ht="51">
      <c r="A99" t="s">
        <v>56</v>
      </c>
      <c r="E99" s="37" t="s">
        <v>187</v>
      </c>
    </row>
    <row r="100" spans="1:18" ht="12.75" customHeight="1">
      <c r="A100" s="6" t="s">
        <v>46</v>
      </c>
      <c r="B100" s="6"/>
      <c r="C100" s="42" t="s">
        <v>42</v>
      </c>
      <c r="D100" s="6"/>
      <c r="E100" s="29" t="s">
        <v>250</v>
      </c>
      <c r="F100" s="6"/>
      <c r="G100" s="6"/>
      <c r="H100" s="6"/>
      <c r="I100" s="43">
        <f>0+Q100</f>
      </c>
      <c r="O100">
        <f>0+R100</f>
      </c>
      <c r="Q100">
        <f>0+I101+I105+I109</f>
      </c>
      <c r="R100">
        <f>0+O101+O105+O109</f>
      </c>
    </row>
    <row r="101" spans="1:16" ht="12.75">
      <c r="A101" s="26" t="s">
        <v>48</v>
      </c>
      <c r="B101" s="31" t="s">
        <v>261</v>
      </c>
      <c r="C101" s="31" t="s">
        <v>262</v>
      </c>
      <c r="D101" s="26" t="s">
        <v>50</v>
      </c>
      <c r="E101" s="32" t="s">
        <v>263</v>
      </c>
      <c r="F101" s="33" t="s">
        <v>236</v>
      </c>
      <c r="G101" s="34">
        <v>755.22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264</v>
      </c>
    </row>
    <row r="103" spans="1:5" ht="12.75">
      <c r="A103" s="38" t="s">
        <v>55</v>
      </c>
      <c r="E103" s="39" t="s">
        <v>387</v>
      </c>
    </row>
    <row r="104" spans="1:5" ht="51">
      <c r="A104" t="s">
        <v>56</v>
      </c>
      <c r="E104" s="37" t="s">
        <v>266</v>
      </c>
    </row>
    <row r="105" spans="1:16" ht="12.75">
      <c r="A105" s="26" t="s">
        <v>48</v>
      </c>
      <c r="B105" s="31" t="s">
        <v>267</v>
      </c>
      <c r="C105" s="31" t="s">
        <v>268</v>
      </c>
      <c r="D105" s="26" t="s">
        <v>50</v>
      </c>
      <c r="E105" s="32" t="s">
        <v>269</v>
      </c>
      <c r="F105" s="33" t="s">
        <v>236</v>
      </c>
      <c r="G105" s="34">
        <v>755.22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51">
      <c r="A106" s="36" t="s">
        <v>53</v>
      </c>
      <c r="E106" s="37" t="s">
        <v>270</v>
      </c>
    </row>
    <row r="107" spans="1:5" ht="12.75">
      <c r="A107" s="38" t="s">
        <v>55</v>
      </c>
      <c r="E107" s="39" t="s">
        <v>387</v>
      </c>
    </row>
    <row r="108" spans="1:5" ht="25.5">
      <c r="A108" t="s">
        <v>56</v>
      </c>
      <c r="E108" s="37" t="s">
        <v>271</v>
      </c>
    </row>
    <row r="109" spans="1:16" ht="25.5">
      <c r="A109" s="26" t="s">
        <v>48</v>
      </c>
      <c r="B109" s="31" t="s">
        <v>388</v>
      </c>
      <c r="C109" s="31" t="s">
        <v>389</v>
      </c>
      <c r="D109" s="26" t="s">
        <v>50</v>
      </c>
      <c r="E109" s="32" t="s">
        <v>390</v>
      </c>
      <c r="F109" s="33" t="s">
        <v>236</v>
      </c>
      <c r="G109" s="34">
        <v>42.79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12.75">
      <c r="A110" s="36" t="s">
        <v>53</v>
      </c>
      <c r="E110" s="37" t="s">
        <v>391</v>
      </c>
    </row>
    <row r="111" spans="1:5" ht="12.75">
      <c r="A111" s="38" t="s">
        <v>55</v>
      </c>
      <c r="E111" s="39" t="s">
        <v>392</v>
      </c>
    </row>
    <row r="112" spans="1:5" ht="127.5">
      <c r="A112" t="s">
        <v>56</v>
      </c>
      <c r="E112" s="37" t="s">
        <v>393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0+O9+O14+O47+O52+O117+O122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394</v>
      </c>
      <c r="I3" s="40">
        <f>0+I9+I14+I47+I52+I117+I122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394</v>
      </c>
      <c r="D4" s="1"/>
      <c r="E4" s="14" t="s">
        <v>395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394</v>
      </c>
      <c r="D5" s="6"/>
      <c r="E5" s="18" t="s">
        <v>395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179.204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37" t="s">
        <v>397</v>
      </c>
    </row>
    <row r="12" spans="1:5" ht="12.75">
      <c r="A12" s="38" t="s">
        <v>55</v>
      </c>
      <c r="E12" s="39" t="s">
        <v>398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6" t="s">
        <v>48</v>
      </c>
      <c r="B15" s="31" t="s">
        <v>26</v>
      </c>
      <c r="C15" s="31" t="s">
        <v>130</v>
      </c>
      <c r="D15" s="26" t="s">
        <v>131</v>
      </c>
      <c r="E15" s="32" t="s">
        <v>132</v>
      </c>
      <c r="F15" s="33" t="s">
        <v>133</v>
      </c>
      <c r="G15" s="34">
        <v>62.932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399</v>
      </c>
    </row>
    <row r="17" spans="1:5" ht="38.25">
      <c r="A17" s="38" t="s">
        <v>55</v>
      </c>
      <c r="E17" s="44" t="s">
        <v>400</v>
      </c>
    </row>
    <row r="18" spans="1:5" ht="63.75">
      <c r="A18" t="s">
        <v>56</v>
      </c>
      <c r="E18" s="37" t="s">
        <v>136</v>
      </c>
    </row>
    <row r="19" spans="1:16" ht="12.75">
      <c r="A19" s="26" t="s">
        <v>48</v>
      </c>
      <c r="B19" s="31" t="s">
        <v>35</v>
      </c>
      <c r="C19" s="31" t="s">
        <v>130</v>
      </c>
      <c r="D19" s="26" t="s">
        <v>137</v>
      </c>
      <c r="E19" s="32" t="s">
        <v>132</v>
      </c>
      <c r="F19" s="33" t="s">
        <v>133</v>
      </c>
      <c r="G19" s="34">
        <v>12.986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328</v>
      </c>
    </row>
    <row r="21" spans="1:5" ht="12.75">
      <c r="A21" s="38" t="s">
        <v>55</v>
      </c>
      <c r="E21" s="44" t="s">
        <v>401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76</v>
      </c>
      <c r="C23" s="31" t="s">
        <v>145</v>
      </c>
      <c r="D23" s="26" t="s">
        <v>50</v>
      </c>
      <c r="E23" s="32" t="s">
        <v>146</v>
      </c>
      <c r="F23" s="33" t="s">
        <v>133</v>
      </c>
      <c r="G23" s="34">
        <v>86.752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147</v>
      </c>
    </row>
    <row r="25" spans="1:5" ht="63.75">
      <c r="A25" s="38" t="s">
        <v>55</v>
      </c>
      <c r="E25" s="39" t="s">
        <v>402</v>
      </c>
    </row>
    <row r="26" spans="1:5" ht="191.25">
      <c r="A26" t="s">
        <v>56</v>
      </c>
      <c r="E26" s="37" t="s">
        <v>149</v>
      </c>
    </row>
    <row r="27" spans="1:16" ht="12.75">
      <c r="A27" s="26" t="s">
        <v>48</v>
      </c>
      <c r="B27" s="31" t="s">
        <v>150</v>
      </c>
      <c r="C27" s="31" t="s">
        <v>334</v>
      </c>
      <c r="D27" s="26" t="s">
        <v>50</v>
      </c>
      <c r="E27" s="32" t="s">
        <v>335</v>
      </c>
      <c r="F27" s="33" t="s">
        <v>179</v>
      </c>
      <c r="G27" s="34">
        <v>14.74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336</v>
      </c>
    </row>
    <row r="29" spans="1:5" ht="12.75">
      <c r="A29" s="38" t="s">
        <v>55</v>
      </c>
      <c r="E29" s="39" t="s">
        <v>403</v>
      </c>
    </row>
    <row r="30" spans="1:5" ht="38.25">
      <c r="A30" t="s">
        <v>56</v>
      </c>
      <c r="E30" s="37" t="s">
        <v>338</v>
      </c>
    </row>
    <row r="31" spans="1:16" ht="12.75">
      <c r="A31" s="26" t="s">
        <v>48</v>
      </c>
      <c r="B31" s="31" t="s">
        <v>118</v>
      </c>
      <c r="C31" s="31" t="s">
        <v>155</v>
      </c>
      <c r="D31" s="26" t="s">
        <v>50</v>
      </c>
      <c r="E31" s="32" t="s">
        <v>156</v>
      </c>
      <c r="F31" s="33" t="s">
        <v>133</v>
      </c>
      <c r="G31" s="34">
        <v>24.67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63.75">
      <c r="A32" s="36" t="s">
        <v>53</v>
      </c>
      <c r="E32" s="37" t="s">
        <v>404</v>
      </c>
    </row>
    <row r="33" spans="1:5" ht="12.75">
      <c r="A33" s="38" t="s">
        <v>55</v>
      </c>
      <c r="E33" s="39" t="s">
        <v>405</v>
      </c>
    </row>
    <row r="34" spans="1:5" ht="369.75">
      <c r="A34" t="s">
        <v>56</v>
      </c>
      <c r="E34" s="37" t="s">
        <v>159</v>
      </c>
    </row>
    <row r="35" spans="1:16" ht="12.75">
      <c r="A35" s="26" t="s">
        <v>48</v>
      </c>
      <c r="B35" s="31" t="s">
        <v>364</v>
      </c>
      <c r="C35" s="31" t="s">
        <v>365</v>
      </c>
      <c r="D35" s="26" t="s">
        <v>50</v>
      </c>
      <c r="E35" s="32" t="s">
        <v>366</v>
      </c>
      <c r="F35" s="33" t="s">
        <v>133</v>
      </c>
      <c r="G35" s="34">
        <v>2.85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406</v>
      </c>
    </row>
    <row r="37" spans="1:5" ht="12.75">
      <c r="A37" s="38" t="s">
        <v>55</v>
      </c>
      <c r="E37" s="39" t="s">
        <v>407</v>
      </c>
    </row>
    <row r="38" spans="1:5" ht="242.25">
      <c r="A38" t="s">
        <v>56</v>
      </c>
      <c r="E38" s="37" t="s">
        <v>369</v>
      </c>
    </row>
    <row r="39" spans="1:16" ht="12.75">
      <c r="A39" s="26" t="s">
        <v>48</v>
      </c>
      <c r="B39" s="31" t="s">
        <v>168</v>
      </c>
      <c r="C39" s="31" t="s">
        <v>169</v>
      </c>
      <c r="D39" s="26" t="s">
        <v>50</v>
      </c>
      <c r="E39" s="32" t="s">
        <v>170</v>
      </c>
      <c r="F39" s="33" t="s">
        <v>133</v>
      </c>
      <c r="G39" s="34">
        <v>64.932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171</v>
      </c>
    </row>
    <row r="41" spans="1:5" ht="12.75">
      <c r="A41" s="38" t="s">
        <v>55</v>
      </c>
      <c r="E41" s="39" t="s">
        <v>408</v>
      </c>
    </row>
    <row r="42" spans="1:5" ht="280.5">
      <c r="A42" t="s">
        <v>56</v>
      </c>
      <c r="E42" s="37" t="s">
        <v>173</v>
      </c>
    </row>
    <row r="43" spans="1:16" ht="12.75">
      <c r="A43" s="26" t="s">
        <v>48</v>
      </c>
      <c r="B43" s="31" t="s">
        <v>174</v>
      </c>
      <c r="C43" s="31" t="s">
        <v>155</v>
      </c>
      <c r="D43" s="26" t="s">
        <v>151</v>
      </c>
      <c r="E43" s="32" t="s">
        <v>156</v>
      </c>
      <c r="F43" s="33" t="s">
        <v>133</v>
      </c>
      <c r="G43" s="34">
        <v>64.932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175</v>
      </c>
    </row>
    <row r="45" spans="1:5" ht="12.75">
      <c r="A45" s="38" t="s">
        <v>55</v>
      </c>
      <c r="E45" s="39" t="s">
        <v>50</v>
      </c>
    </row>
    <row r="46" spans="1:5" ht="369.75">
      <c r="A46" t="s">
        <v>56</v>
      </c>
      <c r="E46" s="37" t="s">
        <v>159</v>
      </c>
    </row>
    <row r="47" spans="1:18" ht="12.75" customHeight="1">
      <c r="A47" s="6" t="s">
        <v>46</v>
      </c>
      <c r="B47" s="6"/>
      <c r="C47" s="42" t="s">
        <v>26</v>
      </c>
      <c r="D47" s="6"/>
      <c r="E47" s="29" t="s">
        <v>409</v>
      </c>
      <c r="F47" s="6"/>
      <c r="G47" s="6"/>
      <c r="H47" s="6"/>
      <c r="I47" s="43">
        <f>0+Q47</f>
      </c>
      <c r="O47">
        <f>0+R47</f>
      </c>
      <c r="Q47">
        <f>0+I48</f>
      </c>
      <c r="R47">
        <f>0+O48</f>
      </c>
    </row>
    <row r="48" spans="1:16" ht="12.75">
      <c r="A48" s="26" t="s">
        <v>48</v>
      </c>
      <c r="B48" s="31" t="s">
        <v>410</v>
      </c>
      <c r="C48" s="31" t="s">
        <v>411</v>
      </c>
      <c r="D48" s="26" t="s">
        <v>50</v>
      </c>
      <c r="E48" s="32" t="s">
        <v>412</v>
      </c>
      <c r="F48" s="33" t="s">
        <v>133</v>
      </c>
      <c r="G48" s="34">
        <v>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25.5">
      <c r="A49" s="36" t="s">
        <v>53</v>
      </c>
      <c r="E49" s="37" t="s">
        <v>413</v>
      </c>
    </row>
    <row r="50" spans="1:5" ht="12.75">
      <c r="A50" s="38" t="s">
        <v>55</v>
      </c>
      <c r="E50" s="39" t="s">
        <v>50</v>
      </c>
    </row>
    <row r="51" spans="1:5" ht="51">
      <c r="A51" t="s">
        <v>56</v>
      </c>
      <c r="E51" s="37" t="s">
        <v>414</v>
      </c>
    </row>
    <row r="52" spans="1:18" ht="12.75" customHeight="1">
      <c r="A52" s="6" t="s">
        <v>46</v>
      </c>
      <c r="B52" s="6"/>
      <c r="C52" s="42" t="s">
        <v>37</v>
      </c>
      <c r="D52" s="6"/>
      <c r="E52" s="29" t="s">
        <v>176</v>
      </c>
      <c r="F52" s="6"/>
      <c r="G52" s="6"/>
      <c r="H52" s="6"/>
      <c r="I52" s="43">
        <f>0+Q52</f>
      </c>
      <c r="O52">
        <f>0+R52</f>
      </c>
      <c r="Q52">
        <f>0+I53+I57+I61+I65+I69+I73+I77+I81+I85+I89+I93+I97+I101+I105+I109+I113</f>
      </c>
      <c r="R52">
        <f>0+O53+O57+O61+O65+O69+O73+O77+O81+O85+O89+O93+O97+O101+O105+O109+O113</f>
      </c>
    </row>
    <row r="53" spans="1:16" ht="12.75">
      <c r="A53" s="26" t="s">
        <v>48</v>
      </c>
      <c r="B53" s="31" t="s">
        <v>81</v>
      </c>
      <c r="C53" s="31" t="s">
        <v>177</v>
      </c>
      <c r="D53" s="26" t="s">
        <v>50</v>
      </c>
      <c r="E53" s="32" t="s">
        <v>178</v>
      </c>
      <c r="F53" s="33" t="s">
        <v>179</v>
      </c>
      <c r="G53" s="34">
        <v>132.68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38.25">
      <c r="A54" s="36" t="s">
        <v>53</v>
      </c>
      <c r="E54" s="37" t="s">
        <v>180</v>
      </c>
    </row>
    <row r="55" spans="1:5" ht="12.75">
      <c r="A55" s="38" t="s">
        <v>55</v>
      </c>
      <c r="E55" s="39" t="s">
        <v>415</v>
      </c>
    </row>
    <row r="56" spans="1:5" ht="38.25">
      <c r="A56" t="s">
        <v>56</v>
      </c>
      <c r="E56" s="37" t="s">
        <v>182</v>
      </c>
    </row>
    <row r="57" spans="1:16" ht="12.75">
      <c r="A57" s="26" t="s">
        <v>48</v>
      </c>
      <c r="B57" s="31" t="s">
        <v>44</v>
      </c>
      <c r="C57" s="31" t="s">
        <v>188</v>
      </c>
      <c r="D57" s="26" t="s">
        <v>131</v>
      </c>
      <c r="E57" s="32" t="s">
        <v>189</v>
      </c>
      <c r="F57" s="33" t="s">
        <v>179</v>
      </c>
      <c r="G57" s="34">
        <v>1324.61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51">
      <c r="A58" s="36" t="s">
        <v>53</v>
      </c>
      <c r="E58" s="37" t="s">
        <v>190</v>
      </c>
    </row>
    <row r="59" spans="1:5" ht="12.75">
      <c r="A59" s="38" t="s">
        <v>55</v>
      </c>
      <c r="E59" s="39" t="s">
        <v>416</v>
      </c>
    </row>
    <row r="60" spans="1:5" ht="51">
      <c r="A60" t="s">
        <v>56</v>
      </c>
      <c r="E60" s="37" t="s">
        <v>192</v>
      </c>
    </row>
    <row r="61" spans="1:16" ht="12.75">
      <c r="A61" s="26" t="s">
        <v>48</v>
      </c>
      <c r="B61" s="31" t="s">
        <v>94</v>
      </c>
      <c r="C61" s="31" t="s">
        <v>188</v>
      </c>
      <c r="D61" s="26" t="s">
        <v>137</v>
      </c>
      <c r="E61" s="32" t="s">
        <v>189</v>
      </c>
      <c r="F61" s="33" t="s">
        <v>179</v>
      </c>
      <c r="G61" s="34">
        <v>1324.61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51">
      <c r="A62" s="36" t="s">
        <v>53</v>
      </c>
      <c r="E62" s="37" t="s">
        <v>343</v>
      </c>
    </row>
    <row r="63" spans="1:5" ht="12.75">
      <c r="A63" s="38" t="s">
        <v>55</v>
      </c>
      <c r="E63" s="39" t="s">
        <v>416</v>
      </c>
    </row>
    <row r="64" spans="1:5" ht="51">
      <c r="A64" t="s">
        <v>56</v>
      </c>
      <c r="E64" s="37" t="s">
        <v>192</v>
      </c>
    </row>
    <row r="65" spans="1:16" ht="12.75">
      <c r="A65" s="26" t="s">
        <v>48</v>
      </c>
      <c r="B65" s="31" t="s">
        <v>99</v>
      </c>
      <c r="C65" s="31" t="s">
        <v>195</v>
      </c>
      <c r="D65" s="26" t="s">
        <v>50</v>
      </c>
      <c r="E65" s="32" t="s">
        <v>196</v>
      </c>
      <c r="F65" s="33" t="s">
        <v>179</v>
      </c>
      <c r="G65" s="34">
        <v>1298.64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25.5">
      <c r="A66" s="36" t="s">
        <v>53</v>
      </c>
      <c r="E66" s="37" t="s">
        <v>344</v>
      </c>
    </row>
    <row r="67" spans="1:5" ht="12.75">
      <c r="A67" s="38" t="s">
        <v>55</v>
      </c>
      <c r="E67" s="39" t="s">
        <v>417</v>
      </c>
    </row>
    <row r="68" spans="1:5" ht="140.25">
      <c r="A68" t="s">
        <v>56</v>
      </c>
      <c r="E68" s="37" t="s">
        <v>199</v>
      </c>
    </row>
    <row r="69" spans="1:16" ht="12.75">
      <c r="A69" s="26" t="s">
        <v>48</v>
      </c>
      <c r="B69" s="31" t="s">
        <v>205</v>
      </c>
      <c r="C69" s="31" t="s">
        <v>206</v>
      </c>
      <c r="D69" s="26" t="s">
        <v>50</v>
      </c>
      <c r="E69" s="32" t="s">
        <v>207</v>
      </c>
      <c r="F69" s="33" t="s">
        <v>179</v>
      </c>
      <c r="G69" s="34">
        <v>1324.613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25.5">
      <c r="A70" s="36" t="s">
        <v>53</v>
      </c>
      <c r="E70" s="37" t="s">
        <v>344</v>
      </c>
    </row>
    <row r="71" spans="1:5" ht="12.75">
      <c r="A71" s="38" t="s">
        <v>55</v>
      </c>
      <c r="E71" s="39" t="s">
        <v>418</v>
      </c>
    </row>
    <row r="72" spans="1:5" ht="140.25">
      <c r="A72" t="s">
        <v>56</v>
      </c>
      <c r="E72" s="37" t="s">
        <v>199</v>
      </c>
    </row>
    <row r="73" spans="1:16" ht="12.75">
      <c r="A73" s="26" t="s">
        <v>48</v>
      </c>
      <c r="B73" s="31" t="s">
        <v>221</v>
      </c>
      <c r="C73" s="31" t="s">
        <v>222</v>
      </c>
      <c r="D73" s="26" t="s">
        <v>50</v>
      </c>
      <c r="E73" s="32" t="s">
        <v>223</v>
      </c>
      <c r="F73" s="33" t="s">
        <v>179</v>
      </c>
      <c r="G73" s="34">
        <v>259.728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51">
      <c r="A74" s="36" t="s">
        <v>53</v>
      </c>
      <c r="E74" s="37" t="s">
        <v>347</v>
      </c>
    </row>
    <row r="75" spans="1:5" ht="12.75">
      <c r="A75" s="38" t="s">
        <v>55</v>
      </c>
      <c r="E75" s="39" t="s">
        <v>419</v>
      </c>
    </row>
    <row r="76" spans="1:5" ht="102">
      <c r="A76" t="s">
        <v>56</v>
      </c>
      <c r="E76" s="37" t="s">
        <v>226</v>
      </c>
    </row>
    <row r="77" spans="1:16" ht="12.75">
      <c r="A77" s="26" t="s">
        <v>48</v>
      </c>
      <c r="B77" s="31" t="s">
        <v>227</v>
      </c>
      <c r="C77" s="31" t="s">
        <v>228</v>
      </c>
      <c r="D77" s="26" t="s">
        <v>50</v>
      </c>
      <c r="E77" s="32" t="s">
        <v>229</v>
      </c>
      <c r="F77" s="33" t="s">
        <v>133</v>
      </c>
      <c r="G77" s="34">
        <v>12.986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51">
      <c r="A78" s="36" t="s">
        <v>53</v>
      </c>
      <c r="E78" s="45" t="s">
        <v>349</v>
      </c>
    </row>
    <row r="79" spans="1:5" ht="12.75">
      <c r="A79" s="38" t="s">
        <v>55</v>
      </c>
      <c r="E79" s="39" t="s">
        <v>420</v>
      </c>
    </row>
    <row r="80" spans="1:5" ht="204">
      <c r="A80" t="s">
        <v>56</v>
      </c>
      <c r="E80" s="37" t="s">
        <v>232</v>
      </c>
    </row>
    <row r="81" spans="1:16" ht="12.75">
      <c r="A81" s="26" t="s">
        <v>48</v>
      </c>
      <c r="B81" s="31" t="s">
        <v>233</v>
      </c>
      <c r="C81" s="31" t="s">
        <v>234</v>
      </c>
      <c r="D81" s="26" t="s">
        <v>50</v>
      </c>
      <c r="E81" s="32" t="s">
        <v>235</v>
      </c>
      <c r="F81" s="33" t="s">
        <v>236</v>
      </c>
      <c r="G81" s="34">
        <v>455.06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38.25">
      <c r="A82" s="36" t="s">
        <v>53</v>
      </c>
      <c r="E82" s="37" t="s">
        <v>237</v>
      </c>
    </row>
    <row r="83" spans="1:5" ht="12.75">
      <c r="A83" s="38" t="s">
        <v>55</v>
      </c>
      <c r="E83" s="39" t="s">
        <v>421</v>
      </c>
    </row>
    <row r="84" spans="1:5" ht="38.25">
      <c r="A84" t="s">
        <v>56</v>
      </c>
      <c r="E84" s="37" t="s">
        <v>239</v>
      </c>
    </row>
    <row r="85" spans="1:16" ht="12.75">
      <c r="A85" s="26" t="s">
        <v>48</v>
      </c>
      <c r="B85" s="31" t="s">
        <v>154</v>
      </c>
      <c r="C85" s="31" t="s">
        <v>380</v>
      </c>
      <c r="D85" s="26" t="s">
        <v>50</v>
      </c>
      <c r="E85" s="32" t="s">
        <v>381</v>
      </c>
      <c r="F85" s="33" t="s">
        <v>179</v>
      </c>
      <c r="G85" s="34">
        <v>46.62</v>
      </c>
      <c r="H85" s="35">
        <v>0</v>
      </c>
      <c r="I85" s="35">
        <f>ROUND(ROUND(H85,2)*ROUND(G85,3),2)</f>
      </c>
      <c r="O85">
        <f>(I85*21)/100</f>
      </c>
      <c r="P85" t="s">
        <v>27</v>
      </c>
    </row>
    <row r="86" spans="1:5" ht="12.75">
      <c r="A86" s="36" t="s">
        <v>53</v>
      </c>
      <c r="E86" s="37" t="s">
        <v>391</v>
      </c>
    </row>
    <row r="87" spans="1:5" ht="12.75">
      <c r="A87" s="38" t="s">
        <v>55</v>
      </c>
      <c r="E87" s="39" t="s">
        <v>422</v>
      </c>
    </row>
    <row r="88" spans="1:5" ht="153">
      <c r="A88" t="s">
        <v>56</v>
      </c>
      <c r="E88" s="37" t="s">
        <v>384</v>
      </c>
    </row>
    <row r="89" spans="1:16" ht="12.75">
      <c r="A89" s="26" t="s">
        <v>48</v>
      </c>
      <c r="B89" s="31" t="s">
        <v>240</v>
      </c>
      <c r="C89" s="31" t="s">
        <v>241</v>
      </c>
      <c r="D89" s="26" t="s">
        <v>151</v>
      </c>
      <c r="E89" s="32" t="s">
        <v>242</v>
      </c>
      <c r="F89" s="33" t="s">
        <v>133</v>
      </c>
      <c r="G89" s="34">
        <v>32.466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51">
      <c r="A90" s="36" t="s">
        <v>53</v>
      </c>
      <c r="E90" s="37" t="s">
        <v>243</v>
      </c>
    </row>
    <row r="91" spans="1:5" ht="12.75">
      <c r="A91" s="38" t="s">
        <v>55</v>
      </c>
      <c r="E91" s="39" t="s">
        <v>423</v>
      </c>
    </row>
    <row r="92" spans="1:5" ht="51">
      <c r="A92" t="s">
        <v>56</v>
      </c>
      <c r="E92" s="37" t="s">
        <v>187</v>
      </c>
    </row>
    <row r="93" spans="1:16" ht="12.75">
      <c r="A93" s="26" t="s">
        <v>48</v>
      </c>
      <c r="B93" s="31" t="s">
        <v>245</v>
      </c>
      <c r="C93" s="31" t="s">
        <v>246</v>
      </c>
      <c r="D93" s="26" t="s">
        <v>50</v>
      </c>
      <c r="E93" s="32" t="s">
        <v>247</v>
      </c>
      <c r="F93" s="33" t="s">
        <v>133</v>
      </c>
      <c r="G93" s="34">
        <v>25.973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248</v>
      </c>
    </row>
    <row r="95" spans="1:5" ht="12.75">
      <c r="A95" s="38" t="s">
        <v>55</v>
      </c>
      <c r="E95" s="39" t="s">
        <v>424</v>
      </c>
    </row>
    <row r="96" spans="1:5" ht="51">
      <c r="A96" t="s">
        <v>56</v>
      </c>
      <c r="E96" s="37" t="s">
        <v>187</v>
      </c>
    </row>
    <row r="97" spans="1:16" ht="12.75">
      <c r="A97" s="26" t="s">
        <v>48</v>
      </c>
      <c r="B97" s="31" t="s">
        <v>124</v>
      </c>
      <c r="C97" s="31" t="s">
        <v>425</v>
      </c>
      <c r="D97" s="26" t="s">
        <v>50</v>
      </c>
      <c r="E97" s="32" t="s">
        <v>426</v>
      </c>
      <c r="F97" s="33" t="s">
        <v>133</v>
      </c>
      <c r="G97" s="34">
        <v>14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63.75">
      <c r="A98" s="36" t="s">
        <v>53</v>
      </c>
      <c r="E98" s="37" t="s">
        <v>427</v>
      </c>
    </row>
    <row r="99" spans="1:5" ht="12.75">
      <c r="A99" s="38" t="s">
        <v>55</v>
      </c>
      <c r="E99" s="39" t="s">
        <v>428</v>
      </c>
    </row>
    <row r="100" spans="1:5" ht="127.5">
      <c r="A100" t="s">
        <v>56</v>
      </c>
      <c r="E100" s="37" t="s">
        <v>429</v>
      </c>
    </row>
    <row r="101" spans="1:16" ht="12.75">
      <c r="A101" s="26" t="s">
        <v>48</v>
      </c>
      <c r="B101" s="31" t="s">
        <v>430</v>
      </c>
      <c r="C101" s="31" t="s">
        <v>188</v>
      </c>
      <c r="D101" s="26" t="s">
        <v>151</v>
      </c>
      <c r="E101" s="32" t="s">
        <v>189</v>
      </c>
      <c r="F101" s="33" t="s">
        <v>179</v>
      </c>
      <c r="G101" s="34">
        <v>404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431</v>
      </c>
    </row>
    <row r="103" spans="1:5" ht="12.75">
      <c r="A103" s="38" t="s">
        <v>55</v>
      </c>
      <c r="E103" s="39" t="s">
        <v>432</v>
      </c>
    </row>
    <row r="104" spans="1:5" ht="51">
      <c r="A104" t="s">
        <v>56</v>
      </c>
      <c r="E104" s="37" t="s">
        <v>192</v>
      </c>
    </row>
    <row r="105" spans="1:16" ht="12.75">
      <c r="A105" s="26" t="s">
        <v>48</v>
      </c>
      <c r="B105" s="31" t="s">
        <v>433</v>
      </c>
      <c r="C105" s="31" t="s">
        <v>434</v>
      </c>
      <c r="D105" s="26" t="s">
        <v>50</v>
      </c>
      <c r="E105" s="32" t="s">
        <v>435</v>
      </c>
      <c r="F105" s="33" t="s">
        <v>179</v>
      </c>
      <c r="G105" s="34">
        <v>40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38.25">
      <c r="A106" s="36" t="s">
        <v>53</v>
      </c>
      <c r="E106" s="37" t="s">
        <v>436</v>
      </c>
    </row>
    <row r="107" spans="1:5" ht="12.75">
      <c r="A107" s="38" t="s">
        <v>55</v>
      </c>
      <c r="E107" s="39" t="s">
        <v>437</v>
      </c>
    </row>
    <row r="108" spans="1:5" ht="51">
      <c r="A108" t="s">
        <v>56</v>
      </c>
      <c r="E108" s="37" t="s">
        <v>438</v>
      </c>
    </row>
    <row r="109" spans="1:16" ht="12.75">
      <c r="A109" s="26" t="s">
        <v>48</v>
      </c>
      <c r="B109" s="31" t="s">
        <v>439</v>
      </c>
      <c r="C109" s="31" t="s">
        <v>440</v>
      </c>
      <c r="D109" s="26" t="s">
        <v>50</v>
      </c>
      <c r="E109" s="32" t="s">
        <v>441</v>
      </c>
      <c r="F109" s="33" t="s">
        <v>179</v>
      </c>
      <c r="G109" s="34">
        <v>200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25.5">
      <c r="A110" s="36" t="s">
        <v>53</v>
      </c>
      <c r="E110" s="37" t="s">
        <v>344</v>
      </c>
    </row>
    <row r="111" spans="1:5" ht="12.75">
      <c r="A111" s="38" t="s">
        <v>55</v>
      </c>
      <c r="E111" s="39" t="s">
        <v>442</v>
      </c>
    </row>
    <row r="112" spans="1:5" ht="140.25">
      <c r="A112" t="s">
        <v>56</v>
      </c>
      <c r="E112" s="37" t="s">
        <v>199</v>
      </c>
    </row>
    <row r="113" spans="1:16" ht="12.75">
      <c r="A113" s="26" t="s">
        <v>48</v>
      </c>
      <c r="B113" s="31" t="s">
        <v>443</v>
      </c>
      <c r="C113" s="31" t="s">
        <v>444</v>
      </c>
      <c r="D113" s="26" t="s">
        <v>50</v>
      </c>
      <c r="E113" s="32" t="s">
        <v>445</v>
      </c>
      <c r="F113" s="33" t="s">
        <v>179</v>
      </c>
      <c r="G113" s="34">
        <v>204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25.5">
      <c r="A114" s="36" t="s">
        <v>53</v>
      </c>
      <c r="E114" s="37" t="s">
        <v>344</v>
      </c>
    </row>
    <row r="115" spans="1:5" ht="12.75">
      <c r="A115" s="38" t="s">
        <v>55</v>
      </c>
      <c r="E115" s="39" t="s">
        <v>446</v>
      </c>
    </row>
    <row r="116" spans="1:5" ht="140.25">
      <c r="A116" t="s">
        <v>56</v>
      </c>
      <c r="E116" s="37" t="s">
        <v>199</v>
      </c>
    </row>
    <row r="117" spans="1:18" ht="12.75" customHeight="1">
      <c r="A117" s="6" t="s">
        <v>46</v>
      </c>
      <c r="B117" s="6"/>
      <c r="C117" s="42" t="s">
        <v>39</v>
      </c>
      <c r="D117" s="6"/>
      <c r="E117" s="29" t="s">
        <v>447</v>
      </c>
      <c r="F117" s="6"/>
      <c r="G117" s="6"/>
      <c r="H117" s="6"/>
      <c r="I117" s="43">
        <f>0+Q117</f>
      </c>
      <c r="O117">
        <f>0+R117</f>
      </c>
      <c r="Q117">
        <f>0+I118</f>
      </c>
      <c r="R117">
        <f>0+O118</f>
      </c>
    </row>
    <row r="118" spans="1:16" ht="12.75">
      <c r="A118" s="26" t="s">
        <v>48</v>
      </c>
      <c r="B118" s="31" t="s">
        <v>448</v>
      </c>
      <c r="C118" s="31" t="s">
        <v>449</v>
      </c>
      <c r="D118" s="26" t="s">
        <v>50</v>
      </c>
      <c r="E118" s="32" t="s">
        <v>450</v>
      </c>
      <c r="F118" s="33" t="s">
        <v>179</v>
      </c>
      <c r="G118" s="34">
        <v>10</v>
      </c>
      <c r="H118" s="35">
        <v>0</v>
      </c>
      <c r="I118" s="35">
        <f>ROUND(ROUND(H118,2)*ROUND(G118,3),2)</f>
      </c>
      <c r="O118">
        <f>(I118*21)/100</f>
      </c>
      <c r="P118" t="s">
        <v>27</v>
      </c>
    </row>
    <row r="119" spans="1:5" ht="25.5">
      <c r="A119" s="36" t="s">
        <v>53</v>
      </c>
      <c r="E119" s="37" t="s">
        <v>451</v>
      </c>
    </row>
    <row r="120" spans="1:5" ht="12.75">
      <c r="A120" s="38" t="s">
        <v>55</v>
      </c>
      <c r="E120" s="39" t="s">
        <v>50</v>
      </c>
    </row>
    <row r="121" spans="1:5" ht="89.25">
      <c r="A121" t="s">
        <v>56</v>
      </c>
      <c r="E121" s="37" t="s">
        <v>452</v>
      </c>
    </row>
    <row r="122" spans="1:18" ht="12.75" customHeight="1">
      <c r="A122" s="6" t="s">
        <v>46</v>
      </c>
      <c r="B122" s="6"/>
      <c r="C122" s="42" t="s">
        <v>42</v>
      </c>
      <c r="D122" s="6"/>
      <c r="E122" s="29" t="s">
        <v>250</v>
      </c>
      <c r="F122" s="6"/>
      <c r="G122" s="6"/>
      <c r="H122" s="6"/>
      <c r="I122" s="43">
        <f>0+Q122</f>
      </c>
      <c r="O122">
        <f>0+R122</f>
      </c>
      <c r="Q122">
        <f>0+I123+I127+I131+I135</f>
      </c>
      <c r="R122">
        <f>0+O123+O127+O131+O135</f>
      </c>
    </row>
    <row r="123" spans="1:16" ht="12.75">
      <c r="A123" s="26" t="s">
        <v>48</v>
      </c>
      <c r="B123" s="31" t="s">
        <v>261</v>
      </c>
      <c r="C123" s="31" t="s">
        <v>262</v>
      </c>
      <c r="D123" s="26" t="s">
        <v>50</v>
      </c>
      <c r="E123" s="32" t="s">
        <v>263</v>
      </c>
      <c r="F123" s="33" t="s">
        <v>236</v>
      </c>
      <c r="G123" s="34">
        <v>455.06</v>
      </c>
      <c r="H123" s="35">
        <v>0</v>
      </c>
      <c r="I123" s="35">
        <f>ROUND(ROUND(H123,2)*ROUND(G123,3),2)</f>
      </c>
      <c r="O123">
        <f>(I123*21)/100</f>
      </c>
      <c r="P123" t="s">
        <v>27</v>
      </c>
    </row>
    <row r="124" spans="1:5" ht="38.25">
      <c r="A124" s="36" t="s">
        <v>53</v>
      </c>
      <c r="E124" s="37" t="s">
        <v>264</v>
      </c>
    </row>
    <row r="125" spans="1:5" ht="12.75">
      <c r="A125" s="38" t="s">
        <v>55</v>
      </c>
      <c r="E125" s="39" t="s">
        <v>421</v>
      </c>
    </row>
    <row r="126" spans="1:5" ht="51">
      <c r="A126" t="s">
        <v>56</v>
      </c>
      <c r="E126" s="37" t="s">
        <v>266</v>
      </c>
    </row>
    <row r="127" spans="1:16" ht="12.75">
      <c r="A127" s="26" t="s">
        <v>48</v>
      </c>
      <c r="B127" s="31" t="s">
        <v>267</v>
      </c>
      <c r="C127" s="31" t="s">
        <v>268</v>
      </c>
      <c r="D127" s="26" t="s">
        <v>50</v>
      </c>
      <c r="E127" s="32" t="s">
        <v>269</v>
      </c>
      <c r="F127" s="33" t="s">
        <v>236</v>
      </c>
      <c r="G127" s="34">
        <v>455.06</v>
      </c>
      <c r="H127" s="35">
        <v>0</v>
      </c>
      <c r="I127" s="35">
        <f>ROUND(ROUND(H127,2)*ROUND(G127,3),2)</f>
      </c>
      <c r="O127">
        <f>(I127*21)/100</f>
      </c>
      <c r="P127" t="s">
        <v>27</v>
      </c>
    </row>
    <row r="128" spans="1:5" ht="51">
      <c r="A128" s="36" t="s">
        <v>53</v>
      </c>
      <c r="E128" s="37" t="s">
        <v>270</v>
      </c>
    </row>
    <row r="129" spans="1:5" ht="12.75">
      <c r="A129" s="38" t="s">
        <v>55</v>
      </c>
      <c r="E129" s="39" t="s">
        <v>421</v>
      </c>
    </row>
    <row r="130" spans="1:5" ht="25.5">
      <c r="A130" t="s">
        <v>56</v>
      </c>
      <c r="E130" s="37" t="s">
        <v>271</v>
      </c>
    </row>
    <row r="131" spans="1:16" ht="25.5">
      <c r="A131" s="26" t="s">
        <v>48</v>
      </c>
      <c r="B131" s="31" t="s">
        <v>160</v>
      </c>
      <c r="C131" s="31" t="s">
        <v>453</v>
      </c>
      <c r="D131" s="26" t="s">
        <v>50</v>
      </c>
      <c r="E131" s="32" t="s">
        <v>454</v>
      </c>
      <c r="F131" s="33" t="s">
        <v>236</v>
      </c>
      <c r="G131" s="34">
        <v>13</v>
      </c>
      <c r="H131" s="35">
        <v>0</v>
      </c>
      <c r="I131" s="35">
        <f>ROUND(ROUND(H131,2)*ROUND(G131,3),2)</f>
      </c>
      <c r="O131">
        <f>(I131*21)/100</f>
      </c>
      <c r="P131" t="s">
        <v>27</v>
      </c>
    </row>
    <row r="132" spans="1:5" ht="25.5">
      <c r="A132" s="36" t="s">
        <v>53</v>
      </c>
      <c r="E132" s="37" t="s">
        <v>455</v>
      </c>
    </row>
    <row r="133" spans="1:5" ht="12.75">
      <c r="A133" s="38" t="s">
        <v>55</v>
      </c>
      <c r="E133" s="39" t="s">
        <v>456</v>
      </c>
    </row>
    <row r="134" spans="1:5" ht="76.5">
      <c r="A134" t="s">
        <v>56</v>
      </c>
      <c r="E134" s="37" t="s">
        <v>457</v>
      </c>
    </row>
    <row r="135" spans="1:16" ht="25.5">
      <c r="A135" s="26" t="s">
        <v>48</v>
      </c>
      <c r="B135" s="31" t="s">
        <v>458</v>
      </c>
      <c r="C135" s="31" t="s">
        <v>459</v>
      </c>
      <c r="D135" s="26" t="s">
        <v>50</v>
      </c>
      <c r="E135" s="32" t="s">
        <v>460</v>
      </c>
      <c r="F135" s="33" t="s">
        <v>236</v>
      </c>
      <c r="G135" s="34">
        <v>13</v>
      </c>
      <c r="H135" s="35">
        <v>0</v>
      </c>
      <c r="I135" s="35">
        <f>ROUND(ROUND(H135,2)*ROUND(G135,3),2)</f>
      </c>
      <c r="O135">
        <f>(I135*21)/100</f>
      </c>
      <c r="P135" t="s">
        <v>27</v>
      </c>
    </row>
    <row r="136" spans="1:5" ht="25.5">
      <c r="A136" s="36" t="s">
        <v>53</v>
      </c>
      <c r="E136" s="37" t="s">
        <v>461</v>
      </c>
    </row>
    <row r="137" spans="1:5" ht="12.75">
      <c r="A137" s="38" t="s">
        <v>55</v>
      </c>
      <c r="E137" s="39" t="s">
        <v>456</v>
      </c>
    </row>
    <row r="138" spans="1:5" ht="38.25">
      <c r="A138" t="s">
        <v>56</v>
      </c>
      <c r="E138" s="37" t="s">
        <v>462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0+O9+O14+O43+O88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463</v>
      </c>
      <c r="I3" s="40">
        <f>0+I9+I14+I43+I88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463</v>
      </c>
      <c r="D4" s="1"/>
      <c r="E4" s="14" t="s">
        <v>464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463</v>
      </c>
      <c r="D5" s="6"/>
      <c r="E5" s="18" t="s">
        <v>464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136.08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466</v>
      </c>
    </row>
    <row r="12" spans="1:5" ht="12.75">
      <c r="A12" s="38" t="s">
        <v>55</v>
      </c>
      <c r="E12" s="39" t="s">
        <v>467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</f>
      </c>
      <c r="R14">
        <f>0+O15+O19+O23+O27+O31+O35+O39</f>
      </c>
    </row>
    <row r="15" spans="1:16" ht="12.75">
      <c r="A15" s="26" t="s">
        <v>48</v>
      </c>
      <c r="B15" s="31" t="s">
        <v>26</v>
      </c>
      <c r="C15" s="31" t="s">
        <v>130</v>
      </c>
      <c r="D15" s="26" t="s">
        <v>131</v>
      </c>
      <c r="E15" s="32" t="s">
        <v>132</v>
      </c>
      <c r="F15" s="33" t="s">
        <v>133</v>
      </c>
      <c r="G15" s="34">
        <v>60.82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326</v>
      </c>
    </row>
    <row r="17" spans="1:5" ht="12.75">
      <c r="A17" s="38" t="s">
        <v>55</v>
      </c>
      <c r="E17" s="39" t="s">
        <v>468</v>
      </c>
    </row>
    <row r="18" spans="1:5" ht="63.75">
      <c r="A18" t="s">
        <v>56</v>
      </c>
      <c r="E18" s="37" t="s">
        <v>136</v>
      </c>
    </row>
    <row r="19" spans="1:16" ht="12.75">
      <c r="A19" s="26" t="s">
        <v>48</v>
      </c>
      <c r="B19" s="31" t="s">
        <v>35</v>
      </c>
      <c r="C19" s="31" t="s">
        <v>130</v>
      </c>
      <c r="D19" s="26" t="s">
        <v>137</v>
      </c>
      <c r="E19" s="32" t="s">
        <v>132</v>
      </c>
      <c r="F19" s="33" t="s">
        <v>133</v>
      </c>
      <c r="G19" s="34">
        <v>12.164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328</v>
      </c>
    </row>
    <row r="21" spans="1:5" ht="12.75">
      <c r="A21" s="38" t="s">
        <v>55</v>
      </c>
      <c r="E21" s="39" t="s">
        <v>469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37</v>
      </c>
      <c r="C23" s="31" t="s">
        <v>155</v>
      </c>
      <c r="D23" s="26" t="s">
        <v>50</v>
      </c>
      <c r="E23" s="32" t="s">
        <v>156</v>
      </c>
      <c r="F23" s="33" t="s">
        <v>133</v>
      </c>
      <c r="G23" s="34">
        <v>43.289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470</v>
      </c>
    </row>
    <row r="25" spans="1:5" ht="12.75">
      <c r="A25" s="38" t="s">
        <v>55</v>
      </c>
      <c r="E25" s="39" t="s">
        <v>471</v>
      </c>
    </row>
    <row r="26" spans="1:5" ht="369.75">
      <c r="A26" t="s">
        <v>56</v>
      </c>
      <c r="E26" s="37" t="s">
        <v>159</v>
      </c>
    </row>
    <row r="27" spans="1:16" ht="12.75">
      <c r="A27" s="26" t="s">
        <v>48</v>
      </c>
      <c r="B27" s="31" t="s">
        <v>76</v>
      </c>
      <c r="C27" s="31" t="s">
        <v>145</v>
      </c>
      <c r="D27" s="26" t="s">
        <v>50</v>
      </c>
      <c r="E27" s="32" t="s">
        <v>146</v>
      </c>
      <c r="F27" s="33" t="s">
        <v>133</v>
      </c>
      <c r="G27" s="34">
        <v>68.04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51">
      <c r="A28" s="36" t="s">
        <v>53</v>
      </c>
      <c r="E28" s="37" t="s">
        <v>147</v>
      </c>
    </row>
    <row r="29" spans="1:5" ht="63.75">
      <c r="A29" s="38" t="s">
        <v>55</v>
      </c>
      <c r="E29" s="39" t="s">
        <v>472</v>
      </c>
    </row>
    <row r="30" spans="1:5" ht="191.25">
      <c r="A30" t="s">
        <v>56</v>
      </c>
      <c r="E30" s="37" t="s">
        <v>149</v>
      </c>
    </row>
    <row r="31" spans="1:16" ht="12.75">
      <c r="A31" s="26" t="s">
        <v>48</v>
      </c>
      <c r="B31" s="31" t="s">
        <v>364</v>
      </c>
      <c r="C31" s="31" t="s">
        <v>365</v>
      </c>
      <c r="D31" s="26" t="s">
        <v>50</v>
      </c>
      <c r="E31" s="32" t="s">
        <v>366</v>
      </c>
      <c r="F31" s="33" t="s">
        <v>133</v>
      </c>
      <c r="G31" s="34">
        <v>36.074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473</v>
      </c>
    </row>
    <row r="33" spans="1:5" ht="12.75">
      <c r="A33" s="38" t="s">
        <v>55</v>
      </c>
      <c r="E33" s="39" t="s">
        <v>474</v>
      </c>
    </row>
    <row r="34" spans="1:5" ht="242.25">
      <c r="A34" t="s">
        <v>56</v>
      </c>
      <c r="E34" s="37" t="s">
        <v>369</v>
      </c>
    </row>
    <row r="35" spans="1:16" ht="12.75">
      <c r="A35" s="26" t="s">
        <v>48</v>
      </c>
      <c r="B35" s="31" t="s">
        <v>168</v>
      </c>
      <c r="C35" s="31" t="s">
        <v>169</v>
      </c>
      <c r="D35" s="26" t="s">
        <v>50</v>
      </c>
      <c r="E35" s="32" t="s">
        <v>170</v>
      </c>
      <c r="F35" s="33" t="s">
        <v>133</v>
      </c>
      <c r="G35" s="34">
        <v>60.82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171</v>
      </c>
    </row>
    <row r="37" spans="1:5" ht="12.75">
      <c r="A37" s="38" t="s">
        <v>55</v>
      </c>
      <c r="E37" s="39" t="s">
        <v>475</v>
      </c>
    </row>
    <row r="38" spans="1:5" ht="280.5">
      <c r="A38" t="s">
        <v>56</v>
      </c>
      <c r="E38" s="37" t="s">
        <v>173</v>
      </c>
    </row>
    <row r="39" spans="1:16" ht="12.75">
      <c r="A39" s="26" t="s">
        <v>48</v>
      </c>
      <c r="B39" s="31" t="s">
        <v>174</v>
      </c>
      <c r="C39" s="31" t="s">
        <v>155</v>
      </c>
      <c r="D39" s="26" t="s">
        <v>151</v>
      </c>
      <c r="E39" s="32" t="s">
        <v>156</v>
      </c>
      <c r="F39" s="33" t="s">
        <v>133</v>
      </c>
      <c r="G39" s="34">
        <v>60.82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175</v>
      </c>
    </row>
    <row r="41" spans="1:5" ht="12.75">
      <c r="A41" s="38" t="s">
        <v>55</v>
      </c>
      <c r="E41" s="39" t="s">
        <v>50</v>
      </c>
    </row>
    <row r="42" spans="1:5" ht="369.75">
      <c r="A42" t="s">
        <v>56</v>
      </c>
      <c r="E42" s="37" t="s">
        <v>159</v>
      </c>
    </row>
    <row r="43" spans="1:18" ht="12.75" customHeight="1">
      <c r="A43" s="6" t="s">
        <v>46</v>
      </c>
      <c r="B43" s="6"/>
      <c r="C43" s="42" t="s">
        <v>37</v>
      </c>
      <c r="D43" s="6"/>
      <c r="E43" s="29" t="s">
        <v>176</v>
      </c>
      <c r="F43" s="6"/>
      <c r="G43" s="6"/>
      <c r="H43" s="6"/>
      <c r="I43" s="43">
        <f>0+Q43</f>
      </c>
      <c r="O43">
        <f>0+R43</f>
      </c>
      <c r="Q43">
        <f>0+I44+I48+I52+I56+I60+I64+I68+I72+I76+I80+I84</f>
      </c>
      <c r="R43">
        <f>0+O44+O48+O52+O56+O60+O64+O68+O72+O76+O80+O84</f>
      </c>
    </row>
    <row r="44" spans="1:16" ht="12.75">
      <c r="A44" s="26" t="s">
        <v>48</v>
      </c>
      <c r="B44" s="31" t="s">
        <v>81</v>
      </c>
      <c r="C44" s="31" t="s">
        <v>177</v>
      </c>
      <c r="D44" s="26" t="s">
        <v>50</v>
      </c>
      <c r="E44" s="32" t="s">
        <v>178</v>
      </c>
      <c r="F44" s="33" t="s">
        <v>179</v>
      </c>
      <c r="G44" s="34">
        <v>183.6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180</v>
      </c>
    </row>
    <row r="46" spans="1:5" ht="12.75">
      <c r="A46" s="38" t="s">
        <v>55</v>
      </c>
      <c r="E46" s="39" t="s">
        <v>476</v>
      </c>
    </row>
    <row r="47" spans="1:5" ht="38.25">
      <c r="A47" t="s">
        <v>56</v>
      </c>
      <c r="E47" s="37" t="s">
        <v>182</v>
      </c>
    </row>
    <row r="48" spans="1:16" ht="12.75">
      <c r="A48" s="26" t="s">
        <v>48</v>
      </c>
      <c r="B48" s="31" t="s">
        <v>44</v>
      </c>
      <c r="C48" s="31" t="s">
        <v>188</v>
      </c>
      <c r="D48" s="26" t="s">
        <v>131</v>
      </c>
      <c r="E48" s="32" t="s">
        <v>189</v>
      </c>
      <c r="F48" s="33" t="s">
        <v>179</v>
      </c>
      <c r="G48" s="34">
        <v>1527.73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190</v>
      </c>
    </row>
    <row r="50" spans="1:5" ht="12.75">
      <c r="A50" s="38" t="s">
        <v>55</v>
      </c>
      <c r="E50" s="39" t="s">
        <v>477</v>
      </c>
    </row>
    <row r="51" spans="1:5" ht="51">
      <c r="A51" t="s">
        <v>56</v>
      </c>
      <c r="E51" s="37" t="s">
        <v>192</v>
      </c>
    </row>
    <row r="52" spans="1:16" ht="12.75">
      <c r="A52" s="26" t="s">
        <v>48</v>
      </c>
      <c r="B52" s="31" t="s">
        <v>94</v>
      </c>
      <c r="C52" s="31" t="s">
        <v>188</v>
      </c>
      <c r="D52" s="26" t="s">
        <v>137</v>
      </c>
      <c r="E52" s="32" t="s">
        <v>189</v>
      </c>
      <c r="F52" s="33" t="s">
        <v>179</v>
      </c>
      <c r="G52" s="34">
        <v>1240.73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343</v>
      </c>
    </row>
    <row r="54" spans="1:5" ht="12.75">
      <c r="A54" s="38" t="s">
        <v>55</v>
      </c>
      <c r="E54" s="39" t="s">
        <v>478</v>
      </c>
    </row>
    <row r="55" spans="1:5" ht="51">
      <c r="A55" t="s">
        <v>56</v>
      </c>
      <c r="E55" s="37" t="s">
        <v>192</v>
      </c>
    </row>
    <row r="56" spans="1:16" ht="12.75">
      <c r="A56" s="26" t="s">
        <v>48</v>
      </c>
      <c r="B56" s="31" t="s">
        <v>99</v>
      </c>
      <c r="C56" s="31" t="s">
        <v>195</v>
      </c>
      <c r="D56" s="26" t="s">
        <v>50</v>
      </c>
      <c r="E56" s="32" t="s">
        <v>196</v>
      </c>
      <c r="F56" s="33" t="s">
        <v>179</v>
      </c>
      <c r="G56" s="34">
        <v>1503.4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344</v>
      </c>
    </row>
    <row r="58" spans="1:5" ht="12.75">
      <c r="A58" s="38" t="s">
        <v>55</v>
      </c>
      <c r="E58" s="39" t="s">
        <v>479</v>
      </c>
    </row>
    <row r="59" spans="1:5" ht="140.25">
      <c r="A59" t="s">
        <v>56</v>
      </c>
      <c r="E59" s="37" t="s">
        <v>199</v>
      </c>
    </row>
    <row r="60" spans="1:16" ht="12.75">
      <c r="A60" s="26" t="s">
        <v>48</v>
      </c>
      <c r="B60" s="31" t="s">
        <v>205</v>
      </c>
      <c r="C60" s="31" t="s">
        <v>206</v>
      </c>
      <c r="D60" s="26" t="s">
        <v>50</v>
      </c>
      <c r="E60" s="32" t="s">
        <v>207</v>
      </c>
      <c r="F60" s="33" t="s">
        <v>179</v>
      </c>
      <c r="G60" s="34">
        <v>1533.468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25.5">
      <c r="A61" s="36" t="s">
        <v>53</v>
      </c>
      <c r="E61" s="37" t="s">
        <v>344</v>
      </c>
    </row>
    <row r="62" spans="1:5" ht="12.75">
      <c r="A62" s="38" t="s">
        <v>55</v>
      </c>
      <c r="E62" s="39" t="s">
        <v>480</v>
      </c>
    </row>
    <row r="63" spans="1:5" ht="140.25">
      <c r="A63" t="s">
        <v>56</v>
      </c>
      <c r="E63" s="37" t="s">
        <v>199</v>
      </c>
    </row>
    <row r="64" spans="1:16" ht="12.75">
      <c r="A64" s="26" t="s">
        <v>48</v>
      </c>
      <c r="B64" s="31" t="s">
        <v>221</v>
      </c>
      <c r="C64" s="31" t="s">
        <v>222</v>
      </c>
      <c r="D64" s="26" t="s">
        <v>50</v>
      </c>
      <c r="E64" s="32" t="s">
        <v>223</v>
      </c>
      <c r="F64" s="33" t="s">
        <v>179</v>
      </c>
      <c r="G64" s="34">
        <v>243.28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51">
      <c r="A65" s="36" t="s">
        <v>53</v>
      </c>
      <c r="E65" s="37" t="s">
        <v>347</v>
      </c>
    </row>
    <row r="66" spans="1:5" ht="12.75">
      <c r="A66" s="38" t="s">
        <v>55</v>
      </c>
      <c r="E66" s="39" t="s">
        <v>481</v>
      </c>
    </row>
    <row r="67" spans="1:5" ht="102">
      <c r="A67" t="s">
        <v>56</v>
      </c>
      <c r="E67" s="37" t="s">
        <v>226</v>
      </c>
    </row>
    <row r="68" spans="1:16" ht="12.75">
      <c r="A68" s="26" t="s">
        <v>48</v>
      </c>
      <c r="B68" s="31" t="s">
        <v>227</v>
      </c>
      <c r="C68" s="31" t="s">
        <v>228</v>
      </c>
      <c r="D68" s="26" t="s">
        <v>50</v>
      </c>
      <c r="E68" s="32" t="s">
        <v>229</v>
      </c>
      <c r="F68" s="33" t="s">
        <v>133</v>
      </c>
      <c r="G68" s="34">
        <v>12.164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51">
      <c r="A69" s="36" t="s">
        <v>53</v>
      </c>
      <c r="E69" s="45" t="s">
        <v>349</v>
      </c>
    </row>
    <row r="70" spans="1:5" ht="12.75">
      <c r="A70" s="38" t="s">
        <v>55</v>
      </c>
      <c r="E70" s="39" t="s">
        <v>482</v>
      </c>
    </row>
    <row r="71" spans="1:5" ht="204">
      <c r="A71" t="s">
        <v>56</v>
      </c>
      <c r="E71" s="37" t="s">
        <v>232</v>
      </c>
    </row>
    <row r="72" spans="1:16" ht="12.75">
      <c r="A72" s="26" t="s">
        <v>48</v>
      </c>
      <c r="B72" s="31" t="s">
        <v>233</v>
      </c>
      <c r="C72" s="31" t="s">
        <v>234</v>
      </c>
      <c r="D72" s="26" t="s">
        <v>50</v>
      </c>
      <c r="E72" s="32" t="s">
        <v>235</v>
      </c>
      <c r="F72" s="33" t="s">
        <v>236</v>
      </c>
      <c r="G72" s="34">
        <v>360.74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38.25">
      <c r="A73" s="36" t="s">
        <v>53</v>
      </c>
      <c r="E73" s="37" t="s">
        <v>237</v>
      </c>
    </row>
    <row r="74" spans="1:5" ht="12.75">
      <c r="A74" s="38" t="s">
        <v>55</v>
      </c>
      <c r="E74" s="39" t="s">
        <v>483</v>
      </c>
    </row>
    <row r="75" spans="1:5" ht="38.25">
      <c r="A75" t="s">
        <v>56</v>
      </c>
      <c r="E75" s="37" t="s">
        <v>239</v>
      </c>
    </row>
    <row r="76" spans="1:16" ht="12.75">
      <c r="A76" s="26" t="s">
        <v>48</v>
      </c>
      <c r="B76" s="31" t="s">
        <v>484</v>
      </c>
      <c r="C76" s="31" t="s">
        <v>183</v>
      </c>
      <c r="D76" s="26" t="s">
        <v>50</v>
      </c>
      <c r="E76" s="32" t="s">
        <v>184</v>
      </c>
      <c r="F76" s="33" t="s">
        <v>179</v>
      </c>
      <c r="G76" s="34">
        <v>16.52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185</v>
      </c>
    </row>
    <row r="78" spans="1:5" ht="12.75">
      <c r="A78" s="38" t="s">
        <v>55</v>
      </c>
      <c r="E78" s="39" t="s">
        <v>485</v>
      </c>
    </row>
    <row r="79" spans="1:5" ht="51">
      <c r="A79" t="s">
        <v>56</v>
      </c>
      <c r="E79" s="37" t="s">
        <v>187</v>
      </c>
    </row>
    <row r="80" spans="1:16" ht="12.75">
      <c r="A80" s="26" t="s">
        <v>48</v>
      </c>
      <c r="B80" s="31" t="s">
        <v>240</v>
      </c>
      <c r="C80" s="31" t="s">
        <v>241</v>
      </c>
      <c r="D80" s="26" t="s">
        <v>151</v>
      </c>
      <c r="E80" s="32" t="s">
        <v>242</v>
      </c>
      <c r="F80" s="33" t="s">
        <v>133</v>
      </c>
      <c r="G80" s="34">
        <v>30.41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37" t="s">
        <v>243</v>
      </c>
    </row>
    <row r="82" spans="1:5" ht="12.75">
      <c r="A82" s="38" t="s">
        <v>55</v>
      </c>
      <c r="E82" s="39" t="s">
        <v>486</v>
      </c>
    </row>
    <row r="83" spans="1:5" ht="51">
      <c r="A83" t="s">
        <v>56</v>
      </c>
      <c r="E83" s="37" t="s">
        <v>187</v>
      </c>
    </row>
    <row r="84" spans="1:16" ht="12.75">
      <c r="A84" s="26" t="s">
        <v>48</v>
      </c>
      <c r="B84" s="31" t="s">
        <v>245</v>
      </c>
      <c r="C84" s="31" t="s">
        <v>246</v>
      </c>
      <c r="D84" s="26" t="s">
        <v>50</v>
      </c>
      <c r="E84" s="32" t="s">
        <v>247</v>
      </c>
      <c r="F84" s="33" t="s">
        <v>133</v>
      </c>
      <c r="G84" s="34">
        <v>24.328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51">
      <c r="A85" s="36" t="s">
        <v>53</v>
      </c>
      <c r="E85" s="37" t="s">
        <v>248</v>
      </c>
    </row>
    <row r="86" spans="1:5" ht="12.75">
      <c r="A86" s="38" t="s">
        <v>55</v>
      </c>
      <c r="E86" s="39" t="s">
        <v>487</v>
      </c>
    </row>
    <row r="87" spans="1:5" ht="51">
      <c r="A87" t="s">
        <v>56</v>
      </c>
      <c r="E87" s="37" t="s">
        <v>187</v>
      </c>
    </row>
    <row r="88" spans="1:18" ht="12.75" customHeight="1">
      <c r="A88" s="6" t="s">
        <v>46</v>
      </c>
      <c r="B88" s="6"/>
      <c r="C88" s="42" t="s">
        <v>42</v>
      </c>
      <c r="D88" s="6"/>
      <c r="E88" s="29" t="s">
        <v>250</v>
      </c>
      <c r="F88" s="6"/>
      <c r="G88" s="6"/>
      <c r="H88" s="6"/>
      <c r="I88" s="43">
        <f>0+Q88</f>
      </c>
      <c r="O88">
        <f>0+R88</f>
      </c>
      <c r="Q88">
        <f>0+I89+I93</f>
      </c>
      <c r="R88">
        <f>0+O89+O93</f>
      </c>
    </row>
    <row r="89" spans="1:16" ht="12.75">
      <c r="A89" s="26" t="s">
        <v>48</v>
      </c>
      <c r="B89" s="31" t="s">
        <v>261</v>
      </c>
      <c r="C89" s="31" t="s">
        <v>262</v>
      </c>
      <c r="D89" s="26" t="s">
        <v>50</v>
      </c>
      <c r="E89" s="32" t="s">
        <v>263</v>
      </c>
      <c r="F89" s="33" t="s">
        <v>236</v>
      </c>
      <c r="G89" s="34">
        <v>360.74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38.25">
      <c r="A90" s="36" t="s">
        <v>53</v>
      </c>
      <c r="E90" s="37" t="s">
        <v>264</v>
      </c>
    </row>
    <row r="91" spans="1:5" ht="12.75">
      <c r="A91" s="38" t="s">
        <v>55</v>
      </c>
      <c r="E91" s="39" t="s">
        <v>483</v>
      </c>
    </row>
    <row r="92" spans="1:5" ht="51">
      <c r="A92" t="s">
        <v>56</v>
      </c>
      <c r="E92" s="37" t="s">
        <v>266</v>
      </c>
    </row>
    <row r="93" spans="1:16" ht="12.75">
      <c r="A93" s="26" t="s">
        <v>48</v>
      </c>
      <c r="B93" s="31" t="s">
        <v>267</v>
      </c>
      <c r="C93" s="31" t="s">
        <v>268</v>
      </c>
      <c r="D93" s="26" t="s">
        <v>50</v>
      </c>
      <c r="E93" s="32" t="s">
        <v>269</v>
      </c>
      <c r="F93" s="33" t="s">
        <v>236</v>
      </c>
      <c r="G93" s="34">
        <v>360.74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270</v>
      </c>
    </row>
    <row r="95" spans="1:5" ht="12.75">
      <c r="A95" s="38" t="s">
        <v>55</v>
      </c>
      <c r="E95" s="39" t="s">
        <v>483</v>
      </c>
    </row>
    <row r="96" spans="1:5" ht="25.5">
      <c r="A96" t="s">
        <v>56</v>
      </c>
      <c r="E96" s="37" t="s">
        <v>271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0+O9+O26+O87+O92+O161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488</v>
      </c>
      <c r="I3" s="40">
        <f>0+I9+I26+I87+I92+I161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488</v>
      </c>
      <c r="D4" s="1"/>
      <c r="E4" s="14" t="s">
        <v>489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488</v>
      </c>
      <c r="D5" s="6"/>
      <c r="E5" s="18" t="s">
        <v>489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4748.404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466</v>
      </c>
    </row>
    <row r="12" spans="1:5" ht="12.75">
      <c r="A12" s="38" t="s">
        <v>55</v>
      </c>
      <c r="E12" s="39" t="s">
        <v>491</v>
      </c>
    </row>
    <row r="13" spans="1:5" ht="140.25">
      <c r="A13" t="s">
        <v>56</v>
      </c>
      <c r="E13" s="37" t="s">
        <v>111</v>
      </c>
    </row>
    <row r="14" spans="1:16" ht="12.75">
      <c r="A14" s="26" t="s">
        <v>48</v>
      </c>
      <c r="B14" s="31" t="s">
        <v>118</v>
      </c>
      <c r="C14" s="31" t="s">
        <v>119</v>
      </c>
      <c r="D14" s="26" t="s">
        <v>50</v>
      </c>
      <c r="E14" s="32" t="s">
        <v>120</v>
      </c>
      <c r="F14" s="33" t="s">
        <v>108</v>
      </c>
      <c r="G14" s="34">
        <v>417.646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121</v>
      </c>
    </row>
    <row r="16" spans="1:5" ht="12.75">
      <c r="A16" s="38" t="s">
        <v>55</v>
      </c>
      <c r="E16" s="39" t="s">
        <v>492</v>
      </c>
    </row>
    <row r="17" spans="1:5" ht="25.5">
      <c r="A17" t="s">
        <v>56</v>
      </c>
      <c r="E17" s="37" t="s">
        <v>123</v>
      </c>
    </row>
    <row r="18" spans="1:16" ht="25.5">
      <c r="A18" s="26" t="s">
        <v>48</v>
      </c>
      <c r="B18" s="31" t="s">
        <v>493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268.32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25.5">
      <c r="A19" s="36" t="s">
        <v>53</v>
      </c>
      <c r="E19" s="37" t="s">
        <v>494</v>
      </c>
    </row>
    <row r="20" spans="1:5" ht="12.75">
      <c r="A20" s="38" t="s">
        <v>55</v>
      </c>
      <c r="E20" s="39" t="s">
        <v>495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124</v>
      </c>
      <c r="C22" s="31" t="s">
        <v>125</v>
      </c>
      <c r="D22" s="26" t="s">
        <v>50</v>
      </c>
      <c r="E22" s="32" t="s">
        <v>126</v>
      </c>
      <c r="F22" s="33" t="s">
        <v>108</v>
      </c>
      <c r="G22" s="34">
        <v>867.768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51">
      <c r="A23" s="36" t="s">
        <v>53</v>
      </c>
      <c r="E23" s="37" t="s">
        <v>496</v>
      </c>
    </row>
    <row r="24" spans="1:5" ht="25.5">
      <c r="A24" s="38" t="s">
        <v>55</v>
      </c>
      <c r="E24" s="39" t="s">
        <v>497</v>
      </c>
    </row>
    <row r="25" spans="1:5" ht="25.5">
      <c r="A25" t="s">
        <v>56</v>
      </c>
      <c r="E25" s="37" t="s">
        <v>123</v>
      </c>
    </row>
    <row r="26" spans="1:18" ht="12.75" customHeight="1">
      <c r="A26" s="6" t="s">
        <v>46</v>
      </c>
      <c r="B26" s="6"/>
      <c r="C26" s="42" t="s">
        <v>31</v>
      </c>
      <c r="D26" s="6"/>
      <c r="E26" s="29" t="s">
        <v>129</v>
      </c>
      <c r="F26" s="6"/>
      <c r="G26" s="6"/>
      <c r="H26" s="6"/>
      <c r="I26" s="43">
        <f>0+Q26</f>
      </c>
      <c r="O26">
        <f>0+R26</f>
      </c>
      <c r="Q26">
        <f>0+I27+I31+I35+I39+I43+I47+I51+I55+I59+I63+I67+I71+I75+I79+I83</f>
      </c>
      <c r="R26">
        <f>0+O27+O31+O35+O39+O43+O47+O51+O55+O59+O63+O67+O71+O75+O79+O83</f>
      </c>
    </row>
    <row r="27" spans="1:16" ht="12.75">
      <c r="A27" s="26" t="s">
        <v>48</v>
      </c>
      <c r="B27" s="31" t="s">
        <v>26</v>
      </c>
      <c r="C27" s="31" t="s">
        <v>130</v>
      </c>
      <c r="D27" s="26" t="s">
        <v>131</v>
      </c>
      <c r="E27" s="32" t="s">
        <v>132</v>
      </c>
      <c r="F27" s="33" t="s">
        <v>133</v>
      </c>
      <c r="G27" s="34">
        <v>202.139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89.25">
      <c r="A28" s="36" t="s">
        <v>53</v>
      </c>
      <c r="E28" s="37" t="s">
        <v>498</v>
      </c>
    </row>
    <row r="29" spans="1:5" ht="51">
      <c r="A29" s="38" t="s">
        <v>55</v>
      </c>
      <c r="E29" s="44" t="s">
        <v>499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35</v>
      </c>
      <c r="C31" s="31" t="s">
        <v>130</v>
      </c>
      <c r="D31" s="26" t="s">
        <v>137</v>
      </c>
      <c r="E31" s="32" t="s">
        <v>132</v>
      </c>
      <c r="F31" s="33" t="s">
        <v>133</v>
      </c>
      <c r="G31" s="34">
        <v>2.461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328</v>
      </c>
    </row>
    <row r="33" spans="1:5" ht="12.75">
      <c r="A33" s="38" t="s">
        <v>55</v>
      </c>
      <c r="E33" s="39" t="s">
        <v>500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76</v>
      </c>
      <c r="C35" s="31" t="s">
        <v>145</v>
      </c>
      <c r="D35" s="26" t="s">
        <v>50</v>
      </c>
      <c r="E35" s="32" t="s">
        <v>146</v>
      </c>
      <c r="F35" s="33" t="s">
        <v>133</v>
      </c>
      <c r="G35" s="34">
        <v>2447.742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147</v>
      </c>
    </row>
    <row r="37" spans="1:5" ht="89.25">
      <c r="A37" s="38" t="s">
        <v>55</v>
      </c>
      <c r="E37" s="39" t="s">
        <v>501</v>
      </c>
    </row>
    <row r="38" spans="1:5" ht="191.25">
      <c r="A38" t="s">
        <v>56</v>
      </c>
      <c r="E38" s="37" t="s">
        <v>149</v>
      </c>
    </row>
    <row r="39" spans="1:16" ht="12.75">
      <c r="A39" s="26" t="s">
        <v>48</v>
      </c>
      <c r="B39" s="31" t="s">
        <v>150</v>
      </c>
      <c r="C39" s="31" t="s">
        <v>130</v>
      </c>
      <c r="D39" s="26" t="s">
        <v>151</v>
      </c>
      <c r="E39" s="32" t="s">
        <v>132</v>
      </c>
      <c r="F39" s="33" t="s">
        <v>133</v>
      </c>
      <c r="G39" s="34">
        <v>189.839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502</v>
      </c>
    </row>
    <row r="41" spans="1:5" ht="38.25">
      <c r="A41" s="38" t="s">
        <v>55</v>
      </c>
      <c r="E41" s="39" t="s">
        <v>503</v>
      </c>
    </row>
    <row r="42" spans="1:5" ht="63.75">
      <c r="A42" t="s">
        <v>56</v>
      </c>
      <c r="E42" s="37" t="s">
        <v>136</v>
      </c>
    </row>
    <row r="43" spans="1:16" ht="12.75">
      <c r="A43" s="26" t="s">
        <v>48</v>
      </c>
      <c r="B43" s="31" t="s">
        <v>150</v>
      </c>
      <c r="C43" s="31" t="s">
        <v>334</v>
      </c>
      <c r="D43" s="26" t="s">
        <v>50</v>
      </c>
      <c r="E43" s="32" t="s">
        <v>335</v>
      </c>
      <c r="F43" s="33" t="s">
        <v>179</v>
      </c>
      <c r="G43" s="34">
        <v>1017.39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336</v>
      </c>
    </row>
    <row r="45" spans="1:5" ht="12.75">
      <c r="A45" s="38" t="s">
        <v>55</v>
      </c>
      <c r="E45" s="39" t="s">
        <v>504</v>
      </c>
    </row>
    <row r="46" spans="1:5" ht="38.25">
      <c r="A46" t="s">
        <v>56</v>
      </c>
      <c r="E46" s="37" t="s">
        <v>338</v>
      </c>
    </row>
    <row r="47" spans="1:16" ht="12.75">
      <c r="A47" s="26" t="s">
        <v>48</v>
      </c>
      <c r="B47" s="31" t="s">
        <v>160</v>
      </c>
      <c r="C47" s="31" t="s">
        <v>161</v>
      </c>
      <c r="D47" s="26" t="s">
        <v>50</v>
      </c>
      <c r="E47" s="32" t="s">
        <v>162</v>
      </c>
      <c r="F47" s="33" t="s">
        <v>133</v>
      </c>
      <c r="G47" s="34">
        <v>180.6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89.25">
      <c r="A48" s="36" t="s">
        <v>53</v>
      </c>
      <c r="E48" s="37" t="s">
        <v>163</v>
      </c>
    </row>
    <row r="49" spans="1:5" ht="12.75">
      <c r="A49" s="38" t="s">
        <v>55</v>
      </c>
      <c r="E49" s="39" t="s">
        <v>505</v>
      </c>
    </row>
    <row r="50" spans="1:5" ht="242.25">
      <c r="A50" t="s">
        <v>56</v>
      </c>
      <c r="E50" s="37" t="s">
        <v>164</v>
      </c>
    </row>
    <row r="51" spans="1:16" ht="12.75">
      <c r="A51" s="26" t="s">
        <v>48</v>
      </c>
      <c r="B51" s="31" t="s">
        <v>506</v>
      </c>
      <c r="C51" s="31" t="s">
        <v>507</v>
      </c>
      <c r="D51" s="26" t="s">
        <v>50</v>
      </c>
      <c r="E51" s="32" t="s">
        <v>508</v>
      </c>
      <c r="F51" s="33" t="s">
        <v>133</v>
      </c>
      <c r="G51" s="34">
        <v>625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51">
      <c r="A52" s="36" t="s">
        <v>53</v>
      </c>
      <c r="E52" s="37" t="s">
        <v>509</v>
      </c>
    </row>
    <row r="53" spans="1:5" ht="12.75">
      <c r="A53" s="38" t="s">
        <v>55</v>
      </c>
      <c r="E53" s="39" t="s">
        <v>510</v>
      </c>
    </row>
    <row r="54" spans="1:5" ht="369.75">
      <c r="A54" t="s">
        <v>56</v>
      </c>
      <c r="E54" s="37" t="s">
        <v>159</v>
      </c>
    </row>
    <row r="55" spans="1:16" ht="12.75">
      <c r="A55" s="26" t="s">
        <v>48</v>
      </c>
      <c r="B55" s="31" t="s">
        <v>165</v>
      </c>
      <c r="C55" s="31" t="s">
        <v>155</v>
      </c>
      <c r="D55" s="26" t="s">
        <v>137</v>
      </c>
      <c r="E55" s="32" t="s">
        <v>156</v>
      </c>
      <c r="F55" s="33" t="s">
        <v>133</v>
      </c>
      <c r="G55" s="34">
        <v>180.6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51">
      <c r="A56" s="36" t="s">
        <v>53</v>
      </c>
      <c r="E56" s="37" t="s">
        <v>511</v>
      </c>
    </row>
    <row r="57" spans="1:5" ht="12.75">
      <c r="A57" s="38" t="s">
        <v>55</v>
      </c>
      <c r="E57" s="39" t="s">
        <v>505</v>
      </c>
    </row>
    <row r="58" spans="1:5" ht="369.75">
      <c r="A58" t="s">
        <v>56</v>
      </c>
      <c r="E58" s="37" t="s">
        <v>159</v>
      </c>
    </row>
    <row r="59" spans="1:16" ht="12.75">
      <c r="A59" s="26" t="s">
        <v>48</v>
      </c>
      <c r="B59" s="31" t="s">
        <v>168</v>
      </c>
      <c r="C59" s="31" t="s">
        <v>169</v>
      </c>
      <c r="D59" s="26" t="s">
        <v>50</v>
      </c>
      <c r="E59" s="32" t="s">
        <v>170</v>
      </c>
      <c r="F59" s="33" t="s">
        <v>133</v>
      </c>
      <c r="G59" s="34">
        <v>188.962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51">
      <c r="A60" s="36" t="s">
        <v>53</v>
      </c>
      <c r="E60" s="37" t="s">
        <v>171</v>
      </c>
    </row>
    <row r="61" spans="1:5" ht="12.75">
      <c r="A61" s="38" t="s">
        <v>55</v>
      </c>
      <c r="E61" s="39" t="s">
        <v>512</v>
      </c>
    </row>
    <row r="62" spans="1:5" ht="280.5">
      <c r="A62" t="s">
        <v>56</v>
      </c>
      <c r="E62" s="37" t="s">
        <v>173</v>
      </c>
    </row>
    <row r="63" spans="1:16" ht="12.75">
      <c r="A63" s="26" t="s">
        <v>48</v>
      </c>
      <c r="B63" s="31" t="s">
        <v>168</v>
      </c>
      <c r="C63" s="31" t="s">
        <v>288</v>
      </c>
      <c r="D63" s="26" t="s">
        <v>131</v>
      </c>
      <c r="E63" s="32" t="s">
        <v>289</v>
      </c>
      <c r="F63" s="33" t="s">
        <v>133</v>
      </c>
      <c r="G63" s="34">
        <v>250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38.25">
      <c r="A64" s="36" t="s">
        <v>53</v>
      </c>
      <c r="E64" s="37" t="s">
        <v>513</v>
      </c>
    </row>
    <row r="65" spans="1:5" ht="12.75">
      <c r="A65" s="38" t="s">
        <v>55</v>
      </c>
      <c r="E65" s="39" t="s">
        <v>514</v>
      </c>
    </row>
    <row r="66" spans="1:5" ht="293.25">
      <c r="A66" t="s">
        <v>56</v>
      </c>
      <c r="E66" s="37" t="s">
        <v>292</v>
      </c>
    </row>
    <row r="67" spans="1:16" ht="12.75">
      <c r="A67" s="26" t="s">
        <v>48</v>
      </c>
      <c r="B67" s="31" t="s">
        <v>174</v>
      </c>
      <c r="C67" s="31" t="s">
        <v>155</v>
      </c>
      <c r="D67" s="26" t="s">
        <v>151</v>
      </c>
      <c r="E67" s="32" t="s">
        <v>156</v>
      </c>
      <c r="F67" s="33" t="s">
        <v>133</v>
      </c>
      <c r="G67" s="34">
        <v>188.962</v>
      </c>
      <c r="H67" s="35">
        <v>0</v>
      </c>
      <c r="I67" s="35">
        <f>ROUND(ROUND(H67,2)*ROUND(G67,3),2)</f>
      </c>
      <c r="O67">
        <f>(I67*21)/100</f>
      </c>
      <c r="P67" t="s">
        <v>27</v>
      </c>
    </row>
    <row r="68" spans="1:5" ht="51">
      <c r="A68" s="36" t="s">
        <v>53</v>
      </c>
      <c r="E68" s="37" t="s">
        <v>175</v>
      </c>
    </row>
    <row r="69" spans="1:5" ht="12.75">
      <c r="A69" s="38" t="s">
        <v>55</v>
      </c>
      <c r="E69" s="39" t="s">
        <v>50</v>
      </c>
    </row>
    <row r="70" spans="1:5" ht="369.75">
      <c r="A70" t="s">
        <v>56</v>
      </c>
      <c r="E70" s="37" t="s">
        <v>159</v>
      </c>
    </row>
    <row r="71" spans="1:16" ht="12.75">
      <c r="A71" s="26" t="s">
        <v>48</v>
      </c>
      <c r="B71" s="31" t="s">
        <v>174</v>
      </c>
      <c r="C71" s="31" t="s">
        <v>288</v>
      </c>
      <c r="D71" s="26" t="s">
        <v>137</v>
      </c>
      <c r="E71" s="32" t="s">
        <v>289</v>
      </c>
      <c r="F71" s="33" t="s">
        <v>133</v>
      </c>
      <c r="G71" s="34">
        <v>375</v>
      </c>
      <c r="H71" s="35">
        <v>0</v>
      </c>
      <c r="I71" s="35">
        <f>ROUND(ROUND(H71,2)*ROUND(G71,3),2)</f>
      </c>
      <c r="O71">
        <f>(I71*21)/100</f>
      </c>
      <c r="P71" t="s">
        <v>27</v>
      </c>
    </row>
    <row r="72" spans="1:5" ht="38.25">
      <c r="A72" s="36" t="s">
        <v>53</v>
      </c>
      <c r="E72" s="37" t="s">
        <v>515</v>
      </c>
    </row>
    <row r="73" spans="1:5" ht="12.75">
      <c r="A73" s="38" t="s">
        <v>55</v>
      </c>
      <c r="E73" s="39" t="s">
        <v>516</v>
      </c>
    </row>
    <row r="74" spans="1:5" ht="293.25">
      <c r="A74" t="s">
        <v>56</v>
      </c>
      <c r="E74" s="37" t="s">
        <v>292</v>
      </c>
    </row>
    <row r="75" spans="1:16" ht="12.75">
      <c r="A75" s="26" t="s">
        <v>48</v>
      </c>
      <c r="B75" s="31" t="s">
        <v>240</v>
      </c>
      <c r="C75" s="31" t="s">
        <v>517</v>
      </c>
      <c r="D75" s="26" t="s">
        <v>50</v>
      </c>
      <c r="E75" s="32" t="s">
        <v>518</v>
      </c>
      <c r="F75" s="33" t="s">
        <v>179</v>
      </c>
      <c r="G75" s="34">
        <v>816.424</v>
      </c>
      <c r="H75" s="35">
        <v>0</v>
      </c>
      <c r="I75" s="35">
        <f>ROUND(ROUND(H75,2)*ROUND(G75,3),2)</f>
      </c>
      <c r="O75">
        <f>(I75*21)/100</f>
      </c>
      <c r="P75" t="s">
        <v>27</v>
      </c>
    </row>
    <row r="76" spans="1:5" ht="25.5">
      <c r="A76" s="36" t="s">
        <v>53</v>
      </c>
      <c r="E76" s="37" t="s">
        <v>344</v>
      </c>
    </row>
    <row r="77" spans="1:5" ht="38.25">
      <c r="A77" s="38" t="s">
        <v>55</v>
      </c>
      <c r="E77" s="44" t="s">
        <v>519</v>
      </c>
    </row>
    <row r="78" spans="1:5" ht="25.5">
      <c r="A78" t="s">
        <v>56</v>
      </c>
      <c r="E78" s="37" t="s">
        <v>520</v>
      </c>
    </row>
    <row r="79" spans="1:16" ht="12.75">
      <c r="A79" s="26" t="s">
        <v>48</v>
      </c>
      <c r="B79" s="31" t="s">
        <v>521</v>
      </c>
      <c r="C79" s="31" t="s">
        <v>155</v>
      </c>
      <c r="D79" s="26" t="s">
        <v>50</v>
      </c>
      <c r="E79" s="32" t="s">
        <v>156</v>
      </c>
      <c r="F79" s="33" t="s">
        <v>133</v>
      </c>
      <c r="G79" s="34">
        <v>1381.42</v>
      </c>
      <c r="H79" s="35">
        <v>0</v>
      </c>
      <c r="I79" s="35">
        <f>ROUND(ROUND(H79,2)*ROUND(G79,3),2)</f>
      </c>
      <c r="O79">
        <f>(I79*21)/100</f>
      </c>
      <c r="P79" t="s">
        <v>27</v>
      </c>
    </row>
    <row r="80" spans="1:5" ht="38.25">
      <c r="A80" s="36" t="s">
        <v>53</v>
      </c>
      <c r="E80" s="37" t="s">
        <v>522</v>
      </c>
    </row>
    <row r="81" spans="1:5" ht="12.75">
      <c r="A81" s="38" t="s">
        <v>55</v>
      </c>
      <c r="E81" s="39" t="s">
        <v>523</v>
      </c>
    </row>
    <row r="82" spans="1:5" ht="369.75">
      <c r="A82" t="s">
        <v>56</v>
      </c>
      <c r="E82" s="37" t="s">
        <v>159</v>
      </c>
    </row>
    <row r="83" spans="1:16" ht="12.75">
      <c r="A83" s="26" t="s">
        <v>48</v>
      </c>
      <c r="B83" s="31" t="s">
        <v>524</v>
      </c>
      <c r="C83" s="31" t="s">
        <v>365</v>
      </c>
      <c r="D83" s="26" t="s">
        <v>50</v>
      </c>
      <c r="E83" s="32" t="s">
        <v>366</v>
      </c>
      <c r="F83" s="33" t="s">
        <v>133</v>
      </c>
      <c r="G83" s="34">
        <v>62.4</v>
      </c>
      <c r="H83" s="35">
        <v>0</v>
      </c>
      <c r="I83" s="35">
        <f>ROUND(ROUND(H83,2)*ROUND(G83,3),2)</f>
      </c>
      <c r="O83">
        <f>(I83*21)/100</f>
      </c>
      <c r="P83" t="s">
        <v>27</v>
      </c>
    </row>
    <row r="84" spans="1:5" ht="12.75">
      <c r="A84" s="36" t="s">
        <v>53</v>
      </c>
      <c r="E84" s="37" t="s">
        <v>473</v>
      </c>
    </row>
    <row r="85" spans="1:5" ht="12.75">
      <c r="A85" s="38" t="s">
        <v>55</v>
      </c>
      <c r="E85" s="39" t="s">
        <v>525</v>
      </c>
    </row>
    <row r="86" spans="1:5" ht="242.25">
      <c r="A86" t="s">
        <v>56</v>
      </c>
      <c r="E86" s="37" t="s">
        <v>369</v>
      </c>
    </row>
    <row r="87" spans="1:18" ht="12.75" customHeight="1">
      <c r="A87" s="6" t="s">
        <v>46</v>
      </c>
      <c r="B87" s="6"/>
      <c r="C87" s="42" t="s">
        <v>27</v>
      </c>
      <c r="D87" s="6"/>
      <c r="E87" s="29" t="s">
        <v>526</v>
      </c>
      <c r="F87" s="6"/>
      <c r="G87" s="6"/>
      <c r="H87" s="6"/>
      <c r="I87" s="43">
        <f>0+Q87</f>
      </c>
      <c r="O87">
        <f>0+R87</f>
      </c>
      <c r="Q87">
        <f>0+I88</f>
      </c>
      <c r="R87">
        <f>0+O88</f>
      </c>
    </row>
    <row r="88" spans="1:16" ht="12.75">
      <c r="A88" s="26" t="s">
        <v>48</v>
      </c>
      <c r="B88" s="31" t="s">
        <v>527</v>
      </c>
      <c r="C88" s="31" t="s">
        <v>528</v>
      </c>
      <c r="D88" s="26" t="s">
        <v>50</v>
      </c>
      <c r="E88" s="32" t="s">
        <v>529</v>
      </c>
      <c r="F88" s="33" t="s">
        <v>179</v>
      </c>
      <c r="G88" s="34">
        <v>1495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38.25">
      <c r="A89" s="36" t="s">
        <v>53</v>
      </c>
      <c r="E89" s="37" t="s">
        <v>530</v>
      </c>
    </row>
    <row r="90" spans="1:5" ht="12.75">
      <c r="A90" s="38" t="s">
        <v>55</v>
      </c>
      <c r="E90" s="39" t="s">
        <v>531</v>
      </c>
    </row>
    <row r="91" spans="1:5" ht="25.5">
      <c r="A91" t="s">
        <v>56</v>
      </c>
      <c r="E91" s="37" t="s">
        <v>532</v>
      </c>
    </row>
    <row r="92" spans="1:18" ht="12.75" customHeight="1">
      <c r="A92" s="6" t="s">
        <v>46</v>
      </c>
      <c r="B92" s="6"/>
      <c r="C92" s="42" t="s">
        <v>37</v>
      </c>
      <c r="D92" s="6"/>
      <c r="E92" s="29" t="s">
        <v>176</v>
      </c>
      <c r="F92" s="6"/>
      <c r="G92" s="6"/>
      <c r="H92" s="6"/>
      <c r="I92" s="43">
        <f>0+Q92</f>
      </c>
      <c r="O92">
        <f>0+R92</f>
      </c>
      <c r="Q92">
        <f>0+I93+I97+I101+I105+I109+I113+I117+I121+I125+I129+I133+I137+I141+I145+I149+I153+I157</f>
      </c>
      <c r="R92">
        <f>0+O93+O97+O101+O105+O109+O113+O117+O121+O125+O129+O133+O137+O141+O145+O149+O153+O157</f>
      </c>
    </row>
    <row r="93" spans="1:16" ht="12.75">
      <c r="A93" s="26" t="s">
        <v>48</v>
      </c>
      <c r="B93" s="31" t="s">
        <v>81</v>
      </c>
      <c r="C93" s="31" t="s">
        <v>177</v>
      </c>
      <c r="D93" s="26" t="s">
        <v>50</v>
      </c>
      <c r="E93" s="32" t="s">
        <v>178</v>
      </c>
      <c r="F93" s="33" t="s">
        <v>179</v>
      </c>
      <c r="G93" s="34">
        <v>606.18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38.25">
      <c r="A94" s="36" t="s">
        <v>53</v>
      </c>
      <c r="E94" s="37" t="s">
        <v>180</v>
      </c>
    </row>
    <row r="95" spans="1:5" ht="12.75">
      <c r="A95" s="38" t="s">
        <v>55</v>
      </c>
      <c r="E95" s="39" t="s">
        <v>533</v>
      </c>
    </row>
    <row r="96" spans="1:5" ht="38.25">
      <c r="A96" t="s">
        <v>56</v>
      </c>
      <c r="E96" s="37" t="s">
        <v>182</v>
      </c>
    </row>
    <row r="97" spans="1:16" ht="12.75">
      <c r="A97" s="26" t="s">
        <v>48</v>
      </c>
      <c r="B97" s="31" t="s">
        <v>44</v>
      </c>
      <c r="C97" s="31" t="s">
        <v>188</v>
      </c>
      <c r="D97" s="26" t="s">
        <v>131</v>
      </c>
      <c r="E97" s="32" t="s">
        <v>189</v>
      </c>
      <c r="F97" s="33" t="s">
        <v>179</v>
      </c>
      <c r="G97" s="34">
        <v>250.971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51">
      <c r="A98" s="36" t="s">
        <v>53</v>
      </c>
      <c r="E98" s="37" t="s">
        <v>534</v>
      </c>
    </row>
    <row r="99" spans="1:5" ht="12.75">
      <c r="A99" s="38" t="s">
        <v>55</v>
      </c>
      <c r="E99" s="39" t="s">
        <v>535</v>
      </c>
    </row>
    <row r="100" spans="1:5" ht="51">
      <c r="A100" t="s">
        <v>56</v>
      </c>
      <c r="E100" s="37" t="s">
        <v>192</v>
      </c>
    </row>
    <row r="101" spans="1:16" ht="12.75">
      <c r="A101" s="26" t="s">
        <v>48</v>
      </c>
      <c r="B101" s="31" t="s">
        <v>94</v>
      </c>
      <c r="C101" s="31" t="s">
        <v>188</v>
      </c>
      <c r="D101" s="26" t="s">
        <v>137</v>
      </c>
      <c r="E101" s="32" t="s">
        <v>189</v>
      </c>
      <c r="F101" s="33" t="s">
        <v>179</v>
      </c>
      <c r="G101" s="34">
        <v>4105.78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536</v>
      </c>
    </row>
    <row r="103" spans="1:5" ht="12.75">
      <c r="A103" s="38" t="s">
        <v>55</v>
      </c>
      <c r="E103" s="39" t="s">
        <v>537</v>
      </c>
    </row>
    <row r="104" spans="1:5" ht="51">
      <c r="A104" t="s">
        <v>56</v>
      </c>
      <c r="E104" s="37" t="s">
        <v>192</v>
      </c>
    </row>
    <row r="105" spans="1:16" ht="12.75">
      <c r="A105" s="26" t="s">
        <v>48</v>
      </c>
      <c r="B105" s="31" t="s">
        <v>99</v>
      </c>
      <c r="C105" s="31" t="s">
        <v>195</v>
      </c>
      <c r="D105" s="26" t="s">
        <v>50</v>
      </c>
      <c r="E105" s="32" t="s">
        <v>196</v>
      </c>
      <c r="F105" s="33" t="s">
        <v>179</v>
      </c>
      <c r="G105" s="34">
        <v>3779.23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25.5">
      <c r="A106" s="36" t="s">
        <v>53</v>
      </c>
      <c r="E106" s="37" t="s">
        <v>344</v>
      </c>
    </row>
    <row r="107" spans="1:5" ht="38.25">
      <c r="A107" s="38" t="s">
        <v>55</v>
      </c>
      <c r="E107" s="44" t="s">
        <v>538</v>
      </c>
    </row>
    <row r="108" spans="1:5" ht="140.25">
      <c r="A108" t="s">
        <v>56</v>
      </c>
      <c r="E108" s="37" t="s">
        <v>199</v>
      </c>
    </row>
    <row r="109" spans="1:16" ht="12.75">
      <c r="A109" s="26" t="s">
        <v>48</v>
      </c>
      <c r="B109" s="31" t="s">
        <v>205</v>
      </c>
      <c r="C109" s="31" t="s">
        <v>206</v>
      </c>
      <c r="D109" s="26" t="s">
        <v>50</v>
      </c>
      <c r="E109" s="32" t="s">
        <v>207</v>
      </c>
      <c r="F109" s="33" t="s">
        <v>179</v>
      </c>
      <c r="G109" s="34">
        <v>250.971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38.25">
      <c r="A110" s="36" t="s">
        <v>53</v>
      </c>
      <c r="E110" s="45" t="s">
        <v>539</v>
      </c>
    </row>
    <row r="111" spans="1:5" ht="12.75">
      <c r="A111" s="38" t="s">
        <v>55</v>
      </c>
      <c r="E111" s="39" t="s">
        <v>540</v>
      </c>
    </row>
    <row r="112" spans="1:5" ht="140.25">
      <c r="A112" t="s">
        <v>56</v>
      </c>
      <c r="E112" s="37" t="s">
        <v>199</v>
      </c>
    </row>
    <row r="113" spans="1:16" ht="12.75">
      <c r="A113" s="26" t="s">
        <v>48</v>
      </c>
      <c r="B113" s="31" t="s">
        <v>221</v>
      </c>
      <c r="C113" s="31" t="s">
        <v>222</v>
      </c>
      <c r="D113" s="26" t="s">
        <v>50</v>
      </c>
      <c r="E113" s="32" t="s">
        <v>223</v>
      </c>
      <c r="F113" s="33" t="s">
        <v>179</v>
      </c>
      <c r="G113" s="34">
        <v>755.846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63.75">
      <c r="A114" s="36" t="s">
        <v>53</v>
      </c>
      <c r="E114" s="37" t="s">
        <v>224</v>
      </c>
    </row>
    <row r="115" spans="1:5" ht="12.75">
      <c r="A115" s="38" t="s">
        <v>55</v>
      </c>
      <c r="E115" s="39" t="s">
        <v>541</v>
      </c>
    </row>
    <row r="116" spans="1:5" ht="102">
      <c r="A116" t="s">
        <v>56</v>
      </c>
      <c r="E116" s="37" t="s">
        <v>226</v>
      </c>
    </row>
    <row r="117" spans="1:16" ht="12.75">
      <c r="A117" s="26" t="s">
        <v>48</v>
      </c>
      <c r="B117" s="31" t="s">
        <v>227</v>
      </c>
      <c r="C117" s="31" t="s">
        <v>228</v>
      </c>
      <c r="D117" s="26" t="s">
        <v>50</v>
      </c>
      <c r="E117" s="32" t="s">
        <v>229</v>
      </c>
      <c r="F117" s="33" t="s">
        <v>133</v>
      </c>
      <c r="G117" s="34">
        <v>37.792</v>
      </c>
      <c r="H117" s="35">
        <v>0</v>
      </c>
      <c r="I117" s="35">
        <f>ROUND(ROUND(H117,2)*ROUND(G117,3),2)</f>
      </c>
      <c r="O117">
        <f>(I117*21)/100</f>
      </c>
      <c r="P117" t="s">
        <v>27</v>
      </c>
    </row>
    <row r="118" spans="1:5" ht="63.75">
      <c r="A118" s="36" t="s">
        <v>53</v>
      </c>
      <c r="E118" s="45" t="s">
        <v>542</v>
      </c>
    </row>
    <row r="119" spans="1:5" ht="12.75">
      <c r="A119" s="38" t="s">
        <v>55</v>
      </c>
      <c r="E119" s="39" t="s">
        <v>543</v>
      </c>
    </row>
    <row r="120" spans="1:5" ht="204">
      <c r="A120" t="s">
        <v>56</v>
      </c>
      <c r="E120" s="37" t="s">
        <v>232</v>
      </c>
    </row>
    <row r="121" spans="1:16" ht="12.75">
      <c r="A121" s="26" t="s">
        <v>48</v>
      </c>
      <c r="B121" s="31" t="s">
        <v>233</v>
      </c>
      <c r="C121" s="31" t="s">
        <v>234</v>
      </c>
      <c r="D121" s="26" t="s">
        <v>50</v>
      </c>
      <c r="E121" s="32" t="s">
        <v>235</v>
      </c>
      <c r="F121" s="33" t="s">
        <v>236</v>
      </c>
      <c r="G121" s="34">
        <v>62.8</v>
      </c>
      <c r="H121" s="35">
        <v>0</v>
      </c>
      <c r="I121" s="35">
        <f>ROUND(ROUND(H121,2)*ROUND(G121,3),2)</f>
      </c>
      <c r="O121">
        <f>(I121*21)/100</f>
      </c>
      <c r="P121" t="s">
        <v>27</v>
      </c>
    </row>
    <row r="122" spans="1:5" ht="38.25">
      <c r="A122" s="36" t="s">
        <v>53</v>
      </c>
      <c r="E122" s="37" t="s">
        <v>237</v>
      </c>
    </row>
    <row r="123" spans="1:5" ht="12.75">
      <c r="A123" s="38" t="s">
        <v>55</v>
      </c>
      <c r="E123" s="39" t="s">
        <v>544</v>
      </c>
    </row>
    <row r="124" spans="1:5" ht="38.25">
      <c r="A124" t="s">
        <v>56</v>
      </c>
      <c r="E124" s="37" t="s">
        <v>239</v>
      </c>
    </row>
    <row r="125" spans="1:16" ht="12.75">
      <c r="A125" s="26" t="s">
        <v>48</v>
      </c>
      <c r="B125" s="31" t="s">
        <v>484</v>
      </c>
      <c r="C125" s="31" t="s">
        <v>183</v>
      </c>
      <c r="D125" s="26" t="s">
        <v>50</v>
      </c>
      <c r="E125" s="32" t="s">
        <v>184</v>
      </c>
      <c r="F125" s="33" t="s">
        <v>179</v>
      </c>
      <c r="G125" s="34">
        <v>8.27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25.5">
      <c r="A126" s="36" t="s">
        <v>53</v>
      </c>
      <c r="E126" s="37" t="s">
        <v>185</v>
      </c>
    </row>
    <row r="127" spans="1:5" ht="12.75">
      <c r="A127" s="38" t="s">
        <v>55</v>
      </c>
      <c r="E127" s="39" t="s">
        <v>545</v>
      </c>
    </row>
    <row r="128" spans="1:5" ht="51">
      <c r="A128" t="s">
        <v>56</v>
      </c>
      <c r="E128" s="37" t="s">
        <v>187</v>
      </c>
    </row>
    <row r="129" spans="1:16" ht="12.75">
      <c r="A129" s="26" t="s">
        <v>48</v>
      </c>
      <c r="B129" s="31" t="s">
        <v>240</v>
      </c>
      <c r="C129" s="31" t="s">
        <v>241</v>
      </c>
      <c r="D129" s="26" t="s">
        <v>151</v>
      </c>
      <c r="E129" s="32" t="s">
        <v>242</v>
      </c>
      <c r="F129" s="33" t="s">
        <v>133</v>
      </c>
      <c r="G129" s="34">
        <v>94.481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51">
      <c r="A130" s="36" t="s">
        <v>53</v>
      </c>
      <c r="E130" s="37" t="s">
        <v>243</v>
      </c>
    </row>
    <row r="131" spans="1:5" ht="12.75">
      <c r="A131" s="38" t="s">
        <v>55</v>
      </c>
      <c r="E131" s="39" t="s">
        <v>546</v>
      </c>
    </row>
    <row r="132" spans="1:5" ht="51">
      <c r="A132" t="s">
        <v>56</v>
      </c>
      <c r="E132" s="37" t="s">
        <v>187</v>
      </c>
    </row>
    <row r="133" spans="1:16" ht="12.75">
      <c r="A133" s="26" t="s">
        <v>48</v>
      </c>
      <c r="B133" s="31" t="s">
        <v>547</v>
      </c>
      <c r="C133" s="31" t="s">
        <v>241</v>
      </c>
      <c r="D133" s="26" t="s">
        <v>50</v>
      </c>
      <c r="E133" s="32" t="s">
        <v>242</v>
      </c>
      <c r="F133" s="33" t="s">
        <v>133</v>
      </c>
      <c r="G133" s="34">
        <v>224.182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51">
      <c r="A134" s="36" t="s">
        <v>53</v>
      </c>
      <c r="E134" s="45" t="s">
        <v>548</v>
      </c>
    </row>
    <row r="135" spans="1:5" ht="12.75">
      <c r="A135" s="38" t="s">
        <v>55</v>
      </c>
      <c r="E135" s="39" t="s">
        <v>549</v>
      </c>
    </row>
    <row r="136" spans="1:5" ht="51">
      <c r="A136" t="s">
        <v>56</v>
      </c>
      <c r="E136" s="37" t="s">
        <v>187</v>
      </c>
    </row>
    <row r="137" spans="1:16" ht="12.75">
      <c r="A137" s="26" t="s">
        <v>48</v>
      </c>
      <c r="B137" s="31" t="s">
        <v>550</v>
      </c>
      <c r="C137" s="31" t="s">
        <v>216</v>
      </c>
      <c r="D137" s="26" t="s">
        <v>50</v>
      </c>
      <c r="E137" s="32" t="s">
        <v>217</v>
      </c>
      <c r="F137" s="33" t="s">
        <v>179</v>
      </c>
      <c r="G137" s="34">
        <v>2921.26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38.25">
      <c r="A138" s="36" t="s">
        <v>53</v>
      </c>
      <c r="E138" s="45" t="s">
        <v>551</v>
      </c>
    </row>
    <row r="139" spans="1:5" ht="12.75">
      <c r="A139" s="38" t="s">
        <v>55</v>
      </c>
      <c r="E139" s="39" t="s">
        <v>552</v>
      </c>
    </row>
    <row r="140" spans="1:5" ht="76.5">
      <c r="A140" t="s">
        <v>56</v>
      </c>
      <c r="E140" s="37" t="s">
        <v>220</v>
      </c>
    </row>
    <row r="141" spans="1:16" ht="12.75">
      <c r="A141" s="26" t="s">
        <v>48</v>
      </c>
      <c r="B141" s="31" t="s">
        <v>553</v>
      </c>
      <c r="C141" s="31" t="s">
        <v>554</v>
      </c>
      <c r="D141" s="26" t="s">
        <v>50</v>
      </c>
      <c r="E141" s="32" t="s">
        <v>555</v>
      </c>
      <c r="F141" s="33" t="s">
        <v>179</v>
      </c>
      <c r="G141" s="34">
        <v>896.728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38.25">
      <c r="A142" s="36" t="s">
        <v>53</v>
      </c>
      <c r="E142" s="45" t="s">
        <v>556</v>
      </c>
    </row>
    <row r="143" spans="1:5" ht="12.75">
      <c r="A143" s="38" t="s">
        <v>55</v>
      </c>
      <c r="E143" s="39" t="s">
        <v>557</v>
      </c>
    </row>
    <row r="144" spans="1:5" ht="51">
      <c r="A144" t="s">
        <v>56</v>
      </c>
      <c r="E144" s="37" t="s">
        <v>192</v>
      </c>
    </row>
    <row r="145" spans="1:16" ht="12.75">
      <c r="A145" s="26" t="s">
        <v>48</v>
      </c>
      <c r="B145" s="31" t="s">
        <v>558</v>
      </c>
      <c r="C145" s="31" t="s">
        <v>188</v>
      </c>
      <c r="D145" s="26" t="s">
        <v>151</v>
      </c>
      <c r="E145" s="32" t="s">
        <v>189</v>
      </c>
      <c r="F145" s="33" t="s">
        <v>179</v>
      </c>
      <c r="G145" s="34">
        <v>3854.81</v>
      </c>
      <c r="H145" s="35">
        <v>0</v>
      </c>
      <c r="I145" s="35">
        <f>ROUND(ROUND(H145,2)*ROUND(G145,3),2)</f>
      </c>
      <c r="O145">
        <f>(I145*21)/100</f>
      </c>
      <c r="P145" t="s">
        <v>27</v>
      </c>
    </row>
    <row r="146" spans="1:5" ht="51">
      <c r="A146" s="36" t="s">
        <v>53</v>
      </c>
      <c r="E146" s="37" t="s">
        <v>559</v>
      </c>
    </row>
    <row r="147" spans="1:5" ht="12.75">
      <c r="A147" s="38" t="s">
        <v>55</v>
      </c>
      <c r="E147" s="39" t="s">
        <v>560</v>
      </c>
    </row>
    <row r="148" spans="1:5" ht="51">
      <c r="A148" t="s">
        <v>56</v>
      </c>
      <c r="E148" s="37" t="s">
        <v>192</v>
      </c>
    </row>
    <row r="149" spans="1:16" ht="12.75">
      <c r="A149" s="26" t="s">
        <v>48</v>
      </c>
      <c r="B149" s="31" t="s">
        <v>561</v>
      </c>
      <c r="C149" s="31" t="s">
        <v>211</v>
      </c>
      <c r="D149" s="26" t="s">
        <v>50</v>
      </c>
      <c r="E149" s="32" t="s">
        <v>212</v>
      </c>
      <c r="F149" s="33" t="s">
        <v>179</v>
      </c>
      <c r="G149" s="34">
        <v>3854.815</v>
      </c>
      <c r="H149" s="35">
        <v>0</v>
      </c>
      <c r="I149" s="35">
        <f>ROUND(ROUND(H149,2)*ROUND(G149,3),2)</f>
      </c>
      <c r="O149">
        <f>(I149*21)/100</f>
      </c>
      <c r="P149" t="s">
        <v>27</v>
      </c>
    </row>
    <row r="150" spans="1:5" ht="38.25">
      <c r="A150" s="36" t="s">
        <v>53</v>
      </c>
      <c r="E150" s="45" t="s">
        <v>562</v>
      </c>
    </row>
    <row r="151" spans="1:5" ht="12.75">
      <c r="A151" s="38" t="s">
        <v>55</v>
      </c>
      <c r="E151" s="39" t="s">
        <v>563</v>
      </c>
    </row>
    <row r="152" spans="1:5" ht="140.25">
      <c r="A152" t="s">
        <v>56</v>
      </c>
      <c r="E152" s="37" t="s">
        <v>199</v>
      </c>
    </row>
    <row r="153" spans="1:16" ht="12.75">
      <c r="A153" s="26" t="s">
        <v>48</v>
      </c>
      <c r="B153" s="31" t="s">
        <v>564</v>
      </c>
      <c r="C153" s="31" t="s">
        <v>565</v>
      </c>
      <c r="D153" s="26" t="s">
        <v>50</v>
      </c>
      <c r="E153" s="32" t="s">
        <v>566</v>
      </c>
      <c r="F153" s="33" t="s">
        <v>133</v>
      </c>
      <c r="G153" s="34">
        <v>782.964</v>
      </c>
      <c r="H153" s="35">
        <v>0</v>
      </c>
      <c r="I153" s="35">
        <f>ROUND(ROUND(H153,2)*ROUND(G153,3),2)</f>
      </c>
      <c r="O153">
        <f>(I153*21)/100</f>
      </c>
      <c r="P153" t="s">
        <v>27</v>
      </c>
    </row>
    <row r="154" spans="1:5" ht="38.25">
      <c r="A154" s="36" t="s">
        <v>53</v>
      </c>
      <c r="E154" s="45" t="s">
        <v>567</v>
      </c>
    </row>
    <row r="155" spans="1:5" ht="12.75">
      <c r="A155" s="38" t="s">
        <v>55</v>
      </c>
      <c r="E155" s="39" t="s">
        <v>568</v>
      </c>
    </row>
    <row r="156" spans="1:5" ht="140.25">
      <c r="A156" t="s">
        <v>56</v>
      </c>
      <c r="E156" s="37" t="s">
        <v>199</v>
      </c>
    </row>
    <row r="157" spans="1:16" ht="12.75">
      <c r="A157" s="26" t="s">
        <v>48</v>
      </c>
      <c r="B157" s="31" t="s">
        <v>245</v>
      </c>
      <c r="C157" s="31" t="s">
        <v>246</v>
      </c>
      <c r="D157" s="26" t="s">
        <v>50</v>
      </c>
      <c r="E157" s="32" t="s">
        <v>247</v>
      </c>
      <c r="F157" s="33" t="s">
        <v>133</v>
      </c>
      <c r="G157" s="34">
        <v>75.585</v>
      </c>
      <c r="H157" s="35">
        <v>0</v>
      </c>
      <c r="I157" s="35">
        <f>ROUND(ROUND(H157,2)*ROUND(G157,3),2)</f>
      </c>
      <c r="O157">
        <f>(I157*21)/100</f>
      </c>
      <c r="P157" t="s">
        <v>27</v>
      </c>
    </row>
    <row r="158" spans="1:5" ht="51">
      <c r="A158" s="36" t="s">
        <v>53</v>
      </c>
      <c r="E158" s="37" t="s">
        <v>248</v>
      </c>
    </row>
    <row r="159" spans="1:5" ht="12.75">
      <c r="A159" s="38" t="s">
        <v>55</v>
      </c>
      <c r="E159" s="39" t="s">
        <v>569</v>
      </c>
    </row>
    <row r="160" spans="1:5" ht="51">
      <c r="A160" t="s">
        <v>56</v>
      </c>
      <c r="E160" s="37" t="s">
        <v>187</v>
      </c>
    </row>
    <row r="161" spans="1:18" ht="12.75" customHeight="1">
      <c r="A161" s="6" t="s">
        <v>46</v>
      </c>
      <c r="B161" s="6"/>
      <c r="C161" s="42" t="s">
        <v>42</v>
      </c>
      <c r="D161" s="6"/>
      <c r="E161" s="29" t="s">
        <v>250</v>
      </c>
      <c r="F161" s="6"/>
      <c r="G161" s="6"/>
      <c r="H161" s="6"/>
      <c r="I161" s="43">
        <f>0+Q161</f>
      </c>
      <c r="O161">
        <f>0+R161</f>
      </c>
      <c r="Q161">
        <f>0+I162+I166+I170+I174</f>
      </c>
      <c r="R161">
        <f>0+O162+O166+O170+O174</f>
      </c>
    </row>
    <row r="162" spans="1:16" ht="12.75">
      <c r="A162" s="26" t="s">
        <v>48</v>
      </c>
      <c r="B162" s="31" t="s">
        <v>261</v>
      </c>
      <c r="C162" s="31" t="s">
        <v>262</v>
      </c>
      <c r="D162" s="26" t="s">
        <v>50</v>
      </c>
      <c r="E162" s="32" t="s">
        <v>263</v>
      </c>
      <c r="F162" s="33" t="s">
        <v>236</v>
      </c>
      <c r="G162" s="34">
        <v>62.8</v>
      </c>
      <c r="H162" s="35">
        <v>0</v>
      </c>
      <c r="I162" s="35">
        <f>ROUND(ROUND(H162,2)*ROUND(G162,3),2)</f>
      </c>
      <c r="O162">
        <f>(I162*21)/100</f>
      </c>
      <c r="P162" t="s">
        <v>27</v>
      </c>
    </row>
    <row r="163" spans="1:5" ht="38.25">
      <c r="A163" s="36" t="s">
        <v>53</v>
      </c>
      <c r="E163" s="37" t="s">
        <v>264</v>
      </c>
    </row>
    <row r="164" spans="1:5" ht="12.75">
      <c r="A164" s="38" t="s">
        <v>55</v>
      </c>
      <c r="E164" s="39" t="s">
        <v>544</v>
      </c>
    </row>
    <row r="165" spans="1:5" ht="51">
      <c r="A165" t="s">
        <v>56</v>
      </c>
      <c r="E165" s="37" t="s">
        <v>266</v>
      </c>
    </row>
    <row r="166" spans="1:16" ht="12.75">
      <c r="A166" s="26" t="s">
        <v>48</v>
      </c>
      <c r="B166" s="31" t="s">
        <v>267</v>
      </c>
      <c r="C166" s="31" t="s">
        <v>268</v>
      </c>
      <c r="D166" s="26" t="s">
        <v>50</v>
      </c>
      <c r="E166" s="32" t="s">
        <v>269</v>
      </c>
      <c r="F166" s="33" t="s">
        <v>236</v>
      </c>
      <c r="G166" s="34">
        <v>62.8</v>
      </c>
      <c r="H166" s="35">
        <v>0</v>
      </c>
      <c r="I166" s="35">
        <f>ROUND(ROUND(H166,2)*ROUND(G166,3),2)</f>
      </c>
      <c r="O166">
        <f>(I166*21)/100</f>
      </c>
      <c r="P166" t="s">
        <v>27</v>
      </c>
    </row>
    <row r="167" spans="1:5" ht="51">
      <c r="A167" s="36" t="s">
        <v>53</v>
      </c>
      <c r="E167" s="37" t="s">
        <v>270</v>
      </c>
    </row>
    <row r="168" spans="1:5" ht="12.75">
      <c r="A168" s="38" t="s">
        <v>55</v>
      </c>
      <c r="E168" s="39" t="s">
        <v>544</v>
      </c>
    </row>
    <row r="169" spans="1:5" ht="25.5">
      <c r="A169" t="s">
        <v>56</v>
      </c>
      <c r="E169" s="37" t="s">
        <v>271</v>
      </c>
    </row>
    <row r="170" spans="1:16" ht="12.75">
      <c r="A170" s="26" t="s">
        <v>48</v>
      </c>
      <c r="B170" s="31" t="s">
        <v>570</v>
      </c>
      <c r="C170" s="31" t="s">
        <v>252</v>
      </c>
      <c r="D170" s="26" t="s">
        <v>131</v>
      </c>
      <c r="E170" s="32" t="s">
        <v>253</v>
      </c>
      <c r="F170" s="33" t="s">
        <v>254</v>
      </c>
      <c r="G170" s="34">
        <v>33</v>
      </c>
      <c r="H170" s="35">
        <v>0</v>
      </c>
      <c r="I170" s="35">
        <f>ROUND(ROUND(H170,2)*ROUND(G170,3),2)</f>
      </c>
      <c r="O170">
        <f>(I170*21)/100</f>
      </c>
      <c r="P170" t="s">
        <v>27</v>
      </c>
    </row>
    <row r="171" spans="1:5" ht="25.5">
      <c r="A171" s="36" t="s">
        <v>53</v>
      </c>
      <c r="E171" s="37" t="s">
        <v>255</v>
      </c>
    </row>
    <row r="172" spans="1:5" ht="12.75">
      <c r="A172" s="38" t="s">
        <v>55</v>
      </c>
      <c r="E172" s="39" t="s">
        <v>571</v>
      </c>
    </row>
    <row r="173" spans="1:5" ht="51">
      <c r="A173" t="s">
        <v>56</v>
      </c>
      <c r="E173" s="37" t="s">
        <v>257</v>
      </c>
    </row>
    <row r="174" spans="1:16" ht="12.75">
      <c r="A174" s="26" t="s">
        <v>48</v>
      </c>
      <c r="B174" s="31" t="s">
        <v>572</v>
      </c>
      <c r="C174" s="31" t="s">
        <v>252</v>
      </c>
      <c r="D174" s="26" t="s">
        <v>137</v>
      </c>
      <c r="E174" s="32" t="s">
        <v>253</v>
      </c>
      <c r="F174" s="33" t="s">
        <v>254</v>
      </c>
      <c r="G174" s="34">
        <v>5</v>
      </c>
      <c r="H174" s="35">
        <v>0</v>
      </c>
      <c r="I174" s="35">
        <f>ROUND(ROUND(H174,2)*ROUND(G174,3),2)</f>
      </c>
      <c r="O174">
        <f>(I174*21)/100</f>
      </c>
      <c r="P174" t="s">
        <v>27</v>
      </c>
    </row>
    <row r="175" spans="1:5" ht="38.25">
      <c r="A175" s="36" t="s">
        <v>53</v>
      </c>
      <c r="E175" s="37" t="s">
        <v>259</v>
      </c>
    </row>
    <row r="176" spans="1:5" ht="12.75">
      <c r="A176" s="38" t="s">
        <v>55</v>
      </c>
      <c r="E176" s="39" t="s">
        <v>573</v>
      </c>
    </row>
    <row r="177" spans="1:5" ht="51">
      <c r="A177" t="s">
        <v>56</v>
      </c>
      <c r="E177" s="37" t="s">
        <v>257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