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část 1_SO 010" sheetId="2" r:id="rId2"/>
    <sheet name="část 1_SO 101" sheetId="3" r:id="rId3"/>
    <sheet name="část 1_SO 180" sheetId="4" r:id="rId4"/>
    <sheet name="část 1_SO 190" sheetId="5" r:id="rId5"/>
    <sheet name="část 1_SO 251" sheetId="6" r:id="rId6"/>
    <sheet name="část 1_SO 431.1" sheetId="7" r:id="rId7"/>
    <sheet name="část 1_SO 800.1" sheetId="8" r:id="rId8"/>
    <sheet name="část 1_VON-1" sheetId="9" r:id="rId9"/>
    <sheet name="část 2_SO 134" sheetId="10" r:id="rId10"/>
    <sheet name="část 2_SO 252" sheetId="11" r:id="rId11"/>
    <sheet name="část 2_SO 310" sheetId="12" r:id="rId12"/>
    <sheet name="část 2_SO 431.2" sheetId="13" r:id="rId13"/>
    <sheet name="část 2_SO 800.2" sheetId="14" r:id="rId14"/>
    <sheet name="část 2_VON-2" sheetId="15" r:id="rId15"/>
  </sheets>
  <definedNames/>
  <calcPr fullCalcOnLoad="1"/>
</workbook>
</file>

<file path=xl/sharedStrings.xml><?xml version="1.0" encoding="utf-8"?>
<sst xmlns="http://schemas.openxmlformats.org/spreadsheetml/2006/main" count="3917" uniqueCount="944">
  <si>
    <t>Firma: Atelier PROMIKA s.r.o.</t>
  </si>
  <si>
    <t>Rekapitulace ceny</t>
  </si>
  <si>
    <t>Stavba: 2135 - Okružní křižovatka silnic II/106 x III/1065 x III/1066 - Krhanice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</si>
  <si>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</si>
  <si>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</si>
  <si>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</si>
  <si>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</si>
  <si>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</si>
  <si>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</si>
  <si>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</si>
  <si>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</si>
  <si>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</si>
  <si>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</si>
  <si>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</si>
  <si>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</si>
  <si>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2135</t>
  </si>
  <si>
    <t>Okružní křižovatka silnic II/106 x III/1065 x III/1066 - Krhanice</t>
  </si>
  <si>
    <t>O</t>
  </si>
  <si>
    <t>Objekt:</t>
  </si>
  <si>
    <t>část 1</t>
  </si>
  <si>
    <t>ČÁST STAVBY č. 1 - INVESTOR KSÚS SK</t>
  </si>
  <si>
    <t>O1</t>
  </si>
  <si>
    <t>Rozpočet:</t>
  </si>
  <si>
    <t>0,00</t>
  </si>
  <si>
    <t>15,00</t>
  </si>
  <si>
    <t>21,00</t>
  </si>
  <si>
    <t>3</t>
  </si>
  <si>
    <t>2</t>
  </si>
  <si>
    <t>SO 010</t>
  </si>
  <si>
    <t>Příprava staveniště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</si>
  <si>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</si>
  <si>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</si>
  <si>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</si>
  <si>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</si>
  <si>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</si>
  <si>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</si>
  <si>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</si>
  <si>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</si>
  <si>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</si>
  <si>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</si>
  <si>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</si>
  <si>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</si>
  <si>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</si>
  <si>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</si>
  <si>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</si>
  <si>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</si>
  <si>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</si>
  <si>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SO 010</t>
  </si>
  <si>
    <t>SD</t>
  </si>
  <si>
    <t>Zemní práce</t>
  </si>
  <si>
    <t>P</t>
  </si>
  <si>
    <t>11120</t>
  </si>
  <si>
    <t/>
  </si>
  <si>
    <t>ODSTRANĚNÍ KŘOVIN</t>
  </si>
  <si>
    <t>M2</t>
  </si>
  <si>
    <t>PP</t>
  </si>
  <si>
    <t>vč. likvidace dřevní hmoty dle dispozic zhotovitele</t>
  </si>
  <si>
    <t>VV</t>
  </si>
  <si>
    <t>Porostní skupiny určené k celoplošné likvidaci (3ks): 593=593,000 [A]</t>
  </si>
  <si>
    <t>11201</t>
  </si>
  <si>
    <t>KÁCENÍ STROMŮ D KMENE DO 0,5M S ODSTRANĚNÍM PAŘEZŮ</t>
  </si>
  <si>
    <t>KUS</t>
  </si>
  <si>
    <t>POZN.: Povinný odkup dřevní hmoty (kmeny, silné části větví) zhotovitelem! Ostatní vč. likvidace dle dispozic zhotovitele. 
vč. příp. opatření proti poškození okolních ploch.</t>
  </si>
  <si>
    <t>Kácení dřevin (obvod kmene &gt; 80 cm měřený ve výšce 1,3 m ; D do 0,5m): 2=2,000 [A]</t>
  </si>
  <si>
    <t>11241</t>
  </si>
  <si>
    <t>ÚPRAVA STROMŮ D DO 0,5M ŘEZEM VĚTVÍ</t>
  </si>
  <si>
    <t>Zdravotní řez a úprava průjezdního či průchozího profilu: 1=1,000 [A]</t>
  </si>
  <si>
    <t>184721</t>
  </si>
  <si>
    <t>ZDRAVOTNÍ ŘEZ VĚTVÍ STROMŮ  KMENE D DO 50CM</t>
  </si>
  <si>
    <t>Řez ovocných dřevin zdravotní: 2=2,000 [A]</t>
  </si>
  <si>
    <t>18481</t>
  </si>
  <si>
    <t>OCHRANA STROMŮ BEDNĚNÍM</t>
  </si>
  <si>
    <t>zřízení, údržba a následné odstranění</t>
  </si>
  <si>
    <t>Ochrana stromů při stavební činnosti (v. do 2m, obvod bednění do 4x1,5m): 11*2,0*6,0=132,000 [A]</t>
  </si>
  <si>
    <t>SO 101</t>
  </si>
  <si>
    <t>Okružní křižovatka</t>
  </si>
  <si>
    <t xml:space="preserve">  SO 101</t>
  </si>
  <si>
    <t>Všeobecné konstrukce a práce</t>
  </si>
  <si>
    <t>014102</t>
  </si>
  <si>
    <t>a</t>
  </si>
  <si>
    <t>POPLATKY ZA SKLÁDKU</t>
  </si>
  <si>
    <t>T</t>
  </si>
  <si>
    <t>zemina, kamenivo, kamen</t>
  </si>
  <si>
    <t>dle pol. 113328.a: 356,98*2,1=749,658 [A] 
dle pol. 113328.b: 79,669*2,1=167,305 [B] 
dle pol. 122738: 525,0*1,8=945,000 [C] 
dle pol. 123738: 155,485*1,8=279,873 [D] 
dle pol. 12924: 224,4*0,15*2,0=67,320 [E] 
dle pol. 131738: 4,1*1,8=7,380 [F] 
dle pol. 132738: 16,2*1,8=29,160 [G] 
dle pol. 966138: 2,25*2,6=5,850 [H] 
Celkem: A+B+C+D+E+F+G+H=2 251,546 [I]</t>
  </si>
  <si>
    <t>b</t>
  </si>
  <si>
    <t>asfalty (kusové, z dobourání krajů), bez PAU</t>
  </si>
  <si>
    <t>dle pol. 113138: 12,24*2,3=28,152 [A]</t>
  </si>
  <si>
    <t>c</t>
  </si>
  <si>
    <t>beton, železobeton</t>
  </si>
  <si>
    <t>dle pol. 11336: 0,84*2,5=2,100 [A] 
dle pol. 966168: 7,56*2,5=18,900 [B] 
dle pol. 966358: 38,5*0,4*2,5=38,500 [C] 
Celkem: A+B+C=59,500 [D]</t>
  </si>
  <si>
    <t>113138</t>
  </si>
  <si>
    <t>ODSTRANĚNÍ KRYTU ZPEVNĚNÝCH PLOCH S ASFALT POJIVEM, ODVOZ DO 20KM</t>
  </si>
  <si>
    <t>M3</t>
  </si>
  <si>
    <t>vč. odvozu a uložení na obalovně / recyklačním středisku s provozním zařízením pro použití / zpracování znovuzískané asfaltové směsi dle dispozic zhotovitele, vzdálenost uvedena orientačně</t>
  </si>
  <si>
    <t>Bourací práce 
Odbourání okrajů vozovky silnice tl. do 150mm pro realizaci nové nezpevněné krajnice (bez PAU) prům. š. 0,2m: 408,0*0,2*0,15=12,240 [A]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</si>
  <si>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</si>
  <si>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</si>
  <si>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</t>
  </si>
  <si>
    <t>Bourací práce 
Odstranění nestmelených, podkladních vrstev vozovky do hl. cca 260 mm: 1373*0,26=356,980 [A]</t>
  </si>
  <si>
    <t>vč. odvozu a uložení na recyklační středisko / trvalou skládku dle dispozic zhotovitele, vzdálenost uvedena orientačně 
POZN.: Položka bude čerpána po odsouhlasení objednatelem, na základě výsledků zatěžovacích zkoušek, v rozsahu dle pokynů geotechnického dozoru a za souhlasu TDI !</t>
  </si>
  <si>
    <t>Sanace 
Výměna kompl.vrstvy  ŠDA 0/63 v tl. 250 mm v příp. nutnosti sanace podloží (odhad 20% ze zpevněných ploch): (1110+90+58+7,5+15+237)*1,05*0,25*0,2=79,669 [A]</t>
  </si>
  <si>
    <t>7</t>
  </si>
  <si>
    <t>11336</t>
  </si>
  <si>
    <t>ODSTRANĚNÍ PODKLADU ZPEVNĚNÝCH PLOCH ZE SILNIČNÍCH DÍLCŮ (PANELŮ)</t>
  </si>
  <si>
    <t>vč. odvozu a uložení na recyklační středisko / trvalou skládku dle dispozic zhotovitele</t>
  </si>
  <si>
    <t>Bourací práce 
Vybourání stávajících bus zastávek - bet. panel 3 x 1 m: 2*2,0*1,0*0,21=0,840 [A]</t>
  </si>
  <si>
    <t>8</t>
  </si>
  <si>
    <t>11372</t>
  </si>
  <si>
    <t>FRÉZOVÁNÍ ZPEVNĚNÝCH PLOCH ASFALTOVÝCH</t>
  </si>
  <si>
    <t>vč. odvozu a uskladnění dle dispozic zhotovitele 
POZN.: Povinný odkup frézované zhotovitelem! 
Materiál není odpadem!</t>
  </si>
  <si>
    <t>Bourací práce 
Odfrézování  živičných vrstev vozovky prům. tl. 100mm (bez PAU): 2327*0,1=232,700 [A]</t>
  </si>
  <si>
    <t>113764</t>
  </si>
  <si>
    <t>FRÉZOVÁNÍ DRÁŽKY PRŮŘEZU DO 400MM2 V ASFALTOVÉ VOZOVCE</t>
  </si>
  <si>
    <t>M</t>
  </si>
  <si>
    <t>vč. likvidace odpadu</t>
  </si>
  <si>
    <t>Komunikace 
Napojení na stáv. stav - příprava pro zálivku: 28,0=28,000 [A]</t>
  </si>
  <si>
    <t>121104</t>
  </si>
  <si>
    <t>SEJMUTÍ ORNICE NEBO LESNÍ PŮDY S ODVOZEM DO 5KM</t>
  </si>
  <si>
    <t>vč. odvozu na meziskládku dle dispozic zhotovitele, vzdálenost uvedena orientačně</t>
  </si>
  <si>
    <t>Zemní práce 
Sejmutí humózní hlíny vč. drnu v řešeném území v tl. cca 0,15 m (dle místních podmínek): 1100*0,15=165,000 [A]</t>
  </si>
  <si>
    <t>11</t>
  </si>
  <si>
    <t>122738</t>
  </si>
  <si>
    <t>ODKOPÁVKY A PROKOPÁVKY OBECNÉ TŘ. I, ODVOZ DO 20KM</t>
  </si>
  <si>
    <t>vč. odvozu na recyklační středisko / trvalou skládku dle dispozic zhotovitele, vzdálenost uvedena orientačně 
POZN.: Možnost použití vytěžených materiálů zpět do konstrukce posoudí odpovědný geotechnik v průběhu provádění stavební činnosti dle konkrétních podmínek na stavbě.</t>
  </si>
  <si>
    <t>Zemní práce 
Výkop (dle bilance zemních prací): 75,0=75,000 [A] 
Výkop pro realizaci propustků (rýhy přes 2m): 450,0=450,000 [B] 
Celkem: A+B=525,000 [C]</t>
  </si>
  <si>
    <t>12</t>
  </si>
  <si>
    <t>123738</t>
  </si>
  <si>
    <t>ODKOP PRO SPOD STAVBU SILNIC A ŽELEZNIC TŘ. I, ODVOZ DO 20KM</t>
  </si>
  <si>
    <t>vč. odvozu na recyklační středisko / trvalou skládku dle dispozic zhotovitele, vzdálenost uvedena orientačně 
POZN.: Položka bude čerpána po odsouhlasení objednatelem, na základě výsledků zatěžovacích zkoušek, v rozsahu dle pokynů geotechnického dozoru a za souhlasu TDI !</t>
  </si>
  <si>
    <t>Zemní práce 
Sanace aktivní zóny vozovky (odhad 20% ze zpevněných ploch) v tl. 0,5m: (1006+90+58+7,5+15+237)*1,1*0,2*0,5=155,485 [A]</t>
  </si>
  <si>
    <t>13</t>
  </si>
  <si>
    <t>125734</t>
  </si>
  <si>
    <t>VYKOPÁVKY ZE ZEMNÍKŮ A SKLÁDEK TŘ. I, ODVOZ DO 5KM</t>
  </si>
  <si>
    <t>vč. dovozu z meziskládky dle dispozic zhotovitele, vzdálenost uvedena orientačně 
POZN.: Předpoklad využití 100% sejmuté humózní vrstvy</t>
  </si>
  <si>
    <t>Zemní práce 
Ohumusování v tl. min. 0,15m - doprava materiálu (dle pol. 121104): 165=165,000 [A]</t>
  </si>
  <si>
    <t>14</t>
  </si>
  <si>
    <t>12924</t>
  </si>
  <si>
    <t>ČIŠTĚNÍ KRAJNIC OD NÁNOSU TL. DO 200MM</t>
  </si>
  <si>
    <t>Bourací práce 
Odtěžení okrajů vozovky silnice prům. tl. 150mm pro realizaci nové nezpevněné krajnice, prům. š. 0,55m: 408,0*0,55=224,400 [A]</t>
  </si>
  <si>
    <t>15</t>
  </si>
  <si>
    <t>131738</t>
  </si>
  <si>
    <t>HLOUBENÍ JAM ZAPAŽ I NEPAŽ TŘ. I, ODVOZ DO 20KM</t>
  </si>
  <si>
    <t>vč. odvozu na recyklační středisko / trvalou skládku dle dispozic zhotovitele, vzdálenost uvedena orientačně</t>
  </si>
  <si>
    <t>Zemní práce 
Výkop jam pro UV: 2*0,9+2*1,15=4,100 [A]</t>
  </si>
  <si>
    <t>16</t>
  </si>
  <si>
    <t>132738</t>
  </si>
  <si>
    <t>HLOUBENÍ RÝH ŠÍŘ DO 2M PAŽ I NEPAŽ TŘ. I, ODVOZ DO 20KM</t>
  </si>
  <si>
    <t>vč. odvozu na recyklační středisko / trvalou skládku dle dispozic zhotovitele, vzdálenost uvedena orientačně 
POZN.: Výkop rýhy trativodu vykázán nad rámec položky 21262, z důvodu průřezu rýhy přes 0,15 m2/m'.</t>
  </si>
  <si>
    <t>Zemní práce 
Výkop rýhy trativodu: 81,0*0,4*0,5=16,200 [A]</t>
  </si>
  <si>
    <t>17</t>
  </si>
  <si>
    <t>17120</t>
  </si>
  <si>
    <t>ULOŽENÍ SYPANINY DO NÁSYPŮ A NA SKLÁDKY BEZ ZHUTNĚNÍ</t>
  </si>
  <si>
    <t>meziskládka - 
- dle pol. 121104: 165,0=165,000 [A] 
recyklační středisko / trvalá skládka - 
- dle pol. 122738: 525,0=525,000 [B] 
- dle pol. 123738: 155,485=155,485 [C] 
- dle pol. 131738: 4,1=4,100 [D] 
- dle pol. 132738: 16,2=16,200 [E] 
Celkem: A+B+C+D+E=865,785 [F]</t>
  </si>
  <si>
    <t>18</t>
  </si>
  <si>
    <t>17180</t>
  </si>
  <si>
    <t>ULOŽENÍ SYPANINY DO NÁSYPŮ Z NAKUPOVANÝCH MATERIÁLŮ</t>
  </si>
  <si>
    <t>Předpoklad 100% nakupovaný materiál 
POZN.: Možnost použití vytěžených materiálů zpět do konstrukce posoudí odpovědný geotechnik v průběhu provádění stavební činnosti dle konkrétních podmínek na stavbě.</t>
  </si>
  <si>
    <t>Zemní práce 
Násyp (dle bilance zemních prací): 230,0=230,000 [A]</t>
  </si>
  <si>
    <t>19</t>
  </si>
  <si>
    <t>POZN.: Položka bude čerpána po odsouhlasení objednatelem, na základě výsledků zatěžovacích zkoušek, v rozsahu dle pokynů geotechnického dozoru a za souhlasu TDI !</t>
  </si>
  <si>
    <t>20</t>
  </si>
  <si>
    <t>17481</t>
  </si>
  <si>
    <t>ZÁSYP JAM A RÝH Z NAKUPOVANÝCH MATERIÁLŮ</t>
  </si>
  <si>
    <t>Zemní práce 
Zásyp konstrukce propustků: 370,0=370,000 [A]</t>
  </si>
  <si>
    <t>21</t>
  </si>
  <si>
    <t>18110</t>
  </si>
  <si>
    <t>ÚPRAVA PLÁNĚ SE ZHUTNĚNÍM V HORNINĚ TŘ. I</t>
  </si>
  <si>
    <t>Zemní práce 
Úprava zemní pláně / parapláně zpevněných ploch: (1006+90+58+7,5+15+237)*1,1=1 554,850 [A]</t>
  </si>
  <si>
    <t>22</t>
  </si>
  <si>
    <t>18130</t>
  </si>
  <si>
    <t>ÚPRAVA PLÁNĚ BEZ ZHUTNĚNÍ</t>
  </si>
  <si>
    <t>Zemní práce 
Ohumusování v tl. min. 0,15m - příprava plochy (svahování, vyrovnání): 940=940,000 [A]</t>
  </si>
  <si>
    <t>23</t>
  </si>
  <si>
    <t>18223</t>
  </si>
  <si>
    <t>ROZPROSTŘENÍ ORNICE VE SVAHU V TL DO 0,20M</t>
  </si>
  <si>
    <t>převažující svah - přilehlé plochy, příkopy</t>
  </si>
  <si>
    <t>Zemní práce 
Ohumusování v tl. min. 0,15m: 940=940,000 [A]</t>
  </si>
  <si>
    <t>24</t>
  </si>
  <si>
    <t>18242</t>
  </si>
  <si>
    <t>ZALOŽENÍ TRÁVNÍKU HYDROOSEVEM NA ORNICI</t>
  </si>
  <si>
    <t>Zemní práce 
Zatravnění hydroosevem (vč. příp. ručního osetí): 940=940,000 [A]</t>
  </si>
  <si>
    <t>25</t>
  </si>
  <si>
    <t>18247</t>
  </si>
  <si>
    <t>OŠETŘOVÁNÍ TRÁVNÍKU</t>
  </si>
  <si>
    <t>Zemní práce 
Údržba zatravněných ploch do předání správci: 940=940,000 [A]</t>
  </si>
  <si>
    <t>Základy</t>
  </si>
  <si>
    <t>26</t>
  </si>
  <si>
    <t>21197</t>
  </si>
  <si>
    <t>OPLÁŠTĚNÍ ODVODŇOVACÍCH ŽEBER Z GEOTEXTILIE</t>
  </si>
  <si>
    <t>Odvodnění 
Podélná drenáž: 81,0*2,2=178,200 [A]</t>
  </si>
  <si>
    <t>27</t>
  </si>
  <si>
    <t>21262</t>
  </si>
  <si>
    <t>TRATIVODY KOMPLET Z TRUB Z PLAST HMOT DN DO 100MM</t>
  </si>
  <si>
    <t>z částečně perforované rubky DN 100mm, vč. lože ze ŠP a zásypu ŠD fr. 16/32 
POZN.: Výkop rýhy trativodu vykázán nad rámec položky zvlášť, z důvodu průřezu rýhy přes 0,15 m2/m'.</t>
  </si>
  <si>
    <t>Odvodnění 
Podélná drenáž: 81,0=81,000 [A]</t>
  </si>
  <si>
    <t>Vodorovné konstrukce</t>
  </si>
  <si>
    <t>28</t>
  </si>
  <si>
    <t>451313</t>
  </si>
  <si>
    <t>PODKLADNÍ A VÝPLŇOVÉ VRSTVY Z PROSTÉHO BETONU C16/20</t>
  </si>
  <si>
    <t>beton C 16/20 ; tl. 200mm (suchá směs)</t>
  </si>
  <si>
    <t>Odvodnění 
propustek č. 1 DN 800: 22,9*1,6*0,2=7,328 [A] 
propustek č. 2 DN 600: 10,0*1,4*0,2=2,800 [B] 
propustek č. 3 DN 600: 7,3*1,4*0,2=2,044 [C] 
Celkem: A+B+C=12,172 [D]</t>
  </si>
  <si>
    <t>29</t>
  </si>
  <si>
    <t>beton C 16/20 ; tl. 100mm</t>
  </si>
  <si>
    <t>Odvodnění 
Dlažba z lomového kamene (opevnění vtoku, výtoku propustků a drenáže) - podkl. beton: (20+10+20+7,5)*0,1=5,750 [A]</t>
  </si>
  <si>
    <t>30</t>
  </si>
  <si>
    <t>451366</t>
  </si>
  <si>
    <t>VÝZTUŽ PODKL VRSTEV Z KARI-SÍTÍ</t>
  </si>
  <si>
    <t>Vrstva SC vyztužena oboustranně KARI sítí 8/100 – 8/100</t>
  </si>
  <si>
    <t>Komunikace 
Konstrukce prstence: 90,0*1,1*2*7,9/1000*1,15=1,799 [A] 
Konstrukce pojížděných středních ostrůvků: 58,0*2*7,9/1000*1,15=1,054 [B] 
Celkem: A+B=2,853 [C]</t>
  </si>
  <si>
    <t>31</t>
  </si>
  <si>
    <t>45157</t>
  </si>
  <si>
    <t>PODKLADNÍ A VÝPLŇOVÉ VRSTVY Z KAMENIVA TĚŽENÉHO</t>
  </si>
  <si>
    <t>Štěrkopískový podsyp tl. 150mm</t>
  </si>
  <si>
    <t>Odvodnění 
propustek č. 1 DN 800: 22,9*2,4*0,15=8,244 [A] 
propustek č. 2 DN 600: 10,0*2,2*0,15=3,300 [B] 
propustek č. 3 DN 600: 7,3*2,2*0,15=2,409 [C] 
Celkem: A+B+C=13,953 [D]</t>
  </si>
  <si>
    <t>32</t>
  </si>
  <si>
    <t>465512</t>
  </si>
  <si>
    <t>DLAŽBY Z LOMOVÉHO KAMENE NA MC</t>
  </si>
  <si>
    <t>tl. 200mm, vč. vyspárování</t>
  </si>
  <si>
    <t>Odvodnění 
Dlažba z lomového kamene (opevnění vtoku, výtoku propustků a drenáže): (20+10+20+7,5)*0,2=11,500 [A]</t>
  </si>
  <si>
    <t>33</t>
  </si>
  <si>
    <t>467314</t>
  </si>
  <si>
    <t>STUPNĚ A PRAHY VODNÍCH KORYT Z PROSTÉHO BETONU C25/30</t>
  </si>
  <si>
    <t>beton C 25/30 XF3</t>
  </si>
  <si>
    <t>Odvodnění 
betonový práh ukončující opevnění výtok propustku 1,5x0,25x1,1m: 1,5*0,25*1,1=0,413 [A]</t>
  </si>
  <si>
    <t>34</t>
  </si>
  <si>
    <t>467315</t>
  </si>
  <si>
    <t>STUPNĚ A PRAHY VODNÍCH KORYT Z PROSTÉHO BETONU C30/37</t>
  </si>
  <si>
    <t>beton C30/37 XF4</t>
  </si>
  <si>
    <t>Odvodnění 
podpěrné prahy pod propustky (3xbeton.práh 400/600mm dl.2m / 1ks): 3*3*0,4*0,6*2,0=4,320 [A]</t>
  </si>
  <si>
    <t>Komunikace</t>
  </si>
  <si>
    <t>35</t>
  </si>
  <si>
    <t>561141</t>
  </si>
  <si>
    <t>PODKLADNÍ BETON TŘ. I TL. DO 200MM</t>
  </si>
  <si>
    <t>SC, C20/25 (PB I) ; tl. 200mm 
vč. rozšíření podkladních vrstev o 10% 
POZN.: Vrstva SC vyztužena oboustranně KARI sítí 8/100 – 8/100 - vykázáno zvlášť.</t>
  </si>
  <si>
    <t>Komunikace 
Konstrukce prstence: 90,0*1,1=99,000 [A]</t>
  </si>
  <si>
    <t>36</t>
  </si>
  <si>
    <t>561431</t>
  </si>
  <si>
    <t>KAMENIVO ZPEVNĚNÉ CEMENTEM TŘ. I TL. DO 150MM</t>
  </si>
  <si>
    <t>SC, C8/10 (KSC I) ; tl. 150mm 
POZN.: Vrstva SC vyztužena oboustranně KARI sítí 8/100 – 8/100 - vykázáno zvlášť.</t>
  </si>
  <si>
    <t>Komunikace 
Konstrukce pojížděných středních ostrůvků: 58,0=58,000 [A]</t>
  </si>
  <si>
    <t>37</t>
  </si>
  <si>
    <t>562141</t>
  </si>
  <si>
    <t>VOZOVKOVÉ VRSTVY Z MATERIÁLŮ STABIL CEMENTEM TŘ I TL DO 200MM</t>
  </si>
  <si>
    <t>SC, 0/32, C3/4 (SC I) tl. (min.) 150mm 
vč. rozšíření podkladních vrstev prům. o 5% a příp. očištění podkladu</t>
  </si>
  <si>
    <t>Komunikace 
Konstrukce vozovky: 1006,0*1,05=1 056,300 [A]</t>
  </si>
  <si>
    <t>38</t>
  </si>
  <si>
    <t>56330</t>
  </si>
  <si>
    <t>VOZOVKOVÉ VRSTVY ZE ŠTĚRKODRTI</t>
  </si>
  <si>
    <t>Položka zahrnuje pořízení a uložení materiálu s provedením vyrovnání / reprofilace plochy do požadovaných sklonových poměrů a řádné zhutnění. 
POZN.: Položka bude čerpána po odsouhlasení objednatelem, na základě výsledků zatěžovacích zkoušek, v rozsahu dle pokynů geotechnického dozoru a za souhlasu TDI !</t>
  </si>
  <si>
    <t>Komunikace 
Konstrukce vozovky - doplnění (z důvodu výšk. dorovnání) podkladní vrstvy štěrkodrtě ŠDA 0/63 celkem v tl. max. 250 mm dle vzorového řezu a charakteristických řezů: 160=160,000 [A]</t>
  </si>
  <si>
    <t>39</t>
  </si>
  <si>
    <t>56334</t>
  </si>
  <si>
    <t>VOZOVKOVÉ VRSTVY ZE ŠTĚRKODRTI TL. DO 200MM</t>
  </si>
  <si>
    <t>ŠDA 0/63 ; tl. (min.) 150mm 
vč. rozšíření podkladních vrstev o 12%</t>
  </si>
  <si>
    <t>Komunikace 
Konstrukce prstence: 90,0*1,12=100,800 [A] 
Konstrukce chodníku v ostrůvku: 7,5*1,12=8,400 [B] 
Celkem: A+B=109,200 [C]</t>
  </si>
  <si>
    <t>40</t>
  </si>
  <si>
    <t>56335</t>
  </si>
  <si>
    <t>VOZOVKOVÉ VRSTVY ZE ŠTĚRKODRTI TL. DO 250MM</t>
  </si>
  <si>
    <t>ŠDA 0/63 ; tl. (min.) 200mm 
vč. rozšíření podkladních vrstev o 12%</t>
  </si>
  <si>
    <t>Komunikace 
Konstrukce pojížděných středních ostrůvků: 58,0*1,12=64,960 [A]</t>
  </si>
  <si>
    <t>41</t>
  </si>
  <si>
    <t>567303</t>
  </si>
  <si>
    <t>VRSTVY PRO OBNOVU A OPRAVY ZE ŠTĚRKODRTI</t>
  </si>
  <si>
    <t>ŠDA 0/63 ; tl. 250mm 
vč. rozšíření podkladních vrstev o 5% 
POZN.: Položka bude čerpána po odsouhlasení objednatelem, na základě výsledků zatěžovacích zkoušek, v rozsahu dle pokynů geotechnického dozoru a za souhlasu TDI !</t>
  </si>
  <si>
    <t>Sanace 
Výměna kompl.vrstvy  ŠDA 0/63 v tl. 250 mm v příp. nutnosti sanace podloží (odhad 20% ze zpevněných ploch): (1006+90+58+7,5+15+237)*1,05*0,25*0,2=74,209 [A]</t>
  </si>
  <si>
    <t>42</t>
  </si>
  <si>
    <t>56933</t>
  </si>
  <si>
    <t>ZPEVNĚNÍ KRAJNIC ZE ŠTĚRKODRTI TL. DO 150MM</t>
  </si>
  <si>
    <t>ŠD 0/32 ; tl. 150mm</t>
  </si>
  <si>
    <t>Komunikace 
Nezpevněná krajnice: 214,0=214,000 [A]</t>
  </si>
  <si>
    <t>43</t>
  </si>
  <si>
    <t>572214</t>
  </si>
  <si>
    <t>SPOJOVACÍ POSTŘIK Z MODIFIK EMULZE DO 0,5KG/M2</t>
  </si>
  <si>
    <t>PS-CP v mn. 0,3 kg/m2 
vč. příp. rozšíření podkladních vrstev prům. o 2% 
Postřiky jsou uváděny v množství zbytkového pojiva po vyštěpení</t>
  </si>
  <si>
    <t>Komunikace 
Konstrukce vozovky: 1006,0*1,02=1 026,120 [A] 
Konstrukce vozovky u autobusových zastávek: 775,0=775,000 [B] 
Celkem: A+B=1 801,120 [C]</t>
  </si>
  <si>
    <t>44</t>
  </si>
  <si>
    <t>572224</t>
  </si>
  <si>
    <t>SPOJOVACÍ POSTŘIK Z MODIFIK EMULZE DO 1,0KG/M2</t>
  </si>
  <si>
    <t>PS-CP v mn. (min.) 0,5 kg/m2 
vč. příp. rozšíření podkladních vrstev prům. o 5% 
Postřiky jsou uváděny v množství zbytkového pojiva po vyštěpení</t>
  </si>
  <si>
    <t>Komunikace 
Konstrukce vozovky: 1006,0*1,05=1 056,300 [A] 
Konstrukce vozovky u autobusových zastávek: 775,0=775,000 [B] 
Celkem: A+B=1 831,300 [C]</t>
  </si>
  <si>
    <t>45</t>
  </si>
  <si>
    <t>572434</t>
  </si>
  <si>
    <t>JEDNOVRSTVÝ NÁTĚR Z MODIFIK EMULZE DO 1,5KG/M2 S PODRCENÍM</t>
  </si>
  <si>
    <t>PS-CP (postřik / nátěr) v mn. 1,2 kg/m2 
vč. příp. očištění po provedení oprav trhlin. 
Postřiky jsou uváděny v množství zbytkového pojiva po vyštěpení</t>
  </si>
  <si>
    <t>Komunikace 
Konstrukce vozovky u autobusových zastávek: 775,0=775,000 [A]</t>
  </si>
  <si>
    <t>46</t>
  </si>
  <si>
    <t>57476</t>
  </si>
  <si>
    <t>VOZOVKOVÉ VÝZTUŽNÉ VRSTVY Z GEOMŘÍŽOVINY S TKANINOU</t>
  </si>
  <si>
    <t>Kompozit dvouosé geomříže a textilie pro vyztužování asf. povrchů s min. tahovou pevností 70/70kN (TP 147)</t>
  </si>
  <si>
    <t>47</t>
  </si>
  <si>
    <t>574B34</t>
  </si>
  <si>
    <t>ASFALTOVÝ BETON PRO OBRUSNÉ VRSTVY MODIFIK ACO 11+, 11S TL. 40MM</t>
  </si>
  <si>
    <t>ACO 11S PMB ; tl. 40mm</t>
  </si>
  <si>
    <t>Komunikace 
Konstrukce vozovky: 1006,0=1 006,000 [A] 
Konstrukce vozovky u autobusových zastávek: 775,0=775,000 [B] 
Celkem: A+B=1 781,000 [C]</t>
  </si>
  <si>
    <t>48</t>
  </si>
  <si>
    <t>574F66.R</t>
  </si>
  <si>
    <t>ASFALTOVÝ BETON PRO PODKLADNÍ VRSTVY MODIFIK ACP 16+, 16S TL. 70MM S ROZPTÝLENOU VÝZTUŽÍ</t>
  </si>
  <si>
    <t>ACP 16S PMB s rozptýlenou 3D výztuží v mn. 0,5kg/1t směsi, tl. 70mm 
vč. příp. rozšíření podkladních vrstev prům. o 2%</t>
  </si>
  <si>
    <t>49</t>
  </si>
  <si>
    <t>57790F</t>
  </si>
  <si>
    <t>VÝSPRAVA VÝTLUKŮ SMĚSÍ ACP MODIFIK (KUBATURA)</t>
  </si>
  <si>
    <t>případné vyplnění výtluků sanačním materiálem 
odborný odhad množství prům. 0,01m3 / 1m2 vozovky 
POZN.: Položka bude čerpána po odsouhlasení objednatelem, na základě výsledků zatěžovacích zkoušek, v rozsahu dle pokynů geotechnického dozoru a za souhlasu TDI !</t>
  </si>
  <si>
    <t>Komunikace 
Konstrukce vozovky u autobusových zastávek: 775,0*0,01=7,750 [A]</t>
  </si>
  <si>
    <t>50</t>
  </si>
  <si>
    <t>577A2</t>
  </si>
  <si>
    <t>VÝSPRAVA TRHLIN ASFALTOVOU ZÁLIVKOU MODIFIK</t>
  </si>
  <si>
    <t>Oprava podélných a příčných trhlin, vyčištění a zalití polymerem modifikovanou asfaltovou směsí 
odborný odhad množství prům. 0,5m' / 1m2 vozovky 
POZN.: Položka bude čerpána po odsouhlasení objednatelem, na základě výsledků zatěžovacích zkoušek, v rozsahu dle pokynů geotechnického dozoru a za souhlasu TDI !</t>
  </si>
  <si>
    <t>Komunikace 
Konstrukce vozovky u autobusových zastávek: 0,5*775,0=387,500 [A]</t>
  </si>
  <si>
    <t>51</t>
  </si>
  <si>
    <t>581153</t>
  </si>
  <si>
    <t>CEMENTOBETONOVÝ KRYT JEDNOVRSTVÝ NEVYZTUŽENÝ TŘ.II TL. DO 250MM</t>
  </si>
  <si>
    <t>CB kryt z betonu C30/37, XF4 ; CB II ; tl. 210mm 
POZN.: Do krytu vloženy paprsky z kamen. obrub v rozestupech 2,5-3,0 m s nášlapem 3 cm - vykázáno zvlášť.</t>
  </si>
  <si>
    <t>Komunikace 
Konstrukce středového prstence: 90,0=90,000 [A]</t>
  </si>
  <si>
    <t>52</t>
  </si>
  <si>
    <t>58212</t>
  </si>
  <si>
    <t>DLÁŽDĚNÉ KRYTY Z VELKÝCH KOSTEK DO LOŽE Z MC</t>
  </si>
  <si>
    <t>kamenná dlažba DL 160mm (spárováno polymercementovou zálivkou - vykázáno zvlášť) ; lože z betonu C20/25 XF3 L 50mm</t>
  </si>
  <si>
    <t>53</t>
  </si>
  <si>
    <t>582611</t>
  </si>
  <si>
    <t>KRYTY Z BETON DLAŽDIC SE ZÁMKEM ŠEDÝCH TL 60MM DO LOŽE Z KAM</t>
  </si>
  <si>
    <t>Dlažba zámková / skladebná přírodní DL tl. 60mm ; lože z drceného kameniva fr. 4/8 L tl. 30mm</t>
  </si>
  <si>
    <t>Komunikace 
Konstrukce chodníku v ostrůvku: 3,5=3,500 [A]</t>
  </si>
  <si>
    <t>54</t>
  </si>
  <si>
    <t>58261A</t>
  </si>
  <si>
    <t>KRYTY Z BETON DLAŽDIC SE ZÁMKEM BAREV RELIÉF TL 60MM DO LOŽE Z KAM</t>
  </si>
  <si>
    <t>Dlažba zámková / skladebná reliéfní (hmatný pás pro nevidomé) DL tl. 60mm ; lože z drceného kameniva fr. 4/8 L tl. 30mm</t>
  </si>
  <si>
    <t>Komunikace 
Konstrukce chodníku v ostrůvku: 4,0=4,000 [A]</t>
  </si>
  <si>
    <t>Úpravy povrchů, podlahy, výplně otvorů</t>
  </si>
  <si>
    <t>55</t>
  </si>
  <si>
    <t>62845.R</t>
  </si>
  <si>
    <t>SPÁROVÁNÍ DLAŽEB POLYMERCEMENTOVOU MALTOU</t>
  </si>
  <si>
    <t>Zálivková a spárovací vysokopevnostní polymercementová malta (PCC) na vysokopevnostní výplně spár mezi dlažebními kostkami a dlaždicemi. Svými vlastnostmi a pevností musí vytvářet vysoce odolné povrchy pro místa provozu a stání těžkých vozidel.</t>
  </si>
  <si>
    <t>Potrubí</t>
  </si>
  <si>
    <t>56</t>
  </si>
  <si>
    <t>89712</t>
  </si>
  <si>
    <t>VPUSŤ KANALIZAČNÍ ULIČNÍ KOMPLETNÍ Z BETONOVÝCH DÍLCŮ</t>
  </si>
  <si>
    <t>uliční vpusti prefabrikované - snížené (s odtokem 0,75m pod terénem), betonové DN 450 s litinovou mříží 500x500mm třídy D400 a záchytným košem na nečistoty, vč. zpětného obsypu se zhutněním</t>
  </si>
  <si>
    <t>Odvodnění 
UV1 a UV2: 2=2,000 [A]</t>
  </si>
  <si>
    <t>57</t>
  </si>
  <si>
    <t>uliční vpusti prefabrikované - standardní výšky, betonové DN 450 s litinovou mříží 500x500mm třídy D400 a záchytným košem na nečistoty, vč. zpětného obsypu se zhutněním</t>
  </si>
  <si>
    <t>Odvodnění 
UV3 a UV4: 2=2,000 [A]</t>
  </si>
  <si>
    <t>58</t>
  </si>
  <si>
    <t>899523</t>
  </si>
  <si>
    <t>OBETONOVÁNÍ POTRUBÍ Z PROSTÉHO BETONU DO C16/20</t>
  </si>
  <si>
    <t>beton C 16/20 tl. (min.) 100mm (suchá směs)</t>
  </si>
  <si>
    <t>Odvodnění 
propustek č. 1 DN 800: 22,9*0,38=8,702 [A] 
propustek č. 2 DN 600: 10,0*0,28=2,800 [B] 
propustek č. 3 DN 600: 7,3*0,28=2,044 [C] 
Celkem: A+B+C=13,546 [D]</t>
  </si>
  <si>
    <t>Ostatní konstrukce a práce</t>
  </si>
  <si>
    <t>59</t>
  </si>
  <si>
    <t>9111A3</t>
  </si>
  <si>
    <t>ZÁBRADLÍ SILNIČNÍ S VODOR MADLY - DEMONTÁŽ S PŘESUNEM</t>
  </si>
  <si>
    <t>POZN.: Povinný odkup kovových částí zhotovitelem! Ostatní vč. likvidace dle dispozic zhotovitele.</t>
  </si>
  <si>
    <t>Bourací práce 
Odstranění stávajícího trubkového zábradlí: 45=45,000 [A]</t>
  </si>
  <si>
    <t>60</t>
  </si>
  <si>
    <t>9113B1</t>
  </si>
  <si>
    <t>SVODIDLO OCEL SILNIČ JEDNOSTR, ÚROVEŇ ZADRŽ H1 -DODÁVKA A MONTÁŽ</t>
  </si>
  <si>
    <t>vč. příp. náběhů a napojení na jiný typ svodidla</t>
  </si>
  <si>
    <t>Dopravní zařízení 
Jednostranné svodidlo s úrovní zadržení H1 na nezp. krajnici: 61,0=61,000 [A]</t>
  </si>
  <si>
    <t>61</t>
  </si>
  <si>
    <t>9113B3</t>
  </si>
  <si>
    <t>SVODIDLO OCEL SILNIČ JEDNOSTR, ÚROVEŇ ZADRŽ H1 - DEMONTÁŽ S PŘESUNEM</t>
  </si>
  <si>
    <t>POZN.: Povinný odkup kovových částí zhotovitelem!</t>
  </si>
  <si>
    <t>Bourací práce 
Demontování stávajících svodidel vč. sloupků, náběhů: 158=158,000 [A]</t>
  </si>
  <si>
    <t>62</t>
  </si>
  <si>
    <t>9117C1</t>
  </si>
  <si>
    <t>SVOD OCEL ZÁBRADEL ÚROVEŇ ZADRŽ H2 - DODÁVKA A MONTÁŽ</t>
  </si>
  <si>
    <t>Dopravní zařízení 
Jednostranné zábradelní svodidlo se svislou výplní s úrovní zadržení H2 na opěrné zdi: 9,6=9,600 [A]</t>
  </si>
  <si>
    <t>63</t>
  </si>
  <si>
    <t>91228</t>
  </si>
  <si>
    <t>SMĚROVÉ SLOUPKY Z PLAST HMOT VČETNĚ ODRAZNÉHO PÁSKU</t>
  </si>
  <si>
    <t>Dopravní zařízení 
směrové sloupky bílé (Z11a/b): 20=20,000 [A]</t>
  </si>
  <si>
    <t>64</t>
  </si>
  <si>
    <t>91257</t>
  </si>
  <si>
    <t>ODRAŽEČE PROTI ZVĚŘI</t>
  </si>
  <si>
    <t>zařízení odrazující zvěř od vstupu do silnice (odražeče typ SWAREFLEX)</t>
  </si>
  <si>
    <t>Dopravní zařízení 
doplnění ke směrovým sloupkům Z11: 20+2=22,000 [A]</t>
  </si>
  <si>
    <t>65</t>
  </si>
  <si>
    <t>91267</t>
  </si>
  <si>
    <t>ODRAZKY NA SVODIDLA</t>
  </si>
  <si>
    <t>doplnění odrazek na svodilda dle TP 58</t>
  </si>
  <si>
    <t>66</t>
  </si>
  <si>
    <t>91692</t>
  </si>
  <si>
    <t>ZVÝRAZŇUJÍCÍ SLOUPKY PLASTOVÉ</t>
  </si>
  <si>
    <t>Dopravní zařízení 
směrové sloupky červené (Z11g): 2=2,000 [A]</t>
  </si>
  <si>
    <t>67</t>
  </si>
  <si>
    <t>917211</t>
  </si>
  <si>
    <t>ZÁHONOVÉ OBRUBY Z BETONOVÝCH OBRUBNÍKŮ ŠÍŘ 50MM</t>
  </si>
  <si>
    <t>do betonového lože s opěrou (C 20/25 XF4), zahrnuje dodávku a osazení prvků vč. příp. vyspárování</t>
  </si>
  <si>
    <t>Obruby 
betonový obrubník 50 x 250 mm: 5,0=5,000 [A]</t>
  </si>
  <si>
    <t>68</t>
  </si>
  <si>
    <t>917224</t>
  </si>
  <si>
    <t>SILNIČNÍ A CHODNÍKOVÉ OBRUBY Z BETONOVÝCH OBRUBNÍKŮ ŠÍŘ 150MM</t>
  </si>
  <si>
    <t>do betonového lože s opěrou (C 20/25 XF4), zahrnuje dodávku a osazení přímých i obloukových prvků vč. vyspárování</t>
  </si>
  <si>
    <t>Obruby 
betonový obrubník - 
- 150 x 250 mm: 137,0=137,000 [A] 
- 150 x 150 mm: 18,0+3,0=21,000 [B] 
- 150 x 150-250 mm: 8,0=-8,000 [C] 
Celkem: A+B+C=150,000 [D]</t>
  </si>
  <si>
    <t>69</t>
  </si>
  <si>
    <t>Obruby 
betonový obrubník 150 x 300 mm: 21,0=21,000 [A]</t>
  </si>
  <si>
    <t>70</t>
  </si>
  <si>
    <t>91726</t>
  </si>
  <si>
    <t>KO OBRUBNÍKY BETONOVÉ</t>
  </si>
  <si>
    <t>masivní přímé zkosené obruby pro OK a sjezdy, 
do betonového lože s opěrou (C 20/25 XF4), zahrnuje dodávku a osazení prvků vč. vyspárování</t>
  </si>
  <si>
    <t>Obruby 
nájezdový betonový obrubník 300 x 300 mm: 3,0=3,000 [A]</t>
  </si>
  <si>
    <t>71</t>
  </si>
  <si>
    <t>917426</t>
  </si>
  <si>
    <t>CHODNÍKOVÉ OBRUBY Z KAMENNÝCH OBRUBNÍKŮ ŠÍŘ 250MM</t>
  </si>
  <si>
    <t>Obruby 
kamenná obruba 250 x 200 mm: 182,0=182,000 [A]</t>
  </si>
  <si>
    <t>72</t>
  </si>
  <si>
    <t>9183D3</t>
  </si>
  <si>
    <t>PROPUSTY Z TRUB DN 600MM PLASTOVÝCH</t>
  </si>
  <si>
    <t>KORUG. PP-B TROUBY, DN 600mm, SN16, vč. šikmého seříznutí potrubí na vtoku a výtoku</t>
  </si>
  <si>
    <t>Odvodnění 
propustek č. 2 DN 600: 10,0=10,000 [A] 
propustek č. 3 DN 600: 7,3=7,300 [B] 
Celkem: A+B=17,300 [C]</t>
  </si>
  <si>
    <t>73</t>
  </si>
  <si>
    <t>9183E3</t>
  </si>
  <si>
    <t>PROPUSTY Z TRUB DN 800MM PLASTOVÝCH</t>
  </si>
  <si>
    <t>KORUG. PP-B TROUBY, DN 800mm, SN16, vč. šikmého seříznutí potrubí na vtoku a výtoku</t>
  </si>
  <si>
    <t>Odvodnění 
propustek č. 1 DN 800: 22,9=22,900 [A]</t>
  </si>
  <si>
    <t>74</t>
  </si>
  <si>
    <t>919112</t>
  </si>
  <si>
    <t>ŘEZÁNÍ ASFALTOVÉHO KRYTU VOZOVEK TL DO 100MM</t>
  </si>
  <si>
    <t>Bourací práce 
Řezání živičných krytů vozovek: 42=42,000 [A]</t>
  </si>
  <si>
    <t>75</t>
  </si>
  <si>
    <t>931324</t>
  </si>
  <si>
    <t>TĚSNĚNÍ DILATAČ SPAR ASF ZÁLIVKOU MODIFIK PRŮŘ DO 400MM2</t>
  </si>
  <si>
    <t>Komunikace 
Napojení na stáv. stav: 28,0=28,000 [A]</t>
  </si>
  <si>
    <t>76</t>
  </si>
  <si>
    <t>935212</t>
  </si>
  <si>
    <t>PŘÍKOPOVÉ ŽLABY Z BETON TVÁRNIC ŠÍŘ DO 600MM DO BETONU TL 100MM</t>
  </si>
  <si>
    <t>Betonové žlabovky do betonového lože tl. 100mm z C20/25n XF3, spárovány cem. maltou M 25</t>
  </si>
  <si>
    <t>Odvodnění 
Zpevněné příkopy, skluzy: 34=34,000 [A]</t>
  </si>
  <si>
    <t>77</t>
  </si>
  <si>
    <t>935812</t>
  </si>
  <si>
    <t>ŽLABY A RIGOLY DLÁŽDĚNÉ Z KOSTEK DROBNÝCH DO BETONU TL 100MM</t>
  </si>
  <si>
    <t>Drobné kostky s vyspárováním cem. maltou (M 25 XF4) do betonového lože s opěrou (C 20/25 XF4)</t>
  </si>
  <si>
    <t>Komunikace 
Přídlažba podél trasy: 13,0=13,000 [A]</t>
  </si>
  <si>
    <t>78</t>
  </si>
  <si>
    <t>93818</t>
  </si>
  <si>
    <t>OČIŠTĚNÍ ASFALT VOZOVEK ZAMETENÍM</t>
  </si>
  <si>
    <t>Zametení vozovky po odfrézování, pro zjištění rozsahu sanací a oprav trhlin. 
POZN.: Položka bude čerpána po odsouhlasení objednatelem, pouze v případě, že nebude provedena sanace spodní podkl. vrstvy !</t>
  </si>
  <si>
    <t>79</t>
  </si>
  <si>
    <t>966138</t>
  </si>
  <si>
    <t>BOURÁNÍ KONSTRUKCÍ Z KAMENE NA MC S ODVOZEM DO 20KM</t>
  </si>
  <si>
    <t>Bourací práce 
Vybourání stávající kamenné zídky (cca 1 x 0.25 m): 9,0*1,0*0,25=2,250 [A]</t>
  </si>
  <si>
    <t>80</t>
  </si>
  <si>
    <t>966168</t>
  </si>
  <si>
    <t>BOURÁNÍ KONSTRUKCÍ ZE ŽELEZOBETONU S ODVOZEM DO 20KM</t>
  </si>
  <si>
    <t>Bourací práce 
Vybourání stávajících konstrukcí propustků určených k výměně - 
- DN 600 - kolmá čela: 2*1,5=3,000 [A] 
- DN 600 - kolmá čela: 2*1,2=2,400 [B] 
- 2x DN 600 - krycí deska tl. 0,2m: 2*3,0*1,8*0,2=2,160 [C] 
Celkem: A+B+C=7,560 [D]</t>
  </si>
  <si>
    <t>81</t>
  </si>
  <si>
    <t>966358</t>
  </si>
  <si>
    <t>BOURÁNÍ PROPUSTŮ Z TRUB DN DO 600MM</t>
  </si>
  <si>
    <t>vč. odvozu a uložení na recyklační středisko / trvalou skládku dle dispozic zhotovitele 
propustky vč. obetonování, bourání čel a krycí desky vykázáno zvlášť</t>
  </si>
  <si>
    <t>Bourací práce 
Vybourání stávajících konstrukcí propustků určených k výměně - 
- DN 600 s kolmými čely: 23,7=23,700 [A] 
- DN 600 s kolmými čely: 8,8=8,800 [B] 
- 2x DN 600 obetonovaný: 2*3,0=6,000 [C] 
Celkem: A+B+C=38,500 [D]</t>
  </si>
  <si>
    <t>82</t>
  </si>
  <si>
    <t>96687</t>
  </si>
  <si>
    <t>VYBOURÁNÍ ULIČNÍCH VPUSTÍ KOMPLETNÍCH</t>
  </si>
  <si>
    <t>vč. likvidace odpadu (malé množství) 
POZN.: Vrchní část vpusti se rozebere, těleso vpusti zasype a přípojka zaslepí - součást položky!</t>
  </si>
  <si>
    <t>Bourací práce 
Zrušení stávající UV: 1=1,000 [A]</t>
  </si>
  <si>
    <t>SO 180</t>
  </si>
  <si>
    <t>Přechodné dopravní značení</t>
  </si>
  <si>
    <t xml:space="preserve">  SO 180</t>
  </si>
  <si>
    <t>02720</t>
  </si>
  <si>
    <t>POMOC PRÁCE ZŘÍZ NEBO ZAJIŠŤ REGULACI A OCHRANU DOPRAVY</t>
  </si>
  <si>
    <t>KPL</t>
  </si>
  <si>
    <t>položka zahrnuje 
- aktualizaci / vypracování návrhu DIO, projednání s DO, zajištění DIR 
- projednání výluky / přesunu autobusových linek vč. zastávek v závislosti na realizaci stavby za úplné uzavírky</t>
  </si>
  <si>
    <t>předpoklad realizace 3 měsíce, skutečnost dle harmonogramu / nabídky zhotovitele 
položka zahrnuje 
- osazení DZ vč. příslušenství dle TP66 (schéma C/10b ap.),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 
Stavební práce budou zásadním způsobem omezovat provoz na silnicích II/106 x III/1065 x III/1066 i navazujících pozemních komunikacích. Okružní křižovatka bude prováděna za úplné uzavírky.</t>
  </si>
  <si>
    <t>položka zahrnuje 
- zřízení a označení provizorních zastávek 
- příp. osazení informačních tabulí o výlukách / přesunech autobusové dopravy</t>
  </si>
  <si>
    <t>SO 190</t>
  </si>
  <si>
    <t>Stálé dopravní značení</t>
  </si>
  <si>
    <t xml:space="preserve">  SO 190</t>
  </si>
  <si>
    <t>914131</t>
  </si>
  <si>
    <t>DOPRAVNÍ ZNAČKY ZÁKLADNÍ VELIKOSTI OCELOVÉ FÓLIE TŘ 2 - DODÁVKA A MONTÁŽ</t>
  </si>
  <si>
    <t>pozink, střední (základní) velikost</t>
  </si>
  <si>
    <t>Navrhované SDZ 
IJ 4a - 2 ks, IP6 - 2 ks, IS 3d - 4 ks, P4 - 4 ks, C1 - 4 ks, C4a - 4 ks: 20=20,000 [A]</t>
  </si>
  <si>
    <t>914132</t>
  </si>
  <si>
    <t>DOPRAVNÍ ZNAČKY ZÁKLADNÍ VELIKOSTI OCELOVÉ FÓLIE TŘ 2 - MONTÁŽ S PŘEMÍSTĚNÍM</t>
  </si>
  <si>
    <t>Posouvané SDZ 
IS24b - 1 ks: 1=1,000 [A]</t>
  </si>
  <si>
    <t>914133</t>
  </si>
  <si>
    <t>DOPRAVNÍ ZNAČKY ZÁKLADNÍ VELIKOSTI OCELOVÉ FÓLIE TŘ 2 - DEMONTÁŽ</t>
  </si>
  <si>
    <t>bude zpětně použito</t>
  </si>
  <si>
    <t>Bourací práce 
Odstranění svislých dopravních značek - cedule: 25=25,000 [A]</t>
  </si>
  <si>
    <t>914521</t>
  </si>
  <si>
    <t>DOPRAV ZNAČ VELKOPLOŠ OCEL LAMELY FÓLIE TŘ 2 - DOD A MONT</t>
  </si>
  <si>
    <t>návěsť před křižovatkou</t>
  </si>
  <si>
    <t>Navrhované SDZ 
IS9b - 4 ks: 2,5*1,94+3,0*2,37+2,5*1,72+3,0*2,37=23,370 [A]</t>
  </si>
  <si>
    <t>914731</t>
  </si>
  <si>
    <t>STÁLÁ DOPRAV ZAŘÍZ Z3 OCEL S FÓLIÍ TŘ 2 DODÁVKA A MONTÁŽ</t>
  </si>
  <si>
    <t>Navrhované SDZ 
Z3 - 4 ks: 4=4,000 [A]</t>
  </si>
  <si>
    <t>914831</t>
  </si>
  <si>
    <t>STÁLÁ DOPRAV ZAŘÍZ Z4 OCEL S FÓLIÍ TŘ 2 DODÁVKA A MONTÁŽ</t>
  </si>
  <si>
    <t>Navrhované SDZ 
Z4b - 4 ks: 4=4,000 [A]</t>
  </si>
  <si>
    <t>914913</t>
  </si>
  <si>
    <t>SLOUPKY A STOJKY DZ Z OCEL TRUBEK ZABETON DEMONTÁŽ</t>
  </si>
  <si>
    <t>příp. do patky 
POZN.: Povinný odkup kovových částí zhotovitelem! Ostatní vč. likvidace dle dispozic zhotovitele.</t>
  </si>
  <si>
    <t>Bourací práce 
Odstranění svislých dopravních značek - sloupky: 11=11,000 [A]</t>
  </si>
  <si>
    <t>914921</t>
  </si>
  <si>
    <t>SLOUPKY A STOJKY DOPRAVNÍCH ZNAČEK Z OCEL TRUBEK DO PATKY - DODÁVKA A MONTÁŽ</t>
  </si>
  <si>
    <t>D 70mm, pozink</t>
  </si>
  <si>
    <t>Navrhované SDZ 
IJ 4a - 2 ks, IP6 - 2 ks, IS 3d - 4 ks, P4 - 4 ks, C1 - 4 ks, Z4b - 4 ks, C4a - 4 ks, Z3 - 4 ks - sloupky: 20=20,000 [A]</t>
  </si>
  <si>
    <t>914981</t>
  </si>
  <si>
    <t>SLOUPKY A STOJKY DZ Z PŘÍHRAD KONSTR DOD A MONTÁŽ</t>
  </si>
  <si>
    <t>Navrhované SDZ 
IS9b - 4 ks - sloupky: 8=8,000 [A]</t>
  </si>
  <si>
    <t>914983.R</t>
  </si>
  <si>
    <t>OZNAČNÍKY AUTOBUSOVÝCH ZASTÁVEK DEMONTÁŽ</t>
  </si>
  <si>
    <t>Bourací práce 
Odstranění svislých BUS označníků: 4=4,000 [A]</t>
  </si>
  <si>
    <t>915111</t>
  </si>
  <si>
    <t>VODOROVNÉ DOPRAVNÍ ZNAČENÍ BARVOU HLADKÉ - DODÁVKA A POKLÁDKA</t>
  </si>
  <si>
    <t>1. fáze VDZ, vč. předznačení (vč. příp. vyznačení operativního místa pro realizaci VDZ za provozu, dle TP66)</t>
  </si>
  <si>
    <t>navrhované VDZ 
V1a (0,125): 285*0,125=35,625 [A] 
V2b (1,5/1,5/0,25): 87*1/2*0,25=10,875 [B] 
V4 (0,25): 485*0,25=121,250 [C] 
V7a: 33=33,000 [D] 
V13: 50=50,000 [E] 
Celkem: A+B+C+D+E=250,750 [F]</t>
  </si>
  <si>
    <t>915211</t>
  </si>
  <si>
    <t>VODOROVNÉ DOPRAVNÍ ZNAČENÍ PLASTEM HLADKÉ - DODÁVKA A POKLÁDKA</t>
  </si>
  <si>
    <t>2. fáze VDZ (vč. vyznačení operativního místa pro realizaci VDZ za provozu, dle TP66)</t>
  </si>
  <si>
    <t>navrhované VDZ 
V13: 50=50,000 [A]</t>
  </si>
  <si>
    <t>915221</t>
  </si>
  <si>
    <t>VODOR DOPRAV ZNAČ PLASTEM STRUKTURÁLNÍ NEHLUČNÉ - DOD A POKLÁDKA</t>
  </si>
  <si>
    <t>navrhované VDZ 
V1a (0,125): 285*0,125=35,625 [A] 
V2b (1,5/1,5/0,25): 87*1/2*0,25=10,875 [B] 
V4 (0,25): 485*0,25=121,250 [C] 
V7a: 33=33,000 [D] 
Celkem: A+B+C+D=200,750 [E]</t>
  </si>
  <si>
    <t>Zametení vozovky před provedením 2. fáze VDZ (plošně), vč. likvidace odpadu</t>
  </si>
  <si>
    <t>SO 251</t>
  </si>
  <si>
    <t>Opěrná zeď</t>
  </si>
  <si>
    <t xml:space="preserve">  SO 251</t>
  </si>
  <si>
    <t>zemina, kamenivo</t>
  </si>
  <si>
    <t>dle pol. 122738: 11,544*1,8=20,779 [A]</t>
  </si>
  <si>
    <t>dle pol. 966168: 7,32*2,5=18,300 [A]</t>
  </si>
  <si>
    <t>03590</t>
  </si>
  <si>
    <t>STAVEBNÍ STROJE MOBILNÍ - OSTATNÍ</t>
  </si>
  <si>
    <t>Zohlednění dvojitého nájezdu mechanizace na provedení pilotové stěny - nízký rozsah prací</t>
  </si>
  <si>
    <t>113766</t>
  </si>
  <si>
    <t>FRÉZOVÁNÍ DRÁŽKY PRŮŘEZU DO 800MM2 V ASFALTOVÉ VOZOVCE</t>
  </si>
  <si>
    <t>Ostatní 
Asfaltová zálivka podél římsy a obrub - příprava drážky: 9,6+4,0=13,600 [A]</t>
  </si>
  <si>
    <t>Zemní práce 
Výkop: 1,2*9,62=11,544 [A]</t>
  </si>
  <si>
    <t>recyklační středisko / trvalá skládka  
dle pol. 122738: 11,544=11,544 [A]</t>
  </si>
  <si>
    <t>Zemní práce 
Zásyp za OZ: 0,7*9,6=6,720 [A]</t>
  </si>
  <si>
    <t>21461G</t>
  </si>
  <si>
    <t>SEPARAČNÍ GEOTEXTILIE DO 800G/M2</t>
  </si>
  <si>
    <t>separační geotextilie min. 600 g/m2</t>
  </si>
  <si>
    <t>Konstrukce opěrné zdi 
Ochrana izolačního nátěru a konstrukce: 0,48*9,6=4,608 [A]</t>
  </si>
  <si>
    <t>224325</t>
  </si>
  <si>
    <t>PILOTY ZE ŽELEZOBETONU C30/37</t>
  </si>
  <si>
    <t>beton C 30/37 XC2, XA1</t>
  </si>
  <si>
    <t>Konstrukce opěrné zdi 
Pilotová stěna z pilot DN 600mm délky 5,0m (16ks "na sraz"), vč. přebetonování dl. do 0,5m: 16*5,5*0,29=25,520 [A]</t>
  </si>
  <si>
    <t>224365</t>
  </si>
  <si>
    <t>VÝZTUŽ PILOT Z OCELI 10505, B500B</t>
  </si>
  <si>
    <t>ocel B500B</t>
  </si>
  <si>
    <t>Konstrukce opěrné zdi 
Pilotová stěna z pilot DN 600mm - armokoše: 16*0,11=1,760 [A]</t>
  </si>
  <si>
    <t>264239</t>
  </si>
  <si>
    <t>VRTY PRO PILOTY TŘ II D DO 700MM</t>
  </si>
  <si>
    <t>zapažený vrt, D 680mm, vrchní část, cca 1/2 celkové délky piloty - bude upřesněno dle skutečně zastižené geologie stavby 
vč. odvozu vývrtu na recyklační středisko / trvalou skládku dle dispozic zhotovitele 
POZN.: Možnost použití vytěžených materiálů zpět do konstrukce posoudí odpovědný geotechnik v průběhu provádění stavební činnosti dle konkrétních podmínek na stavbě.</t>
  </si>
  <si>
    <t>Zemní práce 
Vrty pro pilotovou stěnu (16ks): 16*2,5=40,000 [A]</t>
  </si>
  <si>
    <t>264528</t>
  </si>
  <si>
    <t>VRTY PRO PILOTY TŘ V D DO 600MM</t>
  </si>
  <si>
    <t>nezapažený vrt, D 600mm, pata piloty, cca (poslední) 1m piloty - bude upřesněno dle skutečně zastižené geologie stavby 
vč. odvozu vývrtu na recyklační středisko / trvalou skládku dle dispozic zhotovitele 
POZN.: Možnost použití vytěžených materiálů zpět do konstrukce posoudí odpovědný geotechnik v průběhu provádění stavební činnosti dle konkrétních podmínek na stavbě.</t>
  </si>
  <si>
    <t>Zemní práce 
Vrty pro pilotovou stěnu (16ks): 16*1,0=16,000 [A]</t>
  </si>
  <si>
    <t>264839</t>
  </si>
  <si>
    <t>VRTY PRO PILOTY TŘ III A IV D DO 700MM</t>
  </si>
  <si>
    <t>zapažený vrt, D 680mm, spodní část, cca 1/2 celkové délky piloty bez paty - bude upřesněno dle skutečně zastižené geologie stavby 
vč. odvozu vývrtu na recyklační středisko / trvalou skládku dle dispozic zhotovitele 
POZN.: Možnost použití vytěžených materiálů zpět do konstrukce posoudí odpovědný geotechnik v průběhu provádění stavební činnosti dle konkrétních podmínek na stavbě.</t>
  </si>
  <si>
    <t>Zemní práce 
Vrty pro pilotovou stěnu (16ks): 16*2,0=32,000 [A]</t>
  </si>
  <si>
    <t>Svislé konstrukce</t>
  </si>
  <si>
    <t>31132.R</t>
  </si>
  <si>
    <t>ZDI A STĚNY PODP A VOL ZE ŽELEZOBET VČETNĚ VÝZTUŽE</t>
  </si>
  <si>
    <t>položka s provedením dle dispozic zhotovitele - ŽB stěna, z cihel, ap.</t>
  </si>
  <si>
    <t>Pomocné konstrukce 
Vodící stěny pro realizaci vrtání pilot "na sraz": 10*0,5=5,000 [A]</t>
  </si>
  <si>
    <t>31717</t>
  </si>
  <si>
    <t>KOVOVÉ KONSTRUKCE PRO KOTVENÍ ŘÍMSY</t>
  </si>
  <si>
    <t>KG</t>
  </si>
  <si>
    <t>kotva hm. do 6,0 kg/ks</t>
  </si>
  <si>
    <t>Konstrukce opěrné zdi 
Římsa na ztužujícím věnci - kotvení: 10*6,0=60,000 [A]</t>
  </si>
  <si>
    <t>317325</t>
  </si>
  <si>
    <t>ŘÍMSY ZE ŽELEZOBETONU DO C30/37</t>
  </si>
  <si>
    <t>beton C 30/37 CF4. XD3 
vč. provedení izolačního nátěru (ALP + 2x ALN) na plochách v místech styku se zeminou / kamenivem. 
POZN.: Zábradelní svodidlo na římce vykázáno v SO 101.</t>
  </si>
  <si>
    <t>Konstrukce opěrné zdi 
Římsa na ztužujícím věnci dl. 9,6m: 3,9=3,900 [A]</t>
  </si>
  <si>
    <t>317365</t>
  </si>
  <si>
    <t>VÝZTUŽ ŘÍMS Z OCELI 10505, B500B</t>
  </si>
  <si>
    <t>Konstrukce opěrné zdi 
Římsa na ztužujícím věnci - výztuž: 0,4=0,400 [A]</t>
  </si>
  <si>
    <t>327125</t>
  </si>
  <si>
    <t>ZDI OPĚR, ZÁRUB, NÁBŘEŽ Z DÍLCŮ ŽELEZOBETON DO C30/37</t>
  </si>
  <si>
    <t>beton C 30/37 CF4. XD3 
vč. provedení izolačního nátěru (ALP + 2x ALN) na plochách v místech styku se zeminou / kamenivem.</t>
  </si>
  <si>
    <t>Konstrukce opěrné zdi 
Ztužující věnec na hlavách pilot dl. 9,6m: 2,9=2,900 [A]</t>
  </si>
  <si>
    <t>327365</t>
  </si>
  <si>
    <t>VÝZTUŽ ZDÍ OPĚRNÝCH, ZÁRUBNÍCH, NÁBŘEŽNÍCH Z OCELI 10505, B500B</t>
  </si>
  <si>
    <t>Konstrukce opěrné zdi 
Ztužující věnec na hlavách pilot - výztuž: 0,4=0,400 [A]</t>
  </si>
  <si>
    <t>ŠDA 0/63 ; tl. (min.) 150mm</t>
  </si>
  <si>
    <t>Komunikace 
Konstrukce zádlažby na koncích římsy: 2*0,95=1,900 [A]</t>
  </si>
  <si>
    <t>62592</t>
  </si>
  <si>
    <t>ÚPRAVA POVRCHU BETONOVÝCH PLOCH A KONSTRUKCÍ - STRIÁŽ</t>
  </si>
  <si>
    <t>Konstrukce opěrné zdi 
Povrchová úprava římsy: 8,14=8,140 [A]</t>
  </si>
  <si>
    <t>62641</t>
  </si>
  <si>
    <t>SJEDNOCUJÍCÍ STĚRKA JEMNOU MALTOU TL CCA 2MM</t>
  </si>
  <si>
    <t>Sjednocující stěrka / nátěr</t>
  </si>
  <si>
    <t>Konstrukce opěrné zdi 
Povrchová úprava pohledových ploch: 2,2*9,6+0,7+0,7=22,520 [A]</t>
  </si>
  <si>
    <t>Přidružená stavební výroba</t>
  </si>
  <si>
    <t>78382</t>
  </si>
  <si>
    <t>NÁTĚRY BETON KONSTR TYP S2 (OS-B)</t>
  </si>
  <si>
    <t>Konstrukce opěrné zdi 
Ochranný nátěr / nástřik S2: 0,901*9,6=8,650 [A]</t>
  </si>
  <si>
    <t>78383</t>
  </si>
  <si>
    <t>NÁTĚRY BETON KONSTR TYP S4 (OS-C)</t>
  </si>
  <si>
    <t>Konstrukce opěrné zdi 
Ochranný nátěr / nástřik S4: 0,4*9,6=3,840 [A]</t>
  </si>
  <si>
    <t>do betonového lože s opěrou (C 20/25 XF4), zahrnuje dodávku a osazení prvků vč. vyspárování</t>
  </si>
  <si>
    <t>Obruby 
betonový obrubník 150 x 250 mm: 4,0=4,000 [A]</t>
  </si>
  <si>
    <t>931326</t>
  </si>
  <si>
    <t>TĚSNĚNÍ DILATAČ SPAR ASF ZÁLIVKOU MODIFIK PRŮŘ DO 800MM2</t>
  </si>
  <si>
    <t>Ostatní 
Asfaltová zálivka podél římsy a obrub: 9,6+4,0=13,600 [A]</t>
  </si>
  <si>
    <t>Bourací práce 
Uborání hlav pilot dl. do 0,5m s ponecháním výztuže: 16*0,5*0,29=2,320 [A] 
Demolice vodících zídek: 5,0=5,000 [B] 
Celkem: A+B=7,320 [C]</t>
  </si>
  <si>
    <t>SO 431.1</t>
  </si>
  <si>
    <t>Přeložka veřejného osvětlení - pro část stavby č. 1</t>
  </si>
  <si>
    <t xml:space="preserve">  SO 431.1</t>
  </si>
  <si>
    <t>014101</t>
  </si>
  <si>
    <t>přebytečná zemina z výkopu</t>
  </si>
  <si>
    <t>rýhy: 
0,35*0,2*170=11,900 [A] 
0,6*0,25*(12,5+10,0+15,5)=5,700 [B] 
stožáry - ocelové: 
1,0*1,0*1,5*5=7,500 [C] 
stožáry - betonové: 
0,3*0,3*3,14*1,8*2=1,017 [D] 
Celkem: (A+B+C+D)*1,8=47,011 [E]</t>
  </si>
  <si>
    <t>125738</t>
  </si>
  <si>
    <t>VYKOPÁVKY ZE ZEMNÍKŮ A SKLÁDEK TŘ. I, ODVOZ DO 20KM</t>
  </si>
  <si>
    <t>přebytečná zemina</t>
  </si>
  <si>
    <t>rýhy: 
0,35*0,2*170=11,900 [A] 
0,6*0,25*(12,5+10,0+15,5)=5,700 [B] 
stožáry - ocelové: 
1,0*1,0*1,5*5=7,500 [C] 
stožáry - betonové: 
0,3*0,3*3,14*1,8*2=1,017 [D] 
Celkem: A+B+C+D=26,117 [E]</t>
  </si>
  <si>
    <t>13173</t>
  </si>
  <si>
    <t>HLOUBENÍ JAM ZAPAŽ I NEPAŽ TŘ. I</t>
  </si>
  <si>
    <t>pro základ stožárů, pro pilíř</t>
  </si>
  <si>
    <t>pilíř: 
0,8*0,5*1,0=0,400 [A] 
stožáry - ocelové: 
1,0*1,0*1,5*5=7,500 [C] 
stožáry - betonové: 
0,3*0,3*3,14*1,8*2=1,017 [D] 
Celkem: A+C+D=8,917 [E]</t>
  </si>
  <si>
    <t>13273</t>
  </si>
  <si>
    <t>HLOUBENÍ RÝH ŠÍŘ DO 2M PAŽ I NEPAŽ TŘ. I</t>
  </si>
  <si>
    <t>kabelová trasa</t>
  </si>
  <si>
    <t>0,35*0,8*170=47,600 [A] 
0,6*1,2*(12,5+10,0+15,5)=27,360 [B] 
Celkem: A+B=74,960 [C]</t>
  </si>
  <si>
    <t>17411</t>
  </si>
  <si>
    <t>ZÁSYP JAM A RÝH ZEMINOU SE ZHUTNĚNÍM</t>
  </si>
  <si>
    <t>pilíř: 
0,8*0,5*1,0=0,400 [A] 
rýhy: 
0,35*(0,8-0,2)*170=35,700 [C] 
0,6*(1,2-0,25)*(12,5+10,0+15,5)=21,660 [B] 
Celkem: A+C+B=57,760 [D]</t>
  </si>
  <si>
    <t>17581</t>
  </si>
  <si>
    <t>OBSYP POTRUBÍ A OBJEKTŮ Z NAKUPOVANÝCH MATERIÁLŮ</t>
  </si>
  <si>
    <t>pískové lože</t>
  </si>
  <si>
    <t>0,35*0,2*170=11,900 [A]</t>
  </si>
  <si>
    <t>272314</t>
  </si>
  <si>
    <t>ZÁKLADY Z PROSTÉHO BETONU DO C25/30</t>
  </si>
  <si>
    <t>betonový základ</t>
  </si>
  <si>
    <t>stožáry - ocelové: 
1,0*1,0*1,5*5=7,500 [C] 
stožáry - betonové: 
0,3*0,3*3,14*1,8*2=1,017 [D] 
Celkem: C+D=8,517 [E]</t>
  </si>
  <si>
    <t>451312</t>
  </si>
  <si>
    <t>PODKLADNÍ A VÝPLŇOVÉ VRSTVY Z PROSTÉHO BETONU C12/15</t>
  </si>
  <si>
    <t>0,6*0,05*(12,5+10,0+15,5)=1,140 [A]</t>
  </si>
  <si>
    <t>702312</t>
  </si>
  <si>
    <t>ZAKRYTÍ KABELŮ VÝSTRAŽNOU FÓLIÍ ŠÍŘKY PŘES 20 DO 40 CM</t>
  </si>
  <si>
    <t>červená</t>
  </si>
  <si>
    <t>741911</t>
  </si>
  <si>
    <t>UZEMŇOVACÍ VODIČ V ZEMI FEZN DO 120 MM2</t>
  </si>
  <si>
    <t>drát FeZn pr. 10 mm 
včetně svorek a PKO</t>
  </si>
  <si>
    <t>742232</t>
  </si>
  <si>
    <t>VEDENÍ VENKOVNÍ NN, ZÁVĚSNÝ KABEL DO TŘÍ ŽIL</t>
  </si>
  <si>
    <t>převěšení a ukotvění stávajícho zvěsného kabelu</t>
  </si>
  <si>
    <t>742256</t>
  </si>
  <si>
    <t>VEDENÍ VENKOVNÍ NN, KOTEVNÍ SVORKA VČETNĚ UPEVNĚNÍ</t>
  </si>
  <si>
    <t>742258</t>
  </si>
  <si>
    <t>VEDENÍ VENKOVNÍ NN, KABELOVÝ SVOD</t>
  </si>
  <si>
    <t>742G11</t>
  </si>
  <si>
    <t>KABEL NN DVOU- A TŘÍŽÍLOVÝ CU S PLASTOVOU IZOLACÍ DO 2,5 MM2</t>
  </si>
  <si>
    <t>kabel CYKY 3-Jx1,5</t>
  </si>
  <si>
    <t>4*(2+6)=32,000 [A] 
3*(2+10)=36,000 [B] 
2*(5+1)=12,000 [C] 
Celkem: (A+B+C)*1,2=96,000 [D]</t>
  </si>
  <si>
    <t>742H12</t>
  </si>
  <si>
    <t>KABEL NN ČTYŘ- A PĚTIŽÍLOVÝ CU S PLASTOVOU IZOLACÍ OD 4 DO 16 MM2</t>
  </si>
  <si>
    <t>kabel CYKY 4-Jx16</t>
  </si>
  <si>
    <t>(220+2*6+15*2,5)*1,03=277,585 [A]</t>
  </si>
  <si>
    <t>742L12</t>
  </si>
  <si>
    <t>UKONČENÍ DVOU AŽ PĚTIŽÍLOVÉHO KABELU V ROZVADĚČI NEBO NA PŘÍSTROJI OD 4 DO 16 MM2</t>
  </si>
  <si>
    <t>17=17,000 [A]</t>
  </si>
  <si>
    <t>742Z11</t>
  </si>
  <si>
    <t>DEMONTÁŽ SLOUPU/STOŽÁRU NN VČETNĚ VEŠKERÉ VÝSTROJE</t>
  </si>
  <si>
    <t>742Z23</t>
  </si>
  <si>
    <t>DEMONTÁŽ KABELOVÉHO VEDENÍ NN</t>
  </si>
  <si>
    <t>závěsný kabel VO</t>
  </si>
  <si>
    <t>743122</t>
  </si>
  <si>
    <t>OSVĚTLOVACÍ STOŽÁR  PEVNÝ ŽÁROVĚ ZINKOVANÝ DÉLKY PŘES 6,5 DO 12 M</t>
  </si>
  <si>
    <t>5=5,000 [A]</t>
  </si>
  <si>
    <t>743155</t>
  </si>
  <si>
    <t>OSVĚTLOVACÍ STOŽÁR  - STOŽÁROVÁ ROZVODNICE NA STOŽÁR TV S 1-2 JISTÍCÍMI PRVKY</t>
  </si>
  <si>
    <t>6=6,000 [A]</t>
  </si>
  <si>
    <t>743311</t>
  </si>
  <si>
    <t>VÝLOŽNÍK PRO MONTÁŽ SVÍTIDLA NA STOŽÁR JEDNORAMENNÝ DÉLKA VYLOŽENÍ DO 1 M</t>
  </si>
  <si>
    <t>1,0 m</t>
  </si>
  <si>
    <t>743312</t>
  </si>
  <si>
    <t>VÝLOŽNÍK PRO MONTÁŽ SVÍTIDLA NA STOŽÁR JEDNORAMENNÝ DÉLKA VYLOŽENÍ PŘES 1 DO 2 M</t>
  </si>
  <si>
    <t>2,0 m</t>
  </si>
  <si>
    <t>743341</t>
  </si>
  <si>
    <t>VÝLOŽNÍK PRO MONTÁŽ SVÍTIDLA NA STĚNU/BETONOVÝ STOŽÁR DÉLKA VYLOŽENÍ DO 1 M</t>
  </si>
  <si>
    <t>743554</t>
  </si>
  <si>
    <t>SVÍTIDLO VENKOVNÍ VŠEOBECNÉ LED, MIN. IP 44, PŘES 45 W</t>
  </si>
  <si>
    <t>osvětlení okružní křižovatky 
A*</t>
  </si>
  <si>
    <t>osvětlení silnice 
B* 
C*</t>
  </si>
  <si>
    <t>1+4=5,000 [A]</t>
  </si>
  <si>
    <t>743C11</t>
  </si>
  <si>
    <t>SKŘÍŇ PŘÍPOJKOVÁ POJISTKOVÁ NA STOŽÁR/STĚNU NEBO DO VÝKLENKU DO 63 A, DO 50 MM2, S 1-2 SADAMI JISTÍCÍCH PRVKŮ</t>
  </si>
  <si>
    <t>SP100 
dodávka a montáž</t>
  </si>
  <si>
    <t>743E21</t>
  </si>
  <si>
    <t>SKŘÍŇ ROZPOJOVACÍ POJISTKOVÁ DO 400 A, DO 240 MM2, V KOMPAKTNÍM PILÍŘI S POJISTKOVÝMI SPODKY S 2-4 SADAMI JISTÍCÍCH PRVKŮ</t>
  </si>
  <si>
    <t>pro VO, SRML400</t>
  </si>
  <si>
    <t>743Z35</t>
  </si>
  <si>
    <t>DEMONTÁŽ SVÍTIDLA Z OSVĚTLOVACÍHO STOŽÁRU VÝŠKY DO 15 M</t>
  </si>
  <si>
    <t>747213</t>
  </si>
  <si>
    <t>CELKOVÁ PROHLÍDKA, ZKOUŠENÍ, MĚŘENÍ A VYHOTOVENÍ VÝCHOZÍ REVIZNÍ ZPRÁVY, PRO OBJEM IN PŘES 500 DO 1000 TIS.</t>
  </si>
  <si>
    <t>75H131</t>
  </si>
  <si>
    <t>STOŽÁR (SLOUP) BETONOVÝ DO 10 M</t>
  </si>
  <si>
    <t>JB 9/3 
dodávka a montáž</t>
  </si>
  <si>
    <t>87614</t>
  </si>
  <si>
    <t>CHRÁNIČKY Z TRUB PLAST DN DO 40MM</t>
  </si>
  <si>
    <t>do základu</t>
  </si>
  <si>
    <t>3*2*(5)=30,000 [A]</t>
  </si>
  <si>
    <t>87627</t>
  </si>
  <si>
    <t>CHRÁNIČKY Z TRUB PLASTOVÝCH DN DO 100MM</t>
  </si>
  <si>
    <t>chránička 110/94, včetně utěsnění a protahovacího drátu</t>
  </si>
  <si>
    <t>2*(12,5+10,0+15,5)*1,15=87,400 [A]</t>
  </si>
  <si>
    <t>87645</t>
  </si>
  <si>
    <t>CHRÁNIČKY Z TRUB PLASTOVÝCH DN DO 300MM</t>
  </si>
  <si>
    <t>pouzdro základu</t>
  </si>
  <si>
    <t>6*1,0=6,000 [A] 
(5)*1,2=6,000 [B] 
Celkem: A+B=12,000 [C]</t>
  </si>
  <si>
    <t>899524</t>
  </si>
  <si>
    <t>OBETONOVÁNÍ POTRUBÍ Z PROSTÉHO BETONU DO C25/30</t>
  </si>
  <si>
    <t>0,6*0,2*(12,5+10,0+15,5)=4,560 [A]</t>
  </si>
  <si>
    <t>SO 800.1</t>
  </si>
  <si>
    <t>Sadové úpravy - pro část stavby č. 1</t>
  </si>
  <si>
    <t xml:space="preserve">  SO 800.1</t>
  </si>
  <si>
    <t>úprava povrchu ostrůvku pro provedení sadových úprav: 103=103,000 [A]</t>
  </si>
  <si>
    <t>18461</t>
  </si>
  <si>
    <t>MULČOVÁNÍ</t>
  </si>
  <si>
    <t>Mulčování 10-15 cm v rovině a svahu borkou jemnou keřové záhony: 103-4=99,000 [A]</t>
  </si>
  <si>
    <t>18462</t>
  </si>
  <si>
    <t>OŠETŘENÍ MULČOVÁNÍ</t>
  </si>
  <si>
    <t>18471</t>
  </si>
  <si>
    <t>OŠETŘENÍ DŘEVIN VE SKUPINÁCH</t>
  </si>
  <si>
    <t>Ošetření a vypletí dřevin ve skupinách 2x: 99*2=198,000 [A]</t>
  </si>
  <si>
    <t>18472</t>
  </si>
  <si>
    <t>OŠETŘENÍ DŘEVIN SOLITERNÍCH</t>
  </si>
  <si>
    <t>Ošetření a vypletí keřů středních 2x: 14*2=28,000 [A]</t>
  </si>
  <si>
    <t>184A1</t>
  </si>
  <si>
    <t>VYSAZOVÁNÍ KEŘŮ LISTNATÝCH S BALEM VČETNĚ VÝKOPU JAMKY</t>
  </si>
  <si>
    <t>kompletní provedení vč. veškerých pomocných prací pro založení keřů a ošetření (zálivka ap.)</t>
  </si>
  <si>
    <t>Keře střední  
Hibiscus syriacus 'Woodbridge' (Ibišek) ; doporučená vel. 40/60: 14=14,000 [A] 
Keře půdopokryvné 
Cotoneaster dammeri Skogholm (skalník) ; doporučená vel. 20/30: 200=200,000 [B] 
Rosa Red The Fairy (půdokryvná záhonová růže) ; doporučená vel. 15/20: 108=108,000 [C] 
Celkem: A+B+C=322,000 [D]</t>
  </si>
  <si>
    <t>21461</t>
  </si>
  <si>
    <t>SEPARAČNÍ GEOTEXTILIE</t>
  </si>
  <si>
    <t>Mulčování 10 cm v rovině praným kačírkem16/32 pod dopravním značením - podkladní geotextilie: 4,0*1,2=4,800 [A]</t>
  </si>
  <si>
    <t>45159</t>
  </si>
  <si>
    <t>PODKL A VÝPLŇ VRSTVY Z UPRAVENÉHO KAMENE</t>
  </si>
  <si>
    <t>Mulčování 10 cm v rovině praným kačírkem16/32 pod dopravním značením: 4,0*0,1=0,400 [A]</t>
  </si>
  <si>
    <t>VON-1</t>
  </si>
  <si>
    <t>Vedlejší a ostatní náklady - pro část stavby č. 1</t>
  </si>
  <si>
    <t xml:space="preserve">  VON-1</t>
  </si>
  <si>
    <t>02620</t>
  </si>
  <si>
    <t>ZKOUŠENÍ KONSTRUKCÍ A PRACÍ NEZÁVISLOU ZKUŠEBNOU</t>
  </si>
  <si>
    <t>zkoušky podloží a konstrukčních vrstev</t>
  </si>
  <si>
    <t>02710</t>
  </si>
  <si>
    <t>PR</t>
  </si>
  <si>
    <t>POMOC PRÁCE ZŘÍZ NEBO ZAJIŠŤ OBJÍŽĎKY A PŘÍSTUP CESTY</t>
  </si>
  <si>
    <t>Oprava objízdných tras 
PR - preliminář stavby - pevná částka k ocenění: 1.900.000,- Kč bez DPH 
POZN.: Položka bude čerpána v rozsahu dle skutečnosti, kalkulované náklady budou investorovi předloženy ke schválení před fakturací !</t>
  </si>
  <si>
    <t>02730</t>
  </si>
  <si>
    <t>POMOC PRÁCE ZŘÍZ NEBO ZAJIŠŤ OCHRANU INŽENÝRSKÝCH SÍTÍ</t>
  </si>
  <si>
    <t>Vytýčení veškerých inženýrských sítí a jejich ochrana během výstavby - náklady správců sítí včetně zemních prací a ostatních přípomocí zhotovitele</t>
  </si>
  <si>
    <t>02811</t>
  </si>
  <si>
    <t>PRŮZKUMNÉ PRÁCE GEOTECHNICKÉ NA POVRCHU</t>
  </si>
  <si>
    <t>029113</t>
  </si>
  <si>
    <t>OSTATNÍ POŽADAVKY - GEODETICKÉ ZAMĚŘENÍ - CELKY</t>
  </si>
  <si>
    <t>Geodetické zaměření skutečného provedení stavby 
pro část stavby č. 1</t>
  </si>
  <si>
    <t>02943</t>
  </si>
  <si>
    <t>OSTATNÍ POŽADAVKY - VYPRACOVÁNÍ RDS</t>
  </si>
  <si>
    <t>pro část stavby č. 1</t>
  </si>
  <si>
    <t>02944</t>
  </si>
  <si>
    <t>OSTAT POŽADAVKY - DOKUMENTACE SKUTEČ PROVEDENÍ V DIGIT FORMĚ</t>
  </si>
  <si>
    <t>vč. příp. tištěné formy, dle SOD 
pro část stavby č. 1</t>
  </si>
  <si>
    <t>02946</t>
  </si>
  <si>
    <t>OSTAT POŽADAVKY - FOTODOKUMENTACE</t>
  </si>
  <si>
    <t>vč. pasportizace přilehlých / dotčených objektů komunikace před provedením a po ukončení výstavby 
pro část stavby č. 1</t>
  </si>
  <si>
    <t>02960</t>
  </si>
  <si>
    <t>OSTATNÍ POŽADAVKY - ODBORNÝ DOZOR</t>
  </si>
  <si>
    <t>účast geologa na stavbě, stanovení rozsahu sanací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</si>
  <si>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</si>
  <si>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</si>
  <si>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</si>
  <si>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1=1,000 [A] 
pamětní deska po dokončení stavby (velikost 0,3x0,4m): 1=1,000 [B] 
Celkem: A+B=2,000 [C]</t>
  </si>
  <si>
    <t>vč. osazení, údržby, oprav a odtsranění po ukončení platnosti, vč. příp. přesunu během etap výstavby</t>
  </si>
  <si>
    <t>Středočeský kraj, omlouváme se za dočasné omezení: 2=2,000 [A]</t>
  </si>
  <si>
    <t>03100</t>
  </si>
  <si>
    <t>ZAŘÍZENÍ STAVENIŠTĚ - ZŘÍZENÍ, PROVOZ, DEMONTÁŽ</t>
  </si>
  <si>
    <t>kompletní provedení ZS vč. zajištění BOZP a vč. následného uvedení ploch ZS do původního, resp. dohodnutého stavu zabezpečení stavby, oplocení, buňky, sanita, energie</t>
  </si>
  <si>
    <t>část 2</t>
  </si>
  <si>
    <t>ČÁST STAVBY č. 2 - INVESTOR OBEC</t>
  </si>
  <si>
    <t>SO 134</t>
  </si>
  <si>
    <t>Chodníky</t>
  </si>
  <si>
    <t xml:space="preserve">  SO 134</t>
  </si>
  <si>
    <t>dle pol. 113328: 3,9*2,1=8,190 [A] 
- dle pol. 122738: 624,0*1,8=1 123,200 [B] 
- dle pol. 123738: 204,6*1,8=368,280 [C] 
- dle pol. 132738: 4,2*1,8=7,560 [D] 
Celkem: A+B+C+D=1 507,230 [E]</t>
  </si>
  <si>
    <t>dle pol. 113328: 2,6*2,4=6,240 [A]</t>
  </si>
  <si>
    <t>014212</t>
  </si>
  <si>
    <t>POPLATKY ZA ZEMNÍK - ORNICE</t>
  </si>
  <si>
    <t>pořízení chybějící ornice / zeminy schopné zúrodnění dle dispozic zhotovitele</t>
  </si>
  <si>
    <t>Zemní práce 
Ohumusování v tl. min. 0,15m (rozdíl ploch navrhovaného ohumusování a sejmuté ornice): (465-150)*0,15*1,8=85,050 [A]</t>
  </si>
  <si>
    <t>113188</t>
  </si>
  <si>
    <t>ODSTRANĚNÍ KRYTU ZPEVNĚNÝCH PLOCH Z DLAŽDIC, ODVOZ DO 20KM</t>
  </si>
  <si>
    <t>Bourací práce 
Odstranění chodníků vč.lože tl. do 100 mm: 26,0*0,1=2,600 [A]</t>
  </si>
  <si>
    <t>Bourací práce 
Odstranění nestmelených, podkladních vrstev chodníků do hl. cca 150 mm: 26,0*0,15=3,900 [A]</t>
  </si>
  <si>
    <t>Zemní práce 
Sejmutí humózní hlíny vč. drnu v řešeném území v tl. cca 0,15 m (dle místních podmínek): 150*0,15=22,500 [A]</t>
  </si>
  <si>
    <t>Zemní práce 
Výkop (dle bilance zemních prací): 624,0=624,000 [A]</t>
  </si>
  <si>
    <t>Zemní práce 
Sanace aktivní zóny vozovky v tl. 0,5m: (350+5+17)*1,1*0,5=204,600 [A]</t>
  </si>
  <si>
    <t>Zemní práce 
Ohumusování v tl. min. 0,15m - doprava materiálu (dle pol. 121104): 22,5=22,500 [A]</t>
  </si>
  <si>
    <t>vč. dopravy chybějící ornice / zeminy schopné zúrodnění dle dispozic zhotovitele, vzdálenost uvedena orientačně</t>
  </si>
  <si>
    <t>Zemní práce 
Ohumusování v tl. min. 0,15m (rozdíl ploch navrhovaného ohumusování a sejmuté ornice): (465-150)*0,15=47,250 [A]</t>
  </si>
  <si>
    <t>Zemní práce 
Výkop rýhy trativodu: 21,0*0,4*0,5=4,200 [A]</t>
  </si>
  <si>
    <t>meziskládka - 
- dle pol. 121104: 22,5=22,500 [A] 
recyklační středisko / trvalá skládka - 
- dle pol. 122738: 624,0=624,000 [B] 
- dle pol. 123738: 204,6=204,600 [C] 
- dle pol. 132738: 4,2=4,200 [D] 
Celkem: A+B+C+D=855,300 [E]</t>
  </si>
  <si>
    <t>Zemní práce 
Násyp (dle bilance zemních prací): 476,0=476,000 [A]</t>
  </si>
  <si>
    <t>Zemní práce 
Úprava zemní pláně / parapláně zpevněných ploch: (350+5+17)*1,1=409,200 [A]</t>
  </si>
  <si>
    <t>Zemní práce 
Ohumusování v tl. min. 0,15m - příprava plochy (svahování, vyrovnání): 465=465,000 [A]</t>
  </si>
  <si>
    <t>Zemní práce 
Ohumusování v tl. min. 0,15m: 465=465,000 [A]</t>
  </si>
  <si>
    <t>Zemní práce 
Zatravnění hydroosevem (vč. příp. ručního osetí): 465=465,000 [A]</t>
  </si>
  <si>
    <t>Zemní práce 
Údržba zatravněných ploch do předání správci: 465=465,000 [A]</t>
  </si>
  <si>
    <t>Odvodnění 
Podélná drenáž: 21,0*2,2=46,200 [A]</t>
  </si>
  <si>
    <t>Odvodnění 
Podélná drenáž: 21,0=21,000 [A]</t>
  </si>
  <si>
    <t>Komunikace 
Konstrukce chodníku: 325+25=350,000 [A] 
Konstrukce sjezdu s krytem z cem. dlažby: 5=5,000 [B] 
Celkem: A+B=355,000 [C]</t>
  </si>
  <si>
    <t>56336</t>
  </si>
  <si>
    <t>VOZOVKOVÉ VRSTVY ZE ŠTĚRKODRTI TL. DO 300MM</t>
  </si>
  <si>
    <t>ŠDA 0/63 ; tl. (min.) 250mm</t>
  </si>
  <si>
    <t>Komunikace 
Konstrukce sjezdu s krytem z asf. recyklátu: 17=17,000 [A]</t>
  </si>
  <si>
    <t>56362</t>
  </si>
  <si>
    <t>VOZOVKOVÉ VRSTVY Z RECYKLOVANÉHO MATERIÁLU TL DO 100MM</t>
  </si>
  <si>
    <t>R-mat ; tl. 100mm</t>
  </si>
  <si>
    <t>Komunikace 
Konstrukce chodníku: 325=325,000 [A]</t>
  </si>
  <si>
    <t>582615</t>
  </si>
  <si>
    <t>KRYTY Z BETON DLAŽDIC SE ZÁMKEM BAREV TL 80MM DO LOŽE Z KAM</t>
  </si>
  <si>
    <t>Dlažba zámková / skladebná barevná DL tl. 80mm ; lože z drceného kameniva fr. 4/8 L tl. 40mm</t>
  </si>
  <si>
    <t>Komunikace 
Konstrukce sjezdu s krytem z cem. dlažby: 5=5,000 [A]</t>
  </si>
  <si>
    <t>Komunikace 
Konstrukce chodníku: 25=25,000 [A]</t>
  </si>
  <si>
    <t>711117</t>
  </si>
  <si>
    <t>IZOLACE BĚŽNÝCH KONSTRUKCÍ PROTI ZEMNÍ VLHKOSTI Z PE FÓLIÍ</t>
  </si>
  <si>
    <t>Obruby 
beton.palisáda v. do 1,2m - fólie na rubu palisády: 11,0*1,2=13,200 [A]</t>
  </si>
  <si>
    <t>91710</t>
  </si>
  <si>
    <t>OBRUBY Z BETONOVÝCH PALISÁD</t>
  </si>
  <si>
    <t>do betonového lože s opěrou (C 25/30 XF2), zahrnuje dodávku a osazení prvků výšky 600 - 1200mm, tl. 200mm</t>
  </si>
  <si>
    <t>Obruby 
beton.palisáda v. do 1,2m: 11,0*1,2*0,2=2,640 [A]</t>
  </si>
  <si>
    <t>Obruby 
betonový obrubník 50 x 250 mm: 280,0=280,000 [A]</t>
  </si>
  <si>
    <t>917212</t>
  </si>
  <si>
    <t>ZÁHONOVÉ OBRUBY Z BETONOVÝCH OBRUBNÍKŮ ŠÍŘ 80MM</t>
  </si>
  <si>
    <t>Obruby 
betonový obrubník 80 x 250 mm: 15,0=15,000 [A]</t>
  </si>
  <si>
    <t>91781</t>
  </si>
  <si>
    <t>VÝŠKOVÁ ÚPRAVA OBRUBNÍKŮ BETONOVÝCH</t>
  </si>
  <si>
    <t>rozebrání obrub (silniční, chodníkové, záhonové) vč. odstranění lože, očištění obrub, odvozu a uložení obrub na deponii, odvozu a skládkovného suti z lože a čištění (malé množství)</t>
  </si>
  <si>
    <t>Obruby 
Přeložení stávajících obrub do nové polohy: 20=20,000 [A]</t>
  </si>
  <si>
    <t>Odvodnění 
Zpevněné příkopy, skluzy: 20=20,000 [A]</t>
  </si>
  <si>
    <t>SO 252</t>
  </si>
  <si>
    <t>Gabionová opěrná zeď</t>
  </si>
  <si>
    <t xml:space="preserve">  SO 252</t>
  </si>
  <si>
    <t>dle pol. 122738+122838: 237,2*1,8=426,960 [A]</t>
  </si>
  <si>
    <t>Zemní práce - dle bilance zemin 
Výkop (vč. vysvahování dle VŘ) - předpoklad 75% v hornině tř. I: 237,2*0,75=177,900 [A]</t>
  </si>
  <si>
    <t>122838</t>
  </si>
  <si>
    <t>ODKOPÁVKY A PROKOPÁVKY OBECNÉ TŘ. II, ODVOZ DO 20KM</t>
  </si>
  <si>
    <t>Zemní práce - dle bilance zemin 
Výkop (vč. vysvahování dle VŘ) - předpoklad 25% v hornině tř. I: 237,2*0,25=59,300 [A]</t>
  </si>
  <si>
    <t>recyklační středisko / trvalá skládka  
dle pol. 122738+122838: 237,2=237,200 [A]</t>
  </si>
  <si>
    <t>Zemní práce - dle bilance zemin 
Zásyp za OZ: 167,6=167,600 [A] 
Zásyp před OZ: 19,5=19,500 [B] 
Celkem: A+B=187,100 [C]</t>
  </si>
  <si>
    <t>Odvodnění 
Obsyp drenáže z kameniva: 40*0,13=5,200 [A]</t>
  </si>
  <si>
    <t>18120</t>
  </si>
  <si>
    <t>ÚPRAVA PLÁNĚ SE ZHUTNĚNÍM V HORNINĚ TŘ. II</t>
  </si>
  <si>
    <t>Zemní práce 
Srovnání a přehutnění základové plochy pod podkladní beton OZ: 105=105,000 [A]</t>
  </si>
  <si>
    <t>Odvodnění 
Drenáž za rubem OZ - ochrana: 40*0,5=20,000 [A]</t>
  </si>
  <si>
    <t>21461E</t>
  </si>
  <si>
    <t>SEPARAČNÍ GEOTEXTILIE DO 500G/M2</t>
  </si>
  <si>
    <t>separační geotextilie min. 400 g/m2</t>
  </si>
  <si>
    <t>Konstrukce opěrné zdi 
Ochrana rubu konstrukce: 147,6=147,600 [A]</t>
  </si>
  <si>
    <t>22694.R</t>
  </si>
  <si>
    <t>PAŽENÍ DOČASNÉ PLOŠNÉ</t>
  </si>
  <si>
    <t>typ konstrukce pažení vč. použitého materiálu dle dispozic zhotovitele, konstrukce zajištění terénu bude odsouhlasena TDI</t>
  </si>
  <si>
    <t>Pomocné konstrukce 
Provizorní zapažení výkopu: 105,9=105,900 [A]</t>
  </si>
  <si>
    <t>27232.R</t>
  </si>
  <si>
    <t>KRYCÍ DESKY ZE ŽELEZOBETONU VČETNĚ VÝZTUŽE</t>
  </si>
  <si>
    <t>vč. provedení izolačního nátěru (ALP + 2x ALN) na plochách v místech styku se zeminou / kamenivem.</t>
  </si>
  <si>
    <t>Ostatní 
Krycí deska tl. 0,2m - ochrana vodovodu: 4,0*2,0*0,2=1,600 [A]</t>
  </si>
  <si>
    <t>3272A7</t>
  </si>
  <si>
    <t>ZDI OPĚR, ZÁRUB, NÁBŘEŽ Z GABIONŮ RUČNĚ ROVNANÝCH, DRÁT O4,0MM, POVRCHOVÁ ÚPRAVA Zn + Al</t>
  </si>
  <si>
    <t>drát 3,7 mm, povrchová úprava Galfan</t>
  </si>
  <si>
    <t>Konstrukce opěrné zdi 
Ručně skládaná gabionová konstrukce: 105,8=105,800 [A]</t>
  </si>
  <si>
    <t>beton do C 12/15 X0</t>
  </si>
  <si>
    <t>Odvodnění 
Podkladní beton pod drenáží: 40*0,025=1,000 [A]</t>
  </si>
  <si>
    <t>beton C 16/20 X0</t>
  </si>
  <si>
    <t>Konstrukce opěrné zdi 
Podkladní beton pod gabiony: 33,0=33,000 [A]</t>
  </si>
  <si>
    <t>875332</t>
  </si>
  <si>
    <t>POTRUBÍ DREN Z TRUB PLAST DN DO 150MM DĚROVANÝCH</t>
  </si>
  <si>
    <t>vč. napojení na odvodnění komunikace (SO 101)</t>
  </si>
  <si>
    <t>Odvodnění 
Drenáž za rubem OZ: 40=40,000 [A]</t>
  </si>
  <si>
    <t>9111B1.R</t>
  </si>
  <si>
    <t>ZÁBRADLÍ MOSTNÍHO TYPU SE SVISLOU VÝPLNÍ OSAZENÉ DO GABIONU - DODÁVKA A MONTÁŽ</t>
  </si>
  <si>
    <t>kompletní dodávka a osazení, vč. trubek do gabionu (18ks), betonáže patek, vč. PKO zábradlí a sloupků</t>
  </si>
  <si>
    <t>Konstrukce opěrné zdi 
Zábradlí se svislou výplní v. nad gabionem 1,1m: 35,4=35,400 [A]</t>
  </si>
  <si>
    <t>SO 310</t>
  </si>
  <si>
    <t>Úpravy odvodnění</t>
  </si>
  <si>
    <t xml:space="preserve">  SO 310</t>
  </si>
  <si>
    <t>dle pol. 132738: 94,097*1,8=169,375 [A]</t>
  </si>
  <si>
    <t>vč. odvozu na recyklační středisko / trvalou skládku dle dispozic zhotovitele, vzdálenost uvedena orientačně 
POZN.: Příložné pažení pro výkopy hlubší 1,2m (celk. 43 m2)</t>
  </si>
  <si>
    <t>Zemní práce 
Rýhy pro přípojky UV1 až UV4 (š. x hl. x suma dl.): (0,9+2*0,25)*1,2*(15,39+22,82)+(0,9+2*0,25)*1,5*(7,94+6,3)=94,097 [A]</t>
  </si>
  <si>
    <t>dle pol. 132738: 94,097=94,097 [A]</t>
  </si>
  <si>
    <t>příp. zpětný zásyp z výkopu, předpoklad nakupovaný materiál 
prům. hl. 400mm</t>
  </si>
  <si>
    <t>Zemní práce 
Přípojky UV3 a UV4 - zhutněný zásyp nesoudržnou zeminou: 1,4*0,4*(7,94+6,3)=7,974 [A]</t>
  </si>
  <si>
    <t>hutněný písek, zrno max. 40 mm ; prům. hl. 600mm</t>
  </si>
  <si>
    <t>Odvodnění 
Přípojky UV - pískové lože a krycí obsyp: 1,4*0,6*(15,39+22,82+7,94+6,3)=44,058 [A]</t>
  </si>
  <si>
    <t>beton C 12/15 ; tl. 100mm</t>
  </si>
  <si>
    <t>Odvodnění 
Přípojky UV - podkladní beton: 1,4*0,1*(15,39+22,82+7,94+6,3)=7,343 [A]</t>
  </si>
  <si>
    <t>Odvodnění 
Dlažba z lomového kamene (vyústění dešť. přípojek) - podkl. beton: (4,5+3,0+1,0+1,0)*0,1=0,950 [A]</t>
  </si>
  <si>
    <t>45152</t>
  </si>
  <si>
    <t>PODKLADNÍ A VÝPLŇOVÉ VRSTVY Z KAMENIVA DRCENÉHO</t>
  </si>
  <si>
    <t>ŠD/ŠP ; tl. 100mm</t>
  </si>
  <si>
    <t>Odvodnění 
Přípojky UV - podsyp: 1,4*0,1*(15,39+22,82+7,94+6,3)=7,343 [A]</t>
  </si>
  <si>
    <t>Odvodnění 
Dlažba z lomového kamene (vyústění dešť. přípojek): (4,5+3,0+1,0+1,0)*0,2=1,900 [A]</t>
  </si>
  <si>
    <t>87434</t>
  </si>
  <si>
    <t>POTRUBÍ Z TRUB PLASTOVÝCH ODPADNÍCH DN DO 200MM</t>
  </si>
  <si>
    <t>plastové kanalizační potrubí tř. min. SN12 v profilu DN200 včetně veškerého spojovacího materiálu, kolen (2 x koleno 30°), ad.</t>
  </si>
  <si>
    <t>Odvodnění 
Přípojky UV: 15,39+22,82+7,94+6,3=52,450 [A]</t>
  </si>
  <si>
    <t>SO 431.2</t>
  </si>
  <si>
    <t>Přeložka veřejného osvětlení - pro část stavby č. 2</t>
  </si>
  <si>
    <t xml:space="preserve">  SO 431.2</t>
  </si>
  <si>
    <t>rýhy: 
0,35*0,2*120=8,400 [A] 
stožáry - ocelové: 
0,8*0,8*1,2*6=4,608 [B] 
1,0*1,0*1,5*3=4,500 [C] 
Celkem: (A+B+C)*1,8=31,514 [D]</t>
  </si>
  <si>
    <t>rýhy: 
0,35*0,2*120=8,400 [A] 
stožáry - ocelové: 
0,8*0,8*1,2*6=4,608 [F] 
1,0*1,0*1,5*3=4,500 [C] 
Celkem: A+F+C=17,508 [G]</t>
  </si>
  <si>
    <t>stožáry - ocelové: 
0,8*0,8*1,2*6=4,608 [D] 
1,0*1,0*1,5*3=4,500 [C] 
Celkem: D+C=9,108 [E]</t>
  </si>
  <si>
    <t>0,35*0,8*120=33,600 [A]</t>
  </si>
  <si>
    <t>141733</t>
  </si>
  <si>
    <t>PROTLAČOVÁNÍ POTRUBÍ Z PLAST HMOT DN DO 150MM</t>
  </si>
  <si>
    <t>protlak PE 90, včetně startovací a cílové jámy</t>
  </si>
  <si>
    <t>rýhy: 
0,35*0,2*120=8,400 [A] 
stožáry - ocelové: 
0,8*0,8*1,2*6=4,608 [B] 
1,0*1,0*1,5*3=4,500 [C] 
Celkem: A+B+C=17,508 [D]</t>
  </si>
  <si>
    <t>rýhy: 
0,35*(0,8-0,2)*120=25,200 [C]</t>
  </si>
  <si>
    <t>0,35*0,2*120=8,400 [A]</t>
  </si>
  <si>
    <t>stožáry - ocelové: 
0,8*0,8*1,2*6=4,608 [B] 
1,0*1,0*1,5*3=4,500 [C] 
Celkem: B+C=9,108 [D]</t>
  </si>
  <si>
    <t>(160+18*2,5)*1,03=211,150 [A]</t>
  </si>
  <si>
    <t>18=18,000 [A]</t>
  </si>
  <si>
    <t>742L22</t>
  </si>
  <si>
    <t>UKONČENÍ DVOU AŽ PĚTIŽÍLOVÉHO KABELU KABELOVOU SPOJKOU OD 4 DO 16 MM2</t>
  </si>
  <si>
    <t>3=3,000 [A]</t>
  </si>
  <si>
    <t>743141</t>
  </si>
  <si>
    <t>OSVĚTLOVACÍ STOŽÁR  PŘECHODOVÝ DÉLKY DO 8 M</t>
  </si>
  <si>
    <t>743142</t>
  </si>
  <si>
    <t>OSVĚTLOVACÍ STOŽÁR  PŘECHODOVÝ - VÝLOŽNÍK S DÉLKOU VYLOŽENÍ DO 3 M</t>
  </si>
  <si>
    <t>3+6=9,000 [A]</t>
  </si>
  <si>
    <t>743313</t>
  </si>
  <si>
    <t>VÝLOŽNÍK PRO MONTÁŽ SVÍTIDLA NA STOŽÁR JEDNORAMENNÝ DÉLKA VYLOŽENÍ PŘES 2 M</t>
  </si>
  <si>
    <t>2,5 m</t>
  </si>
  <si>
    <t>pro osvětlení přechodu 
Z*</t>
  </si>
  <si>
    <t>3*2*(3+6)=54,000 [A]</t>
  </si>
  <si>
    <t>6*1,0=6,000 [A] 
(3)*1,2=3,600 [B] 
Celkem: A+B=9,600 [C]</t>
  </si>
  <si>
    <t>SO 800.2</t>
  </si>
  <si>
    <t>Sadové úpravy - pro část stavby č. 2</t>
  </si>
  <si>
    <t xml:space="preserve">  SO 800.2</t>
  </si>
  <si>
    <t>18520.R</t>
  </si>
  <si>
    <t>NÁSLEDNÁ PÉČE TŘÍLETÁ</t>
  </si>
  <si>
    <t>zahrnuje zálivku včetně dopravy vody, kontrolu, opravu, doplnění kotvících a ochranných prvků, hnojení, kypření výsadbové mísy, odplevelování, ochrana proti chorobám, doplnění mulče</t>
  </si>
  <si>
    <t>Dokončovací a rozvojová péče o založené výsadby po dobu 3 let : 99=99,000 [A]</t>
  </si>
  <si>
    <t>18600</t>
  </si>
  <si>
    <t>ZALÉVÁNÍ VODOU</t>
  </si>
  <si>
    <t>Zalití vysazených dřevin po výsadbě 3x: 3,0=3,000 [A]</t>
  </si>
  <si>
    <t>VON-2</t>
  </si>
  <si>
    <t>Vedlejší a ostatní náklady - pro část stavby č. 2</t>
  </si>
  <si>
    <t xml:space="preserve">  VON-2</t>
  </si>
  <si>
    <t>Geodetické zaměření skutečného provedení stavby 
pro část stavby č. 2</t>
  </si>
  <si>
    <t>pro část stavby č. 2</t>
  </si>
  <si>
    <t>vč. příp. tištěné formy, dle SOD 
pro část stavby č. 2</t>
  </si>
  <si>
    <t>vč. pasportizace přilehlých / dotčených objektů komunikace před provedením a po ukončení výstavby 
pro část stavby č. 2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</si>
</sst>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0+C10+C19</f>
      </c>
      <c r="D6" s="1"/>
      <c r="E6" s="1"/>
    </row>
    <row r="7" spans="1:5" ht="12.75" customHeight="1">
      <c r="A7" s="1"/>
      <c r="B7" s="4" t="s">
        <v>5</v>
      </c>
      <c r="C7" s="7">
        <f>0+E10+E19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0+C11+C12+C13+C14+C15+C16+C17+C18</f>
      </c>
      <c r="D10" s="20">
        <f>0+D11+D12+D13+D14+D15+D16+D17+D18</f>
      </c>
      <c r="E10" s="20">
        <f>0+E11+E12+E13+E14+E15+E16+E17+E18</f>
      </c>
    </row>
    <row r="11" spans="1:5" ht="12.75" customHeight="1">
      <c r="A11" s="21" t="s">
        <v>47</v>
      </c>
      <c r="B11" s="21" t="s">
        <v>29</v>
      </c>
      <c r="C11" s="22">
        <f>'část 1_SO 010'!I3</f>
      </c>
      <c r="D11" s="22">
        <f>'část 1_SO 010'!O2</f>
      </c>
      <c r="E11" s="22">
        <f>C11+D11</f>
      </c>
    </row>
    <row r="12" spans="1:5" ht="12.75" customHeight="1">
      <c r="A12" s="21" t="s">
        <v>76</v>
      </c>
      <c r="B12" s="21" t="s">
        <v>75</v>
      </c>
      <c r="C12" s="22">
        <f>'část 1_SO 101'!I3</f>
      </c>
      <c r="D12" s="22">
        <f>'část 1_SO 101'!O2</f>
      </c>
      <c r="E12" s="22">
        <f>C12+D12</f>
      </c>
    </row>
    <row r="13" spans="1:5" ht="12.75" customHeight="1">
      <c r="A13" s="21" t="s">
        <v>456</v>
      </c>
      <c r="B13" s="21" t="s">
        <v>455</v>
      </c>
      <c r="C13" s="22">
        <f>'část 1_SO 180'!I3</f>
      </c>
      <c r="D13" s="22">
        <f>'část 1_SO 180'!O2</f>
      </c>
      <c r="E13" s="22">
        <f>C13+D13</f>
      </c>
    </row>
    <row r="14" spans="1:5" ht="12.75" customHeight="1">
      <c r="A14" s="21" t="s">
        <v>465</v>
      </c>
      <c r="B14" s="21" t="s">
        <v>464</v>
      </c>
      <c r="C14" s="22">
        <f>'část 1_SO 190'!I3</f>
      </c>
      <c r="D14" s="22">
        <f>'část 1_SO 190'!O2</f>
      </c>
      <c r="E14" s="22">
        <f>C14+D14</f>
      </c>
    </row>
    <row r="15" spans="1:5" ht="12.75" customHeight="1">
      <c r="A15" s="21" t="s">
        <v>515</v>
      </c>
      <c r="B15" s="21" t="s">
        <v>514</v>
      </c>
      <c r="C15" s="22">
        <f>'část 1_SO 251'!I3</f>
      </c>
      <c r="D15" s="22">
        <f>'část 1_SO 251'!O2</f>
      </c>
      <c r="E15" s="22">
        <f>C15+D15</f>
      </c>
    </row>
    <row r="16" spans="1:5" ht="12.75" customHeight="1">
      <c r="A16" s="21" t="s">
        <v>600</v>
      </c>
      <c r="B16" s="21" t="s">
        <v>599</v>
      </c>
      <c r="C16" s="22">
        <f>'část 1_SO 431.1'!I3</f>
      </c>
      <c r="D16" s="22">
        <f>'část 1_SO 431.1'!O2</f>
      </c>
      <c r="E16" s="22">
        <f>C16+D16</f>
      </c>
    </row>
    <row r="17" spans="1:5" ht="12.75" customHeight="1">
      <c r="A17" s="21" t="s">
        <v>708</v>
      </c>
      <c r="B17" s="21" t="s">
        <v>707</v>
      </c>
      <c r="C17" s="22">
        <f>'část 1_SO 800.1'!I3</f>
      </c>
      <c r="D17" s="22">
        <f>'část 1_SO 800.1'!O2</f>
      </c>
      <c r="E17" s="22">
        <f>C17+D17</f>
      </c>
    </row>
    <row r="18" spans="1:5" ht="12.75" customHeight="1">
      <c r="A18" s="21" t="s">
        <v>733</v>
      </c>
      <c r="B18" s="21" t="s">
        <v>732</v>
      </c>
      <c r="C18" s="22">
        <f>'část 1_VON-1'!I3</f>
      </c>
      <c r="D18" s="22">
        <f>'část 1_VON-1'!O2</f>
      </c>
      <c r="E18" s="22">
        <f>C18+D18</f>
      </c>
    </row>
    <row r="19" spans="1:5" ht="12.75" customHeight="1">
      <c r="A19" s="19" t="s">
        <v>770</v>
      </c>
      <c r="B19" s="19" t="s">
        <v>771</v>
      </c>
      <c r="C19" s="20">
        <f>0+C20+C21+C22+C23+C24+C25</f>
      </c>
      <c r="D19" s="20">
        <f>0+D20+D21+D22+D23+D24+D25</f>
      </c>
      <c r="E19" s="20">
        <f>0+E20+E21+E22+E23+E24+E25</f>
      </c>
    </row>
    <row r="20" spans="1:5" ht="12.75" customHeight="1">
      <c r="A20" s="21" t="s">
        <v>774</v>
      </c>
      <c r="B20" s="21" t="s">
        <v>773</v>
      </c>
      <c r="C20" s="22">
        <f>'část 2_SO 134'!I3</f>
      </c>
      <c r="D20" s="22">
        <f>'část 2_SO 134'!O2</f>
      </c>
      <c r="E20" s="22">
        <f>C20+D20</f>
      </c>
    </row>
    <row r="21" spans="1:5" ht="12.75" customHeight="1">
      <c r="A21" s="21" t="s">
        <v>833</v>
      </c>
      <c r="B21" s="21" t="s">
        <v>832</v>
      </c>
      <c r="C21" s="22">
        <f>'část 2_SO 252'!I3</f>
      </c>
      <c r="D21" s="22">
        <f>'část 2_SO 252'!O2</f>
      </c>
      <c r="E21" s="22">
        <f>C21+D21</f>
      </c>
    </row>
    <row r="22" spans="1:5" ht="12.75" customHeight="1">
      <c r="A22" s="21" t="s">
        <v>876</v>
      </c>
      <c r="B22" s="21" t="s">
        <v>875</v>
      </c>
      <c r="C22" s="22">
        <f>'část 2_SO 310'!I3</f>
      </c>
      <c r="D22" s="22">
        <f>'část 2_SO 310'!O2</f>
      </c>
      <c r="E22" s="22">
        <f>C22+D22</f>
      </c>
    </row>
    <row r="23" spans="1:5" ht="12.75" customHeight="1">
      <c r="A23" s="21" t="s">
        <v>899</v>
      </c>
      <c r="B23" s="21" t="s">
        <v>898</v>
      </c>
      <c r="C23" s="22">
        <f>'část 2_SO 431.2'!I3</f>
      </c>
      <c r="D23" s="22">
        <f>'část 2_SO 431.2'!O2</f>
      </c>
      <c r="E23" s="22">
        <f>C23+D23</f>
      </c>
    </row>
    <row r="24" spans="1:5" ht="12.75" customHeight="1">
      <c r="A24" s="21" t="s">
        <v>929</v>
      </c>
      <c r="B24" s="21" t="s">
        <v>928</v>
      </c>
      <c r="C24" s="22">
        <f>'část 2_SO 800.2'!I3</f>
      </c>
      <c r="D24" s="22">
        <f>'část 2_SO 800.2'!O2</f>
      </c>
      <c r="E24" s="22">
        <f>C24+D24</f>
      </c>
    </row>
    <row r="25" spans="1:5" ht="12.75" customHeight="1">
      <c r="A25" s="21" t="s">
        <v>939</v>
      </c>
      <c r="B25" s="21" t="s">
        <v>938</v>
      </c>
      <c r="C25" s="22">
        <f>'část 2_VON-2'!I3</f>
      </c>
      <c r="D25" s="22">
        <f>'část 2_VON-2'!O2</f>
      </c>
      <c r="E25" s="22">
        <f>C25+D25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0+O9+O19+O68+O75+O94+O98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772</v>
      </c>
      <c r="I3" s="42">
        <f>0+I9+I19+I68+I75+I94+I98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772</v>
      </c>
      <c r="D5" s="6"/>
      <c r="E5" s="18" t="s">
        <v>773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33</v>
      </c>
      <c r="C10" s="31" t="s">
        <v>78</v>
      </c>
      <c r="D10" s="26" t="s">
        <v>79</v>
      </c>
      <c r="E10" s="32" t="s">
        <v>80</v>
      </c>
      <c r="F10" s="33" t="s">
        <v>81</v>
      </c>
      <c r="G10" s="34">
        <v>1507.23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82</v>
      </c>
    </row>
    <row r="12" spans="1:5" ht="63.75">
      <c r="A12" s="41" t="s">
        <v>57</v>
      </c>
      <c r="E12" s="40" t="s">
        <v>775</v>
      </c>
    </row>
    <row r="13" spans="1:16" ht="12.75">
      <c r="A13" s="26" t="s">
        <v>50</v>
      </c>
      <c r="B13" s="31" t="s">
        <v>27</v>
      </c>
      <c r="C13" s="31" t="s">
        <v>78</v>
      </c>
      <c r="D13" s="26" t="s">
        <v>87</v>
      </c>
      <c r="E13" s="32" t="s">
        <v>80</v>
      </c>
      <c r="F13" s="33" t="s">
        <v>81</v>
      </c>
      <c r="G13" s="34">
        <v>6.24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.75">
      <c r="A14" s="37" t="s">
        <v>55</v>
      </c>
      <c r="E14" s="38" t="s">
        <v>88</v>
      </c>
    </row>
    <row r="15" spans="1:5" ht="12.75">
      <c r="A15" s="41" t="s">
        <v>57</v>
      </c>
      <c r="E15" s="40" t="s">
        <v>776</v>
      </c>
    </row>
    <row r="16" spans="1:16" ht="12.75">
      <c r="A16" s="26" t="s">
        <v>50</v>
      </c>
      <c r="B16" s="31" t="s">
        <v>26</v>
      </c>
      <c r="C16" s="31" t="s">
        <v>777</v>
      </c>
      <c r="D16" s="26" t="s">
        <v>52</v>
      </c>
      <c r="E16" s="32" t="s">
        <v>778</v>
      </c>
      <c r="F16" s="33" t="s">
        <v>81</v>
      </c>
      <c r="G16" s="34">
        <v>85.05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12.75">
      <c r="A17" s="37" t="s">
        <v>55</v>
      </c>
      <c r="E17" s="38" t="s">
        <v>779</v>
      </c>
    </row>
    <row r="18" spans="1:5" ht="38.25">
      <c r="A18" s="39" t="s">
        <v>57</v>
      </c>
      <c r="E18" s="40" t="s">
        <v>780</v>
      </c>
    </row>
    <row r="19" spans="1:18" ht="12.75" customHeight="1">
      <c r="A19" s="6" t="s">
        <v>48</v>
      </c>
      <c r="B19" s="6"/>
      <c r="C19" s="44" t="s">
        <v>33</v>
      </c>
      <c r="D19" s="6"/>
      <c r="E19" s="29" t="s">
        <v>49</v>
      </c>
      <c r="F19" s="6"/>
      <c r="G19" s="6"/>
      <c r="H19" s="6"/>
      <c r="I19" s="45">
        <f>0+Q19</f>
      </c>
      <c r="O19">
        <f>0+R19</f>
      </c>
      <c r="Q19">
        <f>0+I20+I23+I26+I29+I32+I35+I38+I41+I44+I47+I50+I53+I56+I59+I62+I65</f>
      </c>
      <c r="R19">
        <f>0+O20+O23+O26+O29+O32+O35+O38+O41+O44+O47+O50+O53+O56+O59+O62+O65</f>
      </c>
    </row>
    <row r="20" spans="1:16" ht="12.75">
      <c r="A20" s="26" t="s">
        <v>50</v>
      </c>
      <c r="B20" s="31" t="s">
        <v>37</v>
      </c>
      <c r="C20" s="31" t="s">
        <v>781</v>
      </c>
      <c r="D20" s="26" t="s">
        <v>52</v>
      </c>
      <c r="E20" s="32" t="s">
        <v>782</v>
      </c>
      <c r="F20" s="33" t="s">
        <v>92</v>
      </c>
      <c r="G20" s="34">
        <v>2.6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25.5">
      <c r="A21" s="37" t="s">
        <v>55</v>
      </c>
      <c r="E21" s="38" t="s">
        <v>97</v>
      </c>
    </row>
    <row r="22" spans="1:5" ht="25.5">
      <c r="A22" s="41" t="s">
        <v>57</v>
      </c>
      <c r="E22" s="40" t="s">
        <v>783</v>
      </c>
    </row>
    <row r="23" spans="1:16" ht="25.5">
      <c r="A23" s="26" t="s">
        <v>50</v>
      </c>
      <c r="B23" s="31" t="s">
        <v>39</v>
      </c>
      <c r="C23" s="31" t="s">
        <v>95</v>
      </c>
      <c r="D23" s="26" t="s">
        <v>52</v>
      </c>
      <c r="E23" s="32" t="s">
        <v>96</v>
      </c>
      <c r="F23" s="33" t="s">
        <v>92</v>
      </c>
      <c r="G23" s="34">
        <v>3.9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25.5">
      <c r="A24" s="37" t="s">
        <v>55</v>
      </c>
      <c r="E24" s="38" t="s">
        <v>97</v>
      </c>
    </row>
    <row r="25" spans="1:5" ht="38.25">
      <c r="A25" s="41" t="s">
        <v>57</v>
      </c>
      <c r="E25" s="40" t="s">
        <v>784</v>
      </c>
    </row>
    <row r="26" spans="1:16" ht="12.75">
      <c r="A26" s="26" t="s">
        <v>50</v>
      </c>
      <c r="B26" s="31" t="s">
        <v>41</v>
      </c>
      <c r="C26" s="31" t="s">
        <v>116</v>
      </c>
      <c r="D26" s="26" t="s">
        <v>52</v>
      </c>
      <c r="E26" s="32" t="s">
        <v>117</v>
      </c>
      <c r="F26" s="33" t="s">
        <v>92</v>
      </c>
      <c r="G26" s="34">
        <v>22.5</v>
      </c>
      <c r="H26" s="35">
        <v>0</v>
      </c>
      <c r="I26" s="36">
        <f>ROUND(ROUND(H26,2)*ROUND(G26,3),2)</f>
      </c>
      <c r="O26">
        <f>(I26*21)/100</f>
      </c>
      <c r="P26" t="s">
        <v>27</v>
      </c>
    </row>
    <row r="27" spans="1:5" ht="12.75">
      <c r="A27" s="37" t="s">
        <v>55</v>
      </c>
      <c r="E27" s="38" t="s">
        <v>118</v>
      </c>
    </row>
    <row r="28" spans="1:5" ht="38.25">
      <c r="A28" s="41" t="s">
        <v>57</v>
      </c>
      <c r="E28" s="40" t="s">
        <v>785</v>
      </c>
    </row>
    <row r="29" spans="1:16" ht="12.75">
      <c r="A29" s="26" t="s">
        <v>50</v>
      </c>
      <c r="B29" s="31" t="s">
        <v>101</v>
      </c>
      <c r="C29" s="31" t="s">
        <v>121</v>
      </c>
      <c r="D29" s="26" t="s">
        <v>52</v>
      </c>
      <c r="E29" s="32" t="s">
        <v>122</v>
      </c>
      <c r="F29" s="33" t="s">
        <v>92</v>
      </c>
      <c r="G29" s="34">
        <v>624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63.75">
      <c r="A30" s="37" t="s">
        <v>55</v>
      </c>
      <c r="E30" s="38" t="s">
        <v>123</v>
      </c>
    </row>
    <row r="31" spans="1:5" ht="25.5">
      <c r="A31" s="41" t="s">
        <v>57</v>
      </c>
      <c r="E31" s="40" t="s">
        <v>786</v>
      </c>
    </row>
    <row r="32" spans="1:16" ht="12.75">
      <c r="A32" s="26" t="s">
        <v>50</v>
      </c>
      <c r="B32" s="31" t="s">
        <v>106</v>
      </c>
      <c r="C32" s="31" t="s">
        <v>126</v>
      </c>
      <c r="D32" s="26" t="s">
        <v>52</v>
      </c>
      <c r="E32" s="32" t="s">
        <v>127</v>
      </c>
      <c r="F32" s="33" t="s">
        <v>92</v>
      </c>
      <c r="G32" s="34">
        <v>204.6</v>
      </c>
      <c r="H32" s="35">
        <v>0</v>
      </c>
      <c r="I32" s="36">
        <f>ROUND(ROUND(H32,2)*ROUND(G32,3),2)</f>
      </c>
      <c r="O32">
        <f>(I32*21)/100</f>
      </c>
      <c r="P32" t="s">
        <v>27</v>
      </c>
    </row>
    <row r="33" spans="1:5" ht="63.75">
      <c r="A33" s="37" t="s">
        <v>55</v>
      </c>
      <c r="E33" s="38" t="s">
        <v>128</v>
      </c>
    </row>
    <row r="34" spans="1:5" ht="25.5">
      <c r="A34" s="41" t="s">
        <v>57</v>
      </c>
      <c r="E34" s="40" t="s">
        <v>787</v>
      </c>
    </row>
    <row r="35" spans="1:16" ht="12.75">
      <c r="A35" s="26" t="s">
        <v>50</v>
      </c>
      <c r="B35" s="31" t="s">
        <v>44</v>
      </c>
      <c r="C35" s="31" t="s">
        <v>131</v>
      </c>
      <c r="D35" s="26" t="s">
        <v>52</v>
      </c>
      <c r="E35" s="32" t="s">
        <v>132</v>
      </c>
      <c r="F35" s="33" t="s">
        <v>92</v>
      </c>
      <c r="G35" s="34">
        <v>22.5</v>
      </c>
      <c r="H35" s="35">
        <v>0</v>
      </c>
      <c r="I35" s="36">
        <f>ROUND(ROUND(H35,2)*ROUND(G35,3),2)</f>
      </c>
      <c r="O35">
        <f>(I35*21)/100</f>
      </c>
      <c r="P35" t="s">
        <v>27</v>
      </c>
    </row>
    <row r="36" spans="1:5" ht="25.5">
      <c r="A36" s="37" t="s">
        <v>55</v>
      </c>
      <c r="E36" s="38" t="s">
        <v>133</v>
      </c>
    </row>
    <row r="37" spans="1:5" ht="25.5">
      <c r="A37" s="41" t="s">
        <v>57</v>
      </c>
      <c r="E37" s="40" t="s">
        <v>788</v>
      </c>
    </row>
    <row r="38" spans="1:16" ht="12.75">
      <c r="A38" s="26" t="s">
        <v>50</v>
      </c>
      <c r="B38" s="31" t="s">
        <v>46</v>
      </c>
      <c r="C38" s="31" t="s">
        <v>604</v>
      </c>
      <c r="D38" s="26" t="s">
        <v>52</v>
      </c>
      <c r="E38" s="32" t="s">
        <v>605</v>
      </c>
      <c r="F38" s="33" t="s">
        <v>92</v>
      </c>
      <c r="G38" s="34">
        <v>47.25</v>
      </c>
      <c r="H38" s="35">
        <v>0</v>
      </c>
      <c r="I38" s="36">
        <f>ROUND(ROUND(H38,2)*ROUND(G38,3),2)</f>
      </c>
      <c r="O38">
        <f>(I38*21)/100</f>
      </c>
      <c r="P38" t="s">
        <v>27</v>
      </c>
    </row>
    <row r="39" spans="1:5" ht="25.5">
      <c r="A39" s="37" t="s">
        <v>55</v>
      </c>
      <c r="E39" s="38" t="s">
        <v>789</v>
      </c>
    </row>
    <row r="40" spans="1:5" ht="38.25">
      <c r="A40" s="41" t="s">
        <v>57</v>
      </c>
      <c r="E40" s="40" t="s">
        <v>790</v>
      </c>
    </row>
    <row r="41" spans="1:16" ht="12.75">
      <c r="A41" s="26" t="s">
        <v>50</v>
      </c>
      <c r="B41" s="31" t="s">
        <v>120</v>
      </c>
      <c r="C41" s="31" t="s">
        <v>145</v>
      </c>
      <c r="D41" s="26" t="s">
        <v>52</v>
      </c>
      <c r="E41" s="32" t="s">
        <v>146</v>
      </c>
      <c r="F41" s="33" t="s">
        <v>92</v>
      </c>
      <c r="G41" s="34">
        <v>4.2</v>
      </c>
      <c r="H41" s="35">
        <v>0</v>
      </c>
      <c r="I41" s="36">
        <f>ROUND(ROUND(H41,2)*ROUND(G41,3),2)</f>
      </c>
      <c r="O41">
        <f>(I41*21)/100</f>
      </c>
      <c r="P41" t="s">
        <v>27</v>
      </c>
    </row>
    <row r="42" spans="1:5" ht="51">
      <c r="A42" s="37" t="s">
        <v>55</v>
      </c>
      <c r="E42" s="38" t="s">
        <v>147</v>
      </c>
    </row>
    <row r="43" spans="1:5" ht="25.5">
      <c r="A43" s="41" t="s">
        <v>57</v>
      </c>
      <c r="E43" s="40" t="s">
        <v>791</v>
      </c>
    </row>
    <row r="44" spans="1:16" ht="12.75">
      <c r="A44" s="26" t="s">
        <v>50</v>
      </c>
      <c r="B44" s="31" t="s">
        <v>125</v>
      </c>
      <c r="C44" s="31" t="s">
        <v>150</v>
      </c>
      <c r="D44" s="26" t="s">
        <v>52</v>
      </c>
      <c r="E44" s="32" t="s">
        <v>151</v>
      </c>
      <c r="F44" s="33" t="s">
        <v>92</v>
      </c>
      <c r="G44" s="34">
        <v>855.3</v>
      </c>
      <c r="H44" s="35">
        <v>0</v>
      </c>
      <c r="I44" s="36">
        <f>ROUND(ROUND(H44,2)*ROUND(G44,3),2)</f>
      </c>
      <c r="O44">
        <f>(I44*21)/100</f>
      </c>
      <c r="P44" t="s">
        <v>27</v>
      </c>
    </row>
    <row r="45" spans="1:5" ht="12.75">
      <c r="A45" s="37" t="s">
        <v>55</v>
      </c>
      <c r="E45" s="38" t="s">
        <v>52</v>
      </c>
    </row>
    <row r="46" spans="1:5" ht="102">
      <c r="A46" s="41" t="s">
        <v>57</v>
      </c>
      <c r="E46" s="40" t="s">
        <v>792</v>
      </c>
    </row>
    <row r="47" spans="1:16" ht="12.75">
      <c r="A47" s="26" t="s">
        <v>50</v>
      </c>
      <c r="B47" s="31" t="s">
        <v>130</v>
      </c>
      <c r="C47" s="31" t="s">
        <v>154</v>
      </c>
      <c r="D47" s="26" t="s">
        <v>79</v>
      </c>
      <c r="E47" s="32" t="s">
        <v>155</v>
      </c>
      <c r="F47" s="33" t="s">
        <v>92</v>
      </c>
      <c r="G47" s="34">
        <v>476</v>
      </c>
      <c r="H47" s="35">
        <v>0</v>
      </c>
      <c r="I47" s="36">
        <f>ROUND(ROUND(H47,2)*ROUND(G47,3),2)</f>
      </c>
      <c r="O47">
        <f>(I47*21)/100</f>
      </c>
      <c r="P47" t="s">
        <v>27</v>
      </c>
    </row>
    <row r="48" spans="1:5" ht="51">
      <c r="A48" s="37" t="s">
        <v>55</v>
      </c>
      <c r="E48" s="38" t="s">
        <v>156</v>
      </c>
    </row>
    <row r="49" spans="1:5" ht="25.5">
      <c r="A49" s="41" t="s">
        <v>57</v>
      </c>
      <c r="E49" s="40" t="s">
        <v>793</v>
      </c>
    </row>
    <row r="50" spans="1:16" ht="12.75">
      <c r="A50" s="26" t="s">
        <v>50</v>
      </c>
      <c r="B50" s="31" t="s">
        <v>135</v>
      </c>
      <c r="C50" s="31" t="s">
        <v>154</v>
      </c>
      <c r="D50" s="26" t="s">
        <v>84</v>
      </c>
      <c r="E50" s="32" t="s">
        <v>155</v>
      </c>
      <c r="F50" s="33" t="s">
        <v>92</v>
      </c>
      <c r="G50" s="34">
        <v>204.6</v>
      </c>
      <c r="H50" s="35">
        <v>0</v>
      </c>
      <c r="I50" s="36">
        <f>ROUND(ROUND(H50,2)*ROUND(G50,3),2)</f>
      </c>
      <c r="O50">
        <f>(I50*21)/100</f>
      </c>
      <c r="P50" t="s">
        <v>27</v>
      </c>
    </row>
    <row r="51" spans="1:5" ht="38.25">
      <c r="A51" s="37" t="s">
        <v>55</v>
      </c>
      <c r="E51" s="38" t="s">
        <v>159</v>
      </c>
    </row>
    <row r="52" spans="1:5" ht="25.5">
      <c r="A52" s="41" t="s">
        <v>57</v>
      </c>
      <c r="E52" s="40" t="s">
        <v>787</v>
      </c>
    </row>
    <row r="53" spans="1:16" ht="12.75">
      <c r="A53" s="26" t="s">
        <v>50</v>
      </c>
      <c r="B53" s="31" t="s">
        <v>139</v>
      </c>
      <c r="C53" s="31" t="s">
        <v>165</v>
      </c>
      <c r="D53" s="26" t="s">
        <v>52</v>
      </c>
      <c r="E53" s="32" t="s">
        <v>166</v>
      </c>
      <c r="F53" s="33" t="s">
        <v>54</v>
      </c>
      <c r="G53" s="34">
        <v>409.2</v>
      </c>
      <c r="H53" s="35">
        <v>0</v>
      </c>
      <c r="I53" s="36">
        <f>ROUND(ROUND(H53,2)*ROUND(G53,3),2)</f>
      </c>
      <c r="O53">
        <f>(I53*21)/100</f>
      </c>
      <c r="P53" t="s">
        <v>27</v>
      </c>
    </row>
    <row r="54" spans="1:5" ht="12.75">
      <c r="A54" s="37" t="s">
        <v>55</v>
      </c>
      <c r="E54" s="38" t="s">
        <v>52</v>
      </c>
    </row>
    <row r="55" spans="1:5" ht="25.5">
      <c r="A55" s="41" t="s">
        <v>57</v>
      </c>
      <c r="E55" s="40" t="s">
        <v>794</v>
      </c>
    </row>
    <row r="56" spans="1:16" ht="12.75">
      <c r="A56" s="26" t="s">
        <v>50</v>
      </c>
      <c r="B56" s="31" t="s">
        <v>144</v>
      </c>
      <c r="C56" s="31" t="s">
        <v>169</v>
      </c>
      <c r="D56" s="26" t="s">
        <v>52</v>
      </c>
      <c r="E56" s="32" t="s">
        <v>170</v>
      </c>
      <c r="F56" s="33" t="s">
        <v>54</v>
      </c>
      <c r="G56" s="34">
        <v>465</v>
      </c>
      <c r="H56" s="35">
        <v>0</v>
      </c>
      <c r="I56" s="36">
        <f>ROUND(ROUND(H56,2)*ROUND(G56,3),2)</f>
      </c>
      <c r="O56">
        <f>(I56*21)/100</f>
      </c>
      <c r="P56" t="s">
        <v>27</v>
      </c>
    </row>
    <row r="57" spans="1:5" ht="12.75">
      <c r="A57" s="37" t="s">
        <v>55</v>
      </c>
      <c r="E57" s="38" t="s">
        <v>52</v>
      </c>
    </row>
    <row r="58" spans="1:5" ht="38.25">
      <c r="A58" s="41" t="s">
        <v>57</v>
      </c>
      <c r="E58" s="40" t="s">
        <v>795</v>
      </c>
    </row>
    <row r="59" spans="1:16" ht="12.75">
      <c r="A59" s="26" t="s">
        <v>50</v>
      </c>
      <c r="B59" s="31" t="s">
        <v>149</v>
      </c>
      <c r="C59" s="31" t="s">
        <v>173</v>
      </c>
      <c r="D59" s="26" t="s">
        <v>52</v>
      </c>
      <c r="E59" s="32" t="s">
        <v>174</v>
      </c>
      <c r="F59" s="33" t="s">
        <v>54</v>
      </c>
      <c r="G59" s="34">
        <v>465</v>
      </c>
      <c r="H59" s="35">
        <v>0</v>
      </c>
      <c r="I59" s="36">
        <f>ROUND(ROUND(H59,2)*ROUND(G59,3),2)</f>
      </c>
      <c r="O59">
        <f>(I59*21)/100</f>
      </c>
      <c r="P59" t="s">
        <v>27</v>
      </c>
    </row>
    <row r="60" spans="1:5" ht="12.75">
      <c r="A60" s="37" t="s">
        <v>55</v>
      </c>
      <c r="E60" s="38" t="s">
        <v>175</v>
      </c>
    </row>
    <row r="61" spans="1:5" ht="25.5">
      <c r="A61" s="41" t="s">
        <v>57</v>
      </c>
      <c r="E61" s="40" t="s">
        <v>796</v>
      </c>
    </row>
    <row r="62" spans="1:16" ht="12.75">
      <c r="A62" s="26" t="s">
        <v>50</v>
      </c>
      <c r="B62" s="31" t="s">
        <v>153</v>
      </c>
      <c r="C62" s="31" t="s">
        <v>178</v>
      </c>
      <c r="D62" s="26" t="s">
        <v>52</v>
      </c>
      <c r="E62" s="32" t="s">
        <v>179</v>
      </c>
      <c r="F62" s="33" t="s">
        <v>54</v>
      </c>
      <c r="G62" s="34">
        <v>465</v>
      </c>
      <c r="H62" s="35">
        <v>0</v>
      </c>
      <c r="I62" s="36">
        <f>ROUND(ROUND(H62,2)*ROUND(G62,3),2)</f>
      </c>
      <c r="O62">
        <f>(I62*21)/100</f>
      </c>
      <c r="P62" t="s">
        <v>27</v>
      </c>
    </row>
    <row r="63" spans="1:5" ht="12.75">
      <c r="A63" s="37" t="s">
        <v>55</v>
      </c>
      <c r="E63" s="38" t="s">
        <v>52</v>
      </c>
    </row>
    <row r="64" spans="1:5" ht="25.5">
      <c r="A64" s="41" t="s">
        <v>57</v>
      </c>
      <c r="E64" s="40" t="s">
        <v>797</v>
      </c>
    </row>
    <row r="65" spans="1:16" ht="12.75">
      <c r="A65" s="26" t="s">
        <v>50</v>
      </c>
      <c r="B65" s="31" t="s">
        <v>158</v>
      </c>
      <c r="C65" s="31" t="s">
        <v>182</v>
      </c>
      <c r="D65" s="26" t="s">
        <v>52</v>
      </c>
      <c r="E65" s="32" t="s">
        <v>183</v>
      </c>
      <c r="F65" s="33" t="s">
        <v>54</v>
      </c>
      <c r="G65" s="34">
        <v>465</v>
      </c>
      <c r="H65" s="35">
        <v>0</v>
      </c>
      <c r="I65" s="36">
        <f>ROUND(ROUND(H65,2)*ROUND(G65,3),2)</f>
      </c>
      <c r="O65">
        <f>(I65*21)/100</f>
      </c>
      <c r="P65" t="s">
        <v>27</v>
      </c>
    </row>
    <row r="66" spans="1:5" ht="12.75">
      <c r="A66" s="37" t="s">
        <v>55</v>
      </c>
      <c r="E66" s="38" t="s">
        <v>52</v>
      </c>
    </row>
    <row r="67" spans="1:5" ht="25.5">
      <c r="A67" s="39" t="s">
        <v>57</v>
      </c>
      <c r="E67" s="40" t="s">
        <v>798</v>
      </c>
    </row>
    <row r="68" spans="1:18" ht="12.75" customHeight="1">
      <c r="A68" s="6" t="s">
        <v>48</v>
      </c>
      <c r="B68" s="6"/>
      <c r="C68" s="44" t="s">
        <v>27</v>
      </c>
      <c r="D68" s="6"/>
      <c r="E68" s="29" t="s">
        <v>185</v>
      </c>
      <c r="F68" s="6"/>
      <c r="G68" s="6"/>
      <c r="H68" s="6"/>
      <c r="I68" s="45">
        <f>0+Q68</f>
      </c>
      <c r="O68">
        <f>0+R68</f>
      </c>
      <c r="Q68">
        <f>0+I69+I72</f>
      </c>
      <c r="R68">
        <f>0+O69+O72</f>
      </c>
    </row>
    <row r="69" spans="1:16" ht="12.75">
      <c r="A69" s="26" t="s">
        <v>50</v>
      </c>
      <c r="B69" s="31" t="s">
        <v>160</v>
      </c>
      <c r="C69" s="31" t="s">
        <v>187</v>
      </c>
      <c r="D69" s="26" t="s">
        <v>52</v>
      </c>
      <c r="E69" s="32" t="s">
        <v>188</v>
      </c>
      <c r="F69" s="33" t="s">
        <v>54</v>
      </c>
      <c r="G69" s="34">
        <v>46.2</v>
      </c>
      <c r="H69" s="35">
        <v>0</v>
      </c>
      <c r="I69" s="36">
        <f>ROUND(ROUND(H69,2)*ROUND(G69,3),2)</f>
      </c>
      <c r="O69">
        <f>(I69*21)/100</f>
      </c>
      <c r="P69" t="s">
        <v>27</v>
      </c>
    </row>
    <row r="70" spans="1:5" ht="12.75">
      <c r="A70" s="37" t="s">
        <v>55</v>
      </c>
      <c r="E70" s="38" t="s">
        <v>52</v>
      </c>
    </row>
    <row r="71" spans="1:5" ht="25.5">
      <c r="A71" s="41" t="s">
        <v>57</v>
      </c>
      <c r="E71" s="40" t="s">
        <v>799</v>
      </c>
    </row>
    <row r="72" spans="1:16" ht="12.75">
      <c r="A72" s="26" t="s">
        <v>50</v>
      </c>
      <c r="B72" s="31" t="s">
        <v>164</v>
      </c>
      <c r="C72" s="31" t="s">
        <v>191</v>
      </c>
      <c r="D72" s="26" t="s">
        <v>52</v>
      </c>
      <c r="E72" s="32" t="s">
        <v>192</v>
      </c>
      <c r="F72" s="33" t="s">
        <v>113</v>
      </c>
      <c r="G72" s="34">
        <v>21</v>
      </c>
      <c r="H72" s="35">
        <v>0</v>
      </c>
      <c r="I72" s="36">
        <f>ROUND(ROUND(H72,2)*ROUND(G72,3),2)</f>
      </c>
      <c r="O72">
        <f>(I72*21)/100</f>
      </c>
      <c r="P72" t="s">
        <v>27</v>
      </c>
    </row>
    <row r="73" spans="1:5" ht="38.25">
      <c r="A73" s="37" t="s">
        <v>55</v>
      </c>
      <c r="E73" s="38" t="s">
        <v>193</v>
      </c>
    </row>
    <row r="74" spans="1:5" ht="25.5">
      <c r="A74" s="39" t="s">
        <v>57</v>
      </c>
      <c r="E74" s="40" t="s">
        <v>800</v>
      </c>
    </row>
    <row r="75" spans="1:18" ht="12.75" customHeight="1">
      <c r="A75" s="6" t="s">
        <v>48</v>
      </c>
      <c r="B75" s="6"/>
      <c r="C75" s="44" t="s">
        <v>39</v>
      </c>
      <c r="D75" s="6"/>
      <c r="E75" s="29" t="s">
        <v>229</v>
      </c>
      <c r="F75" s="6"/>
      <c r="G75" s="6"/>
      <c r="H75" s="6"/>
      <c r="I75" s="45">
        <f>0+Q75</f>
      </c>
      <c r="O75">
        <f>0+R75</f>
      </c>
      <c r="Q75">
        <f>0+I76+I79+I82+I85+I88+I91</f>
      </c>
      <c r="R75">
        <f>0+O76+O79+O82+O85+O88+O91</f>
      </c>
    </row>
    <row r="76" spans="1:16" ht="12.75">
      <c r="A76" s="26" t="s">
        <v>50</v>
      </c>
      <c r="B76" s="31" t="s">
        <v>168</v>
      </c>
      <c r="C76" s="31" t="s">
        <v>251</v>
      </c>
      <c r="D76" s="26" t="s">
        <v>52</v>
      </c>
      <c r="E76" s="32" t="s">
        <v>252</v>
      </c>
      <c r="F76" s="33" t="s">
        <v>54</v>
      </c>
      <c r="G76" s="34">
        <v>355</v>
      </c>
      <c r="H76" s="35">
        <v>0</v>
      </c>
      <c r="I76" s="36">
        <f>ROUND(ROUND(H76,2)*ROUND(G76,3),2)</f>
      </c>
      <c r="O76">
        <f>(I76*21)/100</f>
      </c>
      <c r="P76" t="s">
        <v>27</v>
      </c>
    </row>
    <row r="77" spans="1:5" ht="12.75">
      <c r="A77" s="37" t="s">
        <v>55</v>
      </c>
      <c r="E77" s="38" t="s">
        <v>576</v>
      </c>
    </row>
    <row r="78" spans="1:5" ht="51">
      <c r="A78" s="41" t="s">
        <v>57</v>
      </c>
      <c r="E78" s="40" t="s">
        <v>801</v>
      </c>
    </row>
    <row r="79" spans="1:16" ht="12.75">
      <c r="A79" s="26" t="s">
        <v>50</v>
      </c>
      <c r="B79" s="31" t="s">
        <v>172</v>
      </c>
      <c r="C79" s="31" t="s">
        <v>802</v>
      </c>
      <c r="D79" s="26" t="s">
        <v>52</v>
      </c>
      <c r="E79" s="32" t="s">
        <v>803</v>
      </c>
      <c r="F79" s="33" t="s">
        <v>54</v>
      </c>
      <c r="G79" s="34">
        <v>17</v>
      </c>
      <c r="H79" s="35">
        <v>0</v>
      </c>
      <c r="I79" s="36">
        <f>ROUND(ROUND(H79,2)*ROUND(G79,3),2)</f>
      </c>
      <c r="O79">
        <f>(I79*21)/100</f>
      </c>
      <c r="P79" t="s">
        <v>27</v>
      </c>
    </row>
    <row r="80" spans="1:5" ht="12.75">
      <c r="A80" s="37" t="s">
        <v>55</v>
      </c>
      <c r="E80" s="38" t="s">
        <v>804</v>
      </c>
    </row>
    <row r="81" spans="1:5" ht="25.5">
      <c r="A81" s="41" t="s">
        <v>57</v>
      </c>
      <c r="E81" s="40" t="s">
        <v>805</v>
      </c>
    </row>
    <row r="82" spans="1:16" ht="12.75">
      <c r="A82" s="26" t="s">
        <v>50</v>
      </c>
      <c r="B82" s="31" t="s">
        <v>177</v>
      </c>
      <c r="C82" s="31" t="s">
        <v>806</v>
      </c>
      <c r="D82" s="26" t="s">
        <v>52</v>
      </c>
      <c r="E82" s="32" t="s">
        <v>807</v>
      </c>
      <c r="F82" s="33" t="s">
        <v>54</v>
      </c>
      <c r="G82" s="34">
        <v>17</v>
      </c>
      <c r="H82" s="35">
        <v>0</v>
      </c>
      <c r="I82" s="36">
        <f>ROUND(ROUND(H82,2)*ROUND(G82,3),2)</f>
      </c>
      <c r="O82">
        <f>(I82*21)/100</f>
      </c>
      <c r="P82" t="s">
        <v>27</v>
      </c>
    </row>
    <row r="83" spans="1:5" ht="12.75">
      <c r="A83" s="37" t="s">
        <v>55</v>
      </c>
      <c r="E83" s="38" t="s">
        <v>808</v>
      </c>
    </row>
    <row r="84" spans="1:5" ht="25.5">
      <c r="A84" s="41" t="s">
        <v>57</v>
      </c>
      <c r="E84" s="40" t="s">
        <v>805</v>
      </c>
    </row>
    <row r="85" spans="1:16" ht="12.75">
      <c r="A85" s="26" t="s">
        <v>50</v>
      </c>
      <c r="B85" s="31" t="s">
        <v>181</v>
      </c>
      <c r="C85" s="31" t="s">
        <v>318</v>
      </c>
      <c r="D85" s="26" t="s">
        <v>52</v>
      </c>
      <c r="E85" s="32" t="s">
        <v>319</v>
      </c>
      <c r="F85" s="33" t="s">
        <v>54</v>
      </c>
      <c r="G85" s="34">
        <v>325</v>
      </c>
      <c r="H85" s="35">
        <v>0</v>
      </c>
      <c r="I85" s="36">
        <f>ROUND(ROUND(H85,2)*ROUND(G85,3),2)</f>
      </c>
      <c r="O85">
        <f>(I85*21)/100</f>
      </c>
      <c r="P85" t="s">
        <v>27</v>
      </c>
    </row>
    <row r="86" spans="1:5" ht="25.5">
      <c r="A86" s="37" t="s">
        <v>55</v>
      </c>
      <c r="E86" s="38" t="s">
        <v>320</v>
      </c>
    </row>
    <row r="87" spans="1:5" ht="25.5">
      <c r="A87" s="41" t="s">
        <v>57</v>
      </c>
      <c r="E87" s="40" t="s">
        <v>809</v>
      </c>
    </row>
    <row r="88" spans="1:16" ht="12.75">
      <c r="A88" s="26" t="s">
        <v>50</v>
      </c>
      <c r="B88" s="31" t="s">
        <v>186</v>
      </c>
      <c r="C88" s="31" t="s">
        <v>810</v>
      </c>
      <c r="D88" s="26" t="s">
        <v>52</v>
      </c>
      <c r="E88" s="32" t="s">
        <v>811</v>
      </c>
      <c r="F88" s="33" t="s">
        <v>54</v>
      </c>
      <c r="G88" s="34">
        <v>5</v>
      </c>
      <c r="H88" s="35">
        <v>0</v>
      </c>
      <c r="I88" s="36">
        <f>ROUND(ROUND(H88,2)*ROUND(G88,3),2)</f>
      </c>
      <c r="O88">
        <f>(I88*21)/100</f>
      </c>
      <c r="P88" t="s">
        <v>27</v>
      </c>
    </row>
    <row r="89" spans="1:5" ht="25.5">
      <c r="A89" s="37" t="s">
        <v>55</v>
      </c>
      <c r="E89" s="38" t="s">
        <v>812</v>
      </c>
    </row>
    <row r="90" spans="1:5" ht="25.5">
      <c r="A90" s="41" t="s">
        <v>57</v>
      </c>
      <c r="E90" s="40" t="s">
        <v>813</v>
      </c>
    </row>
    <row r="91" spans="1:16" ht="25.5">
      <c r="A91" s="26" t="s">
        <v>50</v>
      </c>
      <c r="B91" s="31" t="s">
        <v>190</v>
      </c>
      <c r="C91" s="31" t="s">
        <v>323</v>
      </c>
      <c r="D91" s="26" t="s">
        <v>52</v>
      </c>
      <c r="E91" s="32" t="s">
        <v>324</v>
      </c>
      <c r="F91" s="33" t="s">
        <v>54</v>
      </c>
      <c r="G91" s="34">
        <v>25</v>
      </c>
      <c r="H91" s="35">
        <v>0</v>
      </c>
      <c r="I91" s="36">
        <f>ROUND(ROUND(H91,2)*ROUND(G91,3),2)</f>
      </c>
      <c r="O91">
        <f>(I91*21)/100</f>
      </c>
      <c r="P91" t="s">
        <v>27</v>
      </c>
    </row>
    <row r="92" spans="1:5" ht="25.5">
      <c r="A92" s="37" t="s">
        <v>55</v>
      </c>
      <c r="E92" s="38" t="s">
        <v>325</v>
      </c>
    </row>
    <row r="93" spans="1:5" ht="25.5">
      <c r="A93" s="39" t="s">
        <v>57</v>
      </c>
      <c r="E93" s="40" t="s">
        <v>814</v>
      </c>
    </row>
    <row r="94" spans="1:18" ht="12.75" customHeight="1">
      <c r="A94" s="6" t="s">
        <v>48</v>
      </c>
      <c r="B94" s="6"/>
      <c r="C94" s="44" t="s">
        <v>101</v>
      </c>
      <c r="D94" s="6"/>
      <c r="E94" s="29" t="s">
        <v>585</v>
      </c>
      <c r="F94" s="6"/>
      <c r="G94" s="6"/>
      <c r="H94" s="6"/>
      <c r="I94" s="45">
        <f>0+Q94</f>
      </c>
      <c r="O94">
        <f>0+R94</f>
      </c>
      <c r="Q94">
        <f>0+I95</f>
      </c>
      <c r="R94">
        <f>0+O95</f>
      </c>
    </row>
    <row r="95" spans="1:16" ht="12.75">
      <c r="A95" s="26" t="s">
        <v>50</v>
      </c>
      <c r="B95" s="31" t="s">
        <v>196</v>
      </c>
      <c r="C95" s="31" t="s">
        <v>815</v>
      </c>
      <c r="D95" s="26" t="s">
        <v>52</v>
      </c>
      <c r="E95" s="32" t="s">
        <v>816</v>
      </c>
      <c r="F95" s="33" t="s">
        <v>54</v>
      </c>
      <c r="G95" s="34">
        <v>13.2</v>
      </c>
      <c r="H95" s="35">
        <v>0</v>
      </c>
      <c r="I95" s="36">
        <f>ROUND(ROUND(H95,2)*ROUND(G95,3),2)</f>
      </c>
      <c r="O95">
        <f>(I95*21)/100</f>
      </c>
      <c r="P95" t="s">
        <v>27</v>
      </c>
    </row>
    <row r="96" spans="1:5" ht="12.75">
      <c r="A96" s="37" t="s">
        <v>55</v>
      </c>
      <c r="E96" s="38" t="s">
        <v>52</v>
      </c>
    </row>
    <row r="97" spans="1:5" ht="25.5">
      <c r="A97" s="39" t="s">
        <v>57</v>
      </c>
      <c r="E97" s="40" t="s">
        <v>817</v>
      </c>
    </row>
    <row r="98" spans="1:18" ht="12.75" customHeight="1">
      <c r="A98" s="6" t="s">
        <v>48</v>
      </c>
      <c r="B98" s="6"/>
      <c r="C98" s="44" t="s">
        <v>44</v>
      </c>
      <c r="D98" s="6"/>
      <c r="E98" s="29" t="s">
        <v>346</v>
      </c>
      <c r="F98" s="6"/>
      <c r="G98" s="6"/>
      <c r="H98" s="6"/>
      <c r="I98" s="45">
        <f>0+Q98</f>
      </c>
      <c r="O98">
        <f>0+R98</f>
      </c>
      <c r="Q98">
        <f>0+I99+I102+I105+I108+I111</f>
      </c>
      <c r="R98">
        <f>0+O99+O102+O105+O108+O111</f>
      </c>
    </row>
    <row r="99" spans="1:16" ht="12.75">
      <c r="A99" s="26" t="s">
        <v>50</v>
      </c>
      <c r="B99" s="31" t="s">
        <v>201</v>
      </c>
      <c r="C99" s="31" t="s">
        <v>818</v>
      </c>
      <c r="D99" s="26" t="s">
        <v>52</v>
      </c>
      <c r="E99" s="32" t="s">
        <v>819</v>
      </c>
      <c r="F99" s="33" t="s">
        <v>92</v>
      </c>
      <c r="G99" s="34">
        <v>2.64</v>
      </c>
      <c r="H99" s="35">
        <v>0</v>
      </c>
      <c r="I99" s="36">
        <f>ROUND(ROUND(H99,2)*ROUND(G99,3),2)</f>
      </c>
      <c r="O99">
        <f>(I99*21)/100</f>
      </c>
      <c r="P99" t="s">
        <v>27</v>
      </c>
    </row>
    <row r="100" spans="1:5" ht="25.5">
      <c r="A100" s="37" t="s">
        <v>55</v>
      </c>
      <c r="E100" s="38" t="s">
        <v>820</v>
      </c>
    </row>
    <row r="101" spans="1:5" ht="25.5">
      <c r="A101" s="41" t="s">
        <v>57</v>
      </c>
      <c r="E101" s="40" t="s">
        <v>821</v>
      </c>
    </row>
    <row r="102" spans="1:16" ht="12.75">
      <c r="A102" s="26" t="s">
        <v>50</v>
      </c>
      <c r="B102" s="31" t="s">
        <v>204</v>
      </c>
      <c r="C102" s="31" t="s">
        <v>384</v>
      </c>
      <c r="D102" s="26" t="s">
        <v>52</v>
      </c>
      <c r="E102" s="32" t="s">
        <v>385</v>
      </c>
      <c r="F102" s="33" t="s">
        <v>113</v>
      </c>
      <c r="G102" s="34">
        <v>280</v>
      </c>
      <c r="H102" s="35">
        <v>0</v>
      </c>
      <c r="I102" s="36">
        <f>ROUND(ROUND(H102,2)*ROUND(G102,3),2)</f>
      </c>
      <c r="O102">
        <f>(I102*21)/100</f>
      </c>
      <c r="P102" t="s">
        <v>27</v>
      </c>
    </row>
    <row r="103" spans="1:5" ht="25.5">
      <c r="A103" s="37" t="s">
        <v>55</v>
      </c>
      <c r="E103" s="38" t="s">
        <v>386</v>
      </c>
    </row>
    <row r="104" spans="1:5" ht="25.5">
      <c r="A104" s="41" t="s">
        <v>57</v>
      </c>
      <c r="E104" s="40" t="s">
        <v>822</v>
      </c>
    </row>
    <row r="105" spans="1:16" ht="12.75">
      <c r="A105" s="26" t="s">
        <v>50</v>
      </c>
      <c r="B105" s="31" t="s">
        <v>209</v>
      </c>
      <c r="C105" s="31" t="s">
        <v>823</v>
      </c>
      <c r="D105" s="26" t="s">
        <v>52</v>
      </c>
      <c r="E105" s="32" t="s">
        <v>824</v>
      </c>
      <c r="F105" s="33" t="s">
        <v>113</v>
      </c>
      <c r="G105" s="34">
        <v>15</v>
      </c>
      <c r="H105" s="35">
        <v>0</v>
      </c>
      <c r="I105" s="36">
        <f>ROUND(ROUND(H105,2)*ROUND(G105,3),2)</f>
      </c>
      <c r="O105">
        <f>(I105*21)/100</f>
      </c>
      <c r="P105" t="s">
        <v>27</v>
      </c>
    </row>
    <row r="106" spans="1:5" ht="25.5">
      <c r="A106" s="37" t="s">
        <v>55</v>
      </c>
      <c r="E106" s="38" t="s">
        <v>386</v>
      </c>
    </row>
    <row r="107" spans="1:5" ht="25.5">
      <c r="A107" s="41" t="s">
        <v>57</v>
      </c>
      <c r="E107" s="40" t="s">
        <v>825</v>
      </c>
    </row>
    <row r="108" spans="1:16" ht="12.75">
      <c r="A108" s="26" t="s">
        <v>50</v>
      </c>
      <c r="B108" s="31" t="s">
        <v>214</v>
      </c>
      <c r="C108" s="31" t="s">
        <v>826</v>
      </c>
      <c r="D108" s="26" t="s">
        <v>52</v>
      </c>
      <c r="E108" s="32" t="s">
        <v>827</v>
      </c>
      <c r="F108" s="33" t="s">
        <v>113</v>
      </c>
      <c r="G108" s="34">
        <v>20</v>
      </c>
      <c r="H108" s="35">
        <v>0</v>
      </c>
      <c r="I108" s="36">
        <f>ROUND(ROUND(H108,2)*ROUND(G108,3),2)</f>
      </c>
      <c r="O108">
        <f>(I108*21)/100</f>
      </c>
      <c r="P108" t="s">
        <v>27</v>
      </c>
    </row>
    <row r="109" spans="1:5" ht="38.25">
      <c r="A109" s="37" t="s">
        <v>55</v>
      </c>
      <c r="E109" s="38" t="s">
        <v>828</v>
      </c>
    </row>
    <row r="110" spans="1:5" ht="25.5">
      <c r="A110" s="41" t="s">
        <v>57</v>
      </c>
      <c r="E110" s="40" t="s">
        <v>829</v>
      </c>
    </row>
    <row r="111" spans="1:16" ht="12.75">
      <c r="A111" s="26" t="s">
        <v>50</v>
      </c>
      <c r="B111" s="31" t="s">
        <v>219</v>
      </c>
      <c r="C111" s="31" t="s">
        <v>423</v>
      </c>
      <c r="D111" s="26" t="s">
        <v>52</v>
      </c>
      <c r="E111" s="32" t="s">
        <v>424</v>
      </c>
      <c r="F111" s="33" t="s">
        <v>113</v>
      </c>
      <c r="G111" s="34">
        <v>20</v>
      </c>
      <c r="H111" s="35">
        <v>0</v>
      </c>
      <c r="I111" s="36">
        <f>ROUND(ROUND(H111,2)*ROUND(G111,3),2)</f>
      </c>
      <c r="O111">
        <f>(I111*21)/100</f>
      </c>
      <c r="P111" t="s">
        <v>27</v>
      </c>
    </row>
    <row r="112" spans="1:5" ht="25.5">
      <c r="A112" s="37" t="s">
        <v>55</v>
      </c>
      <c r="E112" s="38" t="s">
        <v>425</v>
      </c>
    </row>
    <row r="113" spans="1:5" ht="25.5">
      <c r="A113" s="39" t="s">
        <v>57</v>
      </c>
      <c r="E113" s="40" t="s">
        <v>830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0+O9+O13+O32+O45+O49+O56+O60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831</v>
      </c>
      <c r="I3" s="42">
        <f>0+I9+I13+I32+I45+I49+I56+I60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831</v>
      </c>
      <c r="D5" s="6"/>
      <c r="E5" s="18" t="s">
        <v>832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78</v>
      </c>
      <c r="D10" s="26" t="s">
        <v>52</v>
      </c>
      <c r="E10" s="32" t="s">
        <v>80</v>
      </c>
      <c r="F10" s="33" t="s">
        <v>81</v>
      </c>
      <c r="G10" s="34">
        <v>426.96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516</v>
      </c>
    </row>
    <row r="12" spans="1:5" ht="12.75">
      <c r="A12" s="39" t="s">
        <v>57</v>
      </c>
      <c r="E12" s="40" t="s">
        <v>834</v>
      </c>
    </row>
    <row r="13" spans="1:18" ht="12.75" customHeight="1">
      <c r="A13" s="6" t="s">
        <v>48</v>
      </c>
      <c r="B13" s="6"/>
      <c r="C13" s="44" t="s">
        <v>33</v>
      </c>
      <c r="D13" s="6"/>
      <c r="E13" s="29" t="s">
        <v>49</v>
      </c>
      <c r="F13" s="6"/>
      <c r="G13" s="6"/>
      <c r="H13" s="6"/>
      <c r="I13" s="45">
        <f>0+Q13</f>
      </c>
      <c r="O13">
        <f>0+R13</f>
      </c>
      <c r="Q13">
        <f>0+I14+I17+I20+I23+I26+I29</f>
      </c>
      <c r="R13">
        <f>0+O14+O17+O20+O23+O26+O29</f>
      </c>
    </row>
    <row r="14" spans="1:16" ht="12.75">
      <c r="A14" s="26" t="s">
        <v>50</v>
      </c>
      <c r="B14" s="31" t="s">
        <v>27</v>
      </c>
      <c r="C14" s="31" t="s">
        <v>121</v>
      </c>
      <c r="D14" s="26" t="s">
        <v>52</v>
      </c>
      <c r="E14" s="32" t="s">
        <v>122</v>
      </c>
      <c r="F14" s="33" t="s">
        <v>92</v>
      </c>
      <c r="G14" s="34">
        <v>177.9</v>
      </c>
      <c r="H14" s="35">
        <v>0</v>
      </c>
      <c r="I14" s="36">
        <f>ROUND(ROUND(H14,2)*ROUND(G14,3),2)</f>
      </c>
      <c r="O14">
        <f>(I14*21)/100</f>
      </c>
      <c r="P14" t="s">
        <v>27</v>
      </c>
    </row>
    <row r="15" spans="1:5" ht="63.75">
      <c r="A15" s="37" t="s">
        <v>55</v>
      </c>
      <c r="E15" s="38" t="s">
        <v>123</v>
      </c>
    </row>
    <row r="16" spans="1:5" ht="38.25">
      <c r="A16" s="41" t="s">
        <v>57</v>
      </c>
      <c r="E16" s="40" t="s">
        <v>835</v>
      </c>
    </row>
    <row r="17" spans="1:16" ht="12.75">
      <c r="A17" s="26" t="s">
        <v>50</v>
      </c>
      <c r="B17" s="31" t="s">
        <v>26</v>
      </c>
      <c r="C17" s="31" t="s">
        <v>836</v>
      </c>
      <c r="D17" s="26" t="s">
        <v>52</v>
      </c>
      <c r="E17" s="32" t="s">
        <v>837</v>
      </c>
      <c r="F17" s="33" t="s">
        <v>92</v>
      </c>
      <c r="G17" s="34">
        <v>59.3</v>
      </c>
      <c r="H17" s="35">
        <v>0</v>
      </c>
      <c r="I17" s="36">
        <f>ROUND(ROUND(H17,2)*ROUND(G17,3),2)</f>
      </c>
      <c r="O17">
        <f>(I17*21)/100</f>
      </c>
      <c r="P17" t="s">
        <v>27</v>
      </c>
    </row>
    <row r="18" spans="1:5" ht="63.75">
      <c r="A18" s="37" t="s">
        <v>55</v>
      </c>
      <c r="E18" s="38" t="s">
        <v>123</v>
      </c>
    </row>
    <row r="19" spans="1:5" ht="38.25">
      <c r="A19" s="41" t="s">
        <v>57</v>
      </c>
      <c r="E19" s="40" t="s">
        <v>838</v>
      </c>
    </row>
    <row r="20" spans="1:16" ht="12.75">
      <c r="A20" s="26" t="s">
        <v>50</v>
      </c>
      <c r="B20" s="31" t="s">
        <v>37</v>
      </c>
      <c r="C20" s="31" t="s">
        <v>150</v>
      </c>
      <c r="D20" s="26" t="s">
        <v>52</v>
      </c>
      <c r="E20" s="32" t="s">
        <v>151</v>
      </c>
      <c r="F20" s="33" t="s">
        <v>92</v>
      </c>
      <c r="G20" s="34">
        <v>237.2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12.75">
      <c r="A21" s="37" t="s">
        <v>55</v>
      </c>
      <c r="E21" s="38" t="s">
        <v>52</v>
      </c>
    </row>
    <row r="22" spans="1:5" ht="25.5">
      <c r="A22" s="41" t="s">
        <v>57</v>
      </c>
      <c r="E22" s="40" t="s">
        <v>839</v>
      </c>
    </row>
    <row r="23" spans="1:16" ht="12.75">
      <c r="A23" s="26" t="s">
        <v>50</v>
      </c>
      <c r="B23" s="31" t="s">
        <v>39</v>
      </c>
      <c r="C23" s="31" t="s">
        <v>161</v>
      </c>
      <c r="D23" s="26" t="s">
        <v>52</v>
      </c>
      <c r="E23" s="32" t="s">
        <v>162</v>
      </c>
      <c r="F23" s="33" t="s">
        <v>92</v>
      </c>
      <c r="G23" s="34">
        <v>187.1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51">
      <c r="A24" s="37" t="s">
        <v>55</v>
      </c>
      <c r="E24" s="38" t="s">
        <v>156</v>
      </c>
    </row>
    <row r="25" spans="1:5" ht="51">
      <c r="A25" s="41" t="s">
        <v>57</v>
      </c>
      <c r="E25" s="40" t="s">
        <v>840</v>
      </c>
    </row>
    <row r="26" spans="1:16" ht="12.75">
      <c r="A26" s="26" t="s">
        <v>50</v>
      </c>
      <c r="B26" s="31" t="s">
        <v>41</v>
      </c>
      <c r="C26" s="31" t="s">
        <v>619</v>
      </c>
      <c r="D26" s="26" t="s">
        <v>52</v>
      </c>
      <c r="E26" s="32" t="s">
        <v>620</v>
      </c>
      <c r="F26" s="33" t="s">
        <v>92</v>
      </c>
      <c r="G26" s="34">
        <v>5.2</v>
      </c>
      <c r="H26" s="35">
        <v>0</v>
      </c>
      <c r="I26" s="36">
        <f>ROUND(ROUND(H26,2)*ROUND(G26,3),2)</f>
      </c>
      <c r="O26">
        <f>(I26*21)/100</f>
      </c>
      <c r="P26" t="s">
        <v>27</v>
      </c>
    </row>
    <row r="27" spans="1:5" ht="12.75">
      <c r="A27" s="37" t="s">
        <v>55</v>
      </c>
      <c r="E27" s="38" t="s">
        <v>52</v>
      </c>
    </row>
    <row r="28" spans="1:5" ht="25.5">
      <c r="A28" s="41" t="s">
        <v>57</v>
      </c>
      <c r="E28" s="40" t="s">
        <v>841</v>
      </c>
    </row>
    <row r="29" spans="1:16" ht="12.75">
      <c r="A29" s="26" t="s">
        <v>50</v>
      </c>
      <c r="B29" s="31" t="s">
        <v>101</v>
      </c>
      <c r="C29" s="31" t="s">
        <v>842</v>
      </c>
      <c r="D29" s="26" t="s">
        <v>52</v>
      </c>
      <c r="E29" s="32" t="s">
        <v>843</v>
      </c>
      <c r="F29" s="33" t="s">
        <v>54</v>
      </c>
      <c r="G29" s="34">
        <v>105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12.75">
      <c r="A30" s="37" t="s">
        <v>55</v>
      </c>
      <c r="E30" s="38" t="s">
        <v>52</v>
      </c>
    </row>
    <row r="31" spans="1:5" ht="25.5">
      <c r="A31" s="39" t="s">
        <v>57</v>
      </c>
      <c r="E31" s="40" t="s">
        <v>844</v>
      </c>
    </row>
    <row r="32" spans="1:18" ht="12.75" customHeight="1">
      <c r="A32" s="6" t="s">
        <v>48</v>
      </c>
      <c r="B32" s="6"/>
      <c r="C32" s="44" t="s">
        <v>27</v>
      </c>
      <c r="D32" s="6"/>
      <c r="E32" s="29" t="s">
        <v>185</v>
      </c>
      <c r="F32" s="6"/>
      <c r="G32" s="6"/>
      <c r="H32" s="6"/>
      <c r="I32" s="45">
        <f>0+Q32</f>
      </c>
      <c r="O32">
        <f>0+R32</f>
      </c>
      <c r="Q32">
        <f>0+I33+I36+I39+I42</f>
      </c>
      <c r="R32">
        <f>0+O33+O36+O39+O42</f>
      </c>
    </row>
    <row r="33" spans="1:16" ht="12.75">
      <c r="A33" s="26" t="s">
        <v>50</v>
      </c>
      <c r="B33" s="31" t="s">
        <v>106</v>
      </c>
      <c r="C33" s="31" t="s">
        <v>187</v>
      </c>
      <c r="D33" s="26" t="s">
        <v>52</v>
      </c>
      <c r="E33" s="32" t="s">
        <v>188</v>
      </c>
      <c r="F33" s="33" t="s">
        <v>54</v>
      </c>
      <c r="G33" s="34">
        <v>20</v>
      </c>
      <c r="H33" s="35">
        <v>0</v>
      </c>
      <c r="I33" s="36">
        <f>ROUND(ROUND(H33,2)*ROUND(G33,3),2)</f>
      </c>
      <c r="O33">
        <f>(I33*21)/100</f>
      </c>
      <c r="P33" t="s">
        <v>27</v>
      </c>
    </row>
    <row r="34" spans="1:5" ht="12.75">
      <c r="A34" s="37" t="s">
        <v>55</v>
      </c>
      <c r="E34" s="38" t="s">
        <v>52</v>
      </c>
    </row>
    <row r="35" spans="1:5" ht="25.5">
      <c r="A35" s="41" t="s">
        <v>57</v>
      </c>
      <c r="E35" s="40" t="s">
        <v>845</v>
      </c>
    </row>
    <row r="36" spans="1:16" ht="12.75">
      <c r="A36" s="26" t="s">
        <v>50</v>
      </c>
      <c r="B36" s="31" t="s">
        <v>44</v>
      </c>
      <c r="C36" s="31" t="s">
        <v>846</v>
      </c>
      <c r="D36" s="26" t="s">
        <v>52</v>
      </c>
      <c r="E36" s="32" t="s">
        <v>847</v>
      </c>
      <c r="F36" s="33" t="s">
        <v>54</v>
      </c>
      <c r="G36" s="34">
        <v>147.6</v>
      </c>
      <c r="H36" s="35">
        <v>0</v>
      </c>
      <c r="I36" s="36">
        <f>ROUND(ROUND(H36,2)*ROUND(G36,3),2)</f>
      </c>
      <c r="O36">
        <f>(I36*21)/100</f>
      </c>
      <c r="P36" t="s">
        <v>27</v>
      </c>
    </row>
    <row r="37" spans="1:5" ht="12.75">
      <c r="A37" s="37" t="s">
        <v>55</v>
      </c>
      <c r="E37" s="38" t="s">
        <v>848</v>
      </c>
    </row>
    <row r="38" spans="1:5" ht="25.5">
      <c r="A38" s="41" t="s">
        <v>57</v>
      </c>
      <c r="E38" s="40" t="s">
        <v>849</v>
      </c>
    </row>
    <row r="39" spans="1:16" ht="12.75">
      <c r="A39" s="26" t="s">
        <v>50</v>
      </c>
      <c r="B39" s="31" t="s">
        <v>46</v>
      </c>
      <c r="C39" s="31" t="s">
        <v>850</v>
      </c>
      <c r="D39" s="26" t="s">
        <v>52</v>
      </c>
      <c r="E39" s="32" t="s">
        <v>851</v>
      </c>
      <c r="F39" s="33" t="s">
        <v>54</v>
      </c>
      <c r="G39" s="34">
        <v>105.9</v>
      </c>
      <c r="H39" s="35">
        <v>0</v>
      </c>
      <c r="I39" s="36">
        <f>ROUND(ROUND(H39,2)*ROUND(G39,3),2)</f>
      </c>
      <c r="O39">
        <f>(I39*21)/100</f>
      </c>
      <c r="P39" t="s">
        <v>27</v>
      </c>
    </row>
    <row r="40" spans="1:5" ht="25.5">
      <c r="A40" s="37" t="s">
        <v>55</v>
      </c>
      <c r="E40" s="38" t="s">
        <v>852</v>
      </c>
    </row>
    <row r="41" spans="1:5" ht="25.5">
      <c r="A41" s="41" t="s">
        <v>57</v>
      </c>
      <c r="E41" s="40" t="s">
        <v>853</v>
      </c>
    </row>
    <row r="42" spans="1:16" ht="12.75">
      <c r="A42" s="26" t="s">
        <v>50</v>
      </c>
      <c r="B42" s="31" t="s">
        <v>120</v>
      </c>
      <c r="C42" s="31" t="s">
        <v>854</v>
      </c>
      <c r="D42" s="26" t="s">
        <v>52</v>
      </c>
      <c r="E42" s="32" t="s">
        <v>855</v>
      </c>
      <c r="F42" s="33" t="s">
        <v>92</v>
      </c>
      <c r="G42" s="34">
        <v>1.6</v>
      </c>
      <c r="H42" s="35">
        <v>0</v>
      </c>
      <c r="I42" s="36">
        <f>ROUND(ROUND(H42,2)*ROUND(G42,3),2)</f>
      </c>
      <c r="O42">
        <f>(I42*21)/100</f>
      </c>
      <c r="P42" t="s">
        <v>27</v>
      </c>
    </row>
    <row r="43" spans="1:5" ht="25.5">
      <c r="A43" s="37" t="s">
        <v>55</v>
      </c>
      <c r="E43" s="38" t="s">
        <v>856</v>
      </c>
    </row>
    <row r="44" spans="1:5" ht="25.5">
      <c r="A44" s="39" t="s">
        <v>57</v>
      </c>
      <c r="E44" s="40" t="s">
        <v>857</v>
      </c>
    </row>
    <row r="45" spans="1:18" ht="12.75" customHeight="1">
      <c r="A45" s="6" t="s">
        <v>48</v>
      </c>
      <c r="B45" s="6"/>
      <c r="C45" s="44" t="s">
        <v>26</v>
      </c>
      <c r="D45" s="6"/>
      <c r="E45" s="29" t="s">
        <v>552</v>
      </c>
      <c r="F45" s="6"/>
      <c r="G45" s="6"/>
      <c r="H45" s="6"/>
      <c r="I45" s="45">
        <f>0+Q45</f>
      </c>
      <c r="O45">
        <f>0+R45</f>
      </c>
      <c r="Q45">
        <f>0+I46</f>
      </c>
      <c r="R45">
        <f>0+O46</f>
      </c>
    </row>
    <row r="46" spans="1:16" ht="25.5">
      <c r="A46" s="26" t="s">
        <v>50</v>
      </c>
      <c r="B46" s="31" t="s">
        <v>125</v>
      </c>
      <c r="C46" s="31" t="s">
        <v>858</v>
      </c>
      <c r="D46" s="26" t="s">
        <v>52</v>
      </c>
      <c r="E46" s="32" t="s">
        <v>859</v>
      </c>
      <c r="F46" s="33" t="s">
        <v>92</v>
      </c>
      <c r="G46" s="34">
        <v>105.8</v>
      </c>
      <c r="H46" s="35">
        <v>0</v>
      </c>
      <c r="I46" s="36">
        <f>ROUND(ROUND(H46,2)*ROUND(G46,3),2)</f>
      </c>
      <c r="O46">
        <f>(I46*21)/100</f>
      </c>
      <c r="P46" t="s">
        <v>27</v>
      </c>
    </row>
    <row r="47" spans="1:5" ht="12.75">
      <c r="A47" s="37" t="s">
        <v>55</v>
      </c>
      <c r="E47" s="38" t="s">
        <v>860</v>
      </c>
    </row>
    <row r="48" spans="1:5" ht="25.5">
      <c r="A48" s="39" t="s">
        <v>57</v>
      </c>
      <c r="E48" s="40" t="s">
        <v>861</v>
      </c>
    </row>
    <row r="49" spans="1:18" ht="12.75" customHeight="1">
      <c r="A49" s="6" t="s">
        <v>48</v>
      </c>
      <c r="B49" s="6"/>
      <c r="C49" s="44" t="s">
        <v>37</v>
      </c>
      <c r="D49" s="6"/>
      <c r="E49" s="29" t="s">
        <v>195</v>
      </c>
      <c r="F49" s="6"/>
      <c r="G49" s="6"/>
      <c r="H49" s="6"/>
      <c r="I49" s="45">
        <f>0+Q49</f>
      </c>
      <c r="O49">
        <f>0+R49</f>
      </c>
      <c r="Q49">
        <f>0+I50+I53</f>
      </c>
      <c r="R49">
        <f>0+O50+O53</f>
      </c>
    </row>
    <row r="50" spans="1:16" ht="12.75">
      <c r="A50" s="26" t="s">
        <v>50</v>
      </c>
      <c r="B50" s="31" t="s">
        <v>130</v>
      </c>
      <c r="C50" s="31" t="s">
        <v>627</v>
      </c>
      <c r="D50" s="26" t="s">
        <v>52</v>
      </c>
      <c r="E50" s="32" t="s">
        <v>628</v>
      </c>
      <c r="F50" s="33" t="s">
        <v>92</v>
      </c>
      <c r="G50" s="34">
        <v>1</v>
      </c>
      <c r="H50" s="35">
        <v>0</v>
      </c>
      <c r="I50" s="36">
        <f>ROUND(ROUND(H50,2)*ROUND(G50,3),2)</f>
      </c>
      <c r="O50">
        <f>(I50*21)/100</f>
      </c>
      <c r="P50" t="s">
        <v>27</v>
      </c>
    </row>
    <row r="51" spans="1:5" ht="12.75">
      <c r="A51" s="37" t="s">
        <v>55</v>
      </c>
      <c r="E51" s="38" t="s">
        <v>862</v>
      </c>
    </row>
    <row r="52" spans="1:5" ht="25.5">
      <c r="A52" s="41" t="s">
        <v>57</v>
      </c>
      <c r="E52" s="40" t="s">
        <v>863</v>
      </c>
    </row>
    <row r="53" spans="1:16" ht="12.75">
      <c r="A53" s="26" t="s">
        <v>50</v>
      </c>
      <c r="B53" s="31" t="s">
        <v>135</v>
      </c>
      <c r="C53" s="31" t="s">
        <v>197</v>
      </c>
      <c r="D53" s="26" t="s">
        <v>52</v>
      </c>
      <c r="E53" s="32" t="s">
        <v>198</v>
      </c>
      <c r="F53" s="33" t="s">
        <v>92</v>
      </c>
      <c r="G53" s="34">
        <v>33</v>
      </c>
      <c r="H53" s="35">
        <v>0</v>
      </c>
      <c r="I53" s="36">
        <f>ROUND(ROUND(H53,2)*ROUND(G53,3),2)</f>
      </c>
      <c r="O53">
        <f>(I53*21)/100</f>
      </c>
      <c r="P53" t="s">
        <v>27</v>
      </c>
    </row>
    <row r="54" spans="1:5" ht="12.75">
      <c r="A54" s="37" t="s">
        <v>55</v>
      </c>
      <c r="E54" s="38" t="s">
        <v>864</v>
      </c>
    </row>
    <row r="55" spans="1:5" ht="25.5">
      <c r="A55" s="39" t="s">
        <v>57</v>
      </c>
      <c r="E55" s="40" t="s">
        <v>865</v>
      </c>
    </row>
    <row r="56" spans="1:18" ht="12.75" customHeight="1">
      <c r="A56" s="6" t="s">
        <v>48</v>
      </c>
      <c r="B56" s="6"/>
      <c r="C56" s="44" t="s">
        <v>106</v>
      </c>
      <c r="D56" s="6"/>
      <c r="E56" s="29" t="s">
        <v>332</v>
      </c>
      <c r="F56" s="6"/>
      <c r="G56" s="6"/>
      <c r="H56" s="6"/>
      <c r="I56" s="45">
        <f>0+Q56</f>
      </c>
      <c r="O56">
        <f>0+R56</f>
      </c>
      <c r="Q56">
        <f>0+I57</f>
      </c>
      <c r="R56">
        <f>0+O57</f>
      </c>
    </row>
    <row r="57" spans="1:16" ht="12.75">
      <c r="A57" s="26" t="s">
        <v>50</v>
      </c>
      <c r="B57" s="31" t="s">
        <v>139</v>
      </c>
      <c r="C57" s="31" t="s">
        <v>866</v>
      </c>
      <c r="D57" s="26" t="s">
        <v>52</v>
      </c>
      <c r="E57" s="32" t="s">
        <v>867</v>
      </c>
      <c r="F57" s="33" t="s">
        <v>113</v>
      </c>
      <c r="G57" s="34">
        <v>40</v>
      </c>
      <c r="H57" s="35">
        <v>0</v>
      </c>
      <c r="I57" s="36">
        <f>ROUND(ROUND(H57,2)*ROUND(G57,3),2)</f>
      </c>
      <c r="O57">
        <f>(I57*21)/100</f>
      </c>
      <c r="P57" t="s">
        <v>27</v>
      </c>
    </row>
    <row r="58" spans="1:5" ht="12.75">
      <c r="A58" s="37" t="s">
        <v>55</v>
      </c>
      <c r="E58" s="38" t="s">
        <v>868</v>
      </c>
    </row>
    <row r="59" spans="1:5" ht="25.5">
      <c r="A59" s="39" t="s">
        <v>57</v>
      </c>
      <c r="E59" s="40" t="s">
        <v>869</v>
      </c>
    </row>
    <row r="60" spans="1:18" ht="12.75" customHeight="1">
      <c r="A60" s="6" t="s">
        <v>48</v>
      </c>
      <c r="B60" s="6"/>
      <c r="C60" s="44" t="s">
        <v>44</v>
      </c>
      <c r="D60" s="6"/>
      <c r="E60" s="29" t="s">
        <v>346</v>
      </c>
      <c r="F60" s="6"/>
      <c r="G60" s="6"/>
      <c r="H60" s="6"/>
      <c r="I60" s="45">
        <f>0+Q60</f>
      </c>
      <c r="O60">
        <f>0+R60</f>
      </c>
      <c r="Q60">
        <f>0+I61</f>
      </c>
      <c r="R60">
        <f>0+O61</f>
      </c>
    </row>
    <row r="61" spans="1:16" ht="25.5">
      <c r="A61" s="26" t="s">
        <v>50</v>
      </c>
      <c r="B61" s="31" t="s">
        <v>144</v>
      </c>
      <c r="C61" s="31" t="s">
        <v>870</v>
      </c>
      <c r="D61" s="26" t="s">
        <v>52</v>
      </c>
      <c r="E61" s="32" t="s">
        <v>871</v>
      </c>
      <c r="F61" s="33" t="s">
        <v>113</v>
      </c>
      <c r="G61" s="34">
        <v>35.4</v>
      </c>
      <c r="H61" s="35">
        <v>0</v>
      </c>
      <c r="I61" s="36">
        <f>ROUND(ROUND(H61,2)*ROUND(G61,3),2)</f>
      </c>
      <c r="O61">
        <f>(I61*21)/100</f>
      </c>
      <c r="P61" t="s">
        <v>27</v>
      </c>
    </row>
    <row r="62" spans="1:5" ht="25.5">
      <c r="A62" s="37" t="s">
        <v>55</v>
      </c>
      <c r="E62" s="38" t="s">
        <v>872</v>
      </c>
    </row>
    <row r="63" spans="1:5" ht="25.5">
      <c r="A63" s="39" t="s">
        <v>57</v>
      </c>
      <c r="E63" s="40" t="s">
        <v>873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0+O9+O13+O26+O39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874</v>
      </c>
      <c r="I3" s="42">
        <f>0+I9+I13+I26+I39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874</v>
      </c>
      <c r="D5" s="6"/>
      <c r="E5" s="18" t="s">
        <v>875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78</v>
      </c>
      <c r="D10" s="26" t="s">
        <v>52</v>
      </c>
      <c r="E10" s="32" t="s">
        <v>80</v>
      </c>
      <c r="F10" s="33" t="s">
        <v>81</v>
      </c>
      <c r="G10" s="34">
        <v>169.375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82</v>
      </c>
    </row>
    <row r="12" spans="1:5" ht="12.75">
      <c r="A12" s="39" t="s">
        <v>57</v>
      </c>
      <c r="E12" s="40" t="s">
        <v>877</v>
      </c>
    </row>
    <row r="13" spans="1:18" ht="12.75" customHeight="1">
      <c r="A13" s="6" t="s">
        <v>48</v>
      </c>
      <c r="B13" s="6"/>
      <c r="C13" s="44" t="s">
        <v>33</v>
      </c>
      <c r="D13" s="6"/>
      <c r="E13" s="29" t="s">
        <v>49</v>
      </c>
      <c r="F13" s="6"/>
      <c r="G13" s="6"/>
      <c r="H13" s="6"/>
      <c r="I13" s="45">
        <f>0+Q13</f>
      </c>
      <c r="O13">
        <f>0+R13</f>
      </c>
      <c r="Q13">
        <f>0+I14+I17+I20+I23</f>
      </c>
      <c r="R13">
        <f>0+O14+O17+O20+O23</f>
      </c>
    </row>
    <row r="14" spans="1:16" ht="12.75">
      <c r="A14" s="26" t="s">
        <v>50</v>
      </c>
      <c r="B14" s="31" t="s">
        <v>27</v>
      </c>
      <c r="C14" s="31" t="s">
        <v>145</v>
      </c>
      <c r="D14" s="26" t="s">
        <v>52</v>
      </c>
      <c r="E14" s="32" t="s">
        <v>146</v>
      </c>
      <c r="F14" s="33" t="s">
        <v>92</v>
      </c>
      <c r="G14" s="34">
        <v>94.097</v>
      </c>
      <c r="H14" s="35">
        <v>0</v>
      </c>
      <c r="I14" s="36">
        <f>ROUND(ROUND(H14,2)*ROUND(G14,3),2)</f>
      </c>
      <c r="O14">
        <f>(I14*21)/100</f>
      </c>
      <c r="P14" t="s">
        <v>27</v>
      </c>
    </row>
    <row r="15" spans="1:5" ht="38.25">
      <c r="A15" s="37" t="s">
        <v>55</v>
      </c>
      <c r="E15" s="38" t="s">
        <v>878</v>
      </c>
    </row>
    <row r="16" spans="1:5" ht="38.25">
      <c r="A16" s="41" t="s">
        <v>57</v>
      </c>
      <c r="E16" s="40" t="s">
        <v>879</v>
      </c>
    </row>
    <row r="17" spans="1:16" ht="12.75">
      <c r="A17" s="26" t="s">
        <v>50</v>
      </c>
      <c r="B17" s="31" t="s">
        <v>26</v>
      </c>
      <c r="C17" s="31" t="s">
        <v>150</v>
      </c>
      <c r="D17" s="26" t="s">
        <v>52</v>
      </c>
      <c r="E17" s="32" t="s">
        <v>151</v>
      </c>
      <c r="F17" s="33" t="s">
        <v>92</v>
      </c>
      <c r="G17" s="34">
        <v>94.097</v>
      </c>
      <c r="H17" s="35">
        <v>0</v>
      </c>
      <c r="I17" s="36">
        <f>ROUND(ROUND(H17,2)*ROUND(G17,3),2)</f>
      </c>
      <c r="O17">
        <f>(I17*21)/100</f>
      </c>
      <c r="P17" t="s">
        <v>27</v>
      </c>
    </row>
    <row r="18" spans="1:5" ht="12.75">
      <c r="A18" s="37" t="s">
        <v>55</v>
      </c>
      <c r="E18" s="38" t="s">
        <v>52</v>
      </c>
    </row>
    <row r="19" spans="1:5" ht="12.75">
      <c r="A19" s="41" t="s">
        <v>57</v>
      </c>
      <c r="E19" s="40" t="s">
        <v>880</v>
      </c>
    </row>
    <row r="20" spans="1:16" ht="12.75">
      <c r="A20" s="26" t="s">
        <v>50</v>
      </c>
      <c r="B20" s="31" t="s">
        <v>37</v>
      </c>
      <c r="C20" s="31" t="s">
        <v>161</v>
      </c>
      <c r="D20" s="26" t="s">
        <v>52</v>
      </c>
      <c r="E20" s="32" t="s">
        <v>162</v>
      </c>
      <c r="F20" s="33" t="s">
        <v>92</v>
      </c>
      <c r="G20" s="34">
        <v>7.974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25.5">
      <c r="A21" s="37" t="s">
        <v>55</v>
      </c>
      <c r="E21" s="38" t="s">
        <v>881</v>
      </c>
    </row>
    <row r="22" spans="1:5" ht="38.25">
      <c r="A22" s="41" t="s">
        <v>57</v>
      </c>
      <c r="E22" s="40" t="s">
        <v>882</v>
      </c>
    </row>
    <row r="23" spans="1:16" ht="12.75">
      <c r="A23" s="26" t="s">
        <v>50</v>
      </c>
      <c r="B23" s="31" t="s">
        <v>39</v>
      </c>
      <c r="C23" s="31" t="s">
        <v>619</v>
      </c>
      <c r="D23" s="26" t="s">
        <v>52</v>
      </c>
      <c r="E23" s="32" t="s">
        <v>620</v>
      </c>
      <c r="F23" s="33" t="s">
        <v>92</v>
      </c>
      <c r="G23" s="34">
        <v>44.058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12.75">
      <c r="A24" s="37" t="s">
        <v>55</v>
      </c>
      <c r="E24" s="38" t="s">
        <v>883</v>
      </c>
    </row>
    <row r="25" spans="1:5" ht="38.25">
      <c r="A25" s="39" t="s">
        <v>57</v>
      </c>
      <c r="E25" s="40" t="s">
        <v>884</v>
      </c>
    </row>
    <row r="26" spans="1:18" ht="12.75" customHeight="1">
      <c r="A26" s="6" t="s">
        <v>48</v>
      </c>
      <c r="B26" s="6"/>
      <c r="C26" s="44" t="s">
        <v>37</v>
      </c>
      <c r="D26" s="6"/>
      <c r="E26" s="29" t="s">
        <v>195</v>
      </c>
      <c r="F26" s="6"/>
      <c r="G26" s="6"/>
      <c r="H26" s="6"/>
      <c r="I26" s="45">
        <f>0+Q26</f>
      </c>
      <c r="O26">
        <f>0+R26</f>
      </c>
      <c r="Q26">
        <f>0+I27+I30+I33+I36</f>
      </c>
      <c r="R26">
        <f>0+O27+O30+O33+O36</f>
      </c>
    </row>
    <row r="27" spans="1:16" ht="12.75">
      <c r="A27" s="26" t="s">
        <v>50</v>
      </c>
      <c r="B27" s="31" t="s">
        <v>41</v>
      </c>
      <c r="C27" s="31" t="s">
        <v>627</v>
      </c>
      <c r="D27" s="26" t="s">
        <v>52</v>
      </c>
      <c r="E27" s="32" t="s">
        <v>628</v>
      </c>
      <c r="F27" s="33" t="s">
        <v>92</v>
      </c>
      <c r="G27" s="34">
        <v>7.343</v>
      </c>
      <c r="H27" s="35">
        <v>0</v>
      </c>
      <c r="I27" s="36">
        <f>ROUND(ROUND(H27,2)*ROUND(G27,3),2)</f>
      </c>
      <c r="O27">
        <f>(I27*21)/100</f>
      </c>
      <c r="P27" t="s">
        <v>27</v>
      </c>
    </row>
    <row r="28" spans="1:5" ht="12.75">
      <c r="A28" s="37" t="s">
        <v>55</v>
      </c>
      <c r="E28" s="38" t="s">
        <v>885</v>
      </c>
    </row>
    <row r="29" spans="1:5" ht="25.5">
      <c r="A29" s="41" t="s">
        <v>57</v>
      </c>
      <c r="E29" s="40" t="s">
        <v>886</v>
      </c>
    </row>
    <row r="30" spans="1:16" ht="12.75">
      <c r="A30" s="26" t="s">
        <v>50</v>
      </c>
      <c r="B30" s="31" t="s">
        <v>101</v>
      </c>
      <c r="C30" s="31" t="s">
        <v>197</v>
      </c>
      <c r="D30" s="26" t="s">
        <v>52</v>
      </c>
      <c r="E30" s="32" t="s">
        <v>198</v>
      </c>
      <c r="F30" s="33" t="s">
        <v>92</v>
      </c>
      <c r="G30" s="34">
        <v>0.95</v>
      </c>
      <c r="H30" s="35">
        <v>0</v>
      </c>
      <c r="I30" s="36">
        <f>ROUND(ROUND(H30,2)*ROUND(G30,3),2)</f>
      </c>
      <c r="O30">
        <f>(I30*21)/100</f>
      </c>
      <c r="P30" t="s">
        <v>27</v>
      </c>
    </row>
    <row r="31" spans="1:5" ht="12.75">
      <c r="A31" s="37" t="s">
        <v>55</v>
      </c>
      <c r="E31" s="38" t="s">
        <v>202</v>
      </c>
    </row>
    <row r="32" spans="1:5" ht="38.25">
      <c r="A32" s="41" t="s">
        <v>57</v>
      </c>
      <c r="E32" s="40" t="s">
        <v>887</v>
      </c>
    </row>
    <row r="33" spans="1:16" ht="12.75">
      <c r="A33" s="26" t="s">
        <v>50</v>
      </c>
      <c r="B33" s="31" t="s">
        <v>106</v>
      </c>
      <c r="C33" s="31" t="s">
        <v>888</v>
      </c>
      <c r="D33" s="26" t="s">
        <v>52</v>
      </c>
      <c r="E33" s="32" t="s">
        <v>889</v>
      </c>
      <c r="F33" s="33" t="s">
        <v>92</v>
      </c>
      <c r="G33" s="34">
        <v>7.343</v>
      </c>
      <c r="H33" s="35">
        <v>0</v>
      </c>
      <c r="I33" s="36">
        <f>ROUND(ROUND(H33,2)*ROUND(G33,3),2)</f>
      </c>
      <c r="O33">
        <f>(I33*21)/100</f>
      </c>
      <c r="P33" t="s">
        <v>27</v>
      </c>
    </row>
    <row r="34" spans="1:5" ht="12.75">
      <c r="A34" s="37" t="s">
        <v>55</v>
      </c>
      <c r="E34" s="38" t="s">
        <v>890</v>
      </c>
    </row>
    <row r="35" spans="1:5" ht="25.5">
      <c r="A35" s="41" t="s">
        <v>57</v>
      </c>
      <c r="E35" s="40" t="s">
        <v>891</v>
      </c>
    </row>
    <row r="36" spans="1:16" ht="12.75">
      <c r="A36" s="26" t="s">
        <v>50</v>
      </c>
      <c r="B36" s="31" t="s">
        <v>44</v>
      </c>
      <c r="C36" s="31" t="s">
        <v>215</v>
      </c>
      <c r="D36" s="26" t="s">
        <v>52</v>
      </c>
      <c r="E36" s="32" t="s">
        <v>216</v>
      </c>
      <c r="F36" s="33" t="s">
        <v>92</v>
      </c>
      <c r="G36" s="34">
        <v>1.9</v>
      </c>
      <c r="H36" s="35">
        <v>0</v>
      </c>
      <c r="I36" s="36">
        <f>ROUND(ROUND(H36,2)*ROUND(G36,3),2)</f>
      </c>
      <c r="O36">
        <f>(I36*21)/100</f>
      </c>
      <c r="P36" t="s">
        <v>27</v>
      </c>
    </row>
    <row r="37" spans="1:5" ht="12.75">
      <c r="A37" s="37" t="s">
        <v>55</v>
      </c>
      <c r="E37" s="38" t="s">
        <v>217</v>
      </c>
    </row>
    <row r="38" spans="1:5" ht="38.25">
      <c r="A38" s="39" t="s">
        <v>57</v>
      </c>
      <c r="E38" s="40" t="s">
        <v>892</v>
      </c>
    </row>
    <row r="39" spans="1:18" ht="12.75" customHeight="1">
      <c r="A39" s="6" t="s">
        <v>48</v>
      </c>
      <c r="B39" s="6"/>
      <c r="C39" s="44" t="s">
        <v>106</v>
      </c>
      <c r="D39" s="6"/>
      <c r="E39" s="29" t="s">
        <v>332</v>
      </c>
      <c r="F39" s="6"/>
      <c r="G39" s="6"/>
      <c r="H39" s="6"/>
      <c r="I39" s="45">
        <f>0+Q39</f>
      </c>
      <c r="O39">
        <f>0+R39</f>
      </c>
      <c r="Q39">
        <f>0+I40</f>
      </c>
      <c r="R39">
        <f>0+O40</f>
      </c>
    </row>
    <row r="40" spans="1:16" ht="12.75">
      <c r="A40" s="26" t="s">
        <v>50</v>
      </c>
      <c r="B40" s="31" t="s">
        <v>46</v>
      </c>
      <c r="C40" s="31" t="s">
        <v>893</v>
      </c>
      <c r="D40" s="26" t="s">
        <v>52</v>
      </c>
      <c r="E40" s="32" t="s">
        <v>894</v>
      </c>
      <c r="F40" s="33" t="s">
        <v>113</v>
      </c>
      <c r="G40" s="34">
        <v>52.45</v>
      </c>
      <c r="H40" s="35">
        <v>0</v>
      </c>
      <c r="I40" s="36">
        <f>ROUND(ROUND(H40,2)*ROUND(G40,3),2)</f>
      </c>
      <c r="O40">
        <f>(I40*21)/100</f>
      </c>
      <c r="P40" t="s">
        <v>27</v>
      </c>
    </row>
    <row r="41" spans="1:5" ht="25.5">
      <c r="A41" s="37" t="s">
        <v>55</v>
      </c>
      <c r="E41" s="38" t="s">
        <v>895</v>
      </c>
    </row>
    <row r="42" spans="1:5" ht="25.5">
      <c r="A42" s="39" t="s">
        <v>57</v>
      </c>
      <c r="E42" s="40" t="s">
        <v>896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0+O9+O13+O35+O39+O88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897</v>
      </c>
      <c r="I3" s="42">
        <f>0+I9+I13+I35+I39+I88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897</v>
      </c>
      <c r="D5" s="6"/>
      <c r="E5" s="18" t="s">
        <v>898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78</v>
      </c>
      <c r="D10" s="26" t="s">
        <v>52</v>
      </c>
      <c r="E10" s="32" t="s">
        <v>80</v>
      </c>
      <c r="F10" s="33" t="s">
        <v>81</v>
      </c>
      <c r="G10" s="34">
        <v>31.514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602</v>
      </c>
    </row>
    <row r="12" spans="1:5" ht="76.5">
      <c r="A12" s="39" t="s">
        <v>57</v>
      </c>
      <c r="E12" s="40" t="s">
        <v>900</v>
      </c>
    </row>
    <row r="13" spans="1:18" ht="12.75" customHeight="1">
      <c r="A13" s="6" t="s">
        <v>48</v>
      </c>
      <c r="B13" s="6"/>
      <c r="C13" s="44" t="s">
        <v>33</v>
      </c>
      <c r="D13" s="6"/>
      <c r="E13" s="29" t="s">
        <v>49</v>
      </c>
      <c r="F13" s="6"/>
      <c r="G13" s="6"/>
      <c r="H13" s="6"/>
      <c r="I13" s="45">
        <f>0+Q13</f>
      </c>
      <c r="O13">
        <f>0+R13</f>
      </c>
      <c r="Q13">
        <f>0+I14+I17+I20+I23+I26+I29+I32</f>
      </c>
      <c r="R13">
        <f>0+O14+O17+O20+O23+O26+O29+O32</f>
      </c>
    </row>
    <row r="14" spans="1:16" ht="12.75">
      <c r="A14" s="26" t="s">
        <v>50</v>
      </c>
      <c r="B14" s="31" t="s">
        <v>27</v>
      </c>
      <c r="C14" s="31" t="s">
        <v>604</v>
      </c>
      <c r="D14" s="26" t="s">
        <v>52</v>
      </c>
      <c r="E14" s="32" t="s">
        <v>605</v>
      </c>
      <c r="F14" s="33" t="s">
        <v>92</v>
      </c>
      <c r="G14" s="34">
        <v>17.508</v>
      </c>
      <c r="H14" s="35">
        <v>0</v>
      </c>
      <c r="I14" s="36">
        <f>ROUND(ROUND(H14,2)*ROUND(G14,3),2)</f>
      </c>
      <c r="O14">
        <f>(I14*21)/100</f>
      </c>
      <c r="P14" t="s">
        <v>27</v>
      </c>
    </row>
    <row r="15" spans="1:5" ht="12.75">
      <c r="A15" s="37" t="s">
        <v>55</v>
      </c>
      <c r="E15" s="38" t="s">
        <v>606</v>
      </c>
    </row>
    <row r="16" spans="1:5" ht="76.5">
      <c r="A16" s="41" t="s">
        <v>57</v>
      </c>
      <c r="E16" s="40" t="s">
        <v>901</v>
      </c>
    </row>
    <row r="17" spans="1:16" ht="12.75">
      <c r="A17" s="26" t="s">
        <v>50</v>
      </c>
      <c r="B17" s="31" t="s">
        <v>26</v>
      </c>
      <c r="C17" s="31" t="s">
        <v>608</v>
      </c>
      <c r="D17" s="26" t="s">
        <v>52</v>
      </c>
      <c r="E17" s="32" t="s">
        <v>609</v>
      </c>
      <c r="F17" s="33" t="s">
        <v>92</v>
      </c>
      <c r="G17" s="34">
        <v>9.108</v>
      </c>
      <c r="H17" s="35">
        <v>0</v>
      </c>
      <c r="I17" s="36">
        <f>ROUND(ROUND(H17,2)*ROUND(G17,3),2)</f>
      </c>
      <c r="O17">
        <f>(I17*21)/100</f>
      </c>
      <c r="P17" t="s">
        <v>27</v>
      </c>
    </row>
    <row r="18" spans="1:5" ht="12.75">
      <c r="A18" s="37" t="s">
        <v>55</v>
      </c>
      <c r="E18" s="38" t="s">
        <v>610</v>
      </c>
    </row>
    <row r="19" spans="1:5" ht="51">
      <c r="A19" s="41" t="s">
        <v>57</v>
      </c>
      <c r="E19" s="40" t="s">
        <v>902</v>
      </c>
    </row>
    <row r="20" spans="1:16" ht="12.75">
      <c r="A20" s="26" t="s">
        <v>50</v>
      </c>
      <c r="B20" s="31" t="s">
        <v>37</v>
      </c>
      <c r="C20" s="31" t="s">
        <v>612</v>
      </c>
      <c r="D20" s="26" t="s">
        <v>52</v>
      </c>
      <c r="E20" s="32" t="s">
        <v>613</v>
      </c>
      <c r="F20" s="33" t="s">
        <v>92</v>
      </c>
      <c r="G20" s="34">
        <v>33.6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12.75">
      <c r="A21" s="37" t="s">
        <v>55</v>
      </c>
      <c r="E21" s="38" t="s">
        <v>614</v>
      </c>
    </row>
    <row r="22" spans="1:5" ht="12.75">
      <c r="A22" s="41" t="s">
        <v>57</v>
      </c>
      <c r="E22" s="40" t="s">
        <v>903</v>
      </c>
    </row>
    <row r="23" spans="1:16" ht="12.75">
      <c r="A23" s="26" t="s">
        <v>50</v>
      </c>
      <c r="B23" s="31" t="s">
        <v>39</v>
      </c>
      <c r="C23" s="31" t="s">
        <v>904</v>
      </c>
      <c r="D23" s="26" t="s">
        <v>52</v>
      </c>
      <c r="E23" s="32" t="s">
        <v>905</v>
      </c>
      <c r="F23" s="33" t="s">
        <v>113</v>
      </c>
      <c r="G23" s="34">
        <v>8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12.75">
      <c r="A24" s="37" t="s">
        <v>55</v>
      </c>
      <c r="E24" s="38" t="s">
        <v>906</v>
      </c>
    </row>
    <row r="25" spans="1:5" ht="12.75">
      <c r="A25" s="41" t="s">
        <v>57</v>
      </c>
      <c r="E25" s="40" t="s">
        <v>52</v>
      </c>
    </row>
    <row r="26" spans="1:16" ht="12.75">
      <c r="A26" s="26" t="s">
        <v>50</v>
      </c>
      <c r="B26" s="31" t="s">
        <v>41</v>
      </c>
      <c r="C26" s="31" t="s">
        <v>150</v>
      </c>
      <c r="D26" s="26" t="s">
        <v>52</v>
      </c>
      <c r="E26" s="32" t="s">
        <v>151</v>
      </c>
      <c r="F26" s="33" t="s">
        <v>92</v>
      </c>
      <c r="G26" s="34">
        <v>17.508</v>
      </c>
      <c r="H26" s="35">
        <v>0</v>
      </c>
      <c r="I26" s="36">
        <f>ROUND(ROUND(H26,2)*ROUND(G26,3),2)</f>
      </c>
      <c r="O26">
        <f>(I26*21)/100</f>
      </c>
      <c r="P26" t="s">
        <v>27</v>
      </c>
    </row>
    <row r="27" spans="1:5" ht="12.75">
      <c r="A27" s="37" t="s">
        <v>55</v>
      </c>
      <c r="E27" s="38" t="s">
        <v>606</v>
      </c>
    </row>
    <row r="28" spans="1:5" ht="76.5">
      <c r="A28" s="41" t="s">
        <v>57</v>
      </c>
      <c r="E28" s="40" t="s">
        <v>907</v>
      </c>
    </row>
    <row r="29" spans="1:16" ht="12.75">
      <c r="A29" s="26" t="s">
        <v>50</v>
      </c>
      <c r="B29" s="31" t="s">
        <v>101</v>
      </c>
      <c r="C29" s="31" t="s">
        <v>616</v>
      </c>
      <c r="D29" s="26" t="s">
        <v>52</v>
      </c>
      <c r="E29" s="32" t="s">
        <v>617</v>
      </c>
      <c r="F29" s="33" t="s">
        <v>92</v>
      </c>
      <c r="G29" s="34">
        <v>25.2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12.75">
      <c r="A30" s="37" t="s">
        <v>55</v>
      </c>
      <c r="E30" s="38" t="s">
        <v>52</v>
      </c>
    </row>
    <row r="31" spans="1:5" ht="25.5">
      <c r="A31" s="41" t="s">
        <v>57</v>
      </c>
      <c r="E31" s="40" t="s">
        <v>908</v>
      </c>
    </row>
    <row r="32" spans="1:16" ht="12.75">
      <c r="A32" s="26" t="s">
        <v>50</v>
      </c>
      <c r="B32" s="31" t="s">
        <v>106</v>
      </c>
      <c r="C32" s="31" t="s">
        <v>619</v>
      </c>
      <c r="D32" s="26" t="s">
        <v>52</v>
      </c>
      <c r="E32" s="32" t="s">
        <v>620</v>
      </c>
      <c r="F32" s="33" t="s">
        <v>92</v>
      </c>
      <c r="G32" s="34">
        <v>8.4</v>
      </c>
      <c r="H32" s="35">
        <v>0</v>
      </c>
      <c r="I32" s="36">
        <f>ROUND(ROUND(H32,2)*ROUND(G32,3),2)</f>
      </c>
      <c r="O32">
        <f>(I32*21)/100</f>
      </c>
      <c r="P32" t="s">
        <v>27</v>
      </c>
    </row>
    <row r="33" spans="1:5" ht="12.75">
      <c r="A33" s="37" t="s">
        <v>55</v>
      </c>
      <c r="E33" s="38" t="s">
        <v>621</v>
      </c>
    </row>
    <row r="34" spans="1:5" ht="12.75">
      <c r="A34" s="39" t="s">
        <v>57</v>
      </c>
      <c r="E34" s="40" t="s">
        <v>909</v>
      </c>
    </row>
    <row r="35" spans="1:18" ht="12.75" customHeight="1">
      <c r="A35" s="6" t="s">
        <v>48</v>
      </c>
      <c r="B35" s="6"/>
      <c r="C35" s="44" t="s">
        <v>27</v>
      </c>
      <c r="D35" s="6"/>
      <c r="E35" s="29" t="s">
        <v>185</v>
      </c>
      <c r="F35" s="6"/>
      <c r="G35" s="6"/>
      <c r="H35" s="6"/>
      <c r="I35" s="45">
        <f>0+Q35</f>
      </c>
      <c r="O35">
        <f>0+R35</f>
      </c>
      <c r="Q35">
        <f>0+I36</f>
      </c>
      <c r="R35">
        <f>0+O36</f>
      </c>
    </row>
    <row r="36" spans="1:16" ht="12.75">
      <c r="A36" s="26" t="s">
        <v>50</v>
      </c>
      <c r="B36" s="31" t="s">
        <v>44</v>
      </c>
      <c r="C36" s="31" t="s">
        <v>623</v>
      </c>
      <c r="D36" s="26" t="s">
        <v>52</v>
      </c>
      <c r="E36" s="32" t="s">
        <v>624</v>
      </c>
      <c r="F36" s="33" t="s">
        <v>92</v>
      </c>
      <c r="G36" s="34">
        <v>9.108</v>
      </c>
      <c r="H36" s="35">
        <v>0</v>
      </c>
      <c r="I36" s="36">
        <f>ROUND(ROUND(H36,2)*ROUND(G36,3),2)</f>
      </c>
      <c r="O36">
        <f>(I36*21)/100</f>
      </c>
      <c r="P36" t="s">
        <v>27</v>
      </c>
    </row>
    <row r="37" spans="1:5" ht="12.75">
      <c r="A37" s="37" t="s">
        <v>55</v>
      </c>
      <c r="E37" s="38" t="s">
        <v>625</v>
      </c>
    </row>
    <row r="38" spans="1:5" ht="51">
      <c r="A38" s="39" t="s">
        <v>57</v>
      </c>
      <c r="E38" s="40" t="s">
        <v>910</v>
      </c>
    </row>
    <row r="39" spans="1:18" ht="12.75" customHeight="1">
      <c r="A39" s="6" t="s">
        <v>48</v>
      </c>
      <c r="B39" s="6"/>
      <c r="C39" s="44" t="s">
        <v>101</v>
      </c>
      <c r="D39" s="6"/>
      <c r="E39" s="29" t="s">
        <v>585</v>
      </c>
      <c r="F39" s="6"/>
      <c r="G39" s="6"/>
      <c r="H39" s="6"/>
      <c r="I39" s="45">
        <f>0+Q39</f>
      </c>
      <c r="O39">
        <f>0+R39</f>
      </c>
      <c r="Q39">
        <f>0+I40+I43+I46+I49+I52+I55+I58+I61+I64+I67+I70+I73+I76+I79+I82+I85</f>
      </c>
      <c r="R39">
        <f>0+O40+O43+O46+O49+O52+O55+O58+O61+O64+O67+O70+O73+O76+O79+O82+O85</f>
      </c>
    </row>
    <row r="40" spans="1:16" ht="12.75">
      <c r="A40" s="26" t="s">
        <v>50</v>
      </c>
      <c r="B40" s="31" t="s">
        <v>46</v>
      </c>
      <c r="C40" s="31" t="s">
        <v>630</v>
      </c>
      <c r="D40" s="26" t="s">
        <v>52</v>
      </c>
      <c r="E40" s="32" t="s">
        <v>631</v>
      </c>
      <c r="F40" s="33" t="s">
        <v>113</v>
      </c>
      <c r="G40" s="34">
        <v>120</v>
      </c>
      <c r="H40" s="35">
        <v>0</v>
      </c>
      <c r="I40" s="36">
        <f>ROUND(ROUND(H40,2)*ROUND(G40,3),2)</f>
      </c>
      <c r="O40">
        <f>(I40*21)/100</f>
      </c>
      <c r="P40" t="s">
        <v>27</v>
      </c>
    </row>
    <row r="41" spans="1:5" ht="12.75">
      <c r="A41" s="37" t="s">
        <v>55</v>
      </c>
      <c r="E41" s="38" t="s">
        <v>632</v>
      </c>
    </row>
    <row r="42" spans="1:5" ht="12.75">
      <c r="A42" s="41" t="s">
        <v>57</v>
      </c>
      <c r="E42" s="40" t="s">
        <v>52</v>
      </c>
    </row>
    <row r="43" spans="1:16" ht="12.75">
      <c r="A43" s="26" t="s">
        <v>50</v>
      </c>
      <c r="B43" s="31" t="s">
        <v>120</v>
      </c>
      <c r="C43" s="31" t="s">
        <v>633</v>
      </c>
      <c r="D43" s="26" t="s">
        <v>52</v>
      </c>
      <c r="E43" s="32" t="s">
        <v>634</v>
      </c>
      <c r="F43" s="33" t="s">
        <v>113</v>
      </c>
      <c r="G43" s="34">
        <v>120</v>
      </c>
      <c r="H43" s="35">
        <v>0</v>
      </c>
      <c r="I43" s="36">
        <f>ROUND(ROUND(H43,2)*ROUND(G43,3),2)</f>
      </c>
      <c r="O43">
        <f>(I43*21)/100</f>
      </c>
      <c r="P43" t="s">
        <v>27</v>
      </c>
    </row>
    <row r="44" spans="1:5" ht="25.5">
      <c r="A44" s="37" t="s">
        <v>55</v>
      </c>
      <c r="E44" s="38" t="s">
        <v>635</v>
      </c>
    </row>
    <row r="45" spans="1:5" ht="12.75">
      <c r="A45" s="41" t="s">
        <v>57</v>
      </c>
      <c r="E45" s="40" t="s">
        <v>52</v>
      </c>
    </row>
    <row r="46" spans="1:16" ht="12.75">
      <c r="A46" s="26" t="s">
        <v>50</v>
      </c>
      <c r="B46" s="31" t="s">
        <v>125</v>
      </c>
      <c r="C46" s="31" t="s">
        <v>643</v>
      </c>
      <c r="D46" s="26" t="s">
        <v>52</v>
      </c>
      <c r="E46" s="32" t="s">
        <v>644</v>
      </c>
      <c r="F46" s="33" t="s">
        <v>113</v>
      </c>
      <c r="G46" s="34">
        <v>96</v>
      </c>
      <c r="H46" s="35">
        <v>0</v>
      </c>
      <c r="I46" s="36">
        <f>ROUND(ROUND(H46,2)*ROUND(G46,3),2)</f>
      </c>
      <c r="O46">
        <f>(I46*21)/100</f>
      </c>
      <c r="P46" t="s">
        <v>27</v>
      </c>
    </row>
    <row r="47" spans="1:5" ht="12.75">
      <c r="A47" s="37" t="s">
        <v>55</v>
      </c>
      <c r="E47" s="38" t="s">
        <v>645</v>
      </c>
    </row>
    <row r="48" spans="1:5" ht="51">
      <c r="A48" s="41" t="s">
        <v>57</v>
      </c>
      <c r="E48" s="40" t="s">
        <v>646</v>
      </c>
    </row>
    <row r="49" spans="1:16" ht="12.75">
      <c r="A49" s="26" t="s">
        <v>50</v>
      </c>
      <c r="B49" s="31" t="s">
        <v>130</v>
      </c>
      <c r="C49" s="31" t="s">
        <v>647</v>
      </c>
      <c r="D49" s="26" t="s">
        <v>52</v>
      </c>
      <c r="E49" s="32" t="s">
        <v>648</v>
      </c>
      <c r="F49" s="33" t="s">
        <v>113</v>
      </c>
      <c r="G49" s="34">
        <v>211.15</v>
      </c>
      <c r="H49" s="35">
        <v>0</v>
      </c>
      <c r="I49" s="36">
        <f>ROUND(ROUND(H49,2)*ROUND(G49,3),2)</f>
      </c>
      <c r="O49">
        <f>(I49*21)/100</f>
      </c>
      <c r="P49" t="s">
        <v>27</v>
      </c>
    </row>
    <row r="50" spans="1:5" ht="12.75">
      <c r="A50" s="37" t="s">
        <v>55</v>
      </c>
      <c r="E50" s="38" t="s">
        <v>649</v>
      </c>
    </row>
    <row r="51" spans="1:5" ht="12.75">
      <c r="A51" s="41" t="s">
        <v>57</v>
      </c>
      <c r="E51" s="40" t="s">
        <v>911</v>
      </c>
    </row>
    <row r="52" spans="1:16" ht="25.5">
      <c r="A52" s="26" t="s">
        <v>50</v>
      </c>
      <c r="B52" s="31" t="s">
        <v>135</v>
      </c>
      <c r="C52" s="31" t="s">
        <v>651</v>
      </c>
      <c r="D52" s="26" t="s">
        <v>52</v>
      </c>
      <c r="E52" s="32" t="s">
        <v>652</v>
      </c>
      <c r="F52" s="33" t="s">
        <v>61</v>
      </c>
      <c r="G52" s="34">
        <v>18</v>
      </c>
      <c r="H52" s="35">
        <v>0</v>
      </c>
      <c r="I52" s="36">
        <f>ROUND(ROUND(H52,2)*ROUND(G52,3),2)</f>
      </c>
      <c r="O52">
        <f>(I52*21)/100</f>
      </c>
      <c r="P52" t="s">
        <v>27</v>
      </c>
    </row>
    <row r="53" spans="1:5" ht="12.75">
      <c r="A53" s="37" t="s">
        <v>55</v>
      </c>
      <c r="E53" s="38" t="s">
        <v>52</v>
      </c>
    </row>
    <row r="54" spans="1:5" ht="12.75">
      <c r="A54" s="41" t="s">
        <v>57</v>
      </c>
      <c r="E54" s="40" t="s">
        <v>912</v>
      </c>
    </row>
    <row r="55" spans="1:16" ht="25.5">
      <c r="A55" s="26" t="s">
        <v>50</v>
      </c>
      <c r="B55" s="31" t="s">
        <v>139</v>
      </c>
      <c r="C55" s="31" t="s">
        <v>913</v>
      </c>
      <c r="D55" s="26" t="s">
        <v>52</v>
      </c>
      <c r="E55" s="32" t="s">
        <v>914</v>
      </c>
      <c r="F55" s="33" t="s">
        <v>61</v>
      </c>
      <c r="G55" s="34">
        <v>2</v>
      </c>
      <c r="H55" s="35">
        <v>0</v>
      </c>
      <c r="I55" s="36">
        <f>ROUND(ROUND(H55,2)*ROUND(G55,3),2)</f>
      </c>
      <c r="O55">
        <f>(I55*21)/100</f>
      </c>
      <c r="P55" t="s">
        <v>27</v>
      </c>
    </row>
    <row r="56" spans="1:5" ht="12.75">
      <c r="A56" s="37" t="s">
        <v>55</v>
      </c>
      <c r="E56" s="38" t="s">
        <v>52</v>
      </c>
    </row>
    <row r="57" spans="1:5" ht="12.75">
      <c r="A57" s="41" t="s">
        <v>57</v>
      </c>
      <c r="E57" s="40" t="s">
        <v>52</v>
      </c>
    </row>
    <row r="58" spans="1:16" ht="12.75">
      <c r="A58" s="26" t="s">
        <v>50</v>
      </c>
      <c r="B58" s="31" t="s">
        <v>144</v>
      </c>
      <c r="C58" s="31" t="s">
        <v>656</v>
      </c>
      <c r="D58" s="26" t="s">
        <v>52</v>
      </c>
      <c r="E58" s="32" t="s">
        <v>657</v>
      </c>
      <c r="F58" s="33" t="s">
        <v>113</v>
      </c>
      <c r="G58" s="34">
        <v>50</v>
      </c>
      <c r="H58" s="35">
        <v>0</v>
      </c>
      <c r="I58" s="36">
        <f>ROUND(ROUND(H58,2)*ROUND(G58,3),2)</f>
      </c>
      <c r="O58">
        <f>(I58*21)/100</f>
      </c>
      <c r="P58" t="s">
        <v>27</v>
      </c>
    </row>
    <row r="59" spans="1:5" ht="12.75">
      <c r="A59" s="37" t="s">
        <v>55</v>
      </c>
      <c r="E59" s="38" t="s">
        <v>658</v>
      </c>
    </row>
    <row r="60" spans="1:5" ht="12.75">
      <c r="A60" s="41" t="s">
        <v>57</v>
      </c>
      <c r="E60" s="40" t="s">
        <v>52</v>
      </c>
    </row>
    <row r="61" spans="1:16" ht="25.5">
      <c r="A61" s="26" t="s">
        <v>50</v>
      </c>
      <c r="B61" s="31" t="s">
        <v>149</v>
      </c>
      <c r="C61" s="31" t="s">
        <v>659</v>
      </c>
      <c r="D61" s="26" t="s">
        <v>52</v>
      </c>
      <c r="E61" s="32" t="s">
        <v>660</v>
      </c>
      <c r="F61" s="33" t="s">
        <v>61</v>
      </c>
      <c r="G61" s="34">
        <v>3</v>
      </c>
      <c r="H61" s="35">
        <v>0</v>
      </c>
      <c r="I61" s="36">
        <f>ROUND(ROUND(H61,2)*ROUND(G61,3),2)</f>
      </c>
      <c r="O61">
        <f>(I61*21)/100</f>
      </c>
      <c r="P61" t="s">
        <v>27</v>
      </c>
    </row>
    <row r="62" spans="1:5" ht="12.75">
      <c r="A62" s="37" t="s">
        <v>55</v>
      </c>
      <c r="E62" s="38" t="s">
        <v>52</v>
      </c>
    </row>
    <row r="63" spans="1:5" ht="12.75">
      <c r="A63" s="41" t="s">
        <v>57</v>
      </c>
      <c r="E63" s="40" t="s">
        <v>915</v>
      </c>
    </row>
    <row r="64" spans="1:16" ht="12.75">
      <c r="A64" s="26" t="s">
        <v>50</v>
      </c>
      <c r="B64" s="31" t="s">
        <v>153</v>
      </c>
      <c r="C64" s="31" t="s">
        <v>916</v>
      </c>
      <c r="D64" s="26" t="s">
        <v>52</v>
      </c>
      <c r="E64" s="32" t="s">
        <v>917</v>
      </c>
      <c r="F64" s="33" t="s">
        <v>61</v>
      </c>
      <c r="G64" s="34">
        <v>6</v>
      </c>
      <c r="H64" s="35">
        <v>0</v>
      </c>
      <c r="I64" s="36">
        <f>ROUND(ROUND(H64,2)*ROUND(G64,3),2)</f>
      </c>
      <c r="O64">
        <f>(I64*21)/100</f>
      </c>
      <c r="P64" t="s">
        <v>27</v>
      </c>
    </row>
    <row r="65" spans="1:5" ht="12.75">
      <c r="A65" s="37" t="s">
        <v>55</v>
      </c>
      <c r="E65" s="38" t="s">
        <v>52</v>
      </c>
    </row>
    <row r="66" spans="1:5" ht="12.75">
      <c r="A66" s="41" t="s">
        <v>57</v>
      </c>
      <c r="E66" s="40" t="s">
        <v>52</v>
      </c>
    </row>
    <row r="67" spans="1:16" ht="25.5">
      <c r="A67" s="26" t="s">
        <v>50</v>
      </c>
      <c r="B67" s="31" t="s">
        <v>158</v>
      </c>
      <c r="C67" s="31" t="s">
        <v>918</v>
      </c>
      <c r="D67" s="26" t="s">
        <v>52</v>
      </c>
      <c r="E67" s="32" t="s">
        <v>919</v>
      </c>
      <c r="F67" s="33" t="s">
        <v>61</v>
      </c>
      <c r="G67" s="34">
        <v>6</v>
      </c>
      <c r="H67" s="35">
        <v>0</v>
      </c>
      <c r="I67" s="36">
        <f>ROUND(ROUND(H67,2)*ROUND(G67,3),2)</f>
      </c>
      <c r="O67">
        <f>(I67*21)/100</f>
      </c>
      <c r="P67" t="s">
        <v>27</v>
      </c>
    </row>
    <row r="68" spans="1:5" ht="12.75">
      <c r="A68" s="37" t="s">
        <v>55</v>
      </c>
      <c r="E68" s="38" t="s">
        <v>52</v>
      </c>
    </row>
    <row r="69" spans="1:5" ht="12.75">
      <c r="A69" s="41" t="s">
        <v>57</v>
      </c>
      <c r="E69" s="40" t="s">
        <v>52</v>
      </c>
    </row>
    <row r="70" spans="1:16" ht="25.5">
      <c r="A70" s="26" t="s">
        <v>50</v>
      </c>
      <c r="B70" s="31" t="s">
        <v>160</v>
      </c>
      <c r="C70" s="31" t="s">
        <v>662</v>
      </c>
      <c r="D70" s="26" t="s">
        <v>52</v>
      </c>
      <c r="E70" s="32" t="s">
        <v>663</v>
      </c>
      <c r="F70" s="33" t="s">
        <v>61</v>
      </c>
      <c r="G70" s="34">
        <v>9</v>
      </c>
      <c r="H70" s="35">
        <v>0</v>
      </c>
      <c r="I70" s="36">
        <f>ROUND(ROUND(H70,2)*ROUND(G70,3),2)</f>
      </c>
      <c r="O70">
        <f>(I70*21)/100</f>
      </c>
      <c r="P70" t="s">
        <v>27</v>
      </c>
    </row>
    <row r="71" spans="1:5" ht="12.75">
      <c r="A71" s="37" t="s">
        <v>55</v>
      </c>
      <c r="E71" s="38" t="s">
        <v>52</v>
      </c>
    </row>
    <row r="72" spans="1:5" ht="12.75">
      <c r="A72" s="41" t="s">
        <v>57</v>
      </c>
      <c r="E72" s="40" t="s">
        <v>920</v>
      </c>
    </row>
    <row r="73" spans="1:16" ht="25.5">
      <c r="A73" s="26" t="s">
        <v>50</v>
      </c>
      <c r="B73" s="31" t="s">
        <v>164</v>
      </c>
      <c r="C73" s="31" t="s">
        <v>665</v>
      </c>
      <c r="D73" s="26" t="s">
        <v>52</v>
      </c>
      <c r="E73" s="32" t="s">
        <v>666</v>
      </c>
      <c r="F73" s="33" t="s">
        <v>61</v>
      </c>
      <c r="G73" s="34">
        <v>1</v>
      </c>
      <c r="H73" s="35">
        <v>0</v>
      </c>
      <c r="I73" s="36">
        <f>ROUND(ROUND(H73,2)*ROUND(G73,3),2)</f>
      </c>
      <c r="O73">
        <f>(I73*21)/100</f>
      </c>
      <c r="P73" t="s">
        <v>27</v>
      </c>
    </row>
    <row r="74" spans="1:5" ht="12.75">
      <c r="A74" s="37" t="s">
        <v>55</v>
      </c>
      <c r="E74" s="38" t="s">
        <v>667</v>
      </c>
    </row>
    <row r="75" spans="1:5" ht="12.75">
      <c r="A75" s="41" t="s">
        <v>57</v>
      </c>
      <c r="E75" s="40" t="s">
        <v>52</v>
      </c>
    </row>
    <row r="76" spans="1:16" ht="25.5">
      <c r="A76" s="26" t="s">
        <v>50</v>
      </c>
      <c r="B76" s="31" t="s">
        <v>168</v>
      </c>
      <c r="C76" s="31" t="s">
        <v>921</v>
      </c>
      <c r="D76" s="26" t="s">
        <v>52</v>
      </c>
      <c r="E76" s="32" t="s">
        <v>922</v>
      </c>
      <c r="F76" s="33" t="s">
        <v>61</v>
      </c>
      <c r="G76" s="34">
        <v>2</v>
      </c>
      <c r="H76" s="35">
        <v>0</v>
      </c>
      <c r="I76" s="36">
        <f>ROUND(ROUND(H76,2)*ROUND(G76,3),2)</f>
      </c>
      <c r="O76">
        <f>(I76*21)/100</f>
      </c>
      <c r="P76" t="s">
        <v>27</v>
      </c>
    </row>
    <row r="77" spans="1:5" ht="12.75">
      <c r="A77" s="37" t="s">
        <v>55</v>
      </c>
      <c r="E77" s="38" t="s">
        <v>923</v>
      </c>
    </row>
    <row r="78" spans="1:5" ht="12.75">
      <c r="A78" s="41" t="s">
        <v>57</v>
      </c>
      <c r="E78" s="40" t="s">
        <v>52</v>
      </c>
    </row>
    <row r="79" spans="1:16" ht="12.75">
      <c r="A79" s="26" t="s">
        <v>50</v>
      </c>
      <c r="B79" s="31" t="s">
        <v>172</v>
      </c>
      <c r="C79" s="31" t="s">
        <v>673</v>
      </c>
      <c r="D79" s="26" t="s">
        <v>79</v>
      </c>
      <c r="E79" s="32" t="s">
        <v>674</v>
      </c>
      <c r="F79" s="33" t="s">
        <v>61</v>
      </c>
      <c r="G79" s="34">
        <v>6</v>
      </c>
      <c r="H79" s="35">
        <v>0</v>
      </c>
      <c r="I79" s="36">
        <f>ROUND(ROUND(H79,2)*ROUND(G79,3),2)</f>
      </c>
      <c r="O79">
        <f>(I79*21)/100</f>
      </c>
      <c r="P79" t="s">
        <v>27</v>
      </c>
    </row>
    <row r="80" spans="1:5" ht="25.5">
      <c r="A80" s="37" t="s">
        <v>55</v>
      </c>
      <c r="E80" s="38" t="s">
        <v>924</v>
      </c>
    </row>
    <row r="81" spans="1:5" ht="12.75">
      <c r="A81" s="41" t="s">
        <v>57</v>
      </c>
      <c r="E81" s="40" t="s">
        <v>52</v>
      </c>
    </row>
    <row r="82" spans="1:16" ht="12.75">
      <c r="A82" s="26" t="s">
        <v>50</v>
      </c>
      <c r="B82" s="31" t="s">
        <v>177</v>
      </c>
      <c r="C82" s="31" t="s">
        <v>673</v>
      </c>
      <c r="D82" s="26" t="s">
        <v>87</v>
      </c>
      <c r="E82" s="32" t="s">
        <v>674</v>
      </c>
      <c r="F82" s="33" t="s">
        <v>61</v>
      </c>
      <c r="G82" s="34">
        <v>3</v>
      </c>
      <c r="H82" s="35">
        <v>0</v>
      </c>
      <c r="I82" s="36">
        <f>ROUND(ROUND(H82,2)*ROUND(G82,3),2)</f>
      </c>
      <c r="O82">
        <f>(I82*21)/100</f>
      </c>
      <c r="P82" t="s">
        <v>27</v>
      </c>
    </row>
    <row r="83" spans="1:5" ht="38.25">
      <c r="A83" s="37" t="s">
        <v>55</v>
      </c>
      <c r="E83" s="38" t="s">
        <v>676</v>
      </c>
    </row>
    <row r="84" spans="1:5" ht="12.75">
      <c r="A84" s="41" t="s">
        <v>57</v>
      </c>
      <c r="E84" s="40" t="s">
        <v>915</v>
      </c>
    </row>
    <row r="85" spans="1:16" ht="25.5">
      <c r="A85" s="26" t="s">
        <v>50</v>
      </c>
      <c r="B85" s="31" t="s">
        <v>181</v>
      </c>
      <c r="C85" s="31" t="s">
        <v>686</v>
      </c>
      <c r="D85" s="26" t="s">
        <v>52</v>
      </c>
      <c r="E85" s="32" t="s">
        <v>687</v>
      </c>
      <c r="F85" s="33" t="s">
        <v>61</v>
      </c>
      <c r="G85" s="34">
        <v>1</v>
      </c>
      <c r="H85" s="35">
        <v>0</v>
      </c>
      <c r="I85" s="36">
        <f>ROUND(ROUND(H85,2)*ROUND(G85,3),2)</f>
      </c>
      <c r="O85">
        <f>(I85*21)/100</f>
      </c>
      <c r="P85" t="s">
        <v>27</v>
      </c>
    </row>
    <row r="86" spans="1:5" ht="12.75">
      <c r="A86" s="37" t="s">
        <v>55</v>
      </c>
      <c r="E86" s="38" t="s">
        <v>52</v>
      </c>
    </row>
    <row r="87" spans="1:5" ht="12.75">
      <c r="A87" s="39" t="s">
        <v>57</v>
      </c>
      <c r="E87" s="40" t="s">
        <v>52</v>
      </c>
    </row>
    <row r="88" spans="1:18" ht="12.75" customHeight="1">
      <c r="A88" s="6" t="s">
        <v>48</v>
      </c>
      <c r="B88" s="6"/>
      <c r="C88" s="44" t="s">
        <v>106</v>
      </c>
      <c r="D88" s="6"/>
      <c r="E88" s="29" t="s">
        <v>332</v>
      </c>
      <c r="F88" s="6"/>
      <c r="G88" s="6"/>
      <c r="H88" s="6"/>
      <c r="I88" s="45">
        <f>0+Q88</f>
      </c>
      <c r="O88">
        <f>0+R88</f>
      </c>
      <c r="Q88">
        <f>0+I89+I92</f>
      </c>
      <c r="R88">
        <f>0+O89+O92</f>
      </c>
    </row>
    <row r="89" spans="1:16" ht="12.75">
      <c r="A89" s="26" t="s">
        <v>50</v>
      </c>
      <c r="B89" s="31" t="s">
        <v>186</v>
      </c>
      <c r="C89" s="31" t="s">
        <v>691</v>
      </c>
      <c r="D89" s="26" t="s">
        <v>52</v>
      </c>
      <c r="E89" s="32" t="s">
        <v>692</v>
      </c>
      <c r="F89" s="33" t="s">
        <v>113</v>
      </c>
      <c r="G89" s="34">
        <v>54</v>
      </c>
      <c r="H89" s="35">
        <v>0</v>
      </c>
      <c r="I89" s="36">
        <f>ROUND(ROUND(H89,2)*ROUND(G89,3),2)</f>
      </c>
      <c r="O89">
        <f>(I89*21)/100</f>
      </c>
      <c r="P89" t="s">
        <v>27</v>
      </c>
    </row>
    <row r="90" spans="1:5" ht="12.75">
      <c r="A90" s="37" t="s">
        <v>55</v>
      </c>
      <c r="E90" s="38" t="s">
        <v>693</v>
      </c>
    </row>
    <row r="91" spans="1:5" ht="12.75">
      <c r="A91" s="41" t="s">
        <v>57</v>
      </c>
      <c r="E91" s="40" t="s">
        <v>925</v>
      </c>
    </row>
    <row r="92" spans="1:16" ht="12.75">
      <c r="A92" s="26" t="s">
        <v>50</v>
      </c>
      <c r="B92" s="31" t="s">
        <v>190</v>
      </c>
      <c r="C92" s="31" t="s">
        <v>699</v>
      </c>
      <c r="D92" s="26" t="s">
        <v>52</v>
      </c>
      <c r="E92" s="32" t="s">
        <v>700</v>
      </c>
      <c r="F92" s="33" t="s">
        <v>113</v>
      </c>
      <c r="G92" s="34">
        <v>9.6</v>
      </c>
      <c r="H92" s="35">
        <v>0</v>
      </c>
      <c r="I92" s="36">
        <f>ROUND(ROUND(H92,2)*ROUND(G92,3),2)</f>
      </c>
      <c r="O92">
        <f>(I92*21)/100</f>
      </c>
      <c r="P92" t="s">
        <v>27</v>
      </c>
    </row>
    <row r="93" spans="1:5" ht="12.75">
      <c r="A93" s="37" t="s">
        <v>55</v>
      </c>
      <c r="E93" s="38" t="s">
        <v>701</v>
      </c>
    </row>
    <row r="94" spans="1:5" ht="38.25">
      <c r="A94" s="39" t="s">
        <v>57</v>
      </c>
      <c r="E94" s="40" t="s">
        <v>926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927</v>
      </c>
      <c r="I3" s="42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927</v>
      </c>
      <c r="D5" s="6"/>
      <c r="E5" s="18" t="s">
        <v>928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33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0+I10+I13</f>
      </c>
      <c r="R9">
        <f>0+O10+O13</f>
      </c>
    </row>
    <row r="10" spans="1:16" ht="12.75">
      <c r="A10" s="26" t="s">
        <v>50</v>
      </c>
      <c r="B10" s="31" t="s">
        <v>33</v>
      </c>
      <c r="C10" s="31" t="s">
        <v>930</v>
      </c>
      <c r="D10" s="26" t="s">
        <v>52</v>
      </c>
      <c r="E10" s="32" t="s">
        <v>931</v>
      </c>
      <c r="F10" s="33" t="s">
        <v>54</v>
      </c>
      <c r="G10" s="34">
        <v>99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38.25">
      <c r="A11" s="37" t="s">
        <v>55</v>
      </c>
      <c r="E11" s="38" t="s">
        <v>932</v>
      </c>
    </row>
    <row r="12" spans="1:5" ht="12.75">
      <c r="A12" s="41" t="s">
        <v>57</v>
      </c>
      <c r="E12" s="40" t="s">
        <v>933</v>
      </c>
    </row>
    <row r="13" spans="1:16" ht="12.75">
      <c r="A13" s="26" t="s">
        <v>50</v>
      </c>
      <c r="B13" s="31" t="s">
        <v>27</v>
      </c>
      <c r="C13" s="31" t="s">
        <v>934</v>
      </c>
      <c r="D13" s="26" t="s">
        <v>52</v>
      </c>
      <c r="E13" s="32" t="s">
        <v>935</v>
      </c>
      <c r="F13" s="33" t="s">
        <v>92</v>
      </c>
      <c r="G13" s="34">
        <v>3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12.75">
      <c r="A15" s="39" t="s">
        <v>57</v>
      </c>
      <c r="E15" s="40" t="s">
        <v>936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937</v>
      </c>
      <c r="I3" s="42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937</v>
      </c>
      <c r="D5" s="6"/>
      <c r="E5" s="18" t="s">
        <v>938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0+I10+I13+I16+I19+I22+I25+I28</f>
      </c>
      <c r="R9">
        <f>0+O10+O13+O16+O19+O22+O25+O28</f>
      </c>
    </row>
    <row r="10" spans="1:16" ht="12.75">
      <c r="A10" s="26" t="s">
        <v>50</v>
      </c>
      <c r="B10" s="31" t="s">
        <v>33</v>
      </c>
      <c r="C10" s="31" t="s">
        <v>734</v>
      </c>
      <c r="D10" s="26" t="s">
        <v>52</v>
      </c>
      <c r="E10" s="32" t="s">
        <v>735</v>
      </c>
      <c r="F10" s="33" t="s">
        <v>459</v>
      </c>
      <c r="G10" s="34">
        <v>1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736</v>
      </c>
    </row>
    <row r="12" spans="1:5" ht="12.75">
      <c r="A12" s="41" t="s">
        <v>57</v>
      </c>
      <c r="E12" s="40" t="s">
        <v>52</v>
      </c>
    </row>
    <row r="13" spans="1:16" ht="12.75">
      <c r="A13" s="26" t="s">
        <v>50</v>
      </c>
      <c r="B13" s="31" t="s">
        <v>27</v>
      </c>
      <c r="C13" s="31" t="s">
        <v>741</v>
      </c>
      <c r="D13" s="26" t="s">
        <v>52</v>
      </c>
      <c r="E13" s="32" t="s">
        <v>742</v>
      </c>
      <c r="F13" s="33" t="s">
        <v>459</v>
      </c>
      <c r="G13" s="34">
        <v>1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25.5">
      <c r="A14" s="37" t="s">
        <v>55</v>
      </c>
      <c r="E14" s="38" t="s">
        <v>743</v>
      </c>
    </row>
    <row r="15" spans="1:5" ht="12.75">
      <c r="A15" s="41" t="s">
        <v>57</v>
      </c>
      <c r="E15" s="40" t="s">
        <v>52</v>
      </c>
    </row>
    <row r="16" spans="1:16" ht="12.75">
      <c r="A16" s="26" t="s">
        <v>50</v>
      </c>
      <c r="B16" s="31" t="s">
        <v>26</v>
      </c>
      <c r="C16" s="31" t="s">
        <v>746</v>
      </c>
      <c r="D16" s="26" t="s">
        <v>52</v>
      </c>
      <c r="E16" s="32" t="s">
        <v>747</v>
      </c>
      <c r="F16" s="33" t="s">
        <v>61</v>
      </c>
      <c r="G16" s="34">
        <v>1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25.5">
      <c r="A17" s="37" t="s">
        <v>55</v>
      </c>
      <c r="E17" s="38" t="s">
        <v>940</v>
      </c>
    </row>
    <row r="18" spans="1:5" ht="12.75">
      <c r="A18" s="41" t="s">
        <v>57</v>
      </c>
      <c r="E18" s="40" t="s">
        <v>52</v>
      </c>
    </row>
    <row r="19" spans="1:16" ht="12.75">
      <c r="A19" s="26" t="s">
        <v>50</v>
      </c>
      <c r="B19" s="31" t="s">
        <v>37</v>
      </c>
      <c r="C19" s="31" t="s">
        <v>749</v>
      </c>
      <c r="D19" s="26" t="s">
        <v>52</v>
      </c>
      <c r="E19" s="32" t="s">
        <v>750</v>
      </c>
      <c r="F19" s="33" t="s">
        <v>459</v>
      </c>
      <c r="G19" s="34">
        <v>1</v>
      </c>
      <c r="H19" s="35">
        <v>0</v>
      </c>
      <c r="I19" s="36">
        <f>ROUND(ROUND(H19,2)*ROUND(G19,3),2)</f>
      </c>
      <c r="O19">
        <f>(I19*21)/100</f>
      </c>
      <c r="P19" t="s">
        <v>27</v>
      </c>
    </row>
    <row r="20" spans="1:5" ht="12.75">
      <c r="A20" s="37" t="s">
        <v>55</v>
      </c>
      <c r="E20" s="38" t="s">
        <v>941</v>
      </c>
    </row>
    <row r="21" spans="1:5" ht="12.75">
      <c r="A21" s="41" t="s">
        <v>57</v>
      </c>
      <c r="E21" s="40" t="s">
        <v>52</v>
      </c>
    </row>
    <row r="22" spans="1:16" ht="12.75">
      <c r="A22" s="26" t="s">
        <v>50</v>
      </c>
      <c r="B22" s="31" t="s">
        <v>39</v>
      </c>
      <c r="C22" s="31" t="s">
        <v>752</v>
      </c>
      <c r="D22" s="26" t="s">
        <v>52</v>
      </c>
      <c r="E22" s="32" t="s">
        <v>753</v>
      </c>
      <c r="F22" s="33" t="s">
        <v>459</v>
      </c>
      <c r="G22" s="34">
        <v>1</v>
      </c>
      <c r="H22" s="35">
        <v>0</v>
      </c>
      <c r="I22" s="36">
        <f>ROUND(ROUND(H22,2)*ROUND(G22,3),2)</f>
      </c>
      <c r="O22">
        <f>(I22*21)/100</f>
      </c>
      <c r="P22" t="s">
        <v>27</v>
      </c>
    </row>
    <row r="23" spans="1:5" ht="25.5">
      <c r="A23" s="37" t="s">
        <v>55</v>
      </c>
      <c r="E23" s="38" t="s">
        <v>942</v>
      </c>
    </row>
    <row r="24" spans="1:5" ht="12.75">
      <c r="A24" s="41" t="s">
        <v>57</v>
      </c>
      <c r="E24" s="40" t="s">
        <v>52</v>
      </c>
    </row>
    <row r="25" spans="1:16" ht="12.75">
      <c r="A25" s="26" t="s">
        <v>50</v>
      </c>
      <c r="B25" s="31" t="s">
        <v>41</v>
      </c>
      <c r="C25" s="31" t="s">
        <v>755</v>
      </c>
      <c r="D25" s="26" t="s">
        <v>52</v>
      </c>
      <c r="E25" s="32" t="s">
        <v>756</v>
      </c>
      <c r="F25" s="33" t="s">
        <v>459</v>
      </c>
      <c r="G25" s="34">
        <v>1</v>
      </c>
      <c r="H25" s="35">
        <v>0</v>
      </c>
      <c r="I25" s="36">
        <f>ROUND(ROUND(H25,2)*ROUND(G25,3),2)</f>
      </c>
      <c r="O25">
        <f>(I25*21)/100</f>
      </c>
      <c r="P25" t="s">
        <v>27</v>
      </c>
    </row>
    <row r="26" spans="1:5" ht="38.25">
      <c r="A26" s="37" t="s">
        <v>55</v>
      </c>
      <c r="E26" s="38" t="s">
        <v>943</v>
      </c>
    </row>
    <row r="27" spans="1:5" ht="12.75">
      <c r="A27" s="41" t="s">
        <v>57</v>
      </c>
      <c r="E27" s="40" t="s">
        <v>52</v>
      </c>
    </row>
    <row r="28" spans="1:16" ht="12.75">
      <c r="A28" s="26" t="s">
        <v>50</v>
      </c>
      <c r="B28" s="31" t="s">
        <v>101</v>
      </c>
      <c r="C28" s="31" t="s">
        <v>767</v>
      </c>
      <c r="D28" s="26" t="s">
        <v>52</v>
      </c>
      <c r="E28" s="32" t="s">
        <v>768</v>
      </c>
      <c r="F28" s="33" t="s">
        <v>459</v>
      </c>
      <c r="G28" s="34">
        <v>1</v>
      </c>
      <c r="H28" s="35">
        <v>0</v>
      </c>
      <c r="I28" s="36">
        <f>ROUND(ROUND(H28,2)*ROUND(G28,3),2)</f>
      </c>
      <c r="O28">
        <f>(I28*21)/100</f>
      </c>
      <c r="P28" t="s">
        <v>27</v>
      </c>
    </row>
    <row r="29" spans="1:5" ht="38.25">
      <c r="A29" s="37" t="s">
        <v>55</v>
      </c>
      <c r="E29" s="38" t="s">
        <v>769</v>
      </c>
    </row>
    <row r="30" spans="1:5" ht="12.75">
      <c r="A30" s="39" t="s">
        <v>57</v>
      </c>
      <c r="E30" s="40" t="s">
        <v>52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42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33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0+I10+I13+I16+I19+I22</f>
      </c>
      <c r="R9">
        <f>0+O10+O13+O16+O19+O22</f>
      </c>
    </row>
    <row r="10" spans="1:16" ht="12.75">
      <c r="A10" s="26" t="s">
        <v>50</v>
      </c>
      <c r="B10" s="31" t="s">
        <v>33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593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56</v>
      </c>
    </row>
    <row r="12" spans="1:5" ht="12.75">
      <c r="A12" s="41" t="s">
        <v>57</v>
      </c>
      <c r="E12" s="40" t="s">
        <v>58</v>
      </c>
    </row>
    <row r="13" spans="1:16" ht="12.75">
      <c r="A13" s="26" t="s">
        <v>50</v>
      </c>
      <c r="B13" s="31" t="s">
        <v>27</v>
      </c>
      <c r="C13" s="31" t="s">
        <v>59</v>
      </c>
      <c r="D13" s="26" t="s">
        <v>52</v>
      </c>
      <c r="E13" s="32" t="s">
        <v>60</v>
      </c>
      <c r="F13" s="33" t="s">
        <v>61</v>
      </c>
      <c r="G13" s="34">
        <v>2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38.25">
      <c r="A14" s="37" t="s">
        <v>55</v>
      </c>
      <c r="E14" s="38" t="s">
        <v>62</v>
      </c>
    </row>
    <row r="15" spans="1:5" ht="25.5">
      <c r="A15" s="41" t="s">
        <v>57</v>
      </c>
      <c r="E15" s="40" t="s">
        <v>63</v>
      </c>
    </row>
    <row r="16" spans="1:16" ht="12.75">
      <c r="A16" s="26" t="s">
        <v>50</v>
      </c>
      <c r="B16" s="31" t="s">
        <v>26</v>
      </c>
      <c r="C16" s="31" t="s">
        <v>64</v>
      </c>
      <c r="D16" s="26" t="s">
        <v>52</v>
      </c>
      <c r="E16" s="32" t="s">
        <v>65</v>
      </c>
      <c r="F16" s="33" t="s">
        <v>61</v>
      </c>
      <c r="G16" s="34">
        <v>1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12.75">
      <c r="A17" s="37" t="s">
        <v>55</v>
      </c>
      <c r="E17" s="38" t="s">
        <v>52</v>
      </c>
    </row>
    <row r="18" spans="1:5" ht="12.75">
      <c r="A18" s="41" t="s">
        <v>57</v>
      </c>
      <c r="E18" s="40" t="s">
        <v>66</v>
      </c>
    </row>
    <row r="19" spans="1:16" ht="12.75">
      <c r="A19" s="26" t="s">
        <v>50</v>
      </c>
      <c r="B19" s="31" t="s">
        <v>37</v>
      </c>
      <c r="C19" s="31" t="s">
        <v>67</v>
      </c>
      <c r="D19" s="26" t="s">
        <v>52</v>
      </c>
      <c r="E19" s="32" t="s">
        <v>68</v>
      </c>
      <c r="F19" s="33" t="s">
        <v>61</v>
      </c>
      <c r="G19" s="34">
        <v>2</v>
      </c>
      <c r="H19" s="35">
        <v>0</v>
      </c>
      <c r="I19" s="36">
        <f>ROUND(ROUND(H19,2)*ROUND(G19,3),2)</f>
      </c>
      <c r="O19">
        <f>(I19*21)/100</f>
      </c>
      <c r="P19" t="s">
        <v>27</v>
      </c>
    </row>
    <row r="20" spans="1:5" ht="12.75">
      <c r="A20" s="37" t="s">
        <v>55</v>
      </c>
      <c r="E20" s="38" t="s">
        <v>52</v>
      </c>
    </row>
    <row r="21" spans="1:5" ht="12.75">
      <c r="A21" s="41" t="s">
        <v>57</v>
      </c>
      <c r="E21" s="40" t="s">
        <v>69</v>
      </c>
    </row>
    <row r="22" spans="1:16" ht="12.75">
      <c r="A22" s="26" t="s">
        <v>50</v>
      </c>
      <c r="B22" s="31" t="s">
        <v>39</v>
      </c>
      <c r="C22" s="31" t="s">
        <v>70</v>
      </c>
      <c r="D22" s="26" t="s">
        <v>52</v>
      </c>
      <c r="E22" s="32" t="s">
        <v>71</v>
      </c>
      <c r="F22" s="33" t="s">
        <v>54</v>
      </c>
      <c r="G22" s="34">
        <v>132</v>
      </c>
      <c r="H22" s="35">
        <v>0</v>
      </c>
      <c r="I22" s="36">
        <f>ROUND(ROUND(H22,2)*ROUND(G22,3),2)</f>
      </c>
      <c r="O22">
        <f>(I22*21)/100</f>
      </c>
      <c r="P22" t="s">
        <v>27</v>
      </c>
    </row>
    <row r="23" spans="1:5" ht="12.75">
      <c r="A23" s="37" t="s">
        <v>55</v>
      </c>
      <c r="E23" s="38" t="s">
        <v>72</v>
      </c>
    </row>
    <row r="24" spans="1:5" ht="25.5">
      <c r="A24" s="39" t="s">
        <v>57</v>
      </c>
      <c r="E24" s="40" t="s">
        <v>73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0+O9+O19+O86+O93+O115+O176+O180+O190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</v>
      </c>
      <c r="I3" s="42">
        <f>0+I9+I19+I86+I93+I115+I176+I180+I190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74</v>
      </c>
      <c r="D5" s="6"/>
      <c r="E5" s="18" t="s">
        <v>75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33</v>
      </c>
      <c r="C10" s="31" t="s">
        <v>78</v>
      </c>
      <c r="D10" s="26" t="s">
        <v>79</v>
      </c>
      <c r="E10" s="32" t="s">
        <v>80</v>
      </c>
      <c r="F10" s="33" t="s">
        <v>81</v>
      </c>
      <c r="G10" s="34">
        <v>2251.546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82</v>
      </c>
    </row>
    <row r="12" spans="1:5" ht="114.75">
      <c r="A12" s="41" t="s">
        <v>57</v>
      </c>
      <c r="E12" s="40" t="s">
        <v>83</v>
      </c>
    </row>
    <row r="13" spans="1:16" ht="12.75">
      <c r="A13" s="26" t="s">
        <v>50</v>
      </c>
      <c r="B13" s="31" t="s">
        <v>27</v>
      </c>
      <c r="C13" s="31" t="s">
        <v>78</v>
      </c>
      <c r="D13" s="26" t="s">
        <v>84</v>
      </c>
      <c r="E13" s="32" t="s">
        <v>80</v>
      </c>
      <c r="F13" s="33" t="s">
        <v>81</v>
      </c>
      <c r="G13" s="34">
        <v>28.152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.75">
      <c r="A14" s="37" t="s">
        <v>55</v>
      </c>
      <c r="E14" s="38" t="s">
        <v>85</v>
      </c>
    </row>
    <row r="15" spans="1:5" ht="12.75">
      <c r="A15" s="41" t="s">
        <v>57</v>
      </c>
      <c r="E15" s="40" t="s">
        <v>86</v>
      </c>
    </row>
    <row r="16" spans="1:16" ht="12.75">
      <c r="A16" s="26" t="s">
        <v>50</v>
      </c>
      <c r="B16" s="31" t="s">
        <v>26</v>
      </c>
      <c r="C16" s="31" t="s">
        <v>78</v>
      </c>
      <c r="D16" s="26" t="s">
        <v>87</v>
      </c>
      <c r="E16" s="32" t="s">
        <v>80</v>
      </c>
      <c r="F16" s="33" t="s">
        <v>81</v>
      </c>
      <c r="G16" s="34">
        <v>59.5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12.75">
      <c r="A17" s="37" t="s">
        <v>55</v>
      </c>
      <c r="E17" s="38" t="s">
        <v>88</v>
      </c>
    </row>
    <row r="18" spans="1:5" ht="51">
      <c r="A18" s="39" t="s">
        <v>57</v>
      </c>
      <c r="E18" s="40" t="s">
        <v>89</v>
      </c>
    </row>
    <row r="19" spans="1:18" ht="12.75" customHeight="1">
      <c r="A19" s="6" t="s">
        <v>48</v>
      </c>
      <c r="B19" s="6"/>
      <c r="C19" s="44" t="s">
        <v>33</v>
      </c>
      <c r="D19" s="6"/>
      <c r="E19" s="29" t="s">
        <v>49</v>
      </c>
      <c r="F19" s="6"/>
      <c r="G19" s="6"/>
      <c r="H19" s="6"/>
      <c r="I19" s="45">
        <f>0+Q19</f>
      </c>
      <c r="O19">
        <f>0+R19</f>
      </c>
      <c r="Q19">
        <f>0+I20+I23+I26+I29+I32+I35+I38+I41+I44+I47+I50+I53+I56+I59+I62+I65+I68+I71+I74+I77+I80+I83</f>
      </c>
      <c r="R19">
        <f>0+O20+O23+O26+O29+O32+O35+O38+O41+O44+O47+O50+O53+O56+O59+O62+O65+O68+O71+O74+O77+O80+O83</f>
      </c>
    </row>
    <row r="20" spans="1:16" ht="25.5">
      <c r="A20" s="26" t="s">
        <v>50</v>
      </c>
      <c r="B20" s="31" t="s">
        <v>37</v>
      </c>
      <c r="C20" s="31" t="s">
        <v>90</v>
      </c>
      <c r="D20" s="26" t="s">
        <v>52</v>
      </c>
      <c r="E20" s="32" t="s">
        <v>91</v>
      </c>
      <c r="F20" s="33" t="s">
        <v>92</v>
      </c>
      <c r="G20" s="34">
        <v>12.24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38.25">
      <c r="A21" s="37" t="s">
        <v>55</v>
      </c>
      <c r="E21" s="38" t="s">
        <v>93</v>
      </c>
    </row>
    <row r="22" spans="1:5" ht="38.25">
      <c r="A22" s="41" t="s">
        <v>57</v>
      </c>
      <c r="E22" s="40" t="s">
        <v>94</v>
      </c>
    </row>
    <row r="23" spans="1:16" ht="25.5">
      <c r="A23" s="26" t="s">
        <v>50</v>
      </c>
      <c r="B23" s="31" t="s">
        <v>39</v>
      </c>
      <c r="C23" s="31" t="s">
        <v>95</v>
      </c>
      <c r="D23" s="26" t="s">
        <v>79</v>
      </c>
      <c r="E23" s="32" t="s">
        <v>96</v>
      </c>
      <c r="F23" s="33" t="s">
        <v>92</v>
      </c>
      <c r="G23" s="34">
        <v>356.98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25.5">
      <c r="A24" s="37" t="s">
        <v>55</v>
      </c>
      <c r="E24" s="38" t="s">
        <v>97</v>
      </c>
    </row>
    <row r="25" spans="1:5" ht="38.25">
      <c r="A25" s="41" t="s">
        <v>57</v>
      </c>
      <c r="E25" s="40" t="s">
        <v>98</v>
      </c>
    </row>
    <row r="26" spans="1:16" ht="25.5">
      <c r="A26" s="26" t="s">
        <v>50</v>
      </c>
      <c r="B26" s="31" t="s">
        <v>41</v>
      </c>
      <c r="C26" s="31" t="s">
        <v>95</v>
      </c>
      <c r="D26" s="26" t="s">
        <v>84</v>
      </c>
      <c r="E26" s="32" t="s">
        <v>96</v>
      </c>
      <c r="F26" s="33" t="s">
        <v>92</v>
      </c>
      <c r="G26" s="34">
        <v>79.669</v>
      </c>
      <c r="H26" s="35">
        <v>0</v>
      </c>
      <c r="I26" s="36">
        <f>ROUND(ROUND(H26,2)*ROUND(G26,3),2)</f>
      </c>
      <c r="O26">
        <f>(I26*21)/100</f>
      </c>
      <c r="P26" t="s">
        <v>27</v>
      </c>
    </row>
    <row r="27" spans="1:5" ht="63.75">
      <c r="A27" s="37" t="s">
        <v>55</v>
      </c>
      <c r="E27" s="38" t="s">
        <v>99</v>
      </c>
    </row>
    <row r="28" spans="1:5" ht="38.25">
      <c r="A28" s="41" t="s">
        <v>57</v>
      </c>
      <c r="E28" s="40" t="s">
        <v>100</v>
      </c>
    </row>
    <row r="29" spans="1:16" ht="25.5">
      <c r="A29" s="26" t="s">
        <v>50</v>
      </c>
      <c r="B29" s="31" t="s">
        <v>101</v>
      </c>
      <c r="C29" s="31" t="s">
        <v>102</v>
      </c>
      <c r="D29" s="26" t="s">
        <v>52</v>
      </c>
      <c r="E29" s="32" t="s">
        <v>103</v>
      </c>
      <c r="F29" s="33" t="s">
        <v>92</v>
      </c>
      <c r="G29" s="34">
        <v>0.84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12.75">
      <c r="A30" s="37" t="s">
        <v>55</v>
      </c>
      <c r="E30" s="38" t="s">
        <v>104</v>
      </c>
    </row>
    <row r="31" spans="1:5" ht="25.5">
      <c r="A31" s="41" t="s">
        <v>57</v>
      </c>
      <c r="E31" s="40" t="s">
        <v>105</v>
      </c>
    </row>
    <row r="32" spans="1:16" ht="12.75">
      <c r="A32" s="26" t="s">
        <v>50</v>
      </c>
      <c r="B32" s="31" t="s">
        <v>106</v>
      </c>
      <c r="C32" s="31" t="s">
        <v>107</v>
      </c>
      <c r="D32" s="26" t="s">
        <v>52</v>
      </c>
      <c r="E32" s="32" t="s">
        <v>108</v>
      </c>
      <c r="F32" s="33" t="s">
        <v>92</v>
      </c>
      <c r="G32" s="34">
        <v>232.7</v>
      </c>
      <c r="H32" s="35">
        <v>0</v>
      </c>
      <c r="I32" s="36">
        <f>ROUND(ROUND(H32,2)*ROUND(G32,3),2)</f>
      </c>
      <c r="O32">
        <f>(I32*21)/100</f>
      </c>
      <c r="P32" t="s">
        <v>27</v>
      </c>
    </row>
    <row r="33" spans="1:5" ht="38.25">
      <c r="A33" s="37" t="s">
        <v>55</v>
      </c>
      <c r="E33" s="38" t="s">
        <v>109</v>
      </c>
    </row>
    <row r="34" spans="1:5" ht="38.25">
      <c r="A34" s="41" t="s">
        <v>57</v>
      </c>
      <c r="E34" s="40" t="s">
        <v>110</v>
      </c>
    </row>
    <row r="35" spans="1:16" ht="12.75">
      <c r="A35" s="26" t="s">
        <v>50</v>
      </c>
      <c r="B35" s="31" t="s">
        <v>44</v>
      </c>
      <c r="C35" s="31" t="s">
        <v>111</v>
      </c>
      <c r="D35" s="26" t="s">
        <v>52</v>
      </c>
      <c r="E35" s="32" t="s">
        <v>112</v>
      </c>
      <c r="F35" s="33" t="s">
        <v>113</v>
      </c>
      <c r="G35" s="34">
        <v>28</v>
      </c>
      <c r="H35" s="35">
        <v>0</v>
      </c>
      <c r="I35" s="36">
        <f>ROUND(ROUND(H35,2)*ROUND(G35,3),2)</f>
      </c>
      <c r="O35">
        <f>(I35*21)/100</f>
      </c>
      <c r="P35" t="s">
        <v>27</v>
      </c>
    </row>
    <row r="36" spans="1:5" ht="12.75">
      <c r="A36" s="37" t="s">
        <v>55</v>
      </c>
      <c r="E36" s="38" t="s">
        <v>114</v>
      </c>
    </row>
    <row r="37" spans="1:5" ht="25.5">
      <c r="A37" s="41" t="s">
        <v>57</v>
      </c>
      <c r="E37" s="40" t="s">
        <v>115</v>
      </c>
    </row>
    <row r="38" spans="1:16" ht="12.75">
      <c r="A38" s="26" t="s">
        <v>50</v>
      </c>
      <c r="B38" s="31" t="s">
        <v>46</v>
      </c>
      <c r="C38" s="31" t="s">
        <v>116</v>
      </c>
      <c r="D38" s="26" t="s">
        <v>52</v>
      </c>
      <c r="E38" s="32" t="s">
        <v>117</v>
      </c>
      <c r="F38" s="33" t="s">
        <v>92</v>
      </c>
      <c r="G38" s="34">
        <v>165</v>
      </c>
      <c r="H38" s="35">
        <v>0</v>
      </c>
      <c r="I38" s="36">
        <f>ROUND(ROUND(H38,2)*ROUND(G38,3),2)</f>
      </c>
      <c r="O38">
        <f>(I38*21)/100</f>
      </c>
      <c r="P38" t="s">
        <v>27</v>
      </c>
    </row>
    <row r="39" spans="1:5" ht="12.75">
      <c r="A39" s="37" t="s">
        <v>55</v>
      </c>
      <c r="E39" s="38" t="s">
        <v>118</v>
      </c>
    </row>
    <row r="40" spans="1:5" ht="38.25">
      <c r="A40" s="41" t="s">
        <v>57</v>
      </c>
      <c r="E40" s="40" t="s">
        <v>119</v>
      </c>
    </row>
    <row r="41" spans="1:16" ht="12.75">
      <c r="A41" s="26" t="s">
        <v>50</v>
      </c>
      <c r="B41" s="31" t="s">
        <v>120</v>
      </c>
      <c r="C41" s="31" t="s">
        <v>121</v>
      </c>
      <c r="D41" s="26" t="s">
        <v>52</v>
      </c>
      <c r="E41" s="32" t="s">
        <v>122</v>
      </c>
      <c r="F41" s="33" t="s">
        <v>92</v>
      </c>
      <c r="G41" s="34">
        <v>525</v>
      </c>
      <c r="H41" s="35">
        <v>0</v>
      </c>
      <c r="I41" s="36">
        <f>ROUND(ROUND(H41,2)*ROUND(G41,3),2)</f>
      </c>
      <c r="O41">
        <f>(I41*21)/100</f>
      </c>
      <c r="P41" t="s">
        <v>27</v>
      </c>
    </row>
    <row r="42" spans="1:5" ht="63.75">
      <c r="A42" s="37" t="s">
        <v>55</v>
      </c>
      <c r="E42" s="38" t="s">
        <v>123</v>
      </c>
    </row>
    <row r="43" spans="1:5" ht="51">
      <c r="A43" s="41" t="s">
        <v>57</v>
      </c>
      <c r="E43" s="40" t="s">
        <v>124</v>
      </c>
    </row>
    <row r="44" spans="1:16" ht="12.75">
      <c r="A44" s="26" t="s">
        <v>50</v>
      </c>
      <c r="B44" s="31" t="s">
        <v>125</v>
      </c>
      <c r="C44" s="31" t="s">
        <v>126</v>
      </c>
      <c r="D44" s="26" t="s">
        <v>52</v>
      </c>
      <c r="E44" s="32" t="s">
        <v>127</v>
      </c>
      <c r="F44" s="33" t="s">
        <v>92</v>
      </c>
      <c r="G44" s="34">
        <v>155.485</v>
      </c>
      <c r="H44" s="35">
        <v>0</v>
      </c>
      <c r="I44" s="36">
        <f>ROUND(ROUND(H44,2)*ROUND(G44,3),2)</f>
      </c>
      <c r="O44">
        <f>(I44*21)/100</f>
      </c>
      <c r="P44" t="s">
        <v>27</v>
      </c>
    </row>
    <row r="45" spans="1:5" ht="63.75">
      <c r="A45" s="37" t="s">
        <v>55</v>
      </c>
      <c r="E45" s="38" t="s">
        <v>128</v>
      </c>
    </row>
    <row r="46" spans="1:5" ht="38.25">
      <c r="A46" s="41" t="s">
        <v>57</v>
      </c>
      <c r="E46" s="40" t="s">
        <v>129</v>
      </c>
    </row>
    <row r="47" spans="1:16" ht="12.75">
      <c r="A47" s="26" t="s">
        <v>50</v>
      </c>
      <c r="B47" s="31" t="s">
        <v>130</v>
      </c>
      <c r="C47" s="31" t="s">
        <v>131</v>
      </c>
      <c r="D47" s="26" t="s">
        <v>52</v>
      </c>
      <c r="E47" s="32" t="s">
        <v>132</v>
      </c>
      <c r="F47" s="33" t="s">
        <v>92</v>
      </c>
      <c r="G47" s="34">
        <v>165</v>
      </c>
      <c r="H47" s="35">
        <v>0</v>
      </c>
      <c r="I47" s="36">
        <f>ROUND(ROUND(H47,2)*ROUND(G47,3),2)</f>
      </c>
      <c r="O47">
        <f>(I47*21)/100</f>
      </c>
      <c r="P47" t="s">
        <v>27</v>
      </c>
    </row>
    <row r="48" spans="1:5" ht="25.5">
      <c r="A48" s="37" t="s">
        <v>55</v>
      </c>
      <c r="E48" s="38" t="s">
        <v>133</v>
      </c>
    </row>
    <row r="49" spans="1:5" ht="38.25">
      <c r="A49" s="41" t="s">
        <v>57</v>
      </c>
      <c r="E49" s="40" t="s">
        <v>134</v>
      </c>
    </row>
    <row r="50" spans="1:16" ht="12.75">
      <c r="A50" s="26" t="s">
        <v>50</v>
      </c>
      <c r="B50" s="31" t="s">
        <v>135</v>
      </c>
      <c r="C50" s="31" t="s">
        <v>136</v>
      </c>
      <c r="D50" s="26" t="s">
        <v>52</v>
      </c>
      <c r="E50" s="32" t="s">
        <v>137</v>
      </c>
      <c r="F50" s="33" t="s">
        <v>54</v>
      </c>
      <c r="G50" s="34">
        <v>224.4</v>
      </c>
      <c r="H50" s="35">
        <v>0</v>
      </c>
      <c r="I50" s="36">
        <f>ROUND(ROUND(H50,2)*ROUND(G50,3),2)</f>
      </c>
      <c r="O50">
        <f>(I50*21)/100</f>
      </c>
      <c r="P50" t="s">
        <v>27</v>
      </c>
    </row>
    <row r="51" spans="1:5" ht="25.5">
      <c r="A51" s="37" t="s">
        <v>55</v>
      </c>
      <c r="E51" s="38" t="s">
        <v>97</v>
      </c>
    </row>
    <row r="52" spans="1:5" ht="38.25">
      <c r="A52" s="41" t="s">
        <v>57</v>
      </c>
      <c r="E52" s="40" t="s">
        <v>138</v>
      </c>
    </row>
    <row r="53" spans="1:16" ht="12.75">
      <c r="A53" s="26" t="s">
        <v>50</v>
      </c>
      <c r="B53" s="31" t="s">
        <v>139</v>
      </c>
      <c r="C53" s="31" t="s">
        <v>140</v>
      </c>
      <c r="D53" s="26" t="s">
        <v>52</v>
      </c>
      <c r="E53" s="32" t="s">
        <v>141</v>
      </c>
      <c r="F53" s="33" t="s">
        <v>92</v>
      </c>
      <c r="G53" s="34">
        <v>4.1</v>
      </c>
      <c r="H53" s="35">
        <v>0</v>
      </c>
      <c r="I53" s="36">
        <f>ROUND(ROUND(H53,2)*ROUND(G53,3),2)</f>
      </c>
      <c r="O53">
        <f>(I53*21)/100</f>
      </c>
      <c r="P53" t="s">
        <v>27</v>
      </c>
    </row>
    <row r="54" spans="1:5" ht="25.5">
      <c r="A54" s="37" t="s">
        <v>55</v>
      </c>
      <c r="E54" s="38" t="s">
        <v>142</v>
      </c>
    </row>
    <row r="55" spans="1:5" ht="25.5">
      <c r="A55" s="41" t="s">
        <v>57</v>
      </c>
      <c r="E55" s="40" t="s">
        <v>143</v>
      </c>
    </row>
    <row r="56" spans="1:16" ht="12.75">
      <c r="A56" s="26" t="s">
        <v>50</v>
      </c>
      <c r="B56" s="31" t="s">
        <v>144</v>
      </c>
      <c r="C56" s="31" t="s">
        <v>145</v>
      </c>
      <c r="D56" s="26" t="s">
        <v>52</v>
      </c>
      <c r="E56" s="32" t="s">
        <v>146</v>
      </c>
      <c r="F56" s="33" t="s">
        <v>92</v>
      </c>
      <c r="G56" s="34">
        <v>16.2</v>
      </c>
      <c r="H56" s="35">
        <v>0</v>
      </c>
      <c r="I56" s="36">
        <f>ROUND(ROUND(H56,2)*ROUND(G56,3),2)</f>
      </c>
      <c r="O56">
        <f>(I56*21)/100</f>
      </c>
      <c r="P56" t="s">
        <v>27</v>
      </c>
    </row>
    <row r="57" spans="1:5" ht="51">
      <c r="A57" s="37" t="s">
        <v>55</v>
      </c>
      <c r="E57" s="38" t="s">
        <v>147</v>
      </c>
    </row>
    <row r="58" spans="1:5" ht="25.5">
      <c r="A58" s="41" t="s">
        <v>57</v>
      </c>
      <c r="E58" s="40" t="s">
        <v>148</v>
      </c>
    </row>
    <row r="59" spans="1:16" ht="12.75">
      <c r="A59" s="26" t="s">
        <v>50</v>
      </c>
      <c r="B59" s="31" t="s">
        <v>149</v>
      </c>
      <c r="C59" s="31" t="s">
        <v>150</v>
      </c>
      <c r="D59" s="26" t="s">
        <v>52</v>
      </c>
      <c r="E59" s="32" t="s">
        <v>151</v>
      </c>
      <c r="F59" s="33" t="s">
        <v>92</v>
      </c>
      <c r="G59" s="34">
        <v>865.785</v>
      </c>
      <c r="H59" s="35">
        <v>0</v>
      </c>
      <c r="I59" s="36">
        <f>ROUND(ROUND(H59,2)*ROUND(G59,3),2)</f>
      </c>
      <c r="O59">
        <f>(I59*21)/100</f>
      </c>
      <c r="P59" t="s">
        <v>27</v>
      </c>
    </row>
    <row r="60" spans="1:5" ht="12.75">
      <c r="A60" s="37" t="s">
        <v>55</v>
      </c>
      <c r="E60" s="38" t="s">
        <v>52</v>
      </c>
    </row>
    <row r="61" spans="1:5" ht="114.75">
      <c r="A61" s="41" t="s">
        <v>57</v>
      </c>
      <c r="E61" s="40" t="s">
        <v>152</v>
      </c>
    </row>
    <row r="62" spans="1:16" ht="12.75">
      <c r="A62" s="26" t="s">
        <v>50</v>
      </c>
      <c r="B62" s="31" t="s">
        <v>153</v>
      </c>
      <c r="C62" s="31" t="s">
        <v>154</v>
      </c>
      <c r="D62" s="26" t="s">
        <v>79</v>
      </c>
      <c r="E62" s="32" t="s">
        <v>155</v>
      </c>
      <c r="F62" s="33" t="s">
        <v>92</v>
      </c>
      <c r="G62" s="34">
        <v>230</v>
      </c>
      <c r="H62" s="35">
        <v>0</v>
      </c>
      <c r="I62" s="36">
        <f>ROUND(ROUND(H62,2)*ROUND(G62,3),2)</f>
      </c>
      <c r="O62">
        <f>(I62*21)/100</f>
      </c>
      <c r="P62" t="s">
        <v>27</v>
      </c>
    </row>
    <row r="63" spans="1:5" ht="51">
      <c r="A63" s="37" t="s">
        <v>55</v>
      </c>
      <c r="E63" s="38" t="s">
        <v>156</v>
      </c>
    </row>
    <row r="64" spans="1:5" ht="25.5">
      <c r="A64" s="41" t="s">
        <v>57</v>
      </c>
      <c r="E64" s="40" t="s">
        <v>157</v>
      </c>
    </row>
    <row r="65" spans="1:16" ht="12.75">
      <c r="A65" s="26" t="s">
        <v>50</v>
      </c>
      <c r="B65" s="31" t="s">
        <v>158</v>
      </c>
      <c r="C65" s="31" t="s">
        <v>154</v>
      </c>
      <c r="D65" s="26" t="s">
        <v>84</v>
      </c>
      <c r="E65" s="32" t="s">
        <v>155</v>
      </c>
      <c r="F65" s="33" t="s">
        <v>92</v>
      </c>
      <c r="G65" s="34">
        <v>155.485</v>
      </c>
      <c r="H65" s="35">
        <v>0</v>
      </c>
      <c r="I65" s="36">
        <f>ROUND(ROUND(H65,2)*ROUND(G65,3),2)</f>
      </c>
      <c r="O65">
        <f>(I65*21)/100</f>
      </c>
      <c r="P65" t="s">
        <v>27</v>
      </c>
    </row>
    <row r="66" spans="1:5" ht="38.25">
      <c r="A66" s="37" t="s">
        <v>55</v>
      </c>
      <c r="E66" s="38" t="s">
        <v>159</v>
      </c>
    </row>
    <row r="67" spans="1:5" ht="38.25">
      <c r="A67" s="41" t="s">
        <v>57</v>
      </c>
      <c r="E67" s="40" t="s">
        <v>129</v>
      </c>
    </row>
    <row r="68" spans="1:16" ht="12.75">
      <c r="A68" s="26" t="s">
        <v>50</v>
      </c>
      <c r="B68" s="31" t="s">
        <v>160</v>
      </c>
      <c r="C68" s="31" t="s">
        <v>161</v>
      </c>
      <c r="D68" s="26" t="s">
        <v>52</v>
      </c>
      <c r="E68" s="32" t="s">
        <v>162</v>
      </c>
      <c r="F68" s="33" t="s">
        <v>92</v>
      </c>
      <c r="G68" s="34">
        <v>370</v>
      </c>
      <c r="H68" s="35">
        <v>0</v>
      </c>
      <c r="I68" s="36">
        <f>ROUND(ROUND(H68,2)*ROUND(G68,3),2)</f>
      </c>
      <c r="O68">
        <f>(I68*21)/100</f>
      </c>
      <c r="P68" t="s">
        <v>27</v>
      </c>
    </row>
    <row r="69" spans="1:5" ht="51">
      <c r="A69" s="37" t="s">
        <v>55</v>
      </c>
      <c r="E69" s="38" t="s">
        <v>156</v>
      </c>
    </row>
    <row r="70" spans="1:5" ht="25.5">
      <c r="A70" s="41" t="s">
        <v>57</v>
      </c>
      <c r="E70" s="40" t="s">
        <v>163</v>
      </c>
    </row>
    <row r="71" spans="1:16" ht="12.75">
      <c r="A71" s="26" t="s">
        <v>50</v>
      </c>
      <c r="B71" s="31" t="s">
        <v>164</v>
      </c>
      <c r="C71" s="31" t="s">
        <v>165</v>
      </c>
      <c r="D71" s="26" t="s">
        <v>52</v>
      </c>
      <c r="E71" s="32" t="s">
        <v>166</v>
      </c>
      <c r="F71" s="33" t="s">
        <v>54</v>
      </c>
      <c r="G71" s="34">
        <v>1554.85</v>
      </c>
      <c r="H71" s="35">
        <v>0</v>
      </c>
      <c r="I71" s="36">
        <f>ROUND(ROUND(H71,2)*ROUND(G71,3),2)</f>
      </c>
      <c r="O71">
        <f>(I71*21)/100</f>
      </c>
      <c r="P71" t="s">
        <v>27</v>
      </c>
    </row>
    <row r="72" spans="1:5" ht="12.75">
      <c r="A72" s="37" t="s">
        <v>55</v>
      </c>
      <c r="E72" s="38" t="s">
        <v>52</v>
      </c>
    </row>
    <row r="73" spans="1:5" ht="38.25">
      <c r="A73" s="41" t="s">
        <v>57</v>
      </c>
      <c r="E73" s="40" t="s">
        <v>167</v>
      </c>
    </row>
    <row r="74" spans="1:16" ht="12.75">
      <c r="A74" s="26" t="s">
        <v>50</v>
      </c>
      <c r="B74" s="31" t="s">
        <v>168</v>
      </c>
      <c r="C74" s="31" t="s">
        <v>169</v>
      </c>
      <c r="D74" s="26" t="s">
        <v>52</v>
      </c>
      <c r="E74" s="32" t="s">
        <v>170</v>
      </c>
      <c r="F74" s="33" t="s">
        <v>54</v>
      </c>
      <c r="G74" s="34">
        <v>940</v>
      </c>
      <c r="H74" s="35">
        <v>0</v>
      </c>
      <c r="I74" s="36">
        <f>ROUND(ROUND(H74,2)*ROUND(G74,3),2)</f>
      </c>
      <c r="O74">
        <f>(I74*21)/100</f>
      </c>
      <c r="P74" t="s">
        <v>27</v>
      </c>
    </row>
    <row r="75" spans="1:5" ht="12.75">
      <c r="A75" s="37" t="s">
        <v>55</v>
      </c>
      <c r="E75" s="38" t="s">
        <v>52</v>
      </c>
    </row>
    <row r="76" spans="1:5" ht="38.25">
      <c r="A76" s="41" t="s">
        <v>57</v>
      </c>
      <c r="E76" s="40" t="s">
        <v>171</v>
      </c>
    </row>
    <row r="77" spans="1:16" ht="12.75">
      <c r="A77" s="26" t="s">
        <v>50</v>
      </c>
      <c r="B77" s="31" t="s">
        <v>172</v>
      </c>
      <c r="C77" s="31" t="s">
        <v>173</v>
      </c>
      <c r="D77" s="26" t="s">
        <v>52</v>
      </c>
      <c r="E77" s="32" t="s">
        <v>174</v>
      </c>
      <c r="F77" s="33" t="s">
        <v>54</v>
      </c>
      <c r="G77" s="34">
        <v>940</v>
      </c>
      <c r="H77" s="35">
        <v>0</v>
      </c>
      <c r="I77" s="36">
        <f>ROUND(ROUND(H77,2)*ROUND(G77,3),2)</f>
      </c>
      <c r="O77">
        <f>(I77*21)/100</f>
      </c>
      <c r="P77" t="s">
        <v>27</v>
      </c>
    </row>
    <row r="78" spans="1:5" ht="12.75">
      <c r="A78" s="37" t="s">
        <v>55</v>
      </c>
      <c r="E78" s="38" t="s">
        <v>175</v>
      </c>
    </row>
    <row r="79" spans="1:5" ht="25.5">
      <c r="A79" s="41" t="s">
        <v>57</v>
      </c>
      <c r="E79" s="40" t="s">
        <v>176</v>
      </c>
    </row>
    <row r="80" spans="1:16" ht="12.75">
      <c r="A80" s="26" t="s">
        <v>50</v>
      </c>
      <c r="B80" s="31" t="s">
        <v>177</v>
      </c>
      <c r="C80" s="31" t="s">
        <v>178</v>
      </c>
      <c r="D80" s="26" t="s">
        <v>52</v>
      </c>
      <c r="E80" s="32" t="s">
        <v>179</v>
      </c>
      <c r="F80" s="33" t="s">
        <v>54</v>
      </c>
      <c r="G80" s="34">
        <v>940</v>
      </c>
      <c r="H80" s="35">
        <v>0</v>
      </c>
      <c r="I80" s="36">
        <f>ROUND(ROUND(H80,2)*ROUND(G80,3),2)</f>
      </c>
      <c r="O80">
        <f>(I80*21)/100</f>
      </c>
      <c r="P80" t="s">
        <v>27</v>
      </c>
    </row>
    <row r="81" spans="1:5" ht="12.75">
      <c r="A81" s="37" t="s">
        <v>55</v>
      </c>
      <c r="E81" s="38" t="s">
        <v>52</v>
      </c>
    </row>
    <row r="82" spans="1:5" ht="25.5">
      <c r="A82" s="41" t="s">
        <v>57</v>
      </c>
      <c r="E82" s="40" t="s">
        <v>180</v>
      </c>
    </row>
    <row r="83" spans="1:16" ht="12.75">
      <c r="A83" s="26" t="s">
        <v>50</v>
      </c>
      <c r="B83" s="31" t="s">
        <v>181</v>
      </c>
      <c r="C83" s="31" t="s">
        <v>182</v>
      </c>
      <c r="D83" s="26" t="s">
        <v>52</v>
      </c>
      <c r="E83" s="32" t="s">
        <v>183</v>
      </c>
      <c r="F83" s="33" t="s">
        <v>54</v>
      </c>
      <c r="G83" s="34">
        <v>940</v>
      </c>
      <c r="H83" s="35">
        <v>0</v>
      </c>
      <c r="I83" s="36">
        <f>ROUND(ROUND(H83,2)*ROUND(G83,3),2)</f>
      </c>
      <c r="O83">
        <f>(I83*21)/100</f>
      </c>
      <c r="P83" t="s">
        <v>27</v>
      </c>
    </row>
    <row r="84" spans="1:5" ht="12.75">
      <c r="A84" s="37" t="s">
        <v>55</v>
      </c>
      <c r="E84" s="38" t="s">
        <v>52</v>
      </c>
    </row>
    <row r="85" spans="1:5" ht="25.5">
      <c r="A85" s="39" t="s">
        <v>57</v>
      </c>
      <c r="E85" s="40" t="s">
        <v>184</v>
      </c>
    </row>
    <row r="86" spans="1:18" ht="12.75" customHeight="1">
      <c r="A86" s="6" t="s">
        <v>48</v>
      </c>
      <c r="B86" s="6"/>
      <c r="C86" s="44" t="s">
        <v>27</v>
      </c>
      <c r="D86" s="6"/>
      <c r="E86" s="29" t="s">
        <v>185</v>
      </c>
      <c r="F86" s="6"/>
      <c r="G86" s="6"/>
      <c r="H86" s="6"/>
      <c r="I86" s="45">
        <f>0+Q86</f>
      </c>
      <c r="O86">
        <f>0+R86</f>
      </c>
      <c r="Q86">
        <f>0+I87+I90</f>
      </c>
      <c r="R86">
        <f>0+O87+O90</f>
      </c>
    </row>
    <row r="87" spans="1:16" ht="12.75">
      <c r="A87" s="26" t="s">
        <v>50</v>
      </c>
      <c r="B87" s="31" t="s">
        <v>186</v>
      </c>
      <c r="C87" s="31" t="s">
        <v>187</v>
      </c>
      <c r="D87" s="26" t="s">
        <v>52</v>
      </c>
      <c r="E87" s="32" t="s">
        <v>188</v>
      </c>
      <c r="F87" s="33" t="s">
        <v>54</v>
      </c>
      <c r="G87" s="34">
        <v>178.2</v>
      </c>
      <c r="H87" s="35">
        <v>0</v>
      </c>
      <c r="I87" s="36">
        <f>ROUND(ROUND(H87,2)*ROUND(G87,3),2)</f>
      </c>
      <c r="O87">
        <f>(I87*21)/100</f>
      </c>
      <c r="P87" t="s">
        <v>27</v>
      </c>
    </row>
    <row r="88" spans="1:5" ht="12.75">
      <c r="A88" s="37" t="s">
        <v>55</v>
      </c>
      <c r="E88" s="38" t="s">
        <v>52</v>
      </c>
    </row>
    <row r="89" spans="1:5" ht="25.5">
      <c r="A89" s="41" t="s">
        <v>57</v>
      </c>
      <c r="E89" s="40" t="s">
        <v>189</v>
      </c>
    </row>
    <row r="90" spans="1:16" ht="12.75">
      <c r="A90" s="26" t="s">
        <v>50</v>
      </c>
      <c r="B90" s="31" t="s">
        <v>190</v>
      </c>
      <c r="C90" s="31" t="s">
        <v>191</v>
      </c>
      <c r="D90" s="26" t="s">
        <v>52</v>
      </c>
      <c r="E90" s="32" t="s">
        <v>192</v>
      </c>
      <c r="F90" s="33" t="s">
        <v>113</v>
      </c>
      <c r="G90" s="34">
        <v>81</v>
      </c>
      <c r="H90" s="35">
        <v>0</v>
      </c>
      <c r="I90" s="36">
        <f>ROUND(ROUND(H90,2)*ROUND(G90,3),2)</f>
      </c>
      <c r="O90">
        <f>(I90*21)/100</f>
      </c>
      <c r="P90" t="s">
        <v>27</v>
      </c>
    </row>
    <row r="91" spans="1:5" ht="38.25">
      <c r="A91" s="37" t="s">
        <v>55</v>
      </c>
      <c r="E91" s="38" t="s">
        <v>193</v>
      </c>
    </row>
    <row r="92" spans="1:5" ht="25.5">
      <c r="A92" s="39" t="s">
        <v>57</v>
      </c>
      <c r="E92" s="40" t="s">
        <v>194</v>
      </c>
    </row>
    <row r="93" spans="1:18" ht="12.75" customHeight="1">
      <c r="A93" s="6" t="s">
        <v>48</v>
      </c>
      <c r="B93" s="6"/>
      <c r="C93" s="44" t="s">
        <v>37</v>
      </c>
      <c r="D93" s="6"/>
      <c r="E93" s="29" t="s">
        <v>195</v>
      </c>
      <c r="F93" s="6"/>
      <c r="G93" s="6"/>
      <c r="H93" s="6"/>
      <c r="I93" s="45">
        <f>0+Q93</f>
      </c>
      <c r="O93">
        <f>0+R93</f>
      </c>
      <c r="Q93">
        <f>0+I94+I97+I100+I103+I106+I109+I112</f>
      </c>
      <c r="R93">
        <f>0+O94+O97+O100+O103+O106+O109+O112</f>
      </c>
    </row>
    <row r="94" spans="1:16" ht="12.75">
      <c r="A94" s="26" t="s">
        <v>50</v>
      </c>
      <c r="B94" s="31" t="s">
        <v>196</v>
      </c>
      <c r="C94" s="31" t="s">
        <v>197</v>
      </c>
      <c r="D94" s="26" t="s">
        <v>79</v>
      </c>
      <c r="E94" s="32" t="s">
        <v>198</v>
      </c>
      <c r="F94" s="33" t="s">
        <v>92</v>
      </c>
      <c r="G94" s="34">
        <v>12.172</v>
      </c>
      <c r="H94" s="35">
        <v>0</v>
      </c>
      <c r="I94" s="36">
        <f>ROUND(ROUND(H94,2)*ROUND(G94,3),2)</f>
      </c>
      <c r="O94">
        <f>(I94*21)/100</f>
      </c>
      <c r="P94" t="s">
        <v>27</v>
      </c>
    </row>
    <row r="95" spans="1:5" ht="12.75">
      <c r="A95" s="37" t="s">
        <v>55</v>
      </c>
      <c r="E95" s="38" t="s">
        <v>199</v>
      </c>
    </row>
    <row r="96" spans="1:5" ht="63.75">
      <c r="A96" s="41" t="s">
        <v>57</v>
      </c>
      <c r="E96" s="40" t="s">
        <v>200</v>
      </c>
    </row>
    <row r="97" spans="1:16" ht="12.75">
      <c r="A97" s="26" t="s">
        <v>50</v>
      </c>
      <c r="B97" s="31" t="s">
        <v>201</v>
      </c>
      <c r="C97" s="31" t="s">
        <v>197</v>
      </c>
      <c r="D97" s="26" t="s">
        <v>84</v>
      </c>
      <c r="E97" s="32" t="s">
        <v>198</v>
      </c>
      <c r="F97" s="33" t="s">
        <v>92</v>
      </c>
      <c r="G97" s="34">
        <v>5.75</v>
      </c>
      <c r="H97" s="35">
        <v>0</v>
      </c>
      <c r="I97" s="36">
        <f>ROUND(ROUND(H97,2)*ROUND(G97,3),2)</f>
      </c>
      <c r="O97">
        <f>(I97*21)/100</f>
      </c>
      <c r="P97" t="s">
        <v>27</v>
      </c>
    </row>
    <row r="98" spans="1:5" ht="12.75">
      <c r="A98" s="37" t="s">
        <v>55</v>
      </c>
      <c r="E98" s="38" t="s">
        <v>202</v>
      </c>
    </row>
    <row r="99" spans="1:5" ht="38.25">
      <c r="A99" s="41" t="s">
        <v>57</v>
      </c>
      <c r="E99" s="40" t="s">
        <v>203</v>
      </c>
    </row>
    <row r="100" spans="1:16" ht="12.75">
      <c r="A100" s="26" t="s">
        <v>50</v>
      </c>
      <c r="B100" s="31" t="s">
        <v>204</v>
      </c>
      <c r="C100" s="31" t="s">
        <v>205</v>
      </c>
      <c r="D100" s="26" t="s">
        <v>52</v>
      </c>
      <c r="E100" s="32" t="s">
        <v>206</v>
      </c>
      <c r="F100" s="33" t="s">
        <v>81</v>
      </c>
      <c r="G100" s="34">
        <v>2.853</v>
      </c>
      <c r="H100" s="35">
        <v>0</v>
      </c>
      <c r="I100" s="36">
        <f>ROUND(ROUND(H100,2)*ROUND(G100,3),2)</f>
      </c>
      <c r="O100">
        <f>(I100*21)/100</f>
      </c>
      <c r="P100" t="s">
        <v>27</v>
      </c>
    </row>
    <row r="101" spans="1:5" ht="12.75">
      <c r="A101" s="37" t="s">
        <v>55</v>
      </c>
      <c r="E101" s="38" t="s">
        <v>207</v>
      </c>
    </row>
    <row r="102" spans="1:5" ht="51">
      <c r="A102" s="41" t="s">
        <v>57</v>
      </c>
      <c r="E102" s="40" t="s">
        <v>208</v>
      </c>
    </row>
    <row r="103" spans="1:16" ht="12.75">
      <c r="A103" s="26" t="s">
        <v>50</v>
      </c>
      <c r="B103" s="31" t="s">
        <v>209</v>
      </c>
      <c r="C103" s="31" t="s">
        <v>210</v>
      </c>
      <c r="D103" s="26" t="s">
        <v>52</v>
      </c>
      <c r="E103" s="32" t="s">
        <v>211</v>
      </c>
      <c r="F103" s="33" t="s">
        <v>92</v>
      </c>
      <c r="G103" s="34">
        <v>13.953</v>
      </c>
      <c r="H103" s="35">
        <v>0</v>
      </c>
      <c r="I103" s="36">
        <f>ROUND(ROUND(H103,2)*ROUND(G103,3),2)</f>
      </c>
      <c r="O103">
        <f>(I103*21)/100</f>
      </c>
      <c r="P103" t="s">
        <v>27</v>
      </c>
    </row>
    <row r="104" spans="1:5" ht="12.75">
      <c r="A104" s="37" t="s">
        <v>55</v>
      </c>
      <c r="E104" s="38" t="s">
        <v>212</v>
      </c>
    </row>
    <row r="105" spans="1:5" ht="63.75">
      <c r="A105" s="41" t="s">
        <v>57</v>
      </c>
      <c r="E105" s="40" t="s">
        <v>213</v>
      </c>
    </row>
    <row r="106" spans="1:16" ht="12.75">
      <c r="A106" s="26" t="s">
        <v>50</v>
      </c>
      <c r="B106" s="31" t="s">
        <v>214</v>
      </c>
      <c r="C106" s="31" t="s">
        <v>215</v>
      </c>
      <c r="D106" s="26" t="s">
        <v>52</v>
      </c>
      <c r="E106" s="32" t="s">
        <v>216</v>
      </c>
      <c r="F106" s="33" t="s">
        <v>92</v>
      </c>
      <c r="G106" s="34">
        <v>11.5</v>
      </c>
      <c r="H106" s="35">
        <v>0</v>
      </c>
      <c r="I106" s="36">
        <f>ROUND(ROUND(H106,2)*ROUND(G106,3),2)</f>
      </c>
      <c r="O106">
        <f>(I106*21)/100</f>
      </c>
      <c r="P106" t="s">
        <v>27</v>
      </c>
    </row>
    <row r="107" spans="1:5" ht="12.75">
      <c r="A107" s="37" t="s">
        <v>55</v>
      </c>
      <c r="E107" s="38" t="s">
        <v>217</v>
      </c>
    </row>
    <row r="108" spans="1:5" ht="38.25">
      <c r="A108" s="41" t="s">
        <v>57</v>
      </c>
      <c r="E108" s="40" t="s">
        <v>218</v>
      </c>
    </row>
    <row r="109" spans="1:16" ht="12.75">
      <c r="A109" s="26" t="s">
        <v>50</v>
      </c>
      <c r="B109" s="31" t="s">
        <v>219</v>
      </c>
      <c r="C109" s="31" t="s">
        <v>220</v>
      </c>
      <c r="D109" s="26" t="s">
        <v>52</v>
      </c>
      <c r="E109" s="32" t="s">
        <v>221</v>
      </c>
      <c r="F109" s="33" t="s">
        <v>92</v>
      </c>
      <c r="G109" s="34">
        <v>0.413</v>
      </c>
      <c r="H109" s="35">
        <v>0</v>
      </c>
      <c r="I109" s="36">
        <f>ROUND(ROUND(H109,2)*ROUND(G109,3),2)</f>
      </c>
      <c r="O109">
        <f>(I109*21)/100</f>
      </c>
      <c r="P109" t="s">
        <v>27</v>
      </c>
    </row>
    <row r="110" spans="1:5" ht="12.75">
      <c r="A110" s="37" t="s">
        <v>55</v>
      </c>
      <c r="E110" s="38" t="s">
        <v>222</v>
      </c>
    </row>
    <row r="111" spans="1:5" ht="38.25">
      <c r="A111" s="41" t="s">
        <v>57</v>
      </c>
      <c r="E111" s="40" t="s">
        <v>223</v>
      </c>
    </row>
    <row r="112" spans="1:16" ht="12.75">
      <c r="A112" s="26" t="s">
        <v>50</v>
      </c>
      <c r="B112" s="31" t="s">
        <v>224</v>
      </c>
      <c r="C112" s="31" t="s">
        <v>225</v>
      </c>
      <c r="D112" s="26" t="s">
        <v>52</v>
      </c>
      <c r="E112" s="32" t="s">
        <v>226</v>
      </c>
      <c r="F112" s="33" t="s">
        <v>92</v>
      </c>
      <c r="G112" s="34">
        <v>4.32</v>
      </c>
      <c r="H112" s="35">
        <v>0</v>
      </c>
      <c r="I112" s="36">
        <f>ROUND(ROUND(H112,2)*ROUND(G112,3),2)</f>
      </c>
      <c r="O112">
        <f>(I112*21)/100</f>
      </c>
      <c r="P112" t="s">
        <v>27</v>
      </c>
    </row>
    <row r="113" spans="1:5" ht="12.75">
      <c r="A113" s="37" t="s">
        <v>55</v>
      </c>
      <c r="E113" s="38" t="s">
        <v>227</v>
      </c>
    </row>
    <row r="114" spans="1:5" ht="38.25">
      <c r="A114" s="39" t="s">
        <v>57</v>
      </c>
      <c r="E114" s="40" t="s">
        <v>228</v>
      </c>
    </row>
    <row r="115" spans="1:18" ht="12.75" customHeight="1">
      <c r="A115" s="6" t="s">
        <v>48</v>
      </c>
      <c r="B115" s="6"/>
      <c r="C115" s="44" t="s">
        <v>39</v>
      </c>
      <c r="D115" s="6"/>
      <c r="E115" s="29" t="s">
        <v>229</v>
      </c>
      <c r="F115" s="6"/>
      <c r="G115" s="6"/>
      <c r="H115" s="6"/>
      <c r="I115" s="45">
        <f>0+Q115</f>
      </c>
      <c r="O115">
        <f>0+R115</f>
      </c>
      <c r="Q115">
        <f>0+I116+I119+I122+I125+I128+I131+I134+I137+I140+I143+I146+I149+I152+I155+I158+I161+I164+I167+I170+I173</f>
      </c>
      <c r="R115">
        <f>0+O116+O119+O122+O125+O128+O131+O134+O137+O140+O143+O146+O149+O152+O155+O158+O161+O164+O167+O170+O173</f>
      </c>
    </row>
    <row r="116" spans="1:16" ht="12.75">
      <c r="A116" s="26" t="s">
        <v>50</v>
      </c>
      <c r="B116" s="31" t="s">
        <v>230</v>
      </c>
      <c r="C116" s="31" t="s">
        <v>231</v>
      </c>
      <c r="D116" s="26" t="s">
        <v>52</v>
      </c>
      <c r="E116" s="32" t="s">
        <v>232</v>
      </c>
      <c r="F116" s="33" t="s">
        <v>54</v>
      </c>
      <c r="G116" s="34">
        <v>99</v>
      </c>
      <c r="H116" s="35">
        <v>0</v>
      </c>
      <c r="I116" s="36">
        <f>ROUND(ROUND(H116,2)*ROUND(G116,3),2)</f>
      </c>
      <c r="O116">
        <f>(I116*21)/100</f>
      </c>
      <c r="P116" t="s">
        <v>27</v>
      </c>
    </row>
    <row r="117" spans="1:5" ht="38.25">
      <c r="A117" s="37" t="s">
        <v>55</v>
      </c>
      <c r="E117" s="38" t="s">
        <v>233</v>
      </c>
    </row>
    <row r="118" spans="1:5" ht="25.5">
      <c r="A118" s="41" t="s">
        <v>57</v>
      </c>
      <c r="E118" s="40" t="s">
        <v>234</v>
      </c>
    </row>
    <row r="119" spans="1:16" ht="12.75">
      <c r="A119" s="26" t="s">
        <v>50</v>
      </c>
      <c r="B119" s="31" t="s">
        <v>235</v>
      </c>
      <c r="C119" s="31" t="s">
        <v>236</v>
      </c>
      <c r="D119" s="26" t="s">
        <v>52</v>
      </c>
      <c r="E119" s="32" t="s">
        <v>237</v>
      </c>
      <c r="F119" s="33" t="s">
        <v>54</v>
      </c>
      <c r="G119" s="34">
        <v>58</v>
      </c>
      <c r="H119" s="35">
        <v>0</v>
      </c>
      <c r="I119" s="36">
        <f>ROUND(ROUND(H119,2)*ROUND(G119,3),2)</f>
      </c>
      <c r="O119">
        <f>(I119*21)/100</f>
      </c>
      <c r="P119" t="s">
        <v>27</v>
      </c>
    </row>
    <row r="120" spans="1:5" ht="25.5">
      <c r="A120" s="37" t="s">
        <v>55</v>
      </c>
      <c r="E120" s="38" t="s">
        <v>238</v>
      </c>
    </row>
    <row r="121" spans="1:5" ht="25.5">
      <c r="A121" s="41" t="s">
        <v>57</v>
      </c>
      <c r="E121" s="40" t="s">
        <v>239</v>
      </c>
    </row>
    <row r="122" spans="1:16" ht="12.75">
      <c r="A122" s="26" t="s">
        <v>50</v>
      </c>
      <c r="B122" s="31" t="s">
        <v>240</v>
      </c>
      <c r="C122" s="31" t="s">
        <v>241</v>
      </c>
      <c r="D122" s="26" t="s">
        <v>52</v>
      </c>
      <c r="E122" s="32" t="s">
        <v>242</v>
      </c>
      <c r="F122" s="33" t="s">
        <v>54</v>
      </c>
      <c r="G122" s="34">
        <v>1056.3</v>
      </c>
      <c r="H122" s="35">
        <v>0</v>
      </c>
      <c r="I122" s="36">
        <f>ROUND(ROUND(H122,2)*ROUND(G122,3),2)</f>
      </c>
      <c r="O122">
        <f>(I122*21)/100</f>
      </c>
      <c r="P122" t="s">
        <v>27</v>
      </c>
    </row>
    <row r="123" spans="1:5" ht="25.5">
      <c r="A123" s="37" t="s">
        <v>55</v>
      </c>
      <c r="E123" s="38" t="s">
        <v>243</v>
      </c>
    </row>
    <row r="124" spans="1:5" ht="25.5">
      <c r="A124" s="41" t="s">
        <v>57</v>
      </c>
      <c r="E124" s="40" t="s">
        <v>244</v>
      </c>
    </row>
    <row r="125" spans="1:16" ht="12.75">
      <c r="A125" s="26" t="s">
        <v>50</v>
      </c>
      <c r="B125" s="31" t="s">
        <v>245</v>
      </c>
      <c r="C125" s="31" t="s">
        <v>246</v>
      </c>
      <c r="D125" s="26" t="s">
        <v>52</v>
      </c>
      <c r="E125" s="32" t="s">
        <v>247</v>
      </c>
      <c r="F125" s="33" t="s">
        <v>92</v>
      </c>
      <c r="G125" s="34">
        <v>160</v>
      </c>
      <c r="H125" s="35">
        <v>0</v>
      </c>
      <c r="I125" s="36">
        <f>ROUND(ROUND(H125,2)*ROUND(G125,3),2)</f>
      </c>
      <c r="O125">
        <f>(I125*21)/100</f>
      </c>
      <c r="P125" t="s">
        <v>27</v>
      </c>
    </row>
    <row r="126" spans="1:5" ht="63.75">
      <c r="A126" s="37" t="s">
        <v>55</v>
      </c>
      <c r="E126" s="38" t="s">
        <v>248</v>
      </c>
    </row>
    <row r="127" spans="1:5" ht="51">
      <c r="A127" s="41" t="s">
        <v>57</v>
      </c>
      <c r="E127" s="40" t="s">
        <v>249</v>
      </c>
    </row>
    <row r="128" spans="1:16" ht="12.75">
      <c r="A128" s="26" t="s">
        <v>50</v>
      </c>
      <c r="B128" s="31" t="s">
        <v>250</v>
      </c>
      <c r="C128" s="31" t="s">
        <v>251</v>
      </c>
      <c r="D128" s="26" t="s">
        <v>52</v>
      </c>
      <c r="E128" s="32" t="s">
        <v>252</v>
      </c>
      <c r="F128" s="33" t="s">
        <v>54</v>
      </c>
      <c r="G128" s="34">
        <v>109.2</v>
      </c>
      <c r="H128" s="35">
        <v>0</v>
      </c>
      <c r="I128" s="36">
        <f>ROUND(ROUND(H128,2)*ROUND(G128,3),2)</f>
      </c>
      <c r="O128">
        <f>(I128*21)/100</f>
      </c>
      <c r="P128" t="s">
        <v>27</v>
      </c>
    </row>
    <row r="129" spans="1:5" ht="25.5">
      <c r="A129" s="37" t="s">
        <v>55</v>
      </c>
      <c r="E129" s="38" t="s">
        <v>253</v>
      </c>
    </row>
    <row r="130" spans="1:5" ht="51">
      <c r="A130" s="41" t="s">
        <v>57</v>
      </c>
      <c r="E130" s="40" t="s">
        <v>254</v>
      </c>
    </row>
    <row r="131" spans="1:16" ht="12.75">
      <c r="A131" s="26" t="s">
        <v>50</v>
      </c>
      <c r="B131" s="31" t="s">
        <v>255</v>
      </c>
      <c r="C131" s="31" t="s">
        <v>256</v>
      </c>
      <c r="D131" s="26" t="s">
        <v>52</v>
      </c>
      <c r="E131" s="32" t="s">
        <v>257</v>
      </c>
      <c r="F131" s="33" t="s">
        <v>54</v>
      </c>
      <c r="G131" s="34">
        <v>64.96</v>
      </c>
      <c r="H131" s="35">
        <v>0</v>
      </c>
      <c r="I131" s="36">
        <f>ROUND(ROUND(H131,2)*ROUND(G131,3),2)</f>
      </c>
      <c r="O131">
        <f>(I131*21)/100</f>
      </c>
      <c r="P131" t="s">
        <v>27</v>
      </c>
    </row>
    <row r="132" spans="1:5" ht="25.5">
      <c r="A132" s="37" t="s">
        <v>55</v>
      </c>
      <c r="E132" s="38" t="s">
        <v>258</v>
      </c>
    </row>
    <row r="133" spans="1:5" ht="25.5">
      <c r="A133" s="41" t="s">
        <v>57</v>
      </c>
      <c r="E133" s="40" t="s">
        <v>259</v>
      </c>
    </row>
    <row r="134" spans="1:16" ht="12.75">
      <c r="A134" s="26" t="s">
        <v>50</v>
      </c>
      <c r="B134" s="31" t="s">
        <v>260</v>
      </c>
      <c r="C134" s="31" t="s">
        <v>261</v>
      </c>
      <c r="D134" s="26" t="s">
        <v>52</v>
      </c>
      <c r="E134" s="32" t="s">
        <v>262</v>
      </c>
      <c r="F134" s="33" t="s">
        <v>92</v>
      </c>
      <c r="G134" s="34">
        <v>74.209</v>
      </c>
      <c r="H134" s="35">
        <v>0</v>
      </c>
      <c r="I134" s="36">
        <f>ROUND(ROUND(H134,2)*ROUND(G134,3),2)</f>
      </c>
      <c r="O134">
        <f>(I134*21)/100</f>
      </c>
      <c r="P134" t="s">
        <v>27</v>
      </c>
    </row>
    <row r="135" spans="1:5" ht="63.75">
      <c r="A135" s="37" t="s">
        <v>55</v>
      </c>
      <c r="E135" s="38" t="s">
        <v>263</v>
      </c>
    </row>
    <row r="136" spans="1:5" ht="38.25">
      <c r="A136" s="41" t="s">
        <v>57</v>
      </c>
      <c r="E136" s="40" t="s">
        <v>264</v>
      </c>
    </row>
    <row r="137" spans="1:16" ht="12.75">
      <c r="A137" s="26" t="s">
        <v>50</v>
      </c>
      <c r="B137" s="31" t="s">
        <v>265</v>
      </c>
      <c r="C137" s="31" t="s">
        <v>266</v>
      </c>
      <c r="D137" s="26" t="s">
        <v>52</v>
      </c>
      <c r="E137" s="32" t="s">
        <v>267</v>
      </c>
      <c r="F137" s="33" t="s">
        <v>54</v>
      </c>
      <c r="G137" s="34">
        <v>214</v>
      </c>
      <c r="H137" s="35">
        <v>0</v>
      </c>
      <c r="I137" s="36">
        <f>ROUND(ROUND(H137,2)*ROUND(G137,3),2)</f>
      </c>
      <c r="O137">
        <f>(I137*21)/100</f>
      </c>
      <c r="P137" t="s">
        <v>27</v>
      </c>
    </row>
    <row r="138" spans="1:5" ht="12.75">
      <c r="A138" s="37" t="s">
        <v>55</v>
      </c>
      <c r="E138" s="38" t="s">
        <v>268</v>
      </c>
    </row>
    <row r="139" spans="1:5" ht="25.5">
      <c r="A139" s="41" t="s">
        <v>57</v>
      </c>
      <c r="E139" s="40" t="s">
        <v>269</v>
      </c>
    </row>
    <row r="140" spans="1:16" ht="12.75">
      <c r="A140" s="26" t="s">
        <v>50</v>
      </c>
      <c r="B140" s="31" t="s">
        <v>270</v>
      </c>
      <c r="C140" s="31" t="s">
        <v>271</v>
      </c>
      <c r="D140" s="26" t="s">
        <v>52</v>
      </c>
      <c r="E140" s="32" t="s">
        <v>272</v>
      </c>
      <c r="F140" s="33" t="s">
        <v>54</v>
      </c>
      <c r="G140" s="34">
        <v>1801.12</v>
      </c>
      <c r="H140" s="35">
        <v>0</v>
      </c>
      <c r="I140" s="36">
        <f>ROUND(ROUND(H140,2)*ROUND(G140,3),2)</f>
      </c>
      <c r="O140">
        <f>(I140*21)/100</f>
      </c>
      <c r="P140" t="s">
        <v>27</v>
      </c>
    </row>
    <row r="141" spans="1:5" ht="38.25">
      <c r="A141" s="37" t="s">
        <v>55</v>
      </c>
      <c r="E141" s="38" t="s">
        <v>273</v>
      </c>
    </row>
    <row r="142" spans="1:5" ht="51">
      <c r="A142" s="41" t="s">
        <v>57</v>
      </c>
      <c r="E142" s="40" t="s">
        <v>274</v>
      </c>
    </row>
    <row r="143" spans="1:16" ht="12.75">
      <c r="A143" s="26" t="s">
        <v>50</v>
      </c>
      <c r="B143" s="31" t="s">
        <v>275</v>
      </c>
      <c r="C143" s="31" t="s">
        <v>276</v>
      </c>
      <c r="D143" s="26" t="s">
        <v>52</v>
      </c>
      <c r="E143" s="32" t="s">
        <v>277</v>
      </c>
      <c r="F143" s="33" t="s">
        <v>54</v>
      </c>
      <c r="G143" s="34">
        <v>1831.3</v>
      </c>
      <c r="H143" s="35">
        <v>0</v>
      </c>
      <c r="I143" s="36">
        <f>ROUND(ROUND(H143,2)*ROUND(G143,3),2)</f>
      </c>
      <c r="O143">
        <f>(I143*21)/100</f>
      </c>
      <c r="P143" t="s">
        <v>27</v>
      </c>
    </row>
    <row r="144" spans="1:5" ht="38.25">
      <c r="A144" s="37" t="s">
        <v>55</v>
      </c>
      <c r="E144" s="38" t="s">
        <v>278</v>
      </c>
    </row>
    <row r="145" spans="1:5" ht="51">
      <c r="A145" s="41" t="s">
        <v>57</v>
      </c>
      <c r="E145" s="40" t="s">
        <v>279</v>
      </c>
    </row>
    <row r="146" spans="1:16" ht="12.75">
      <c r="A146" s="26" t="s">
        <v>50</v>
      </c>
      <c r="B146" s="31" t="s">
        <v>280</v>
      </c>
      <c r="C146" s="31" t="s">
        <v>281</v>
      </c>
      <c r="D146" s="26" t="s">
        <v>52</v>
      </c>
      <c r="E146" s="32" t="s">
        <v>282</v>
      </c>
      <c r="F146" s="33" t="s">
        <v>54</v>
      </c>
      <c r="G146" s="34">
        <v>775</v>
      </c>
      <c r="H146" s="35">
        <v>0</v>
      </c>
      <c r="I146" s="36">
        <f>ROUND(ROUND(H146,2)*ROUND(G146,3),2)</f>
      </c>
      <c r="O146">
        <f>(I146*21)/100</f>
      </c>
      <c r="P146" t="s">
        <v>27</v>
      </c>
    </row>
    <row r="147" spans="1:5" ht="38.25">
      <c r="A147" s="37" t="s">
        <v>55</v>
      </c>
      <c r="E147" s="38" t="s">
        <v>283</v>
      </c>
    </row>
    <row r="148" spans="1:5" ht="25.5">
      <c r="A148" s="41" t="s">
        <v>57</v>
      </c>
      <c r="E148" s="40" t="s">
        <v>284</v>
      </c>
    </row>
    <row r="149" spans="1:16" ht="12.75">
      <c r="A149" s="26" t="s">
        <v>50</v>
      </c>
      <c r="B149" s="31" t="s">
        <v>285</v>
      </c>
      <c r="C149" s="31" t="s">
        <v>286</v>
      </c>
      <c r="D149" s="26" t="s">
        <v>52</v>
      </c>
      <c r="E149" s="32" t="s">
        <v>287</v>
      </c>
      <c r="F149" s="33" t="s">
        <v>54</v>
      </c>
      <c r="G149" s="34">
        <v>775</v>
      </c>
      <c r="H149" s="35">
        <v>0</v>
      </c>
      <c r="I149" s="36">
        <f>ROUND(ROUND(H149,2)*ROUND(G149,3),2)</f>
      </c>
      <c r="O149">
        <f>(I149*21)/100</f>
      </c>
      <c r="P149" t="s">
        <v>27</v>
      </c>
    </row>
    <row r="150" spans="1:5" ht="25.5">
      <c r="A150" s="37" t="s">
        <v>55</v>
      </c>
      <c r="E150" s="38" t="s">
        <v>288</v>
      </c>
    </row>
    <row r="151" spans="1:5" ht="25.5">
      <c r="A151" s="41" t="s">
        <v>57</v>
      </c>
      <c r="E151" s="40" t="s">
        <v>284</v>
      </c>
    </row>
    <row r="152" spans="1:16" ht="12.75">
      <c r="A152" s="26" t="s">
        <v>50</v>
      </c>
      <c r="B152" s="31" t="s">
        <v>289</v>
      </c>
      <c r="C152" s="31" t="s">
        <v>290</v>
      </c>
      <c r="D152" s="26" t="s">
        <v>52</v>
      </c>
      <c r="E152" s="32" t="s">
        <v>291</v>
      </c>
      <c r="F152" s="33" t="s">
        <v>54</v>
      </c>
      <c r="G152" s="34">
        <v>1781</v>
      </c>
      <c r="H152" s="35">
        <v>0</v>
      </c>
      <c r="I152" s="36">
        <f>ROUND(ROUND(H152,2)*ROUND(G152,3),2)</f>
      </c>
      <c r="O152">
        <f>(I152*21)/100</f>
      </c>
      <c r="P152" t="s">
        <v>27</v>
      </c>
    </row>
    <row r="153" spans="1:5" ht="12.75">
      <c r="A153" s="37" t="s">
        <v>55</v>
      </c>
      <c r="E153" s="38" t="s">
        <v>292</v>
      </c>
    </row>
    <row r="154" spans="1:5" ht="51">
      <c r="A154" s="41" t="s">
        <v>57</v>
      </c>
      <c r="E154" s="40" t="s">
        <v>293</v>
      </c>
    </row>
    <row r="155" spans="1:16" ht="25.5">
      <c r="A155" s="26" t="s">
        <v>50</v>
      </c>
      <c r="B155" s="31" t="s">
        <v>294</v>
      </c>
      <c r="C155" s="31" t="s">
        <v>295</v>
      </c>
      <c r="D155" s="26" t="s">
        <v>52</v>
      </c>
      <c r="E155" s="32" t="s">
        <v>296</v>
      </c>
      <c r="F155" s="33" t="s">
        <v>54</v>
      </c>
      <c r="G155" s="34">
        <v>1801.12</v>
      </c>
      <c r="H155" s="35">
        <v>0</v>
      </c>
      <c r="I155" s="36">
        <f>ROUND(ROUND(H155,2)*ROUND(G155,3),2)</f>
      </c>
      <c r="O155">
        <f>(I155*21)/100</f>
      </c>
      <c r="P155" t="s">
        <v>27</v>
      </c>
    </row>
    <row r="156" spans="1:5" ht="25.5">
      <c r="A156" s="37" t="s">
        <v>55</v>
      </c>
      <c r="E156" s="38" t="s">
        <v>297</v>
      </c>
    </row>
    <row r="157" spans="1:5" ht="51">
      <c r="A157" s="41" t="s">
        <v>57</v>
      </c>
      <c r="E157" s="40" t="s">
        <v>274</v>
      </c>
    </row>
    <row r="158" spans="1:16" ht="12.75">
      <c r="A158" s="26" t="s">
        <v>50</v>
      </c>
      <c r="B158" s="31" t="s">
        <v>298</v>
      </c>
      <c r="C158" s="31" t="s">
        <v>299</v>
      </c>
      <c r="D158" s="26" t="s">
        <v>52</v>
      </c>
      <c r="E158" s="32" t="s">
        <v>300</v>
      </c>
      <c r="F158" s="33" t="s">
        <v>92</v>
      </c>
      <c r="G158" s="34">
        <v>7.75</v>
      </c>
      <c r="H158" s="35">
        <v>0</v>
      </c>
      <c r="I158" s="36">
        <f>ROUND(ROUND(H158,2)*ROUND(G158,3),2)</f>
      </c>
      <c r="O158">
        <f>(I158*21)/100</f>
      </c>
      <c r="P158" t="s">
        <v>27</v>
      </c>
    </row>
    <row r="159" spans="1:5" ht="63.75">
      <c r="A159" s="37" t="s">
        <v>55</v>
      </c>
      <c r="E159" s="38" t="s">
        <v>301</v>
      </c>
    </row>
    <row r="160" spans="1:5" ht="25.5">
      <c r="A160" s="41" t="s">
        <v>57</v>
      </c>
      <c r="E160" s="40" t="s">
        <v>302</v>
      </c>
    </row>
    <row r="161" spans="1:16" ht="12.75">
      <c r="A161" s="26" t="s">
        <v>50</v>
      </c>
      <c r="B161" s="31" t="s">
        <v>303</v>
      </c>
      <c r="C161" s="31" t="s">
        <v>304</v>
      </c>
      <c r="D161" s="26" t="s">
        <v>52</v>
      </c>
      <c r="E161" s="32" t="s">
        <v>305</v>
      </c>
      <c r="F161" s="33" t="s">
        <v>113</v>
      </c>
      <c r="G161" s="34">
        <v>387.5</v>
      </c>
      <c r="H161" s="35">
        <v>0</v>
      </c>
      <c r="I161" s="36">
        <f>ROUND(ROUND(H161,2)*ROUND(G161,3),2)</f>
      </c>
      <c r="O161">
        <f>(I161*21)/100</f>
      </c>
      <c r="P161" t="s">
        <v>27</v>
      </c>
    </row>
    <row r="162" spans="1:5" ht="76.5">
      <c r="A162" s="37" t="s">
        <v>55</v>
      </c>
      <c r="E162" s="38" t="s">
        <v>306</v>
      </c>
    </row>
    <row r="163" spans="1:5" ht="25.5">
      <c r="A163" s="41" t="s">
        <v>57</v>
      </c>
      <c r="E163" s="40" t="s">
        <v>307</v>
      </c>
    </row>
    <row r="164" spans="1:16" ht="25.5">
      <c r="A164" s="26" t="s">
        <v>50</v>
      </c>
      <c r="B164" s="31" t="s">
        <v>308</v>
      </c>
      <c r="C164" s="31" t="s">
        <v>309</v>
      </c>
      <c r="D164" s="26" t="s">
        <v>52</v>
      </c>
      <c r="E164" s="32" t="s">
        <v>310</v>
      </c>
      <c r="F164" s="33" t="s">
        <v>54</v>
      </c>
      <c r="G164" s="34">
        <v>90</v>
      </c>
      <c r="H164" s="35">
        <v>0</v>
      </c>
      <c r="I164" s="36">
        <f>ROUND(ROUND(H164,2)*ROUND(G164,3),2)</f>
      </c>
      <c r="O164">
        <f>(I164*21)/100</f>
      </c>
      <c r="P164" t="s">
        <v>27</v>
      </c>
    </row>
    <row r="165" spans="1:5" ht="38.25">
      <c r="A165" s="37" t="s">
        <v>55</v>
      </c>
      <c r="E165" s="38" t="s">
        <v>311</v>
      </c>
    </row>
    <row r="166" spans="1:5" ht="25.5">
      <c r="A166" s="41" t="s">
        <v>57</v>
      </c>
      <c r="E166" s="40" t="s">
        <v>312</v>
      </c>
    </row>
    <row r="167" spans="1:16" ht="12.75">
      <c r="A167" s="26" t="s">
        <v>50</v>
      </c>
      <c r="B167" s="31" t="s">
        <v>313</v>
      </c>
      <c r="C167" s="31" t="s">
        <v>314</v>
      </c>
      <c r="D167" s="26" t="s">
        <v>52</v>
      </c>
      <c r="E167" s="32" t="s">
        <v>315</v>
      </c>
      <c r="F167" s="33" t="s">
        <v>54</v>
      </c>
      <c r="G167" s="34">
        <v>58</v>
      </c>
      <c r="H167" s="35">
        <v>0</v>
      </c>
      <c r="I167" s="36">
        <f>ROUND(ROUND(H167,2)*ROUND(G167,3),2)</f>
      </c>
      <c r="O167">
        <f>(I167*21)/100</f>
      </c>
      <c r="P167" t="s">
        <v>27</v>
      </c>
    </row>
    <row r="168" spans="1:5" ht="25.5">
      <c r="A168" s="37" t="s">
        <v>55</v>
      </c>
      <c r="E168" s="38" t="s">
        <v>316</v>
      </c>
    </row>
    <row r="169" spans="1:5" ht="25.5">
      <c r="A169" s="41" t="s">
        <v>57</v>
      </c>
      <c r="E169" s="40" t="s">
        <v>239</v>
      </c>
    </row>
    <row r="170" spans="1:16" ht="12.75">
      <c r="A170" s="26" t="s">
        <v>50</v>
      </c>
      <c r="B170" s="31" t="s">
        <v>317</v>
      </c>
      <c r="C170" s="31" t="s">
        <v>318</v>
      </c>
      <c r="D170" s="26" t="s">
        <v>52</v>
      </c>
      <c r="E170" s="32" t="s">
        <v>319</v>
      </c>
      <c r="F170" s="33" t="s">
        <v>54</v>
      </c>
      <c r="G170" s="34">
        <v>3.5</v>
      </c>
      <c r="H170" s="35">
        <v>0</v>
      </c>
      <c r="I170" s="36">
        <f>ROUND(ROUND(H170,2)*ROUND(G170,3),2)</f>
      </c>
      <c r="O170">
        <f>(I170*21)/100</f>
      </c>
      <c r="P170" t="s">
        <v>27</v>
      </c>
    </row>
    <row r="171" spans="1:5" ht="25.5">
      <c r="A171" s="37" t="s">
        <v>55</v>
      </c>
      <c r="E171" s="38" t="s">
        <v>320</v>
      </c>
    </row>
    <row r="172" spans="1:5" ht="25.5">
      <c r="A172" s="41" t="s">
        <v>57</v>
      </c>
      <c r="E172" s="40" t="s">
        <v>321</v>
      </c>
    </row>
    <row r="173" spans="1:16" ht="25.5">
      <c r="A173" s="26" t="s">
        <v>50</v>
      </c>
      <c r="B173" s="31" t="s">
        <v>322</v>
      </c>
      <c r="C173" s="31" t="s">
        <v>323</v>
      </c>
      <c r="D173" s="26" t="s">
        <v>52</v>
      </c>
      <c r="E173" s="32" t="s">
        <v>324</v>
      </c>
      <c r="F173" s="33" t="s">
        <v>54</v>
      </c>
      <c r="G173" s="34">
        <v>4</v>
      </c>
      <c r="H173" s="35">
        <v>0</v>
      </c>
      <c r="I173" s="36">
        <f>ROUND(ROUND(H173,2)*ROUND(G173,3),2)</f>
      </c>
      <c r="O173">
        <f>(I173*21)/100</f>
      </c>
      <c r="P173" t="s">
        <v>27</v>
      </c>
    </row>
    <row r="174" spans="1:5" ht="25.5">
      <c r="A174" s="37" t="s">
        <v>55</v>
      </c>
      <c r="E174" s="38" t="s">
        <v>325</v>
      </c>
    </row>
    <row r="175" spans="1:5" ht="25.5">
      <c r="A175" s="39" t="s">
        <v>57</v>
      </c>
      <c r="E175" s="40" t="s">
        <v>326</v>
      </c>
    </row>
    <row r="176" spans="1:18" ht="12.75" customHeight="1">
      <c r="A176" s="6" t="s">
        <v>48</v>
      </c>
      <c r="B176" s="6"/>
      <c r="C176" s="44" t="s">
        <v>41</v>
      </c>
      <c r="D176" s="6"/>
      <c r="E176" s="29" t="s">
        <v>327</v>
      </c>
      <c r="F176" s="6"/>
      <c r="G176" s="6"/>
      <c r="H176" s="6"/>
      <c r="I176" s="45">
        <f>0+Q176</f>
      </c>
      <c r="O176">
        <f>0+R176</f>
      </c>
      <c r="Q176">
        <f>0+I177</f>
      </c>
      <c r="R176">
        <f>0+O177</f>
      </c>
    </row>
    <row r="177" spans="1:16" ht="12.75">
      <c r="A177" s="26" t="s">
        <v>50</v>
      </c>
      <c r="B177" s="31" t="s">
        <v>328</v>
      </c>
      <c r="C177" s="31" t="s">
        <v>329</v>
      </c>
      <c r="D177" s="26" t="s">
        <v>52</v>
      </c>
      <c r="E177" s="32" t="s">
        <v>330</v>
      </c>
      <c r="F177" s="33" t="s">
        <v>54</v>
      </c>
      <c r="G177" s="34">
        <v>58</v>
      </c>
      <c r="H177" s="35">
        <v>0</v>
      </c>
      <c r="I177" s="36">
        <f>ROUND(ROUND(H177,2)*ROUND(G177,3),2)</f>
      </c>
      <c r="O177">
        <f>(I177*21)/100</f>
      </c>
      <c r="P177" t="s">
        <v>27</v>
      </c>
    </row>
    <row r="178" spans="1:5" ht="51">
      <c r="A178" s="37" t="s">
        <v>55</v>
      </c>
      <c r="E178" s="38" t="s">
        <v>331</v>
      </c>
    </row>
    <row r="179" spans="1:5" ht="25.5">
      <c r="A179" s="39" t="s">
        <v>57</v>
      </c>
      <c r="E179" s="40" t="s">
        <v>239</v>
      </c>
    </row>
    <row r="180" spans="1:18" ht="12.75" customHeight="1">
      <c r="A180" s="6" t="s">
        <v>48</v>
      </c>
      <c r="B180" s="6"/>
      <c r="C180" s="44" t="s">
        <v>106</v>
      </c>
      <c r="D180" s="6"/>
      <c r="E180" s="29" t="s">
        <v>332</v>
      </c>
      <c r="F180" s="6"/>
      <c r="G180" s="6"/>
      <c r="H180" s="6"/>
      <c r="I180" s="45">
        <f>0+Q180</f>
      </c>
      <c r="O180">
        <f>0+R180</f>
      </c>
      <c r="Q180">
        <f>0+I181+I184+I187</f>
      </c>
      <c r="R180">
        <f>0+O181+O184+O187</f>
      </c>
    </row>
    <row r="181" spans="1:16" ht="12.75">
      <c r="A181" s="26" t="s">
        <v>50</v>
      </c>
      <c r="B181" s="31" t="s">
        <v>333</v>
      </c>
      <c r="C181" s="31" t="s">
        <v>334</v>
      </c>
      <c r="D181" s="26" t="s">
        <v>79</v>
      </c>
      <c r="E181" s="32" t="s">
        <v>335</v>
      </c>
      <c r="F181" s="33" t="s">
        <v>61</v>
      </c>
      <c r="G181" s="34">
        <v>2</v>
      </c>
      <c r="H181" s="35">
        <v>0</v>
      </c>
      <c r="I181" s="36">
        <f>ROUND(ROUND(H181,2)*ROUND(G181,3),2)</f>
      </c>
      <c r="O181">
        <f>(I181*21)/100</f>
      </c>
      <c r="P181" t="s">
        <v>27</v>
      </c>
    </row>
    <row r="182" spans="1:5" ht="38.25">
      <c r="A182" s="37" t="s">
        <v>55</v>
      </c>
      <c r="E182" s="38" t="s">
        <v>336</v>
      </c>
    </row>
    <row r="183" spans="1:5" ht="25.5">
      <c r="A183" s="41" t="s">
        <v>57</v>
      </c>
      <c r="E183" s="40" t="s">
        <v>337</v>
      </c>
    </row>
    <row r="184" spans="1:16" ht="12.75">
      <c r="A184" s="26" t="s">
        <v>50</v>
      </c>
      <c r="B184" s="31" t="s">
        <v>338</v>
      </c>
      <c r="C184" s="31" t="s">
        <v>334</v>
      </c>
      <c r="D184" s="26" t="s">
        <v>84</v>
      </c>
      <c r="E184" s="32" t="s">
        <v>335</v>
      </c>
      <c r="F184" s="33" t="s">
        <v>61</v>
      </c>
      <c r="G184" s="34">
        <v>2</v>
      </c>
      <c r="H184" s="35">
        <v>0</v>
      </c>
      <c r="I184" s="36">
        <f>ROUND(ROUND(H184,2)*ROUND(G184,3),2)</f>
      </c>
      <c r="O184">
        <f>(I184*21)/100</f>
      </c>
      <c r="P184" t="s">
        <v>27</v>
      </c>
    </row>
    <row r="185" spans="1:5" ht="38.25">
      <c r="A185" s="37" t="s">
        <v>55</v>
      </c>
      <c r="E185" s="38" t="s">
        <v>339</v>
      </c>
    </row>
    <row r="186" spans="1:5" ht="25.5">
      <c r="A186" s="41" t="s">
        <v>57</v>
      </c>
      <c r="E186" s="40" t="s">
        <v>340</v>
      </c>
    </row>
    <row r="187" spans="1:16" ht="12.75">
      <c r="A187" s="26" t="s">
        <v>50</v>
      </c>
      <c r="B187" s="31" t="s">
        <v>341</v>
      </c>
      <c r="C187" s="31" t="s">
        <v>342</v>
      </c>
      <c r="D187" s="26" t="s">
        <v>52</v>
      </c>
      <c r="E187" s="32" t="s">
        <v>343</v>
      </c>
      <c r="F187" s="33" t="s">
        <v>92</v>
      </c>
      <c r="G187" s="34">
        <v>13.546</v>
      </c>
      <c r="H187" s="35">
        <v>0</v>
      </c>
      <c r="I187" s="36">
        <f>ROUND(ROUND(H187,2)*ROUND(G187,3),2)</f>
      </c>
      <c r="O187">
        <f>(I187*21)/100</f>
      </c>
      <c r="P187" t="s">
        <v>27</v>
      </c>
    </row>
    <row r="188" spans="1:5" ht="12.75">
      <c r="A188" s="37" t="s">
        <v>55</v>
      </c>
      <c r="E188" s="38" t="s">
        <v>344</v>
      </c>
    </row>
    <row r="189" spans="1:5" ht="63.75">
      <c r="A189" s="39" t="s">
        <v>57</v>
      </c>
      <c r="E189" s="40" t="s">
        <v>345</v>
      </c>
    </row>
    <row r="190" spans="1:18" ht="12.75" customHeight="1">
      <c r="A190" s="6" t="s">
        <v>48</v>
      </c>
      <c r="B190" s="6"/>
      <c r="C190" s="44" t="s">
        <v>44</v>
      </c>
      <c r="D190" s="6"/>
      <c r="E190" s="29" t="s">
        <v>346</v>
      </c>
      <c r="F190" s="6"/>
      <c r="G190" s="6"/>
      <c r="H190" s="6"/>
      <c r="I190" s="45">
        <f>0+Q190</f>
      </c>
      <c r="O190">
        <f>0+R190</f>
      </c>
      <c r="Q190">
        <f>0+I191+I194+I197+I200+I203+I206+I209+I212+I215+I218+I221+I224+I227+I230+I233+I236+I239+I242+I245+I248+I251+I254+I257+I260</f>
      </c>
      <c r="R190">
        <f>0+O191+O194+O197+O200+O203+O206+O209+O212+O215+O218+O221+O224+O227+O230+O233+O236+O239+O242+O245+O248+O251+O254+O257+O260</f>
      </c>
    </row>
    <row r="191" spans="1:16" ht="12.75">
      <c r="A191" s="26" t="s">
        <v>50</v>
      </c>
      <c r="B191" s="31" t="s">
        <v>347</v>
      </c>
      <c r="C191" s="31" t="s">
        <v>348</v>
      </c>
      <c r="D191" s="26" t="s">
        <v>52</v>
      </c>
      <c r="E191" s="32" t="s">
        <v>349</v>
      </c>
      <c r="F191" s="33" t="s">
        <v>113</v>
      </c>
      <c r="G191" s="34">
        <v>45</v>
      </c>
      <c r="H191" s="35">
        <v>0</v>
      </c>
      <c r="I191" s="36">
        <f>ROUND(ROUND(H191,2)*ROUND(G191,3),2)</f>
      </c>
      <c r="O191">
        <f>(I191*21)/100</f>
      </c>
      <c r="P191" t="s">
        <v>27</v>
      </c>
    </row>
    <row r="192" spans="1:5" ht="25.5">
      <c r="A192" s="37" t="s">
        <v>55</v>
      </c>
      <c r="E192" s="38" t="s">
        <v>350</v>
      </c>
    </row>
    <row r="193" spans="1:5" ht="25.5">
      <c r="A193" s="41" t="s">
        <v>57</v>
      </c>
      <c r="E193" s="40" t="s">
        <v>351</v>
      </c>
    </row>
    <row r="194" spans="1:16" ht="25.5">
      <c r="A194" s="26" t="s">
        <v>50</v>
      </c>
      <c r="B194" s="31" t="s">
        <v>352</v>
      </c>
      <c r="C194" s="31" t="s">
        <v>353</v>
      </c>
      <c r="D194" s="26" t="s">
        <v>52</v>
      </c>
      <c r="E194" s="32" t="s">
        <v>354</v>
      </c>
      <c r="F194" s="33" t="s">
        <v>113</v>
      </c>
      <c r="G194" s="34">
        <v>61</v>
      </c>
      <c r="H194" s="35">
        <v>0</v>
      </c>
      <c r="I194" s="36">
        <f>ROUND(ROUND(H194,2)*ROUND(G194,3),2)</f>
      </c>
      <c r="O194">
        <f>(I194*21)/100</f>
      </c>
      <c r="P194" t="s">
        <v>27</v>
      </c>
    </row>
    <row r="195" spans="1:5" ht="12.75">
      <c r="A195" s="37" t="s">
        <v>55</v>
      </c>
      <c r="E195" s="38" t="s">
        <v>355</v>
      </c>
    </row>
    <row r="196" spans="1:5" ht="25.5">
      <c r="A196" s="41" t="s">
        <v>57</v>
      </c>
      <c r="E196" s="40" t="s">
        <v>356</v>
      </c>
    </row>
    <row r="197" spans="1:16" ht="25.5">
      <c r="A197" s="26" t="s">
        <v>50</v>
      </c>
      <c r="B197" s="31" t="s">
        <v>357</v>
      </c>
      <c r="C197" s="31" t="s">
        <v>358</v>
      </c>
      <c r="D197" s="26" t="s">
        <v>52</v>
      </c>
      <c r="E197" s="32" t="s">
        <v>359</v>
      </c>
      <c r="F197" s="33" t="s">
        <v>113</v>
      </c>
      <c r="G197" s="34">
        <v>158</v>
      </c>
      <c r="H197" s="35">
        <v>0</v>
      </c>
      <c r="I197" s="36">
        <f>ROUND(ROUND(H197,2)*ROUND(G197,3),2)</f>
      </c>
      <c r="O197">
        <f>(I197*21)/100</f>
      </c>
      <c r="P197" t="s">
        <v>27</v>
      </c>
    </row>
    <row r="198" spans="1:5" ht="12.75">
      <c r="A198" s="37" t="s">
        <v>55</v>
      </c>
      <c r="E198" s="38" t="s">
        <v>360</v>
      </c>
    </row>
    <row r="199" spans="1:5" ht="25.5">
      <c r="A199" s="41" t="s">
        <v>57</v>
      </c>
      <c r="E199" s="40" t="s">
        <v>361</v>
      </c>
    </row>
    <row r="200" spans="1:16" ht="12.75">
      <c r="A200" s="26" t="s">
        <v>50</v>
      </c>
      <c r="B200" s="31" t="s">
        <v>362</v>
      </c>
      <c r="C200" s="31" t="s">
        <v>363</v>
      </c>
      <c r="D200" s="26" t="s">
        <v>52</v>
      </c>
      <c r="E200" s="32" t="s">
        <v>364</v>
      </c>
      <c r="F200" s="33" t="s">
        <v>113</v>
      </c>
      <c r="G200" s="34">
        <v>9.6</v>
      </c>
      <c r="H200" s="35">
        <v>0</v>
      </c>
      <c r="I200" s="36">
        <f>ROUND(ROUND(H200,2)*ROUND(G200,3),2)</f>
      </c>
      <c r="O200">
        <f>(I200*21)/100</f>
      </c>
      <c r="P200" t="s">
        <v>27</v>
      </c>
    </row>
    <row r="201" spans="1:5" ht="12.75">
      <c r="A201" s="37" t="s">
        <v>55</v>
      </c>
      <c r="E201" s="38" t="s">
        <v>355</v>
      </c>
    </row>
    <row r="202" spans="1:5" ht="38.25">
      <c r="A202" s="41" t="s">
        <v>57</v>
      </c>
      <c r="E202" s="40" t="s">
        <v>365</v>
      </c>
    </row>
    <row r="203" spans="1:16" ht="12.75">
      <c r="A203" s="26" t="s">
        <v>50</v>
      </c>
      <c r="B203" s="31" t="s">
        <v>366</v>
      </c>
      <c r="C203" s="31" t="s">
        <v>367</v>
      </c>
      <c r="D203" s="26" t="s">
        <v>52</v>
      </c>
      <c r="E203" s="32" t="s">
        <v>368</v>
      </c>
      <c r="F203" s="33" t="s">
        <v>61</v>
      </c>
      <c r="G203" s="34">
        <v>20</v>
      </c>
      <c r="H203" s="35">
        <v>0</v>
      </c>
      <c r="I203" s="36">
        <f>ROUND(ROUND(H203,2)*ROUND(G203,3),2)</f>
      </c>
      <c r="O203">
        <f>(I203*21)/100</f>
      </c>
      <c r="P203" t="s">
        <v>27</v>
      </c>
    </row>
    <row r="204" spans="1:5" ht="12.75">
      <c r="A204" s="37" t="s">
        <v>55</v>
      </c>
      <c r="E204" s="38" t="s">
        <v>52</v>
      </c>
    </row>
    <row r="205" spans="1:5" ht="25.5">
      <c r="A205" s="41" t="s">
        <v>57</v>
      </c>
      <c r="E205" s="40" t="s">
        <v>369</v>
      </c>
    </row>
    <row r="206" spans="1:16" ht="12.75">
      <c r="A206" s="26" t="s">
        <v>50</v>
      </c>
      <c r="B206" s="31" t="s">
        <v>370</v>
      </c>
      <c r="C206" s="31" t="s">
        <v>371</v>
      </c>
      <c r="D206" s="26" t="s">
        <v>52</v>
      </c>
      <c r="E206" s="32" t="s">
        <v>372</v>
      </c>
      <c r="F206" s="33" t="s">
        <v>61</v>
      </c>
      <c r="G206" s="34">
        <v>22</v>
      </c>
      <c r="H206" s="35">
        <v>0</v>
      </c>
      <c r="I206" s="36">
        <f>ROUND(ROUND(H206,2)*ROUND(G206,3),2)</f>
      </c>
      <c r="O206">
        <f>(I206*21)/100</f>
      </c>
      <c r="P206" t="s">
        <v>27</v>
      </c>
    </row>
    <row r="207" spans="1:5" ht="12.75">
      <c r="A207" s="37" t="s">
        <v>55</v>
      </c>
      <c r="E207" s="38" t="s">
        <v>373</v>
      </c>
    </row>
    <row r="208" spans="1:5" ht="25.5">
      <c r="A208" s="41" t="s">
        <v>57</v>
      </c>
      <c r="E208" s="40" t="s">
        <v>374</v>
      </c>
    </row>
    <row r="209" spans="1:16" ht="12.75">
      <c r="A209" s="26" t="s">
        <v>50</v>
      </c>
      <c r="B209" s="31" t="s">
        <v>375</v>
      </c>
      <c r="C209" s="31" t="s">
        <v>376</v>
      </c>
      <c r="D209" s="26" t="s">
        <v>52</v>
      </c>
      <c r="E209" s="32" t="s">
        <v>377</v>
      </c>
      <c r="F209" s="33" t="s">
        <v>61</v>
      </c>
      <c r="G209" s="34">
        <v>8</v>
      </c>
      <c r="H209" s="35">
        <v>0</v>
      </c>
      <c r="I209" s="36">
        <f>ROUND(ROUND(H209,2)*ROUND(G209,3),2)</f>
      </c>
      <c r="O209">
        <f>(I209*21)/100</f>
      </c>
      <c r="P209" t="s">
        <v>27</v>
      </c>
    </row>
    <row r="210" spans="1:5" ht="12.75">
      <c r="A210" s="37" t="s">
        <v>55</v>
      </c>
      <c r="E210" s="38" t="s">
        <v>378</v>
      </c>
    </row>
    <row r="211" spans="1:5" ht="12.75">
      <c r="A211" s="41" t="s">
        <v>57</v>
      </c>
      <c r="E211" s="40" t="s">
        <v>52</v>
      </c>
    </row>
    <row r="212" spans="1:16" ht="12.75">
      <c r="A212" s="26" t="s">
        <v>50</v>
      </c>
      <c r="B212" s="31" t="s">
        <v>379</v>
      </c>
      <c r="C212" s="31" t="s">
        <v>380</v>
      </c>
      <c r="D212" s="26" t="s">
        <v>52</v>
      </c>
      <c r="E212" s="32" t="s">
        <v>381</v>
      </c>
      <c r="F212" s="33" t="s">
        <v>61</v>
      </c>
      <c r="G212" s="34">
        <v>2</v>
      </c>
      <c r="H212" s="35">
        <v>0</v>
      </c>
      <c r="I212" s="36">
        <f>ROUND(ROUND(H212,2)*ROUND(G212,3),2)</f>
      </c>
      <c r="O212">
        <f>(I212*21)/100</f>
      </c>
      <c r="P212" t="s">
        <v>27</v>
      </c>
    </row>
    <row r="213" spans="1:5" ht="12.75">
      <c r="A213" s="37" t="s">
        <v>55</v>
      </c>
      <c r="E213" s="38" t="s">
        <v>52</v>
      </c>
    </row>
    <row r="214" spans="1:5" ht="25.5">
      <c r="A214" s="41" t="s">
        <v>57</v>
      </c>
      <c r="E214" s="40" t="s">
        <v>382</v>
      </c>
    </row>
    <row r="215" spans="1:16" ht="12.75">
      <c r="A215" s="26" t="s">
        <v>50</v>
      </c>
      <c r="B215" s="31" t="s">
        <v>383</v>
      </c>
      <c r="C215" s="31" t="s">
        <v>384</v>
      </c>
      <c r="D215" s="26" t="s">
        <v>52</v>
      </c>
      <c r="E215" s="32" t="s">
        <v>385</v>
      </c>
      <c r="F215" s="33" t="s">
        <v>113</v>
      </c>
      <c r="G215" s="34">
        <v>5</v>
      </c>
      <c r="H215" s="35">
        <v>0</v>
      </c>
      <c r="I215" s="36">
        <f>ROUND(ROUND(H215,2)*ROUND(G215,3),2)</f>
      </c>
      <c r="O215">
        <f>(I215*21)/100</f>
      </c>
      <c r="P215" t="s">
        <v>27</v>
      </c>
    </row>
    <row r="216" spans="1:5" ht="25.5">
      <c r="A216" s="37" t="s">
        <v>55</v>
      </c>
      <c r="E216" s="38" t="s">
        <v>386</v>
      </c>
    </row>
    <row r="217" spans="1:5" ht="25.5">
      <c r="A217" s="41" t="s">
        <v>57</v>
      </c>
      <c r="E217" s="40" t="s">
        <v>387</v>
      </c>
    </row>
    <row r="218" spans="1:16" ht="12.75">
      <c r="A218" s="26" t="s">
        <v>50</v>
      </c>
      <c r="B218" s="31" t="s">
        <v>388</v>
      </c>
      <c r="C218" s="31" t="s">
        <v>389</v>
      </c>
      <c r="D218" s="26" t="s">
        <v>79</v>
      </c>
      <c r="E218" s="32" t="s">
        <v>390</v>
      </c>
      <c r="F218" s="33" t="s">
        <v>113</v>
      </c>
      <c r="G218" s="34">
        <v>150</v>
      </c>
      <c r="H218" s="35">
        <v>0</v>
      </c>
      <c r="I218" s="36">
        <f>ROUND(ROUND(H218,2)*ROUND(G218,3),2)</f>
      </c>
      <c r="O218">
        <f>(I218*21)/100</f>
      </c>
      <c r="P218" t="s">
        <v>27</v>
      </c>
    </row>
    <row r="219" spans="1:5" ht="25.5">
      <c r="A219" s="37" t="s">
        <v>55</v>
      </c>
      <c r="E219" s="38" t="s">
        <v>391</v>
      </c>
    </row>
    <row r="220" spans="1:5" ht="76.5">
      <c r="A220" s="41" t="s">
        <v>57</v>
      </c>
      <c r="E220" s="40" t="s">
        <v>392</v>
      </c>
    </row>
    <row r="221" spans="1:16" ht="12.75">
      <c r="A221" s="26" t="s">
        <v>50</v>
      </c>
      <c r="B221" s="31" t="s">
        <v>393</v>
      </c>
      <c r="C221" s="31" t="s">
        <v>389</v>
      </c>
      <c r="D221" s="26" t="s">
        <v>84</v>
      </c>
      <c r="E221" s="32" t="s">
        <v>390</v>
      </c>
      <c r="F221" s="33" t="s">
        <v>113</v>
      </c>
      <c r="G221" s="34">
        <v>21</v>
      </c>
      <c r="H221" s="35">
        <v>0</v>
      </c>
      <c r="I221" s="36">
        <f>ROUND(ROUND(H221,2)*ROUND(G221,3),2)</f>
      </c>
      <c r="O221">
        <f>(I221*21)/100</f>
      </c>
      <c r="P221" t="s">
        <v>27</v>
      </c>
    </row>
    <row r="222" spans="1:5" ht="25.5">
      <c r="A222" s="37" t="s">
        <v>55</v>
      </c>
      <c r="E222" s="38" t="s">
        <v>391</v>
      </c>
    </row>
    <row r="223" spans="1:5" ht="25.5">
      <c r="A223" s="41" t="s">
        <v>57</v>
      </c>
      <c r="E223" s="40" t="s">
        <v>394</v>
      </c>
    </row>
    <row r="224" spans="1:16" ht="12.75">
      <c r="A224" s="26" t="s">
        <v>50</v>
      </c>
      <c r="B224" s="31" t="s">
        <v>395</v>
      </c>
      <c r="C224" s="31" t="s">
        <v>396</v>
      </c>
      <c r="D224" s="26" t="s">
        <v>52</v>
      </c>
      <c r="E224" s="32" t="s">
        <v>397</v>
      </c>
      <c r="F224" s="33" t="s">
        <v>113</v>
      </c>
      <c r="G224" s="34">
        <v>3</v>
      </c>
      <c r="H224" s="35">
        <v>0</v>
      </c>
      <c r="I224" s="36">
        <f>ROUND(ROUND(H224,2)*ROUND(G224,3),2)</f>
      </c>
      <c r="O224">
        <f>(I224*21)/100</f>
      </c>
      <c r="P224" t="s">
        <v>27</v>
      </c>
    </row>
    <row r="225" spans="1:5" ht="38.25">
      <c r="A225" s="37" t="s">
        <v>55</v>
      </c>
      <c r="E225" s="38" t="s">
        <v>398</v>
      </c>
    </row>
    <row r="226" spans="1:5" ht="25.5">
      <c r="A226" s="41" t="s">
        <v>57</v>
      </c>
      <c r="E226" s="40" t="s">
        <v>399</v>
      </c>
    </row>
    <row r="227" spans="1:16" ht="12.75">
      <c r="A227" s="26" t="s">
        <v>50</v>
      </c>
      <c r="B227" s="31" t="s">
        <v>400</v>
      </c>
      <c r="C227" s="31" t="s">
        <v>401</v>
      </c>
      <c r="D227" s="26" t="s">
        <v>52</v>
      </c>
      <c r="E227" s="32" t="s">
        <v>402</v>
      </c>
      <c r="F227" s="33" t="s">
        <v>113</v>
      </c>
      <c r="G227" s="34">
        <v>182</v>
      </c>
      <c r="H227" s="35">
        <v>0</v>
      </c>
      <c r="I227" s="36">
        <f>ROUND(ROUND(H227,2)*ROUND(G227,3),2)</f>
      </c>
      <c r="O227">
        <f>(I227*21)/100</f>
      </c>
      <c r="P227" t="s">
        <v>27</v>
      </c>
    </row>
    <row r="228" spans="1:5" ht="25.5">
      <c r="A228" s="37" t="s">
        <v>55</v>
      </c>
      <c r="E228" s="38" t="s">
        <v>391</v>
      </c>
    </row>
    <row r="229" spans="1:5" ht="25.5">
      <c r="A229" s="41" t="s">
        <v>57</v>
      </c>
      <c r="E229" s="40" t="s">
        <v>403</v>
      </c>
    </row>
    <row r="230" spans="1:16" ht="12.75">
      <c r="A230" s="26" t="s">
        <v>50</v>
      </c>
      <c r="B230" s="31" t="s">
        <v>404</v>
      </c>
      <c r="C230" s="31" t="s">
        <v>405</v>
      </c>
      <c r="D230" s="26" t="s">
        <v>52</v>
      </c>
      <c r="E230" s="32" t="s">
        <v>406</v>
      </c>
      <c r="F230" s="33" t="s">
        <v>113</v>
      </c>
      <c r="G230" s="34">
        <v>17.3</v>
      </c>
      <c r="H230" s="35">
        <v>0</v>
      </c>
      <c r="I230" s="36">
        <f>ROUND(ROUND(H230,2)*ROUND(G230,3),2)</f>
      </c>
      <c r="O230">
        <f>(I230*21)/100</f>
      </c>
      <c r="P230" t="s">
        <v>27</v>
      </c>
    </row>
    <row r="231" spans="1:5" ht="25.5">
      <c r="A231" s="37" t="s">
        <v>55</v>
      </c>
      <c r="E231" s="38" t="s">
        <v>407</v>
      </c>
    </row>
    <row r="232" spans="1:5" ht="51">
      <c r="A232" s="41" t="s">
        <v>57</v>
      </c>
      <c r="E232" s="40" t="s">
        <v>408</v>
      </c>
    </row>
    <row r="233" spans="1:16" ht="12.75">
      <c r="A233" s="26" t="s">
        <v>50</v>
      </c>
      <c r="B233" s="31" t="s">
        <v>409</v>
      </c>
      <c r="C233" s="31" t="s">
        <v>410</v>
      </c>
      <c r="D233" s="26" t="s">
        <v>52</v>
      </c>
      <c r="E233" s="32" t="s">
        <v>411</v>
      </c>
      <c r="F233" s="33" t="s">
        <v>113</v>
      </c>
      <c r="G233" s="34">
        <v>22.9</v>
      </c>
      <c r="H233" s="35">
        <v>0</v>
      </c>
      <c r="I233" s="36">
        <f>ROUND(ROUND(H233,2)*ROUND(G233,3),2)</f>
      </c>
      <c r="O233">
        <f>(I233*21)/100</f>
      </c>
      <c r="P233" t="s">
        <v>27</v>
      </c>
    </row>
    <row r="234" spans="1:5" ht="25.5">
      <c r="A234" s="37" t="s">
        <v>55</v>
      </c>
      <c r="E234" s="38" t="s">
        <v>412</v>
      </c>
    </row>
    <row r="235" spans="1:5" ht="25.5">
      <c r="A235" s="41" t="s">
        <v>57</v>
      </c>
      <c r="E235" s="40" t="s">
        <v>413</v>
      </c>
    </row>
    <row r="236" spans="1:16" ht="12.75">
      <c r="A236" s="26" t="s">
        <v>50</v>
      </c>
      <c r="B236" s="31" t="s">
        <v>414</v>
      </c>
      <c r="C236" s="31" t="s">
        <v>415</v>
      </c>
      <c r="D236" s="26" t="s">
        <v>52</v>
      </c>
      <c r="E236" s="32" t="s">
        <v>416</v>
      </c>
      <c r="F236" s="33" t="s">
        <v>113</v>
      </c>
      <c r="G236" s="34">
        <v>42</v>
      </c>
      <c r="H236" s="35">
        <v>0</v>
      </c>
      <c r="I236" s="36">
        <f>ROUND(ROUND(H236,2)*ROUND(G236,3),2)</f>
      </c>
      <c r="O236">
        <f>(I236*21)/100</f>
      </c>
      <c r="P236" t="s">
        <v>27</v>
      </c>
    </row>
    <row r="237" spans="1:5" ht="12.75">
      <c r="A237" s="37" t="s">
        <v>55</v>
      </c>
      <c r="E237" s="38" t="s">
        <v>52</v>
      </c>
    </row>
    <row r="238" spans="1:5" ht="25.5">
      <c r="A238" s="41" t="s">
        <v>57</v>
      </c>
      <c r="E238" s="40" t="s">
        <v>417</v>
      </c>
    </row>
    <row r="239" spans="1:16" ht="12.75">
      <c r="A239" s="26" t="s">
        <v>50</v>
      </c>
      <c r="B239" s="31" t="s">
        <v>418</v>
      </c>
      <c r="C239" s="31" t="s">
        <v>419</v>
      </c>
      <c r="D239" s="26" t="s">
        <v>52</v>
      </c>
      <c r="E239" s="32" t="s">
        <v>420</v>
      </c>
      <c r="F239" s="33" t="s">
        <v>113</v>
      </c>
      <c r="G239" s="34">
        <v>28</v>
      </c>
      <c r="H239" s="35">
        <v>0</v>
      </c>
      <c r="I239" s="36">
        <f>ROUND(ROUND(H239,2)*ROUND(G239,3),2)</f>
      </c>
      <c r="O239">
        <f>(I239*21)/100</f>
      </c>
      <c r="P239" t="s">
        <v>27</v>
      </c>
    </row>
    <row r="240" spans="1:5" ht="12.75">
      <c r="A240" s="37" t="s">
        <v>55</v>
      </c>
      <c r="E240" s="38" t="s">
        <v>52</v>
      </c>
    </row>
    <row r="241" spans="1:5" ht="25.5">
      <c r="A241" s="41" t="s">
        <v>57</v>
      </c>
      <c r="E241" s="40" t="s">
        <v>421</v>
      </c>
    </row>
    <row r="242" spans="1:16" ht="12.75">
      <c r="A242" s="26" t="s">
        <v>50</v>
      </c>
      <c r="B242" s="31" t="s">
        <v>422</v>
      </c>
      <c r="C242" s="31" t="s">
        <v>423</v>
      </c>
      <c r="D242" s="26" t="s">
        <v>52</v>
      </c>
      <c r="E242" s="32" t="s">
        <v>424</v>
      </c>
      <c r="F242" s="33" t="s">
        <v>113</v>
      </c>
      <c r="G242" s="34">
        <v>34</v>
      </c>
      <c r="H242" s="35">
        <v>0</v>
      </c>
      <c r="I242" s="36">
        <f>ROUND(ROUND(H242,2)*ROUND(G242,3),2)</f>
      </c>
      <c r="O242">
        <f>(I242*21)/100</f>
      </c>
      <c r="P242" t="s">
        <v>27</v>
      </c>
    </row>
    <row r="243" spans="1:5" ht="25.5">
      <c r="A243" s="37" t="s">
        <v>55</v>
      </c>
      <c r="E243" s="38" t="s">
        <v>425</v>
      </c>
    </row>
    <row r="244" spans="1:5" ht="25.5">
      <c r="A244" s="41" t="s">
        <v>57</v>
      </c>
      <c r="E244" s="40" t="s">
        <v>426</v>
      </c>
    </row>
    <row r="245" spans="1:16" ht="12.75">
      <c r="A245" s="26" t="s">
        <v>50</v>
      </c>
      <c r="B245" s="31" t="s">
        <v>427</v>
      </c>
      <c r="C245" s="31" t="s">
        <v>428</v>
      </c>
      <c r="D245" s="26" t="s">
        <v>52</v>
      </c>
      <c r="E245" s="32" t="s">
        <v>429</v>
      </c>
      <c r="F245" s="33" t="s">
        <v>54</v>
      </c>
      <c r="G245" s="34">
        <v>13</v>
      </c>
      <c r="H245" s="35">
        <v>0</v>
      </c>
      <c r="I245" s="36">
        <f>ROUND(ROUND(H245,2)*ROUND(G245,3),2)</f>
      </c>
      <c r="O245">
        <f>(I245*21)/100</f>
      </c>
      <c r="P245" t="s">
        <v>27</v>
      </c>
    </row>
    <row r="246" spans="1:5" ht="25.5">
      <c r="A246" s="37" t="s">
        <v>55</v>
      </c>
      <c r="E246" s="38" t="s">
        <v>430</v>
      </c>
    </row>
    <row r="247" spans="1:5" ht="25.5">
      <c r="A247" s="41" t="s">
        <v>57</v>
      </c>
      <c r="E247" s="40" t="s">
        <v>431</v>
      </c>
    </row>
    <row r="248" spans="1:16" ht="12.75">
      <c r="A248" s="26" t="s">
        <v>50</v>
      </c>
      <c r="B248" s="31" t="s">
        <v>432</v>
      </c>
      <c r="C248" s="31" t="s">
        <v>433</v>
      </c>
      <c r="D248" s="26" t="s">
        <v>52</v>
      </c>
      <c r="E248" s="32" t="s">
        <v>434</v>
      </c>
      <c r="F248" s="33" t="s">
        <v>54</v>
      </c>
      <c r="G248" s="34">
        <v>775</v>
      </c>
      <c r="H248" s="35">
        <v>0</v>
      </c>
      <c r="I248" s="36">
        <f>ROUND(ROUND(H248,2)*ROUND(G248,3),2)</f>
      </c>
      <c r="O248">
        <f>(I248*21)/100</f>
      </c>
      <c r="P248" t="s">
        <v>27</v>
      </c>
    </row>
    <row r="249" spans="1:5" ht="38.25">
      <c r="A249" s="37" t="s">
        <v>55</v>
      </c>
      <c r="E249" s="38" t="s">
        <v>435</v>
      </c>
    </row>
    <row r="250" spans="1:5" ht="25.5">
      <c r="A250" s="41" t="s">
        <v>57</v>
      </c>
      <c r="E250" s="40" t="s">
        <v>284</v>
      </c>
    </row>
    <row r="251" spans="1:16" ht="12.75">
      <c r="A251" s="26" t="s">
        <v>50</v>
      </c>
      <c r="B251" s="31" t="s">
        <v>436</v>
      </c>
      <c r="C251" s="31" t="s">
        <v>437</v>
      </c>
      <c r="D251" s="26" t="s">
        <v>52</v>
      </c>
      <c r="E251" s="32" t="s">
        <v>438</v>
      </c>
      <c r="F251" s="33" t="s">
        <v>92</v>
      </c>
      <c r="G251" s="34">
        <v>2.25</v>
      </c>
      <c r="H251" s="35">
        <v>0</v>
      </c>
      <c r="I251" s="36">
        <f>ROUND(ROUND(H251,2)*ROUND(G251,3),2)</f>
      </c>
      <c r="O251">
        <f>(I251*21)/100</f>
      </c>
      <c r="P251" t="s">
        <v>27</v>
      </c>
    </row>
    <row r="252" spans="1:5" ht="25.5">
      <c r="A252" s="37" t="s">
        <v>55</v>
      </c>
      <c r="E252" s="38" t="s">
        <v>97</v>
      </c>
    </row>
    <row r="253" spans="1:5" ht="25.5">
      <c r="A253" s="41" t="s">
        <v>57</v>
      </c>
      <c r="E253" s="40" t="s">
        <v>439</v>
      </c>
    </row>
    <row r="254" spans="1:16" ht="12.75">
      <c r="A254" s="26" t="s">
        <v>50</v>
      </c>
      <c r="B254" s="31" t="s">
        <v>440</v>
      </c>
      <c r="C254" s="31" t="s">
        <v>441</v>
      </c>
      <c r="D254" s="26" t="s">
        <v>52</v>
      </c>
      <c r="E254" s="32" t="s">
        <v>442</v>
      </c>
      <c r="F254" s="33" t="s">
        <v>92</v>
      </c>
      <c r="G254" s="34">
        <v>7.56</v>
      </c>
      <c r="H254" s="35">
        <v>0</v>
      </c>
      <c r="I254" s="36">
        <f>ROUND(ROUND(H254,2)*ROUND(G254,3),2)</f>
      </c>
      <c r="O254">
        <f>(I254*21)/100</f>
      </c>
      <c r="P254" t="s">
        <v>27</v>
      </c>
    </row>
    <row r="255" spans="1:5" ht="25.5">
      <c r="A255" s="37" t="s">
        <v>55</v>
      </c>
      <c r="E255" s="38" t="s">
        <v>97</v>
      </c>
    </row>
    <row r="256" spans="1:5" ht="76.5">
      <c r="A256" s="41" t="s">
        <v>57</v>
      </c>
      <c r="E256" s="40" t="s">
        <v>443</v>
      </c>
    </row>
    <row r="257" spans="1:16" ht="12.75">
      <c r="A257" s="26" t="s">
        <v>50</v>
      </c>
      <c r="B257" s="31" t="s">
        <v>444</v>
      </c>
      <c r="C257" s="31" t="s">
        <v>445</v>
      </c>
      <c r="D257" s="26" t="s">
        <v>52</v>
      </c>
      <c r="E257" s="32" t="s">
        <v>446</v>
      </c>
      <c r="F257" s="33" t="s">
        <v>113</v>
      </c>
      <c r="G257" s="34">
        <v>38.5</v>
      </c>
      <c r="H257" s="35">
        <v>0</v>
      </c>
      <c r="I257" s="36">
        <f>ROUND(ROUND(H257,2)*ROUND(G257,3),2)</f>
      </c>
      <c r="O257">
        <f>(I257*21)/100</f>
      </c>
      <c r="P257" t="s">
        <v>27</v>
      </c>
    </row>
    <row r="258" spans="1:5" ht="38.25">
      <c r="A258" s="37" t="s">
        <v>55</v>
      </c>
      <c r="E258" s="38" t="s">
        <v>447</v>
      </c>
    </row>
    <row r="259" spans="1:5" ht="76.5">
      <c r="A259" s="41" t="s">
        <v>57</v>
      </c>
      <c r="E259" s="40" t="s">
        <v>448</v>
      </c>
    </row>
    <row r="260" spans="1:16" ht="12.75">
      <c r="A260" s="26" t="s">
        <v>50</v>
      </c>
      <c r="B260" s="31" t="s">
        <v>449</v>
      </c>
      <c r="C260" s="31" t="s">
        <v>450</v>
      </c>
      <c r="D260" s="26" t="s">
        <v>52</v>
      </c>
      <c r="E260" s="32" t="s">
        <v>451</v>
      </c>
      <c r="F260" s="33" t="s">
        <v>61</v>
      </c>
      <c r="G260" s="34">
        <v>1</v>
      </c>
      <c r="H260" s="35">
        <v>0</v>
      </c>
      <c r="I260" s="36">
        <f>ROUND(ROUND(H260,2)*ROUND(G260,3),2)</f>
      </c>
      <c r="O260">
        <f>(I260*21)/100</f>
      </c>
      <c r="P260" t="s">
        <v>27</v>
      </c>
    </row>
    <row r="261" spans="1:5" ht="38.25">
      <c r="A261" s="37" t="s">
        <v>55</v>
      </c>
      <c r="E261" s="38" t="s">
        <v>452</v>
      </c>
    </row>
    <row r="262" spans="1:5" ht="25.5">
      <c r="A262" s="39" t="s">
        <v>57</v>
      </c>
      <c r="E262" s="40" t="s">
        <v>453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454</v>
      </c>
      <c r="I3" s="42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454</v>
      </c>
      <c r="D5" s="6"/>
      <c r="E5" s="18" t="s">
        <v>455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33</v>
      </c>
      <c r="C10" s="31" t="s">
        <v>457</v>
      </c>
      <c r="D10" s="26" t="s">
        <v>79</v>
      </c>
      <c r="E10" s="32" t="s">
        <v>458</v>
      </c>
      <c r="F10" s="33" t="s">
        <v>459</v>
      </c>
      <c r="G10" s="34">
        <v>1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51">
      <c r="A11" s="37" t="s">
        <v>55</v>
      </c>
      <c r="E11" s="38" t="s">
        <v>460</v>
      </c>
    </row>
    <row r="12" spans="1:5" ht="12.75">
      <c r="A12" s="41" t="s">
        <v>57</v>
      </c>
      <c r="E12" s="40" t="s">
        <v>52</v>
      </c>
    </row>
    <row r="13" spans="1:16" ht="12.75">
      <c r="A13" s="26" t="s">
        <v>50</v>
      </c>
      <c r="B13" s="31" t="s">
        <v>27</v>
      </c>
      <c r="C13" s="31" t="s">
        <v>457</v>
      </c>
      <c r="D13" s="26" t="s">
        <v>84</v>
      </c>
      <c r="E13" s="32" t="s">
        <v>458</v>
      </c>
      <c r="F13" s="33" t="s">
        <v>459</v>
      </c>
      <c r="G13" s="34">
        <v>1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7.5">
      <c r="A14" s="37" t="s">
        <v>55</v>
      </c>
      <c r="E14" s="38" t="s">
        <v>461</v>
      </c>
    </row>
    <row r="15" spans="1:5" ht="12.75">
      <c r="A15" s="41" t="s">
        <v>57</v>
      </c>
      <c r="E15" s="40" t="s">
        <v>52</v>
      </c>
    </row>
    <row r="16" spans="1:16" ht="12.75">
      <c r="A16" s="26" t="s">
        <v>50</v>
      </c>
      <c r="B16" s="31" t="s">
        <v>26</v>
      </c>
      <c r="C16" s="31" t="s">
        <v>457</v>
      </c>
      <c r="D16" s="26" t="s">
        <v>87</v>
      </c>
      <c r="E16" s="32" t="s">
        <v>458</v>
      </c>
      <c r="F16" s="33" t="s">
        <v>459</v>
      </c>
      <c r="G16" s="34">
        <v>1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38.25">
      <c r="A17" s="37" t="s">
        <v>55</v>
      </c>
      <c r="E17" s="38" t="s">
        <v>462</v>
      </c>
    </row>
    <row r="18" spans="1:5" ht="12.75">
      <c r="A18" s="39" t="s">
        <v>57</v>
      </c>
      <c r="E18" s="40" t="s">
        <v>52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463</v>
      </c>
      <c r="I3" s="42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463</v>
      </c>
      <c r="D5" s="6"/>
      <c r="E5" s="18" t="s">
        <v>464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44</v>
      </c>
      <c r="D9" s="27"/>
      <c r="E9" s="29" t="s">
        <v>346</v>
      </c>
      <c r="F9" s="27"/>
      <c r="G9" s="27"/>
      <c r="H9" s="27"/>
      <c r="I9" s="30">
        <f>0+Q9</f>
      </c>
      <c r="O9">
        <f>0+R9</f>
      </c>
      <c r="Q9">
        <f>0+I10+I13+I16+I19+I22+I25+I28+I31+I34+I37+I40+I43+I46+I49+I52</f>
      </c>
      <c r="R9">
        <f>0+O10+O13+O16+O19+O22+O25+O28+O31+O34+O37+O40+O43+O46+O49+O52</f>
      </c>
    </row>
    <row r="10" spans="1:16" ht="25.5">
      <c r="A10" s="26" t="s">
        <v>50</v>
      </c>
      <c r="B10" s="31" t="s">
        <v>33</v>
      </c>
      <c r="C10" s="31" t="s">
        <v>466</v>
      </c>
      <c r="D10" s="26" t="s">
        <v>52</v>
      </c>
      <c r="E10" s="32" t="s">
        <v>467</v>
      </c>
      <c r="F10" s="33" t="s">
        <v>61</v>
      </c>
      <c r="G10" s="34">
        <v>20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468</v>
      </c>
    </row>
    <row r="12" spans="1:5" ht="38.25">
      <c r="A12" s="41" t="s">
        <v>57</v>
      </c>
      <c r="E12" s="40" t="s">
        <v>469</v>
      </c>
    </row>
    <row r="13" spans="1:16" ht="25.5">
      <c r="A13" s="26" t="s">
        <v>50</v>
      </c>
      <c r="B13" s="31" t="s">
        <v>27</v>
      </c>
      <c r="C13" s="31" t="s">
        <v>470</v>
      </c>
      <c r="D13" s="26" t="s">
        <v>52</v>
      </c>
      <c r="E13" s="32" t="s">
        <v>471</v>
      </c>
      <c r="F13" s="33" t="s">
        <v>61</v>
      </c>
      <c r="G13" s="34">
        <v>1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25.5">
      <c r="A15" s="41" t="s">
        <v>57</v>
      </c>
      <c r="E15" s="40" t="s">
        <v>472</v>
      </c>
    </row>
    <row r="16" spans="1:16" ht="12.75">
      <c r="A16" s="26" t="s">
        <v>50</v>
      </c>
      <c r="B16" s="31" t="s">
        <v>26</v>
      </c>
      <c r="C16" s="31" t="s">
        <v>473</v>
      </c>
      <c r="D16" s="26" t="s">
        <v>52</v>
      </c>
      <c r="E16" s="32" t="s">
        <v>474</v>
      </c>
      <c r="F16" s="33" t="s">
        <v>61</v>
      </c>
      <c r="G16" s="34">
        <v>1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12.75">
      <c r="A17" s="37" t="s">
        <v>55</v>
      </c>
      <c r="E17" s="38" t="s">
        <v>475</v>
      </c>
    </row>
    <row r="18" spans="1:5" ht="25.5">
      <c r="A18" s="41" t="s">
        <v>57</v>
      </c>
      <c r="E18" s="40" t="s">
        <v>472</v>
      </c>
    </row>
    <row r="19" spans="1:16" ht="12.75">
      <c r="A19" s="26" t="s">
        <v>50</v>
      </c>
      <c r="B19" s="31" t="s">
        <v>37</v>
      </c>
      <c r="C19" s="31" t="s">
        <v>473</v>
      </c>
      <c r="D19" s="26" t="s">
        <v>79</v>
      </c>
      <c r="E19" s="32" t="s">
        <v>474</v>
      </c>
      <c r="F19" s="33" t="s">
        <v>61</v>
      </c>
      <c r="G19" s="34">
        <v>25</v>
      </c>
      <c r="H19" s="35">
        <v>0</v>
      </c>
      <c r="I19" s="36">
        <f>ROUND(ROUND(H19,2)*ROUND(G19,3),2)</f>
      </c>
      <c r="O19">
        <f>(I19*21)/100</f>
      </c>
      <c r="P19" t="s">
        <v>27</v>
      </c>
    </row>
    <row r="20" spans="1:5" ht="12.75">
      <c r="A20" s="37" t="s">
        <v>55</v>
      </c>
      <c r="E20" s="38" t="s">
        <v>360</v>
      </c>
    </row>
    <row r="21" spans="1:5" ht="25.5">
      <c r="A21" s="41" t="s">
        <v>57</v>
      </c>
      <c r="E21" s="40" t="s">
        <v>476</v>
      </c>
    </row>
    <row r="22" spans="1:16" ht="12.75">
      <c r="A22" s="26" t="s">
        <v>50</v>
      </c>
      <c r="B22" s="31" t="s">
        <v>39</v>
      </c>
      <c r="C22" s="31" t="s">
        <v>477</v>
      </c>
      <c r="D22" s="26" t="s">
        <v>52</v>
      </c>
      <c r="E22" s="32" t="s">
        <v>478</v>
      </c>
      <c r="F22" s="33" t="s">
        <v>54</v>
      </c>
      <c r="G22" s="34">
        <v>23.37</v>
      </c>
      <c r="H22" s="35">
        <v>0</v>
      </c>
      <c r="I22" s="36">
        <f>ROUND(ROUND(H22,2)*ROUND(G22,3),2)</f>
      </c>
      <c r="O22">
        <f>(I22*21)/100</f>
      </c>
      <c r="P22" t="s">
        <v>27</v>
      </c>
    </row>
    <row r="23" spans="1:5" ht="12.75">
      <c r="A23" s="37" t="s">
        <v>55</v>
      </c>
      <c r="E23" s="38" t="s">
        <v>479</v>
      </c>
    </row>
    <row r="24" spans="1:5" ht="25.5">
      <c r="A24" s="41" t="s">
        <v>57</v>
      </c>
      <c r="E24" s="40" t="s">
        <v>480</v>
      </c>
    </row>
    <row r="25" spans="1:16" ht="12.75">
      <c r="A25" s="26" t="s">
        <v>50</v>
      </c>
      <c r="B25" s="31" t="s">
        <v>41</v>
      </c>
      <c r="C25" s="31" t="s">
        <v>481</v>
      </c>
      <c r="D25" s="26" t="s">
        <v>52</v>
      </c>
      <c r="E25" s="32" t="s">
        <v>482</v>
      </c>
      <c r="F25" s="33" t="s">
        <v>61</v>
      </c>
      <c r="G25" s="34">
        <v>4</v>
      </c>
      <c r="H25" s="35">
        <v>0</v>
      </c>
      <c r="I25" s="36">
        <f>ROUND(ROUND(H25,2)*ROUND(G25,3),2)</f>
      </c>
      <c r="O25">
        <f>(I25*21)/100</f>
      </c>
      <c r="P25" t="s">
        <v>27</v>
      </c>
    </row>
    <row r="26" spans="1:5" ht="12.75">
      <c r="A26" s="37" t="s">
        <v>55</v>
      </c>
      <c r="E26" s="38" t="s">
        <v>52</v>
      </c>
    </row>
    <row r="27" spans="1:5" ht="25.5">
      <c r="A27" s="41" t="s">
        <v>57</v>
      </c>
      <c r="E27" s="40" t="s">
        <v>483</v>
      </c>
    </row>
    <row r="28" spans="1:16" ht="12.75">
      <c r="A28" s="26" t="s">
        <v>50</v>
      </c>
      <c r="B28" s="31" t="s">
        <v>101</v>
      </c>
      <c r="C28" s="31" t="s">
        <v>484</v>
      </c>
      <c r="D28" s="26" t="s">
        <v>52</v>
      </c>
      <c r="E28" s="32" t="s">
        <v>485</v>
      </c>
      <c r="F28" s="33" t="s">
        <v>61</v>
      </c>
      <c r="G28" s="34">
        <v>4</v>
      </c>
      <c r="H28" s="35">
        <v>0</v>
      </c>
      <c r="I28" s="36">
        <f>ROUND(ROUND(H28,2)*ROUND(G28,3),2)</f>
      </c>
      <c r="O28">
        <f>(I28*21)/100</f>
      </c>
      <c r="P28" t="s">
        <v>27</v>
      </c>
    </row>
    <row r="29" spans="1:5" ht="12.75">
      <c r="A29" s="37" t="s">
        <v>55</v>
      </c>
      <c r="E29" s="38" t="s">
        <v>52</v>
      </c>
    </row>
    <row r="30" spans="1:5" ht="25.5">
      <c r="A30" s="41" t="s">
        <v>57</v>
      </c>
      <c r="E30" s="40" t="s">
        <v>486</v>
      </c>
    </row>
    <row r="31" spans="1:16" ht="12.75">
      <c r="A31" s="26" t="s">
        <v>50</v>
      </c>
      <c r="B31" s="31" t="s">
        <v>106</v>
      </c>
      <c r="C31" s="31" t="s">
        <v>487</v>
      </c>
      <c r="D31" s="26" t="s">
        <v>52</v>
      </c>
      <c r="E31" s="32" t="s">
        <v>488</v>
      </c>
      <c r="F31" s="33" t="s">
        <v>61</v>
      </c>
      <c r="G31" s="34">
        <v>11</v>
      </c>
      <c r="H31" s="35">
        <v>0</v>
      </c>
      <c r="I31" s="36">
        <f>ROUND(ROUND(H31,2)*ROUND(G31,3),2)</f>
      </c>
      <c r="O31">
        <f>(I31*21)/100</f>
      </c>
      <c r="P31" t="s">
        <v>27</v>
      </c>
    </row>
    <row r="32" spans="1:5" ht="38.25">
      <c r="A32" s="37" t="s">
        <v>55</v>
      </c>
      <c r="E32" s="38" t="s">
        <v>489</v>
      </c>
    </row>
    <row r="33" spans="1:5" ht="25.5">
      <c r="A33" s="41" t="s">
        <v>57</v>
      </c>
      <c r="E33" s="40" t="s">
        <v>490</v>
      </c>
    </row>
    <row r="34" spans="1:16" ht="25.5">
      <c r="A34" s="26" t="s">
        <v>50</v>
      </c>
      <c r="B34" s="31" t="s">
        <v>44</v>
      </c>
      <c r="C34" s="31" t="s">
        <v>491</v>
      </c>
      <c r="D34" s="26" t="s">
        <v>52</v>
      </c>
      <c r="E34" s="32" t="s">
        <v>492</v>
      </c>
      <c r="F34" s="33" t="s">
        <v>61</v>
      </c>
      <c r="G34" s="34">
        <v>20</v>
      </c>
      <c r="H34" s="35">
        <v>0</v>
      </c>
      <c r="I34" s="36">
        <f>ROUND(ROUND(H34,2)*ROUND(G34,3),2)</f>
      </c>
      <c r="O34">
        <f>(I34*21)/100</f>
      </c>
      <c r="P34" t="s">
        <v>27</v>
      </c>
    </row>
    <row r="35" spans="1:5" ht="12.75">
      <c r="A35" s="37" t="s">
        <v>55</v>
      </c>
      <c r="E35" s="38" t="s">
        <v>493</v>
      </c>
    </row>
    <row r="36" spans="1:5" ht="38.25">
      <c r="A36" s="41" t="s">
        <v>57</v>
      </c>
      <c r="E36" s="40" t="s">
        <v>494</v>
      </c>
    </row>
    <row r="37" spans="1:16" ht="12.75">
      <c r="A37" s="26" t="s">
        <v>50</v>
      </c>
      <c r="B37" s="31" t="s">
        <v>46</v>
      </c>
      <c r="C37" s="31" t="s">
        <v>495</v>
      </c>
      <c r="D37" s="26" t="s">
        <v>52</v>
      </c>
      <c r="E37" s="32" t="s">
        <v>496</v>
      </c>
      <c r="F37" s="33" t="s">
        <v>61</v>
      </c>
      <c r="G37" s="34">
        <v>8</v>
      </c>
      <c r="H37" s="35">
        <v>0</v>
      </c>
      <c r="I37" s="36">
        <f>ROUND(ROUND(H37,2)*ROUND(G37,3),2)</f>
      </c>
      <c r="O37">
        <f>(I37*21)/100</f>
      </c>
      <c r="P37" t="s">
        <v>27</v>
      </c>
    </row>
    <row r="38" spans="1:5" ht="12.75">
      <c r="A38" s="37" t="s">
        <v>55</v>
      </c>
      <c r="E38" s="38" t="s">
        <v>52</v>
      </c>
    </row>
    <row r="39" spans="1:5" ht="25.5">
      <c r="A39" s="41" t="s">
        <v>57</v>
      </c>
      <c r="E39" s="40" t="s">
        <v>497</v>
      </c>
    </row>
    <row r="40" spans="1:16" ht="12.75">
      <c r="A40" s="26" t="s">
        <v>50</v>
      </c>
      <c r="B40" s="31" t="s">
        <v>120</v>
      </c>
      <c r="C40" s="31" t="s">
        <v>498</v>
      </c>
      <c r="D40" s="26" t="s">
        <v>52</v>
      </c>
      <c r="E40" s="32" t="s">
        <v>499</v>
      </c>
      <c r="F40" s="33" t="s">
        <v>61</v>
      </c>
      <c r="G40" s="34">
        <v>4</v>
      </c>
      <c r="H40" s="35">
        <v>0</v>
      </c>
      <c r="I40" s="36">
        <f>ROUND(ROUND(H40,2)*ROUND(G40,3),2)</f>
      </c>
      <c r="O40">
        <f>(I40*21)/100</f>
      </c>
      <c r="P40" t="s">
        <v>27</v>
      </c>
    </row>
    <row r="41" spans="1:5" ht="25.5">
      <c r="A41" s="37" t="s">
        <v>55</v>
      </c>
      <c r="E41" s="38" t="s">
        <v>350</v>
      </c>
    </row>
    <row r="42" spans="1:5" ht="25.5">
      <c r="A42" s="41" t="s">
        <v>57</v>
      </c>
      <c r="E42" s="40" t="s">
        <v>500</v>
      </c>
    </row>
    <row r="43" spans="1:16" ht="25.5">
      <c r="A43" s="26" t="s">
        <v>50</v>
      </c>
      <c r="B43" s="31" t="s">
        <v>125</v>
      </c>
      <c r="C43" s="31" t="s">
        <v>501</v>
      </c>
      <c r="D43" s="26" t="s">
        <v>52</v>
      </c>
      <c r="E43" s="32" t="s">
        <v>502</v>
      </c>
      <c r="F43" s="33" t="s">
        <v>54</v>
      </c>
      <c r="G43" s="34">
        <v>250.75</v>
      </c>
      <c r="H43" s="35">
        <v>0</v>
      </c>
      <c r="I43" s="36">
        <f>ROUND(ROUND(H43,2)*ROUND(G43,3),2)</f>
      </c>
      <c r="O43">
        <f>(I43*21)/100</f>
      </c>
      <c r="P43" t="s">
        <v>27</v>
      </c>
    </row>
    <row r="44" spans="1:5" ht="25.5">
      <c r="A44" s="37" t="s">
        <v>55</v>
      </c>
      <c r="E44" s="38" t="s">
        <v>503</v>
      </c>
    </row>
    <row r="45" spans="1:5" ht="89.25">
      <c r="A45" s="41" t="s">
        <v>57</v>
      </c>
      <c r="E45" s="40" t="s">
        <v>504</v>
      </c>
    </row>
    <row r="46" spans="1:16" ht="25.5">
      <c r="A46" s="26" t="s">
        <v>50</v>
      </c>
      <c r="B46" s="31" t="s">
        <v>130</v>
      </c>
      <c r="C46" s="31" t="s">
        <v>505</v>
      </c>
      <c r="D46" s="26" t="s">
        <v>52</v>
      </c>
      <c r="E46" s="32" t="s">
        <v>506</v>
      </c>
      <c r="F46" s="33" t="s">
        <v>54</v>
      </c>
      <c r="G46" s="34">
        <v>50</v>
      </c>
      <c r="H46" s="35">
        <v>0</v>
      </c>
      <c r="I46" s="36">
        <f>ROUND(ROUND(H46,2)*ROUND(G46,3),2)</f>
      </c>
      <c r="O46">
        <f>(I46*21)/100</f>
      </c>
      <c r="P46" t="s">
        <v>27</v>
      </c>
    </row>
    <row r="47" spans="1:5" ht="25.5">
      <c r="A47" s="37" t="s">
        <v>55</v>
      </c>
      <c r="E47" s="38" t="s">
        <v>507</v>
      </c>
    </row>
    <row r="48" spans="1:5" ht="25.5">
      <c r="A48" s="41" t="s">
        <v>57</v>
      </c>
      <c r="E48" s="40" t="s">
        <v>508</v>
      </c>
    </row>
    <row r="49" spans="1:16" ht="25.5">
      <c r="A49" s="26" t="s">
        <v>50</v>
      </c>
      <c r="B49" s="31" t="s">
        <v>135</v>
      </c>
      <c r="C49" s="31" t="s">
        <v>509</v>
      </c>
      <c r="D49" s="26" t="s">
        <v>52</v>
      </c>
      <c r="E49" s="32" t="s">
        <v>510</v>
      </c>
      <c r="F49" s="33" t="s">
        <v>54</v>
      </c>
      <c r="G49" s="34">
        <v>200.75</v>
      </c>
      <c r="H49" s="35">
        <v>0</v>
      </c>
      <c r="I49" s="36">
        <f>ROUND(ROUND(H49,2)*ROUND(G49,3),2)</f>
      </c>
      <c r="O49">
        <f>(I49*21)/100</f>
      </c>
      <c r="P49" t="s">
        <v>27</v>
      </c>
    </row>
    <row r="50" spans="1:5" ht="25.5">
      <c r="A50" s="37" t="s">
        <v>55</v>
      </c>
      <c r="E50" s="38" t="s">
        <v>507</v>
      </c>
    </row>
    <row r="51" spans="1:5" ht="76.5">
      <c r="A51" s="41" t="s">
        <v>57</v>
      </c>
      <c r="E51" s="40" t="s">
        <v>511</v>
      </c>
    </row>
    <row r="52" spans="1:16" ht="12.75">
      <c r="A52" s="26" t="s">
        <v>50</v>
      </c>
      <c r="B52" s="31" t="s">
        <v>139</v>
      </c>
      <c r="C52" s="31" t="s">
        <v>433</v>
      </c>
      <c r="D52" s="26" t="s">
        <v>52</v>
      </c>
      <c r="E52" s="32" t="s">
        <v>434</v>
      </c>
      <c r="F52" s="33" t="s">
        <v>54</v>
      </c>
      <c r="G52" s="34">
        <v>2000</v>
      </c>
      <c r="H52" s="35">
        <v>0</v>
      </c>
      <c r="I52" s="36">
        <f>ROUND(ROUND(H52,2)*ROUND(G52,3),2)</f>
      </c>
      <c r="O52">
        <f>(I52*21)/100</f>
      </c>
      <c r="P52" t="s">
        <v>27</v>
      </c>
    </row>
    <row r="53" spans="1:5" ht="12.75">
      <c r="A53" s="37" t="s">
        <v>55</v>
      </c>
      <c r="E53" s="38" t="s">
        <v>512</v>
      </c>
    </row>
    <row r="54" spans="1:5" ht="12.75">
      <c r="A54" s="39" t="s">
        <v>57</v>
      </c>
      <c r="E54" s="40" t="s">
        <v>52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0+O9+O19+O32+O51+O70+O77+O84+O91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513</v>
      </c>
      <c r="I3" s="42">
        <f>0+I9+I19+I32+I51+I70+I77+I84+I91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513</v>
      </c>
      <c r="D5" s="6"/>
      <c r="E5" s="18" t="s">
        <v>514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33</v>
      </c>
      <c r="C10" s="31" t="s">
        <v>78</v>
      </c>
      <c r="D10" s="26" t="s">
        <v>79</v>
      </c>
      <c r="E10" s="32" t="s">
        <v>80</v>
      </c>
      <c r="F10" s="33" t="s">
        <v>81</v>
      </c>
      <c r="G10" s="34">
        <v>20.779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516</v>
      </c>
    </row>
    <row r="12" spans="1:5" ht="12.75">
      <c r="A12" s="41" t="s">
        <v>57</v>
      </c>
      <c r="E12" s="40" t="s">
        <v>517</v>
      </c>
    </row>
    <row r="13" spans="1:16" ht="12.75">
      <c r="A13" s="26" t="s">
        <v>50</v>
      </c>
      <c r="B13" s="31" t="s">
        <v>27</v>
      </c>
      <c r="C13" s="31" t="s">
        <v>78</v>
      </c>
      <c r="D13" s="26" t="s">
        <v>87</v>
      </c>
      <c r="E13" s="32" t="s">
        <v>80</v>
      </c>
      <c r="F13" s="33" t="s">
        <v>81</v>
      </c>
      <c r="G13" s="34">
        <v>18.3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.75">
      <c r="A14" s="37" t="s">
        <v>55</v>
      </c>
      <c r="E14" s="38" t="s">
        <v>88</v>
      </c>
    </row>
    <row r="15" spans="1:5" ht="12.75">
      <c r="A15" s="41" t="s">
        <v>57</v>
      </c>
      <c r="E15" s="40" t="s">
        <v>518</v>
      </c>
    </row>
    <row r="16" spans="1:16" ht="12.75">
      <c r="A16" s="26" t="s">
        <v>50</v>
      </c>
      <c r="B16" s="31" t="s">
        <v>26</v>
      </c>
      <c r="C16" s="31" t="s">
        <v>519</v>
      </c>
      <c r="D16" s="26" t="s">
        <v>52</v>
      </c>
      <c r="E16" s="32" t="s">
        <v>520</v>
      </c>
      <c r="F16" s="33" t="s">
        <v>459</v>
      </c>
      <c r="G16" s="34">
        <v>1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25.5">
      <c r="A17" s="37" t="s">
        <v>55</v>
      </c>
      <c r="E17" s="38" t="s">
        <v>521</v>
      </c>
    </row>
    <row r="18" spans="1:5" ht="12.75">
      <c r="A18" s="39" t="s">
        <v>57</v>
      </c>
      <c r="E18" s="40" t="s">
        <v>52</v>
      </c>
    </row>
    <row r="19" spans="1:18" ht="12.75" customHeight="1">
      <c r="A19" s="6" t="s">
        <v>48</v>
      </c>
      <c r="B19" s="6"/>
      <c r="C19" s="44" t="s">
        <v>33</v>
      </c>
      <c r="D19" s="6"/>
      <c r="E19" s="29" t="s">
        <v>49</v>
      </c>
      <c r="F19" s="6"/>
      <c r="G19" s="6"/>
      <c r="H19" s="6"/>
      <c r="I19" s="45">
        <f>0+Q19</f>
      </c>
      <c r="O19">
        <f>0+R19</f>
      </c>
      <c r="Q19">
        <f>0+I20+I23+I26+I29</f>
      </c>
      <c r="R19">
        <f>0+O20+O23+O26+O29</f>
      </c>
    </row>
    <row r="20" spans="1:16" ht="12.75">
      <c r="A20" s="26" t="s">
        <v>50</v>
      </c>
      <c r="B20" s="31" t="s">
        <v>37</v>
      </c>
      <c r="C20" s="31" t="s">
        <v>522</v>
      </c>
      <c r="D20" s="26" t="s">
        <v>52</v>
      </c>
      <c r="E20" s="32" t="s">
        <v>523</v>
      </c>
      <c r="F20" s="33" t="s">
        <v>113</v>
      </c>
      <c r="G20" s="34">
        <v>13.6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12.75">
      <c r="A21" s="37" t="s">
        <v>55</v>
      </c>
      <c r="E21" s="38" t="s">
        <v>52</v>
      </c>
    </row>
    <row r="22" spans="1:5" ht="25.5">
      <c r="A22" s="41" t="s">
        <v>57</v>
      </c>
      <c r="E22" s="40" t="s">
        <v>524</v>
      </c>
    </row>
    <row r="23" spans="1:16" ht="12.75">
      <c r="A23" s="26" t="s">
        <v>50</v>
      </c>
      <c r="B23" s="31" t="s">
        <v>39</v>
      </c>
      <c r="C23" s="31" t="s">
        <v>121</v>
      </c>
      <c r="D23" s="26" t="s">
        <v>52</v>
      </c>
      <c r="E23" s="32" t="s">
        <v>122</v>
      </c>
      <c r="F23" s="33" t="s">
        <v>92</v>
      </c>
      <c r="G23" s="34">
        <v>11.544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63.75">
      <c r="A24" s="37" t="s">
        <v>55</v>
      </c>
      <c r="E24" s="38" t="s">
        <v>123</v>
      </c>
    </row>
    <row r="25" spans="1:5" ht="25.5">
      <c r="A25" s="41" t="s">
        <v>57</v>
      </c>
      <c r="E25" s="40" t="s">
        <v>525</v>
      </c>
    </row>
    <row r="26" spans="1:16" ht="12.75">
      <c r="A26" s="26" t="s">
        <v>50</v>
      </c>
      <c r="B26" s="31" t="s">
        <v>41</v>
      </c>
      <c r="C26" s="31" t="s">
        <v>150</v>
      </c>
      <c r="D26" s="26" t="s">
        <v>52</v>
      </c>
      <c r="E26" s="32" t="s">
        <v>151</v>
      </c>
      <c r="F26" s="33" t="s">
        <v>92</v>
      </c>
      <c r="G26" s="34">
        <v>11.544</v>
      </c>
      <c r="H26" s="35">
        <v>0</v>
      </c>
      <c r="I26" s="36">
        <f>ROUND(ROUND(H26,2)*ROUND(G26,3),2)</f>
      </c>
      <c r="O26">
        <f>(I26*21)/100</f>
      </c>
      <c r="P26" t="s">
        <v>27</v>
      </c>
    </row>
    <row r="27" spans="1:5" ht="12.75">
      <c r="A27" s="37" t="s">
        <v>55</v>
      </c>
      <c r="E27" s="38" t="s">
        <v>52</v>
      </c>
    </row>
    <row r="28" spans="1:5" ht="25.5">
      <c r="A28" s="41" t="s">
        <v>57</v>
      </c>
      <c r="E28" s="40" t="s">
        <v>526</v>
      </c>
    </row>
    <row r="29" spans="1:16" ht="12.75">
      <c r="A29" s="26" t="s">
        <v>50</v>
      </c>
      <c r="B29" s="31" t="s">
        <v>101</v>
      </c>
      <c r="C29" s="31" t="s">
        <v>161</v>
      </c>
      <c r="D29" s="26" t="s">
        <v>52</v>
      </c>
      <c r="E29" s="32" t="s">
        <v>162</v>
      </c>
      <c r="F29" s="33" t="s">
        <v>92</v>
      </c>
      <c r="G29" s="34">
        <v>6.72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51">
      <c r="A30" s="37" t="s">
        <v>55</v>
      </c>
      <c r="E30" s="38" t="s">
        <v>156</v>
      </c>
    </row>
    <row r="31" spans="1:5" ht="25.5">
      <c r="A31" s="39" t="s">
        <v>57</v>
      </c>
      <c r="E31" s="40" t="s">
        <v>527</v>
      </c>
    </row>
    <row r="32" spans="1:18" ht="12.75" customHeight="1">
      <c r="A32" s="6" t="s">
        <v>48</v>
      </c>
      <c r="B32" s="6"/>
      <c r="C32" s="44" t="s">
        <v>27</v>
      </c>
      <c r="D32" s="6"/>
      <c r="E32" s="29" t="s">
        <v>185</v>
      </c>
      <c r="F32" s="6"/>
      <c r="G32" s="6"/>
      <c r="H32" s="6"/>
      <c r="I32" s="45">
        <f>0+Q32</f>
      </c>
      <c r="O32">
        <f>0+R32</f>
      </c>
      <c r="Q32">
        <f>0+I33+I36+I39+I42+I45+I48</f>
      </c>
      <c r="R32">
        <f>0+O33+O36+O39+O42+O45+O48</f>
      </c>
    </row>
    <row r="33" spans="1:16" ht="12.75">
      <c r="A33" s="26" t="s">
        <v>50</v>
      </c>
      <c r="B33" s="31" t="s">
        <v>106</v>
      </c>
      <c r="C33" s="31" t="s">
        <v>528</v>
      </c>
      <c r="D33" s="26" t="s">
        <v>52</v>
      </c>
      <c r="E33" s="32" t="s">
        <v>529</v>
      </c>
      <c r="F33" s="33" t="s">
        <v>54</v>
      </c>
      <c r="G33" s="34">
        <v>4.608</v>
      </c>
      <c r="H33" s="35">
        <v>0</v>
      </c>
      <c r="I33" s="36">
        <f>ROUND(ROUND(H33,2)*ROUND(G33,3),2)</f>
      </c>
      <c r="O33">
        <f>(I33*21)/100</f>
      </c>
      <c r="P33" t="s">
        <v>27</v>
      </c>
    </row>
    <row r="34" spans="1:5" ht="12.75">
      <c r="A34" s="37" t="s">
        <v>55</v>
      </c>
      <c r="E34" s="38" t="s">
        <v>530</v>
      </c>
    </row>
    <row r="35" spans="1:5" ht="25.5">
      <c r="A35" s="41" t="s">
        <v>57</v>
      </c>
      <c r="E35" s="40" t="s">
        <v>531</v>
      </c>
    </row>
    <row r="36" spans="1:16" ht="12.75">
      <c r="A36" s="26" t="s">
        <v>50</v>
      </c>
      <c r="B36" s="31" t="s">
        <v>44</v>
      </c>
      <c r="C36" s="31" t="s">
        <v>532</v>
      </c>
      <c r="D36" s="26" t="s">
        <v>52</v>
      </c>
      <c r="E36" s="32" t="s">
        <v>533</v>
      </c>
      <c r="F36" s="33" t="s">
        <v>92</v>
      </c>
      <c r="G36" s="34">
        <v>25.52</v>
      </c>
      <c r="H36" s="35">
        <v>0</v>
      </c>
      <c r="I36" s="36">
        <f>ROUND(ROUND(H36,2)*ROUND(G36,3),2)</f>
      </c>
      <c r="O36">
        <f>(I36*21)/100</f>
      </c>
      <c r="P36" t="s">
        <v>27</v>
      </c>
    </row>
    <row r="37" spans="1:5" ht="12.75">
      <c r="A37" s="37" t="s">
        <v>55</v>
      </c>
      <c r="E37" s="38" t="s">
        <v>534</v>
      </c>
    </row>
    <row r="38" spans="1:5" ht="38.25">
      <c r="A38" s="41" t="s">
        <v>57</v>
      </c>
      <c r="E38" s="40" t="s">
        <v>535</v>
      </c>
    </row>
    <row r="39" spans="1:16" ht="12.75">
      <c r="A39" s="26" t="s">
        <v>50</v>
      </c>
      <c r="B39" s="31" t="s">
        <v>46</v>
      </c>
      <c r="C39" s="31" t="s">
        <v>536</v>
      </c>
      <c r="D39" s="26" t="s">
        <v>52</v>
      </c>
      <c r="E39" s="32" t="s">
        <v>537</v>
      </c>
      <c r="F39" s="33" t="s">
        <v>81</v>
      </c>
      <c r="G39" s="34">
        <v>1.76</v>
      </c>
      <c r="H39" s="35">
        <v>0</v>
      </c>
      <c r="I39" s="36">
        <f>ROUND(ROUND(H39,2)*ROUND(G39,3),2)</f>
      </c>
      <c r="O39">
        <f>(I39*21)/100</f>
      </c>
      <c r="P39" t="s">
        <v>27</v>
      </c>
    </row>
    <row r="40" spans="1:5" ht="12.75">
      <c r="A40" s="37" t="s">
        <v>55</v>
      </c>
      <c r="E40" s="38" t="s">
        <v>538</v>
      </c>
    </row>
    <row r="41" spans="1:5" ht="25.5">
      <c r="A41" s="41" t="s">
        <v>57</v>
      </c>
      <c r="E41" s="40" t="s">
        <v>539</v>
      </c>
    </row>
    <row r="42" spans="1:16" ht="12.75">
      <c r="A42" s="26" t="s">
        <v>50</v>
      </c>
      <c r="B42" s="31" t="s">
        <v>120</v>
      </c>
      <c r="C42" s="31" t="s">
        <v>540</v>
      </c>
      <c r="D42" s="26" t="s">
        <v>52</v>
      </c>
      <c r="E42" s="32" t="s">
        <v>541</v>
      </c>
      <c r="F42" s="33" t="s">
        <v>113</v>
      </c>
      <c r="G42" s="34">
        <v>40</v>
      </c>
      <c r="H42" s="35">
        <v>0</v>
      </c>
      <c r="I42" s="36">
        <f>ROUND(ROUND(H42,2)*ROUND(G42,3),2)</f>
      </c>
      <c r="O42">
        <f>(I42*21)/100</f>
      </c>
      <c r="P42" t="s">
        <v>27</v>
      </c>
    </row>
    <row r="43" spans="1:5" ht="76.5">
      <c r="A43" s="37" t="s">
        <v>55</v>
      </c>
      <c r="E43" s="38" t="s">
        <v>542</v>
      </c>
    </row>
    <row r="44" spans="1:5" ht="25.5">
      <c r="A44" s="41" t="s">
        <v>57</v>
      </c>
      <c r="E44" s="40" t="s">
        <v>543</v>
      </c>
    </row>
    <row r="45" spans="1:16" ht="12.75">
      <c r="A45" s="26" t="s">
        <v>50</v>
      </c>
      <c r="B45" s="31" t="s">
        <v>125</v>
      </c>
      <c r="C45" s="31" t="s">
        <v>544</v>
      </c>
      <c r="D45" s="26" t="s">
        <v>52</v>
      </c>
      <c r="E45" s="32" t="s">
        <v>545</v>
      </c>
      <c r="F45" s="33" t="s">
        <v>113</v>
      </c>
      <c r="G45" s="34">
        <v>16</v>
      </c>
      <c r="H45" s="35">
        <v>0</v>
      </c>
      <c r="I45" s="36">
        <f>ROUND(ROUND(H45,2)*ROUND(G45,3),2)</f>
      </c>
      <c r="O45">
        <f>(I45*21)/100</f>
      </c>
      <c r="P45" t="s">
        <v>27</v>
      </c>
    </row>
    <row r="46" spans="1:5" ht="76.5">
      <c r="A46" s="37" t="s">
        <v>55</v>
      </c>
      <c r="E46" s="38" t="s">
        <v>546</v>
      </c>
    </row>
    <row r="47" spans="1:5" ht="25.5">
      <c r="A47" s="41" t="s">
        <v>57</v>
      </c>
      <c r="E47" s="40" t="s">
        <v>547</v>
      </c>
    </row>
    <row r="48" spans="1:16" ht="12.75">
      <c r="A48" s="26" t="s">
        <v>50</v>
      </c>
      <c r="B48" s="31" t="s">
        <v>130</v>
      </c>
      <c r="C48" s="31" t="s">
        <v>548</v>
      </c>
      <c r="D48" s="26" t="s">
        <v>52</v>
      </c>
      <c r="E48" s="32" t="s">
        <v>549</v>
      </c>
      <c r="F48" s="33" t="s">
        <v>113</v>
      </c>
      <c r="G48" s="34">
        <v>32</v>
      </c>
      <c r="H48" s="35">
        <v>0</v>
      </c>
      <c r="I48" s="36">
        <f>ROUND(ROUND(H48,2)*ROUND(G48,3),2)</f>
      </c>
      <c r="O48">
        <f>(I48*21)/100</f>
      </c>
      <c r="P48" t="s">
        <v>27</v>
      </c>
    </row>
    <row r="49" spans="1:5" ht="76.5">
      <c r="A49" s="37" t="s">
        <v>55</v>
      </c>
      <c r="E49" s="38" t="s">
        <v>550</v>
      </c>
    </row>
    <row r="50" spans="1:5" ht="25.5">
      <c r="A50" s="39" t="s">
        <v>57</v>
      </c>
      <c r="E50" s="40" t="s">
        <v>551</v>
      </c>
    </row>
    <row r="51" spans="1:18" ht="12.75" customHeight="1">
      <c r="A51" s="6" t="s">
        <v>48</v>
      </c>
      <c r="B51" s="6"/>
      <c r="C51" s="44" t="s">
        <v>26</v>
      </c>
      <c r="D51" s="6"/>
      <c r="E51" s="29" t="s">
        <v>552</v>
      </c>
      <c r="F51" s="6"/>
      <c r="G51" s="6"/>
      <c r="H51" s="6"/>
      <c r="I51" s="45">
        <f>0+Q51</f>
      </c>
      <c r="O51">
        <f>0+R51</f>
      </c>
      <c r="Q51">
        <f>0+I52+I55+I58+I61+I64+I67</f>
      </c>
      <c r="R51">
        <f>0+O52+O55+O58+O61+O64+O67</f>
      </c>
    </row>
    <row r="52" spans="1:16" ht="12.75">
      <c r="A52" s="26" t="s">
        <v>50</v>
      </c>
      <c r="B52" s="31" t="s">
        <v>135</v>
      </c>
      <c r="C52" s="31" t="s">
        <v>553</v>
      </c>
      <c r="D52" s="26" t="s">
        <v>52</v>
      </c>
      <c r="E52" s="32" t="s">
        <v>554</v>
      </c>
      <c r="F52" s="33" t="s">
        <v>92</v>
      </c>
      <c r="G52" s="34">
        <v>5</v>
      </c>
      <c r="H52" s="35">
        <v>0</v>
      </c>
      <c r="I52" s="36">
        <f>ROUND(ROUND(H52,2)*ROUND(G52,3),2)</f>
      </c>
      <c r="O52">
        <f>(I52*21)/100</f>
      </c>
      <c r="P52" t="s">
        <v>27</v>
      </c>
    </row>
    <row r="53" spans="1:5" ht="12.75">
      <c r="A53" s="37" t="s">
        <v>55</v>
      </c>
      <c r="E53" s="38" t="s">
        <v>555</v>
      </c>
    </row>
    <row r="54" spans="1:5" ht="25.5">
      <c r="A54" s="41" t="s">
        <v>57</v>
      </c>
      <c r="E54" s="40" t="s">
        <v>556</v>
      </c>
    </row>
    <row r="55" spans="1:16" ht="12.75">
      <c r="A55" s="26" t="s">
        <v>50</v>
      </c>
      <c r="B55" s="31" t="s">
        <v>139</v>
      </c>
      <c r="C55" s="31" t="s">
        <v>557</v>
      </c>
      <c r="D55" s="26" t="s">
        <v>52</v>
      </c>
      <c r="E55" s="32" t="s">
        <v>558</v>
      </c>
      <c r="F55" s="33" t="s">
        <v>559</v>
      </c>
      <c r="G55" s="34">
        <v>60</v>
      </c>
      <c r="H55" s="35">
        <v>0</v>
      </c>
      <c r="I55" s="36">
        <f>ROUND(ROUND(H55,2)*ROUND(G55,3),2)</f>
      </c>
      <c r="O55">
        <f>(I55*21)/100</f>
      </c>
      <c r="P55" t="s">
        <v>27</v>
      </c>
    </row>
    <row r="56" spans="1:5" ht="12.75">
      <c r="A56" s="37" t="s">
        <v>55</v>
      </c>
      <c r="E56" s="38" t="s">
        <v>560</v>
      </c>
    </row>
    <row r="57" spans="1:5" ht="25.5">
      <c r="A57" s="41" t="s">
        <v>57</v>
      </c>
      <c r="E57" s="40" t="s">
        <v>561</v>
      </c>
    </row>
    <row r="58" spans="1:16" ht="12.75">
      <c r="A58" s="26" t="s">
        <v>50</v>
      </c>
      <c r="B58" s="31" t="s">
        <v>144</v>
      </c>
      <c r="C58" s="31" t="s">
        <v>562</v>
      </c>
      <c r="D58" s="26" t="s">
        <v>52</v>
      </c>
      <c r="E58" s="32" t="s">
        <v>563</v>
      </c>
      <c r="F58" s="33" t="s">
        <v>92</v>
      </c>
      <c r="G58" s="34">
        <v>3.9</v>
      </c>
      <c r="H58" s="35">
        <v>0</v>
      </c>
      <c r="I58" s="36">
        <f>ROUND(ROUND(H58,2)*ROUND(G58,3),2)</f>
      </c>
      <c r="O58">
        <f>(I58*21)/100</f>
      </c>
      <c r="P58" t="s">
        <v>27</v>
      </c>
    </row>
    <row r="59" spans="1:5" ht="51">
      <c r="A59" s="37" t="s">
        <v>55</v>
      </c>
      <c r="E59" s="38" t="s">
        <v>564</v>
      </c>
    </row>
    <row r="60" spans="1:5" ht="25.5">
      <c r="A60" s="41" t="s">
        <v>57</v>
      </c>
      <c r="E60" s="40" t="s">
        <v>565</v>
      </c>
    </row>
    <row r="61" spans="1:16" ht="12.75">
      <c r="A61" s="26" t="s">
        <v>50</v>
      </c>
      <c r="B61" s="31" t="s">
        <v>149</v>
      </c>
      <c r="C61" s="31" t="s">
        <v>566</v>
      </c>
      <c r="D61" s="26" t="s">
        <v>52</v>
      </c>
      <c r="E61" s="32" t="s">
        <v>567</v>
      </c>
      <c r="F61" s="33" t="s">
        <v>81</v>
      </c>
      <c r="G61" s="34">
        <v>0.4</v>
      </c>
      <c r="H61" s="35">
        <v>0</v>
      </c>
      <c r="I61" s="36">
        <f>ROUND(ROUND(H61,2)*ROUND(G61,3),2)</f>
      </c>
      <c r="O61">
        <f>(I61*21)/100</f>
      </c>
      <c r="P61" t="s">
        <v>27</v>
      </c>
    </row>
    <row r="62" spans="1:5" ht="12.75">
      <c r="A62" s="37" t="s">
        <v>55</v>
      </c>
      <c r="E62" s="38" t="s">
        <v>538</v>
      </c>
    </row>
    <row r="63" spans="1:5" ht="25.5">
      <c r="A63" s="41" t="s">
        <v>57</v>
      </c>
      <c r="E63" s="40" t="s">
        <v>568</v>
      </c>
    </row>
    <row r="64" spans="1:16" ht="12.75">
      <c r="A64" s="26" t="s">
        <v>50</v>
      </c>
      <c r="B64" s="31" t="s">
        <v>153</v>
      </c>
      <c r="C64" s="31" t="s">
        <v>569</v>
      </c>
      <c r="D64" s="26" t="s">
        <v>52</v>
      </c>
      <c r="E64" s="32" t="s">
        <v>570</v>
      </c>
      <c r="F64" s="33" t="s">
        <v>92</v>
      </c>
      <c r="G64" s="34">
        <v>2.9</v>
      </c>
      <c r="H64" s="35">
        <v>0</v>
      </c>
      <c r="I64" s="36">
        <f>ROUND(ROUND(H64,2)*ROUND(G64,3),2)</f>
      </c>
      <c r="O64">
        <f>(I64*21)/100</f>
      </c>
      <c r="P64" t="s">
        <v>27</v>
      </c>
    </row>
    <row r="65" spans="1:5" ht="38.25">
      <c r="A65" s="37" t="s">
        <v>55</v>
      </c>
      <c r="E65" s="38" t="s">
        <v>571</v>
      </c>
    </row>
    <row r="66" spans="1:5" ht="25.5">
      <c r="A66" s="41" t="s">
        <v>57</v>
      </c>
      <c r="E66" s="40" t="s">
        <v>572</v>
      </c>
    </row>
    <row r="67" spans="1:16" ht="12.75">
      <c r="A67" s="26" t="s">
        <v>50</v>
      </c>
      <c r="B67" s="31" t="s">
        <v>158</v>
      </c>
      <c r="C67" s="31" t="s">
        <v>573</v>
      </c>
      <c r="D67" s="26" t="s">
        <v>52</v>
      </c>
      <c r="E67" s="32" t="s">
        <v>574</v>
      </c>
      <c r="F67" s="33" t="s">
        <v>81</v>
      </c>
      <c r="G67" s="34">
        <v>0.4</v>
      </c>
      <c r="H67" s="35">
        <v>0</v>
      </c>
      <c r="I67" s="36">
        <f>ROUND(ROUND(H67,2)*ROUND(G67,3),2)</f>
      </c>
      <c r="O67">
        <f>(I67*21)/100</f>
      </c>
      <c r="P67" t="s">
        <v>27</v>
      </c>
    </row>
    <row r="68" spans="1:5" ht="12.75">
      <c r="A68" s="37" t="s">
        <v>55</v>
      </c>
      <c r="E68" s="38" t="s">
        <v>538</v>
      </c>
    </row>
    <row r="69" spans="1:5" ht="25.5">
      <c r="A69" s="39" t="s">
        <v>57</v>
      </c>
      <c r="E69" s="40" t="s">
        <v>575</v>
      </c>
    </row>
    <row r="70" spans="1:18" ht="12.75" customHeight="1">
      <c r="A70" s="6" t="s">
        <v>48</v>
      </c>
      <c r="B70" s="6"/>
      <c r="C70" s="44" t="s">
        <v>39</v>
      </c>
      <c r="D70" s="6"/>
      <c r="E70" s="29" t="s">
        <v>229</v>
      </c>
      <c r="F70" s="6"/>
      <c r="G70" s="6"/>
      <c r="H70" s="6"/>
      <c r="I70" s="45">
        <f>0+Q70</f>
      </c>
      <c r="O70">
        <f>0+R70</f>
      </c>
      <c r="Q70">
        <f>0+I71+I74</f>
      </c>
      <c r="R70">
        <f>0+O71+O74</f>
      </c>
    </row>
    <row r="71" spans="1:16" ht="12.75">
      <c r="A71" s="26" t="s">
        <v>50</v>
      </c>
      <c r="B71" s="31" t="s">
        <v>160</v>
      </c>
      <c r="C71" s="31" t="s">
        <v>251</v>
      </c>
      <c r="D71" s="26" t="s">
        <v>52</v>
      </c>
      <c r="E71" s="32" t="s">
        <v>252</v>
      </c>
      <c r="F71" s="33" t="s">
        <v>54</v>
      </c>
      <c r="G71" s="34">
        <v>1.9</v>
      </c>
      <c r="H71" s="35">
        <v>0</v>
      </c>
      <c r="I71" s="36">
        <f>ROUND(ROUND(H71,2)*ROUND(G71,3),2)</f>
      </c>
      <c r="O71">
        <f>(I71*21)/100</f>
      </c>
      <c r="P71" t="s">
        <v>27</v>
      </c>
    </row>
    <row r="72" spans="1:5" ht="12.75">
      <c r="A72" s="37" t="s">
        <v>55</v>
      </c>
      <c r="E72" s="38" t="s">
        <v>576</v>
      </c>
    </row>
    <row r="73" spans="1:5" ht="25.5">
      <c r="A73" s="41" t="s">
        <v>57</v>
      </c>
      <c r="E73" s="40" t="s">
        <v>577</v>
      </c>
    </row>
    <row r="74" spans="1:16" ht="12.75">
      <c r="A74" s="26" t="s">
        <v>50</v>
      </c>
      <c r="B74" s="31" t="s">
        <v>164</v>
      </c>
      <c r="C74" s="31" t="s">
        <v>318</v>
      </c>
      <c r="D74" s="26" t="s">
        <v>52</v>
      </c>
      <c r="E74" s="32" t="s">
        <v>319</v>
      </c>
      <c r="F74" s="33" t="s">
        <v>54</v>
      </c>
      <c r="G74" s="34">
        <v>1.9</v>
      </c>
      <c r="H74" s="35">
        <v>0</v>
      </c>
      <c r="I74" s="36">
        <f>ROUND(ROUND(H74,2)*ROUND(G74,3),2)</f>
      </c>
      <c r="O74">
        <f>(I74*21)/100</f>
      </c>
      <c r="P74" t="s">
        <v>27</v>
      </c>
    </row>
    <row r="75" spans="1:5" ht="25.5">
      <c r="A75" s="37" t="s">
        <v>55</v>
      </c>
      <c r="E75" s="38" t="s">
        <v>320</v>
      </c>
    </row>
    <row r="76" spans="1:5" ht="25.5">
      <c r="A76" s="39" t="s">
        <v>57</v>
      </c>
      <c r="E76" s="40" t="s">
        <v>577</v>
      </c>
    </row>
    <row r="77" spans="1:18" ht="12.75" customHeight="1">
      <c r="A77" s="6" t="s">
        <v>48</v>
      </c>
      <c r="B77" s="6"/>
      <c r="C77" s="44" t="s">
        <v>41</v>
      </c>
      <c r="D77" s="6"/>
      <c r="E77" s="29" t="s">
        <v>327</v>
      </c>
      <c r="F77" s="6"/>
      <c r="G77" s="6"/>
      <c r="H77" s="6"/>
      <c r="I77" s="45">
        <f>0+Q77</f>
      </c>
      <c r="O77">
        <f>0+R77</f>
      </c>
      <c r="Q77">
        <f>0+I78+I81</f>
      </c>
      <c r="R77">
        <f>0+O78+O81</f>
      </c>
    </row>
    <row r="78" spans="1:16" ht="12.75">
      <c r="A78" s="26" t="s">
        <v>50</v>
      </c>
      <c r="B78" s="31" t="s">
        <v>168</v>
      </c>
      <c r="C78" s="31" t="s">
        <v>578</v>
      </c>
      <c r="D78" s="26" t="s">
        <v>52</v>
      </c>
      <c r="E78" s="32" t="s">
        <v>579</v>
      </c>
      <c r="F78" s="33" t="s">
        <v>54</v>
      </c>
      <c r="G78" s="34">
        <v>8.14</v>
      </c>
      <c r="H78" s="35">
        <v>0</v>
      </c>
      <c r="I78" s="36">
        <f>ROUND(ROUND(H78,2)*ROUND(G78,3),2)</f>
      </c>
      <c r="O78">
        <f>(I78*21)/100</f>
      </c>
      <c r="P78" t="s">
        <v>27</v>
      </c>
    </row>
    <row r="79" spans="1:5" ht="12.75">
      <c r="A79" s="37" t="s">
        <v>55</v>
      </c>
      <c r="E79" s="38" t="s">
        <v>52</v>
      </c>
    </row>
    <row r="80" spans="1:5" ht="25.5">
      <c r="A80" s="41" t="s">
        <v>57</v>
      </c>
      <c r="E80" s="40" t="s">
        <v>580</v>
      </c>
    </row>
    <row r="81" spans="1:16" ht="12.75">
      <c r="A81" s="26" t="s">
        <v>50</v>
      </c>
      <c r="B81" s="31" t="s">
        <v>172</v>
      </c>
      <c r="C81" s="31" t="s">
        <v>581</v>
      </c>
      <c r="D81" s="26" t="s">
        <v>52</v>
      </c>
      <c r="E81" s="32" t="s">
        <v>582</v>
      </c>
      <c r="F81" s="33" t="s">
        <v>54</v>
      </c>
      <c r="G81" s="34">
        <v>22.52</v>
      </c>
      <c r="H81" s="35">
        <v>0</v>
      </c>
      <c r="I81" s="36">
        <f>ROUND(ROUND(H81,2)*ROUND(G81,3),2)</f>
      </c>
      <c r="O81">
        <f>(I81*21)/100</f>
      </c>
      <c r="P81" t="s">
        <v>27</v>
      </c>
    </row>
    <row r="82" spans="1:5" ht="12.75">
      <c r="A82" s="37" t="s">
        <v>55</v>
      </c>
      <c r="E82" s="38" t="s">
        <v>583</v>
      </c>
    </row>
    <row r="83" spans="1:5" ht="25.5">
      <c r="A83" s="39" t="s">
        <v>57</v>
      </c>
      <c r="E83" s="40" t="s">
        <v>584</v>
      </c>
    </row>
    <row r="84" spans="1:18" ht="12.75" customHeight="1">
      <c r="A84" s="6" t="s">
        <v>48</v>
      </c>
      <c r="B84" s="6"/>
      <c r="C84" s="44" t="s">
        <v>101</v>
      </c>
      <c r="D84" s="6"/>
      <c r="E84" s="29" t="s">
        <v>585</v>
      </c>
      <c r="F84" s="6"/>
      <c r="G84" s="6"/>
      <c r="H84" s="6"/>
      <c r="I84" s="45">
        <f>0+Q84</f>
      </c>
      <c r="O84">
        <f>0+R84</f>
      </c>
      <c r="Q84">
        <f>0+I85+I88</f>
      </c>
      <c r="R84">
        <f>0+O85+O88</f>
      </c>
    </row>
    <row r="85" spans="1:16" ht="12.75">
      <c r="A85" s="26" t="s">
        <v>50</v>
      </c>
      <c r="B85" s="31" t="s">
        <v>177</v>
      </c>
      <c r="C85" s="31" t="s">
        <v>586</v>
      </c>
      <c r="D85" s="26" t="s">
        <v>52</v>
      </c>
      <c r="E85" s="32" t="s">
        <v>587</v>
      </c>
      <c r="F85" s="33" t="s">
        <v>54</v>
      </c>
      <c r="G85" s="34">
        <v>8.65</v>
      </c>
      <c r="H85" s="35">
        <v>0</v>
      </c>
      <c r="I85" s="36">
        <f>ROUND(ROUND(H85,2)*ROUND(G85,3),2)</f>
      </c>
      <c r="O85">
        <f>(I85*21)/100</f>
      </c>
      <c r="P85" t="s">
        <v>27</v>
      </c>
    </row>
    <row r="86" spans="1:5" ht="12.75">
      <c r="A86" s="37" t="s">
        <v>55</v>
      </c>
      <c r="E86" s="38" t="s">
        <v>52</v>
      </c>
    </row>
    <row r="87" spans="1:5" ht="25.5">
      <c r="A87" s="41" t="s">
        <v>57</v>
      </c>
      <c r="E87" s="40" t="s">
        <v>588</v>
      </c>
    </row>
    <row r="88" spans="1:16" ht="12.75">
      <c r="A88" s="26" t="s">
        <v>50</v>
      </c>
      <c r="B88" s="31" t="s">
        <v>181</v>
      </c>
      <c r="C88" s="31" t="s">
        <v>589</v>
      </c>
      <c r="D88" s="26" t="s">
        <v>52</v>
      </c>
      <c r="E88" s="32" t="s">
        <v>590</v>
      </c>
      <c r="F88" s="33" t="s">
        <v>54</v>
      </c>
      <c r="G88" s="34">
        <v>3.84</v>
      </c>
      <c r="H88" s="35">
        <v>0</v>
      </c>
      <c r="I88" s="36">
        <f>ROUND(ROUND(H88,2)*ROUND(G88,3),2)</f>
      </c>
      <c r="O88">
        <f>(I88*21)/100</f>
      </c>
      <c r="P88" t="s">
        <v>27</v>
      </c>
    </row>
    <row r="89" spans="1:5" ht="12.75">
      <c r="A89" s="37" t="s">
        <v>55</v>
      </c>
      <c r="E89" s="38" t="s">
        <v>52</v>
      </c>
    </row>
    <row r="90" spans="1:5" ht="25.5">
      <c r="A90" s="39" t="s">
        <v>57</v>
      </c>
      <c r="E90" s="40" t="s">
        <v>591</v>
      </c>
    </row>
    <row r="91" spans="1:18" ht="12.75" customHeight="1">
      <c r="A91" s="6" t="s">
        <v>48</v>
      </c>
      <c r="B91" s="6"/>
      <c r="C91" s="44" t="s">
        <v>44</v>
      </c>
      <c r="D91" s="6"/>
      <c r="E91" s="29" t="s">
        <v>346</v>
      </c>
      <c r="F91" s="6"/>
      <c r="G91" s="6"/>
      <c r="H91" s="6"/>
      <c r="I91" s="45">
        <f>0+Q91</f>
      </c>
      <c r="O91">
        <f>0+R91</f>
      </c>
      <c r="Q91">
        <f>0+I92+I95+I98</f>
      </c>
      <c r="R91">
        <f>0+O92+O95+O98</f>
      </c>
    </row>
    <row r="92" spans="1:16" ht="12.75">
      <c r="A92" s="26" t="s">
        <v>50</v>
      </c>
      <c r="B92" s="31" t="s">
        <v>186</v>
      </c>
      <c r="C92" s="31" t="s">
        <v>389</v>
      </c>
      <c r="D92" s="26" t="s">
        <v>79</v>
      </c>
      <c r="E92" s="32" t="s">
        <v>390</v>
      </c>
      <c r="F92" s="33" t="s">
        <v>113</v>
      </c>
      <c r="G92" s="34">
        <v>4</v>
      </c>
      <c r="H92" s="35">
        <v>0</v>
      </c>
      <c r="I92" s="36">
        <f>ROUND(ROUND(H92,2)*ROUND(G92,3),2)</f>
      </c>
      <c r="O92">
        <f>(I92*21)/100</f>
      </c>
      <c r="P92" t="s">
        <v>27</v>
      </c>
    </row>
    <row r="93" spans="1:5" ht="25.5">
      <c r="A93" s="37" t="s">
        <v>55</v>
      </c>
      <c r="E93" s="38" t="s">
        <v>592</v>
      </c>
    </row>
    <row r="94" spans="1:5" ht="25.5">
      <c r="A94" s="41" t="s">
        <v>57</v>
      </c>
      <c r="E94" s="40" t="s">
        <v>593</v>
      </c>
    </row>
    <row r="95" spans="1:16" ht="12.75">
      <c r="A95" s="26" t="s">
        <v>50</v>
      </c>
      <c r="B95" s="31" t="s">
        <v>190</v>
      </c>
      <c r="C95" s="31" t="s">
        <v>594</v>
      </c>
      <c r="D95" s="26" t="s">
        <v>52</v>
      </c>
      <c r="E95" s="32" t="s">
        <v>595</v>
      </c>
      <c r="F95" s="33" t="s">
        <v>113</v>
      </c>
      <c r="G95" s="34">
        <v>13.6</v>
      </c>
      <c r="H95" s="35">
        <v>0</v>
      </c>
      <c r="I95" s="36">
        <f>ROUND(ROUND(H95,2)*ROUND(G95,3),2)</f>
      </c>
      <c r="O95">
        <f>(I95*21)/100</f>
      </c>
      <c r="P95" t="s">
        <v>27</v>
      </c>
    </row>
    <row r="96" spans="1:5" ht="12.75">
      <c r="A96" s="37" t="s">
        <v>55</v>
      </c>
      <c r="E96" s="38" t="s">
        <v>52</v>
      </c>
    </row>
    <row r="97" spans="1:5" ht="25.5">
      <c r="A97" s="41" t="s">
        <v>57</v>
      </c>
      <c r="E97" s="40" t="s">
        <v>596</v>
      </c>
    </row>
    <row r="98" spans="1:16" ht="12.75">
      <c r="A98" s="26" t="s">
        <v>50</v>
      </c>
      <c r="B98" s="31" t="s">
        <v>196</v>
      </c>
      <c r="C98" s="31" t="s">
        <v>441</v>
      </c>
      <c r="D98" s="26" t="s">
        <v>52</v>
      </c>
      <c r="E98" s="32" t="s">
        <v>442</v>
      </c>
      <c r="F98" s="33" t="s">
        <v>92</v>
      </c>
      <c r="G98" s="34">
        <v>7.32</v>
      </c>
      <c r="H98" s="35">
        <v>0</v>
      </c>
      <c r="I98" s="36">
        <f>ROUND(ROUND(H98,2)*ROUND(G98,3),2)</f>
      </c>
      <c r="O98">
        <f>(I98*21)/100</f>
      </c>
      <c r="P98" t="s">
        <v>27</v>
      </c>
    </row>
    <row r="99" spans="1:5" ht="25.5">
      <c r="A99" s="37" t="s">
        <v>55</v>
      </c>
      <c r="E99" s="38" t="s">
        <v>97</v>
      </c>
    </row>
    <row r="100" spans="1:5" ht="51">
      <c r="A100" s="39" t="s">
        <v>57</v>
      </c>
      <c r="E100" s="40" t="s">
        <v>597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0+O9+O13+O32+O36+O40+O107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598</v>
      </c>
      <c r="I3" s="42">
        <f>0+I9+I13+I32+I36+I40+I107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598</v>
      </c>
      <c r="D5" s="6"/>
      <c r="E5" s="18" t="s">
        <v>599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601</v>
      </c>
      <c r="D10" s="26" t="s">
        <v>52</v>
      </c>
      <c r="E10" s="32" t="s">
        <v>80</v>
      </c>
      <c r="F10" s="33" t="s">
        <v>92</v>
      </c>
      <c r="G10" s="34">
        <v>47.011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602</v>
      </c>
    </row>
    <row r="12" spans="1:5" ht="102">
      <c r="A12" s="39" t="s">
        <v>57</v>
      </c>
      <c r="E12" s="40" t="s">
        <v>603</v>
      </c>
    </row>
    <row r="13" spans="1:18" ht="12.75" customHeight="1">
      <c r="A13" s="6" t="s">
        <v>48</v>
      </c>
      <c r="B13" s="6"/>
      <c r="C13" s="44" t="s">
        <v>33</v>
      </c>
      <c r="D13" s="6"/>
      <c r="E13" s="29" t="s">
        <v>49</v>
      </c>
      <c r="F13" s="6"/>
      <c r="G13" s="6"/>
      <c r="H13" s="6"/>
      <c r="I13" s="45">
        <f>0+Q13</f>
      </c>
      <c r="O13">
        <f>0+R13</f>
      </c>
      <c r="Q13">
        <f>0+I14+I17+I20+I23+I26+I29</f>
      </c>
      <c r="R13">
        <f>0+O14+O17+O20+O23+O26+O29</f>
      </c>
    </row>
    <row r="14" spans="1:16" ht="12.75">
      <c r="A14" s="26" t="s">
        <v>50</v>
      </c>
      <c r="B14" s="31" t="s">
        <v>27</v>
      </c>
      <c r="C14" s="31" t="s">
        <v>604</v>
      </c>
      <c r="D14" s="26" t="s">
        <v>52</v>
      </c>
      <c r="E14" s="32" t="s">
        <v>605</v>
      </c>
      <c r="F14" s="33" t="s">
        <v>92</v>
      </c>
      <c r="G14" s="34">
        <v>26.117</v>
      </c>
      <c r="H14" s="35">
        <v>0</v>
      </c>
      <c r="I14" s="36">
        <f>ROUND(ROUND(H14,2)*ROUND(G14,3),2)</f>
      </c>
      <c r="O14">
        <f>(I14*21)/100</f>
      </c>
      <c r="P14" t="s">
        <v>27</v>
      </c>
    </row>
    <row r="15" spans="1:5" ht="12.75">
      <c r="A15" s="37" t="s">
        <v>55</v>
      </c>
      <c r="E15" s="38" t="s">
        <v>606</v>
      </c>
    </row>
    <row r="16" spans="1:5" ht="102">
      <c r="A16" s="41" t="s">
        <v>57</v>
      </c>
      <c r="E16" s="40" t="s">
        <v>607</v>
      </c>
    </row>
    <row r="17" spans="1:16" ht="12.75">
      <c r="A17" s="26" t="s">
        <v>50</v>
      </c>
      <c r="B17" s="31" t="s">
        <v>26</v>
      </c>
      <c r="C17" s="31" t="s">
        <v>608</v>
      </c>
      <c r="D17" s="26" t="s">
        <v>52</v>
      </c>
      <c r="E17" s="32" t="s">
        <v>609</v>
      </c>
      <c r="F17" s="33" t="s">
        <v>92</v>
      </c>
      <c r="G17" s="34">
        <v>8.917</v>
      </c>
      <c r="H17" s="35">
        <v>0</v>
      </c>
      <c r="I17" s="36">
        <f>ROUND(ROUND(H17,2)*ROUND(G17,3),2)</f>
      </c>
      <c r="O17">
        <f>(I17*21)/100</f>
      </c>
      <c r="P17" t="s">
        <v>27</v>
      </c>
    </row>
    <row r="18" spans="1:5" ht="12.75">
      <c r="A18" s="37" t="s">
        <v>55</v>
      </c>
      <c r="E18" s="38" t="s">
        <v>610</v>
      </c>
    </row>
    <row r="19" spans="1:5" ht="89.25">
      <c r="A19" s="41" t="s">
        <v>57</v>
      </c>
      <c r="E19" s="40" t="s">
        <v>611</v>
      </c>
    </row>
    <row r="20" spans="1:16" ht="12.75">
      <c r="A20" s="26" t="s">
        <v>50</v>
      </c>
      <c r="B20" s="31" t="s">
        <v>37</v>
      </c>
      <c r="C20" s="31" t="s">
        <v>612</v>
      </c>
      <c r="D20" s="26" t="s">
        <v>52</v>
      </c>
      <c r="E20" s="32" t="s">
        <v>613</v>
      </c>
      <c r="F20" s="33" t="s">
        <v>92</v>
      </c>
      <c r="G20" s="34">
        <v>74.96</v>
      </c>
      <c r="H20" s="35">
        <v>0</v>
      </c>
      <c r="I20" s="36">
        <f>ROUND(ROUND(H20,2)*ROUND(G20,3),2)</f>
      </c>
      <c r="O20">
        <f>(I20*21)/100</f>
      </c>
      <c r="P20" t="s">
        <v>27</v>
      </c>
    </row>
    <row r="21" spans="1:5" ht="12.75">
      <c r="A21" s="37" t="s">
        <v>55</v>
      </c>
      <c r="E21" s="38" t="s">
        <v>614</v>
      </c>
    </row>
    <row r="22" spans="1:5" ht="38.25">
      <c r="A22" s="41" t="s">
        <v>57</v>
      </c>
      <c r="E22" s="40" t="s">
        <v>615</v>
      </c>
    </row>
    <row r="23" spans="1:16" ht="12.75">
      <c r="A23" s="26" t="s">
        <v>50</v>
      </c>
      <c r="B23" s="31" t="s">
        <v>39</v>
      </c>
      <c r="C23" s="31" t="s">
        <v>150</v>
      </c>
      <c r="D23" s="26" t="s">
        <v>52</v>
      </c>
      <c r="E23" s="32" t="s">
        <v>151</v>
      </c>
      <c r="F23" s="33" t="s">
        <v>92</v>
      </c>
      <c r="G23" s="34">
        <v>26.117</v>
      </c>
      <c r="H23" s="35">
        <v>0</v>
      </c>
      <c r="I23" s="36">
        <f>ROUND(ROUND(H23,2)*ROUND(G23,3),2)</f>
      </c>
      <c r="O23">
        <f>(I23*21)/100</f>
      </c>
      <c r="P23" t="s">
        <v>27</v>
      </c>
    </row>
    <row r="24" spans="1:5" ht="12.75">
      <c r="A24" s="37" t="s">
        <v>55</v>
      </c>
      <c r="E24" s="38" t="s">
        <v>606</v>
      </c>
    </row>
    <row r="25" spans="1:5" ht="102">
      <c r="A25" s="41" t="s">
        <v>57</v>
      </c>
      <c r="E25" s="40" t="s">
        <v>607</v>
      </c>
    </row>
    <row r="26" spans="1:16" ht="12.75">
      <c r="A26" s="26" t="s">
        <v>50</v>
      </c>
      <c r="B26" s="31" t="s">
        <v>41</v>
      </c>
      <c r="C26" s="31" t="s">
        <v>616</v>
      </c>
      <c r="D26" s="26" t="s">
        <v>52</v>
      </c>
      <c r="E26" s="32" t="s">
        <v>617</v>
      </c>
      <c r="F26" s="33" t="s">
        <v>92</v>
      </c>
      <c r="G26" s="34">
        <v>57.76</v>
      </c>
      <c r="H26" s="35">
        <v>0</v>
      </c>
      <c r="I26" s="36">
        <f>ROUND(ROUND(H26,2)*ROUND(G26,3),2)</f>
      </c>
      <c r="O26">
        <f>(I26*21)/100</f>
      </c>
      <c r="P26" t="s">
        <v>27</v>
      </c>
    </row>
    <row r="27" spans="1:5" ht="12.75">
      <c r="A27" s="37" t="s">
        <v>55</v>
      </c>
      <c r="E27" s="38" t="s">
        <v>52</v>
      </c>
    </row>
    <row r="28" spans="1:5" ht="76.5">
      <c r="A28" s="41" t="s">
        <v>57</v>
      </c>
      <c r="E28" s="40" t="s">
        <v>618</v>
      </c>
    </row>
    <row r="29" spans="1:16" ht="12.75">
      <c r="A29" s="26" t="s">
        <v>50</v>
      </c>
      <c r="B29" s="31" t="s">
        <v>101</v>
      </c>
      <c r="C29" s="31" t="s">
        <v>619</v>
      </c>
      <c r="D29" s="26" t="s">
        <v>52</v>
      </c>
      <c r="E29" s="32" t="s">
        <v>620</v>
      </c>
      <c r="F29" s="33" t="s">
        <v>92</v>
      </c>
      <c r="G29" s="34">
        <v>11.9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12.75">
      <c r="A30" s="37" t="s">
        <v>55</v>
      </c>
      <c r="E30" s="38" t="s">
        <v>621</v>
      </c>
    </row>
    <row r="31" spans="1:5" ht="12.75">
      <c r="A31" s="39" t="s">
        <v>57</v>
      </c>
      <c r="E31" s="40" t="s">
        <v>622</v>
      </c>
    </row>
    <row r="32" spans="1:18" ht="12.75" customHeight="1">
      <c r="A32" s="6" t="s">
        <v>48</v>
      </c>
      <c r="B32" s="6"/>
      <c r="C32" s="44" t="s">
        <v>27</v>
      </c>
      <c r="D32" s="6"/>
      <c r="E32" s="29" t="s">
        <v>185</v>
      </c>
      <c r="F32" s="6"/>
      <c r="G32" s="6"/>
      <c r="H32" s="6"/>
      <c r="I32" s="45">
        <f>0+Q32</f>
      </c>
      <c r="O32">
        <f>0+R32</f>
      </c>
      <c r="Q32">
        <f>0+I33</f>
      </c>
      <c r="R32">
        <f>0+O33</f>
      </c>
    </row>
    <row r="33" spans="1:16" ht="12.75">
      <c r="A33" s="26" t="s">
        <v>50</v>
      </c>
      <c r="B33" s="31" t="s">
        <v>106</v>
      </c>
      <c r="C33" s="31" t="s">
        <v>623</v>
      </c>
      <c r="D33" s="26" t="s">
        <v>52</v>
      </c>
      <c r="E33" s="32" t="s">
        <v>624</v>
      </c>
      <c r="F33" s="33" t="s">
        <v>92</v>
      </c>
      <c r="G33" s="34">
        <v>8.517</v>
      </c>
      <c r="H33" s="35">
        <v>0</v>
      </c>
      <c r="I33" s="36">
        <f>ROUND(ROUND(H33,2)*ROUND(G33,3),2)</f>
      </c>
      <c r="O33">
        <f>(I33*21)/100</f>
      </c>
      <c r="P33" t="s">
        <v>27</v>
      </c>
    </row>
    <row r="34" spans="1:5" ht="12.75">
      <c r="A34" s="37" t="s">
        <v>55</v>
      </c>
      <c r="E34" s="38" t="s">
        <v>625</v>
      </c>
    </row>
    <row r="35" spans="1:5" ht="63.75">
      <c r="A35" s="39" t="s">
        <v>57</v>
      </c>
      <c r="E35" s="40" t="s">
        <v>626</v>
      </c>
    </row>
    <row r="36" spans="1:18" ht="12.75" customHeight="1">
      <c r="A36" s="6" t="s">
        <v>48</v>
      </c>
      <c r="B36" s="6"/>
      <c r="C36" s="44" t="s">
        <v>37</v>
      </c>
      <c r="D36" s="6"/>
      <c r="E36" s="29" t="s">
        <v>195</v>
      </c>
      <c r="F36" s="6"/>
      <c r="G36" s="6"/>
      <c r="H36" s="6"/>
      <c r="I36" s="45">
        <f>0+Q36</f>
      </c>
      <c r="O36">
        <f>0+R36</f>
      </c>
      <c r="Q36">
        <f>0+I37</f>
      </c>
      <c r="R36">
        <f>0+O37</f>
      </c>
    </row>
    <row r="37" spans="1:16" ht="12.75">
      <c r="A37" s="26" t="s">
        <v>50</v>
      </c>
      <c r="B37" s="31" t="s">
        <v>44</v>
      </c>
      <c r="C37" s="31" t="s">
        <v>627</v>
      </c>
      <c r="D37" s="26" t="s">
        <v>52</v>
      </c>
      <c r="E37" s="32" t="s">
        <v>628</v>
      </c>
      <c r="F37" s="33" t="s">
        <v>92</v>
      </c>
      <c r="G37" s="34">
        <v>1.14</v>
      </c>
      <c r="H37" s="35">
        <v>0</v>
      </c>
      <c r="I37" s="36">
        <f>ROUND(ROUND(H37,2)*ROUND(G37,3),2)</f>
      </c>
      <c r="O37">
        <f>(I37*21)/100</f>
      </c>
      <c r="P37" t="s">
        <v>27</v>
      </c>
    </row>
    <row r="38" spans="1:5" ht="12.75">
      <c r="A38" s="37" t="s">
        <v>55</v>
      </c>
      <c r="E38" s="38" t="s">
        <v>52</v>
      </c>
    </row>
    <row r="39" spans="1:5" ht="12.75">
      <c r="A39" s="39" t="s">
        <v>57</v>
      </c>
      <c r="E39" s="40" t="s">
        <v>629</v>
      </c>
    </row>
    <row r="40" spans="1:18" ht="12.75" customHeight="1">
      <c r="A40" s="6" t="s">
        <v>48</v>
      </c>
      <c r="B40" s="6"/>
      <c r="C40" s="44" t="s">
        <v>101</v>
      </c>
      <c r="D40" s="6"/>
      <c r="E40" s="29" t="s">
        <v>585</v>
      </c>
      <c r="F40" s="6"/>
      <c r="G40" s="6"/>
      <c r="H40" s="6"/>
      <c r="I40" s="45">
        <f>0+Q40</f>
      </c>
      <c r="O40">
        <f>0+R40</f>
      </c>
      <c r="Q40">
        <f>0+I41+I44+I47+I50+I53+I56+I59+I62+I65+I68+I71+I74+I77+I80+I83+I86+I89+I92+I95+I98+I101+I104</f>
      </c>
      <c r="R40">
        <f>0+O41+O44+O47+O50+O53+O56+O59+O62+O65+O68+O71+O74+O77+O80+O83+O86+O89+O92+O95+O98+O101+O104</f>
      </c>
    </row>
    <row r="41" spans="1:16" ht="12.75">
      <c r="A41" s="26" t="s">
        <v>50</v>
      </c>
      <c r="B41" s="31" t="s">
        <v>46</v>
      </c>
      <c r="C41" s="31" t="s">
        <v>630</v>
      </c>
      <c r="D41" s="26" t="s">
        <v>52</v>
      </c>
      <c r="E41" s="32" t="s">
        <v>631</v>
      </c>
      <c r="F41" s="33" t="s">
        <v>113</v>
      </c>
      <c r="G41" s="34">
        <v>170</v>
      </c>
      <c r="H41" s="35">
        <v>0</v>
      </c>
      <c r="I41" s="36">
        <f>ROUND(ROUND(H41,2)*ROUND(G41,3),2)</f>
      </c>
      <c r="O41">
        <f>(I41*21)/100</f>
      </c>
      <c r="P41" t="s">
        <v>27</v>
      </c>
    </row>
    <row r="42" spans="1:5" ht="12.75">
      <c r="A42" s="37" t="s">
        <v>55</v>
      </c>
      <c r="E42" s="38" t="s">
        <v>632</v>
      </c>
    </row>
    <row r="43" spans="1:5" ht="12.75">
      <c r="A43" s="41" t="s">
        <v>57</v>
      </c>
      <c r="E43" s="40" t="s">
        <v>52</v>
      </c>
    </row>
    <row r="44" spans="1:16" ht="12.75">
      <c r="A44" s="26" t="s">
        <v>50</v>
      </c>
      <c r="B44" s="31" t="s">
        <v>120</v>
      </c>
      <c r="C44" s="31" t="s">
        <v>633</v>
      </c>
      <c r="D44" s="26" t="s">
        <v>52</v>
      </c>
      <c r="E44" s="32" t="s">
        <v>634</v>
      </c>
      <c r="F44" s="33" t="s">
        <v>113</v>
      </c>
      <c r="G44" s="34">
        <v>170</v>
      </c>
      <c r="H44" s="35">
        <v>0</v>
      </c>
      <c r="I44" s="36">
        <f>ROUND(ROUND(H44,2)*ROUND(G44,3),2)</f>
      </c>
      <c r="O44">
        <f>(I44*21)/100</f>
      </c>
      <c r="P44" t="s">
        <v>27</v>
      </c>
    </row>
    <row r="45" spans="1:5" ht="25.5">
      <c r="A45" s="37" t="s">
        <v>55</v>
      </c>
      <c r="E45" s="38" t="s">
        <v>635</v>
      </c>
    </row>
    <row r="46" spans="1:5" ht="12.75">
      <c r="A46" s="41" t="s">
        <v>57</v>
      </c>
      <c r="E46" s="40" t="s">
        <v>52</v>
      </c>
    </row>
    <row r="47" spans="1:16" ht="12.75">
      <c r="A47" s="26" t="s">
        <v>50</v>
      </c>
      <c r="B47" s="31" t="s">
        <v>125</v>
      </c>
      <c r="C47" s="31" t="s">
        <v>636</v>
      </c>
      <c r="D47" s="26" t="s">
        <v>52</v>
      </c>
      <c r="E47" s="32" t="s">
        <v>637</v>
      </c>
      <c r="F47" s="33" t="s">
        <v>113</v>
      </c>
      <c r="G47" s="34">
        <v>60</v>
      </c>
      <c r="H47" s="35">
        <v>0</v>
      </c>
      <c r="I47" s="36">
        <f>ROUND(ROUND(H47,2)*ROUND(G47,3),2)</f>
      </c>
      <c r="O47">
        <f>(I47*21)/100</f>
      </c>
      <c r="P47" t="s">
        <v>27</v>
      </c>
    </row>
    <row r="48" spans="1:5" ht="12.75">
      <c r="A48" s="37" t="s">
        <v>55</v>
      </c>
      <c r="E48" s="38" t="s">
        <v>638</v>
      </c>
    </row>
    <row r="49" spans="1:5" ht="12.75">
      <c r="A49" s="41" t="s">
        <v>57</v>
      </c>
      <c r="E49" s="40" t="s">
        <v>52</v>
      </c>
    </row>
    <row r="50" spans="1:16" ht="12.75">
      <c r="A50" s="26" t="s">
        <v>50</v>
      </c>
      <c r="B50" s="31" t="s">
        <v>130</v>
      </c>
      <c r="C50" s="31" t="s">
        <v>639</v>
      </c>
      <c r="D50" s="26" t="s">
        <v>52</v>
      </c>
      <c r="E50" s="32" t="s">
        <v>640</v>
      </c>
      <c r="F50" s="33" t="s">
        <v>61</v>
      </c>
      <c r="G50" s="34">
        <v>2</v>
      </c>
      <c r="H50" s="35">
        <v>0</v>
      </c>
      <c r="I50" s="36">
        <f>ROUND(ROUND(H50,2)*ROUND(G50,3),2)</f>
      </c>
      <c r="O50">
        <f>(I50*21)/100</f>
      </c>
      <c r="P50" t="s">
        <v>27</v>
      </c>
    </row>
    <row r="51" spans="1:5" ht="12.75">
      <c r="A51" s="37" t="s">
        <v>55</v>
      </c>
      <c r="E51" s="38" t="s">
        <v>52</v>
      </c>
    </row>
    <row r="52" spans="1:5" ht="12.75">
      <c r="A52" s="41" t="s">
        <v>57</v>
      </c>
      <c r="E52" s="40" t="s">
        <v>52</v>
      </c>
    </row>
    <row r="53" spans="1:16" ht="12.75">
      <c r="A53" s="26" t="s">
        <v>50</v>
      </c>
      <c r="B53" s="31" t="s">
        <v>135</v>
      </c>
      <c r="C53" s="31" t="s">
        <v>641</v>
      </c>
      <c r="D53" s="26" t="s">
        <v>52</v>
      </c>
      <c r="E53" s="32" t="s">
        <v>642</v>
      </c>
      <c r="F53" s="33" t="s">
        <v>61</v>
      </c>
      <c r="G53" s="34">
        <v>2</v>
      </c>
      <c r="H53" s="35">
        <v>0</v>
      </c>
      <c r="I53" s="36">
        <f>ROUND(ROUND(H53,2)*ROUND(G53,3),2)</f>
      </c>
      <c r="O53">
        <f>(I53*21)/100</f>
      </c>
      <c r="P53" t="s">
        <v>27</v>
      </c>
    </row>
    <row r="54" spans="1:5" ht="12.75">
      <c r="A54" s="37" t="s">
        <v>55</v>
      </c>
      <c r="E54" s="38" t="s">
        <v>52</v>
      </c>
    </row>
    <row r="55" spans="1:5" ht="12.75">
      <c r="A55" s="41" t="s">
        <v>57</v>
      </c>
      <c r="E55" s="40" t="s">
        <v>52</v>
      </c>
    </row>
    <row r="56" spans="1:16" ht="12.75">
      <c r="A56" s="26" t="s">
        <v>50</v>
      </c>
      <c r="B56" s="31" t="s">
        <v>139</v>
      </c>
      <c r="C56" s="31" t="s">
        <v>643</v>
      </c>
      <c r="D56" s="26" t="s">
        <v>52</v>
      </c>
      <c r="E56" s="32" t="s">
        <v>644</v>
      </c>
      <c r="F56" s="33" t="s">
        <v>113</v>
      </c>
      <c r="G56" s="34">
        <v>96</v>
      </c>
      <c r="H56" s="35">
        <v>0</v>
      </c>
      <c r="I56" s="36">
        <f>ROUND(ROUND(H56,2)*ROUND(G56,3),2)</f>
      </c>
      <c r="O56">
        <f>(I56*21)/100</f>
      </c>
      <c r="P56" t="s">
        <v>27</v>
      </c>
    </row>
    <row r="57" spans="1:5" ht="12.75">
      <c r="A57" s="37" t="s">
        <v>55</v>
      </c>
      <c r="E57" s="38" t="s">
        <v>645</v>
      </c>
    </row>
    <row r="58" spans="1:5" ht="51">
      <c r="A58" s="41" t="s">
        <v>57</v>
      </c>
      <c r="E58" s="40" t="s">
        <v>646</v>
      </c>
    </row>
    <row r="59" spans="1:16" ht="12.75">
      <c r="A59" s="26" t="s">
        <v>50</v>
      </c>
      <c r="B59" s="31" t="s">
        <v>144</v>
      </c>
      <c r="C59" s="31" t="s">
        <v>647</v>
      </c>
      <c r="D59" s="26" t="s">
        <v>52</v>
      </c>
      <c r="E59" s="32" t="s">
        <v>648</v>
      </c>
      <c r="F59" s="33" t="s">
        <v>113</v>
      </c>
      <c r="G59" s="34">
        <v>277.585</v>
      </c>
      <c r="H59" s="35">
        <v>0</v>
      </c>
      <c r="I59" s="36">
        <f>ROUND(ROUND(H59,2)*ROUND(G59,3),2)</f>
      </c>
      <c r="O59">
        <f>(I59*21)/100</f>
      </c>
      <c r="P59" t="s">
        <v>27</v>
      </c>
    </row>
    <row r="60" spans="1:5" ht="12.75">
      <c r="A60" s="37" t="s">
        <v>55</v>
      </c>
      <c r="E60" s="38" t="s">
        <v>649</v>
      </c>
    </row>
    <row r="61" spans="1:5" ht="12.75">
      <c r="A61" s="41" t="s">
        <v>57</v>
      </c>
      <c r="E61" s="40" t="s">
        <v>650</v>
      </c>
    </row>
    <row r="62" spans="1:16" ht="25.5">
      <c r="A62" s="26" t="s">
        <v>50</v>
      </c>
      <c r="B62" s="31" t="s">
        <v>149</v>
      </c>
      <c r="C62" s="31" t="s">
        <v>651</v>
      </c>
      <c r="D62" s="26" t="s">
        <v>52</v>
      </c>
      <c r="E62" s="32" t="s">
        <v>652</v>
      </c>
      <c r="F62" s="33" t="s">
        <v>61</v>
      </c>
      <c r="G62" s="34">
        <v>17</v>
      </c>
      <c r="H62" s="35">
        <v>0</v>
      </c>
      <c r="I62" s="36">
        <f>ROUND(ROUND(H62,2)*ROUND(G62,3),2)</f>
      </c>
      <c r="O62">
        <f>(I62*21)/100</f>
      </c>
      <c r="P62" t="s">
        <v>27</v>
      </c>
    </row>
    <row r="63" spans="1:5" ht="12.75">
      <c r="A63" s="37" t="s">
        <v>55</v>
      </c>
      <c r="E63" s="38" t="s">
        <v>52</v>
      </c>
    </row>
    <row r="64" spans="1:5" ht="12.75">
      <c r="A64" s="41" t="s">
        <v>57</v>
      </c>
      <c r="E64" s="40" t="s">
        <v>653</v>
      </c>
    </row>
    <row r="65" spans="1:16" ht="12.75">
      <c r="A65" s="26" t="s">
        <v>50</v>
      </c>
      <c r="B65" s="31" t="s">
        <v>153</v>
      </c>
      <c r="C65" s="31" t="s">
        <v>654</v>
      </c>
      <c r="D65" s="26" t="s">
        <v>52</v>
      </c>
      <c r="E65" s="32" t="s">
        <v>655</v>
      </c>
      <c r="F65" s="33" t="s">
        <v>61</v>
      </c>
      <c r="G65" s="34">
        <v>6</v>
      </c>
      <c r="H65" s="35">
        <v>0</v>
      </c>
      <c r="I65" s="36">
        <f>ROUND(ROUND(H65,2)*ROUND(G65,3),2)</f>
      </c>
      <c r="O65">
        <f>(I65*21)/100</f>
      </c>
      <c r="P65" t="s">
        <v>27</v>
      </c>
    </row>
    <row r="66" spans="1:5" ht="12.75">
      <c r="A66" s="37" t="s">
        <v>55</v>
      </c>
      <c r="E66" s="38" t="s">
        <v>52</v>
      </c>
    </row>
    <row r="67" spans="1:5" ht="12.75">
      <c r="A67" s="41" t="s">
        <v>57</v>
      </c>
      <c r="E67" s="40" t="s">
        <v>52</v>
      </c>
    </row>
    <row r="68" spans="1:16" ht="12.75">
      <c r="A68" s="26" t="s">
        <v>50</v>
      </c>
      <c r="B68" s="31" t="s">
        <v>158</v>
      </c>
      <c r="C68" s="31" t="s">
        <v>656</v>
      </c>
      <c r="D68" s="26" t="s">
        <v>52</v>
      </c>
      <c r="E68" s="32" t="s">
        <v>657</v>
      </c>
      <c r="F68" s="33" t="s">
        <v>113</v>
      </c>
      <c r="G68" s="34">
        <v>200</v>
      </c>
      <c r="H68" s="35">
        <v>0</v>
      </c>
      <c r="I68" s="36">
        <f>ROUND(ROUND(H68,2)*ROUND(G68,3),2)</f>
      </c>
      <c r="O68">
        <f>(I68*21)/100</f>
      </c>
      <c r="P68" t="s">
        <v>27</v>
      </c>
    </row>
    <row r="69" spans="1:5" ht="12.75">
      <c r="A69" s="37" t="s">
        <v>55</v>
      </c>
      <c r="E69" s="38" t="s">
        <v>658</v>
      </c>
    </row>
    <row r="70" spans="1:5" ht="12.75">
      <c r="A70" s="41" t="s">
        <v>57</v>
      </c>
      <c r="E70" s="40" t="s">
        <v>52</v>
      </c>
    </row>
    <row r="71" spans="1:16" ht="25.5">
      <c r="A71" s="26" t="s">
        <v>50</v>
      </c>
      <c r="B71" s="31" t="s">
        <v>160</v>
      </c>
      <c r="C71" s="31" t="s">
        <v>659</v>
      </c>
      <c r="D71" s="26" t="s">
        <v>52</v>
      </c>
      <c r="E71" s="32" t="s">
        <v>660</v>
      </c>
      <c r="F71" s="33" t="s">
        <v>61</v>
      </c>
      <c r="G71" s="34">
        <v>5</v>
      </c>
      <c r="H71" s="35">
        <v>0</v>
      </c>
      <c r="I71" s="36">
        <f>ROUND(ROUND(H71,2)*ROUND(G71,3),2)</f>
      </c>
      <c r="O71">
        <f>(I71*21)/100</f>
      </c>
      <c r="P71" t="s">
        <v>27</v>
      </c>
    </row>
    <row r="72" spans="1:5" ht="12.75">
      <c r="A72" s="37" t="s">
        <v>55</v>
      </c>
      <c r="E72" s="38" t="s">
        <v>52</v>
      </c>
    </row>
    <row r="73" spans="1:5" ht="12.75">
      <c r="A73" s="41" t="s">
        <v>57</v>
      </c>
      <c r="E73" s="40" t="s">
        <v>661</v>
      </c>
    </row>
    <row r="74" spans="1:16" ht="25.5">
      <c r="A74" s="26" t="s">
        <v>50</v>
      </c>
      <c r="B74" s="31" t="s">
        <v>164</v>
      </c>
      <c r="C74" s="31" t="s">
        <v>662</v>
      </c>
      <c r="D74" s="26" t="s">
        <v>52</v>
      </c>
      <c r="E74" s="32" t="s">
        <v>663</v>
      </c>
      <c r="F74" s="33" t="s">
        <v>61</v>
      </c>
      <c r="G74" s="34">
        <v>6</v>
      </c>
      <c r="H74" s="35">
        <v>0</v>
      </c>
      <c r="I74" s="36">
        <f>ROUND(ROUND(H74,2)*ROUND(G74,3),2)</f>
      </c>
      <c r="O74">
        <f>(I74*21)/100</f>
      </c>
      <c r="P74" t="s">
        <v>27</v>
      </c>
    </row>
    <row r="75" spans="1:5" ht="12.75">
      <c r="A75" s="37" t="s">
        <v>55</v>
      </c>
      <c r="E75" s="38" t="s">
        <v>52</v>
      </c>
    </row>
    <row r="76" spans="1:5" ht="12.75">
      <c r="A76" s="41" t="s">
        <v>57</v>
      </c>
      <c r="E76" s="40" t="s">
        <v>664</v>
      </c>
    </row>
    <row r="77" spans="1:16" ht="25.5">
      <c r="A77" s="26" t="s">
        <v>50</v>
      </c>
      <c r="B77" s="31" t="s">
        <v>168</v>
      </c>
      <c r="C77" s="31" t="s">
        <v>665</v>
      </c>
      <c r="D77" s="26" t="s">
        <v>52</v>
      </c>
      <c r="E77" s="32" t="s">
        <v>666</v>
      </c>
      <c r="F77" s="33" t="s">
        <v>61</v>
      </c>
      <c r="G77" s="34">
        <v>1</v>
      </c>
      <c r="H77" s="35">
        <v>0</v>
      </c>
      <c r="I77" s="36">
        <f>ROUND(ROUND(H77,2)*ROUND(G77,3),2)</f>
      </c>
      <c r="O77">
        <f>(I77*21)/100</f>
      </c>
      <c r="P77" t="s">
        <v>27</v>
      </c>
    </row>
    <row r="78" spans="1:5" ht="12.75">
      <c r="A78" s="37" t="s">
        <v>55</v>
      </c>
      <c r="E78" s="38" t="s">
        <v>667</v>
      </c>
    </row>
    <row r="79" spans="1:5" ht="12.75">
      <c r="A79" s="41" t="s">
        <v>57</v>
      </c>
      <c r="E79" s="40" t="s">
        <v>52</v>
      </c>
    </row>
    <row r="80" spans="1:16" ht="25.5">
      <c r="A80" s="26" t="s">
        <v>50</v>
      </c>
      <c r="B80" s="31" t="s">
        <v>172</v>
      </c>
      <c r="C80" s="31" t="s">
        <v>668</v>
      </c>
      <c r="D80" s="26" t="s">
        <v>52</v>
      </c>
      <c r="E80" s="32" t="s">
        <v>669</v>
      </c>
      <c r="F80" s="33" t="s">
        <v>61</v>
      </c>
      <c r="G80" s="34">
        <v>4</v>
      </c>
      <c r="H80" s="35">
        <v>0</v>
      </c>
      <c r="I80" s="36">
        <f>ROUND(ROUND(H80,2)*ROUND(G80,3),2)</f>
      </c>
      <c r="O80">
        <f>(I80*21)/100</f>
      </c>
      <c r="P80" t="s">
        <v>27</v>
      </c>
    </row>
    <row r="81" spans="1:5" ht="12.75">
      <c r="A81" s="37" t="s">
        <v>55</v>
      </c>
      <c r="E81" s="38" t="s">
        <v>670</v>
      </c>
    </row>
    <row r="82" spans="1:5" ht="12.75">
      <c r="A82" s="41" t="s">
        <v>57</v>
      </c>
      <c r="E82" s="40" t="s">
        <v>52</v>
      </c>
    </row>
    <row r="83" spans="1:16" ht="25.5">
      <c r="A83" s="26" t="s">
        <v>50</v>
      </c>
      <c r="B83" s="31" t="s">
        <v>177</v>
      </c>
      <c r="C83" s="31" t="s">
        <v>671</v>
      </c>
      <c r="D83" s="26" t="s">
        <v>52</v>
      </c>
      <c r="E83" s="32" t="s">
        <v>672</v>
      </c>
      <c r="F83" s="33" t="s">
        <v>61</v>
      </c>
      <c r="G83" s="34">
        <v>2</v>
      </c>
      <c r="H83" s="35">
        <v>0</v>
      </c>
      <c r="I83" s="36">
        <f>ROUND(ROUND(H83,2)*ROUND(G83,3),2)</f>
      </c>
      <c r="O83">
        <f>(I83*21)/100</f>
      </c>
      <c r="P83" t="s">
        <v>27</v>
      </c>
    </row>
    <row r="84" spans="1:5" ht="12.75">
      <c r="A84" s="37" t="s">
        <v>55</v>
      </c>
      <c r="E84" s="38" t="s">
        <v>667</v>
      </c>
    </row>
    <row r="85" spans="1:5" ht="12.75">
      <c r="A85" s="41" t="s">
        <v>57</v>
      </c>
      <c r="E85" s="40" t="s">
        <v>52</v>
      </c>
    </row>
    <row r="86" spans="1:16" ht="12.75">
      <c r="A86" s="26" t="s">
        <v>50</v>
      </c>
      <c r="B86" s="31" t="s">
        <v>181</v>
      </c>
      <c r="C86" s="31" t="s">
        <v>673</v>
      </c>
      <c r="D86" s="26" t="s">
        <v>84</v>
      </c>
      <c r="E86" s="32" t="s">
        <v>674</v>
      </c>
      <c r="F86" s="33" t="s">
        <v>61</v>
      </c>
      <c r="G86" s="34">
        <v>4</v>
      </c>
      <c r="H86" s="35">
        <v>0</v>
      </c>
      <c r="I86" s="36">
        <f>ROUND(ROUND(H86,2)*ROUND(G86,3),2)</f>
      </c>
      <c r="O86">
        <f>(I86*21)/100</f>
      </c>
      <c r="P86" t="s">
        <v>27</v>
      </c>
    </row>
    <row r="87" spans="1:5" ht="25.5">
      <c r="A87" s="37" t="s">
        <v>55</v>
      </c>
      <c r="E87" s="38" t="s">
        <v>675</v>
      </c>
    </row>
    <row r="88" spans="1:5" ht="12.75">
      <c r="A88" s="41" t="s">
        <v>57</v>
      </c>
      <c r="E88" s="40" t="s">
        <v>52</v>
      </c>
    </row>
    <row r="89" spans="1:16" ht="12.75">
      <c r="A89" s="26" t="s">
        <v>50</v>
      </c>
      <c r="B89" s="31" t="s">
        <v>186</v>
      </c>
      <c r="C89" s="31" t="s">
        <v>673</v>
      </c>
      <c r="D89" s="26" t="s">
        <v>87</v>
      </c>
      <c r="E89" s="32" t="s">
        <v>674</v>
      </c>
      <c r="F89" s="33" t="s">
        <v>61</v>
      </c>
      <c r="G89" s="34">
        <v>5</v>
      </c>
      <c r="H89" s="35">
        <v>0</v>
      </c>
      <c r="I89" s="36">
        <f>ROUND(ROUND(H89,2)*ROUND(G89,3),2)</f>
      </c>
      <c r="O89">
        <f>(I89*21)/100</f>
      </c>
      <c r="P89" t="s">
        <v>27</v>
      </c>
    </row>
    <row r="90" spans="1:5" ht="38.25">
      <c r="A90" s="37" t="s">
        <v>55</v>
      </c>
      <c r="E90" s="38" t="s">
        <v>676</v>
      </c>
    </row>
    <row r="91" spans="1:5" ht="12.75">
      <c r="A91" s="41" t="s">
        <v>57</v>
      </c>
      <c r="E91" s="40" t="s">
        <v>677</v>
      </c>
    </row>
    <row r="92" spans="1:16" ht="25.5">
      <c r="A92" s="26" t="s">
        <v>50</v>
      </c>
      <c r="B92" s="31" t="s">
        <v>190</v>
      </c>
      <c r="C92" s="31" t="s">
        <v>678</v>
      </c>
      <c r="D92" s="26" t="s">
        <v>52</v>
      </c>
      <c r="E92" s="32" t="s">
        <v>679</v>
      </c>
      <c r="F92" s="33" t="s">
        <v>61</v>
      </c>
      <c r="G92" s="34">
        <v>2</v>
      </c>
      <c r="H92" s="35">
        <v>0</v>
      </c>
      <c r="I92" s="36">
        <f>ROUND(ROUND(H92,2)*ROUND(G92,3),2)</f>
      </c>
      <c r="O92">
        <f>(I92*21)/100</f>
      </c>
      <c r="P92" t="s">
        <v>27</v>
      </c>
    </row>
    <row r="93" spans="1:5" ht="25.5">
      <c r="A93" s="37" t="s">
        <v>55</v>
      </c>
      <c r="E93" s="38" t="s">
        <v>680</v>
      </c>
    </row>
    <row r="94" spans="1:5" ht="12.75">
      <c r="A94" s="41" t="s">
        <v>57</v>
      </c>
      <c r="E94" s="40" t="s">
        <v>52</v>
      </c>
    </row>
    <row r="95" spans="1:16" ht="25.5">
      <c r="A95" s="26" t="s">
        <v>50</v>
      </c>
      <c r="B95" s="31" t="s">
        <v>196</v>
      </c>
      <c r="C95" s="31" t="s">
        <v>681</v>
      </c>
      <c r="D95" s="26" t="s">
        <v>52</v>
      </c>
      <c r="E95" s="32" t="s">
        <v>682</v>
      </c>
      <c r="F95" s="33" t="s">
        <v>61</v>
      </c>
      <c r="G95" s="34">
        <v>1</v>
      </c>
      <c r="H95" s="35">
        <v>0</v>
      </c>
      <c r="I95" s="36">
        <f>ROUND(ROUND(H95,2)*ROUND(G95,3),2)</f>
      </c>
      <c r="O95">
        <f>(I95*21)/100</f>
      </c>
      <c r="P95" t="s">
        <v>27</v>
      </c>
    </row>
    <row r="96" spans="1:5" ht="12.75">
      <c r="A96" s="37" t="s">
        <v>55</v>
      </c>
      <c r="E96" s="38" t="s">
        <v>683</v>
      </c>
    </row>
    <row r="97" spans="1:5" ht="12.75">
      <c r="A97" s="41" t="s">
        <v>57</v>
      </c>
      <c r="E97" s="40" t="s">
        <v>52</v>
      </c>
    </row>
    <row r="98" spans="1:16" ht="12.75">
      <c r="A98" s="26" t="s">
        <v>50</v>
      </c>
      <c r="B98" s="31" t="s">
        <v>201</v>
      </c>
      <c r="C98" s="31" t="s">
        <v>684</v>
      </c>
      <c r="D98" s="26" t="s">
        <v>52</v>
      </c>
      <c r="E98" s="32" t="s">
        <v>685</v>
      </c>
      <c r="F98" s="33" t="s">
        <v>61</v>
      </c>
      <c r="G98" s="34">
        <v>8</v>
      </c>
      <c r="H98" s="35">
        <v>0</v>
      </c>
      <c r="I98" s="36">
        <f>ROUND(ROUND(H98,2)*ROUND(G98,3),2)</f>
      </c>
      <c r="O98">
        <f>(I98*21)/100</f>
      </c>
      <c r="P98" t="s">
        <v>27</v>
      </c>
    </row>
    <row r="99" spans="1:5" ht="12.75">
      <c r="A99" s="37" t="s">
        <v>55</v>
      </c>
      <c r="E99" s="38" t="s">
        <v>52</v>
      </c>
    </row>
    <row r="100" spans="1:5" ht="12.75">
      <c r="A100" s="41" t="s">
        <v>57</v>
      </c>
      <c r="E100" s="40" t="s">
        <v>52</v>
      </c>
    </row>
    <row r="101" spans="1:16" ht="25.5">
      <c r="A101" s="26" t="s">
        <v>50</v>
      </c>
      <c r="B101" s="31" t="s">
        <v>204</v>
      </c>
      <c r="C101" s="31" t="s">
        <v>686</v>
      </c>
      <c r="D101" s="26" t="s">
        <v>52</v>
      </c>
      <c r="E101" s="32" t="s">
        <v>687</v>
      </c>
      <c r="F101" s="33" t="s">
        <v>61</v>
      </c>
      <c r="G101" s="34">
        <v>1</v>
      </c>
      <c r="H101" s="35">
        <v>0</v>
      </c>
      <c r="I101" s="36">
        <f>ROUND(ROUND(H101,2)*ROUND(G101,3),2)</f>
      </c>
      <c r="O101">
        <f>(I101*21)/100</f>
      </c>
      <c r="P101" t="s">
        <v>27</v>
      </c>
    </row>
    <row r="102" spans="1:5" ht="12.75">
      <c r="A102" s="37" t="s">
        <v>55</v>
      </c>
      <c r="E102" s="38" t="s">
        <v>52</v>
      </c>
    </row>
    <row r="103" spans="1:5" ht="12.75">
      <c r="A103" s="41" t="s">
        <v>57</v>
      </c>
      <c r="E103" s="40" t="s">
        <v>52</v>
      </c>
    </row>
    <row r="104" spans="1:16" ht="12.75">
      <c r="A104" s="26" t="s">
        <v>50</v>
      </c>
      <c r="B104" s="31" t="s">
        <v>209</v>
      </c>
      <c r="C104" s="31" t="s">
        <v>688</v>
      </c>
      <c r="D104" s="26" t="s">
        <v>52</v>
      </c>
      <c r="E104" s="32" t="s">
        <v>689</v>
      </c>
      <c r="F104" s="33" t="s">
        <v>61</v>
      </c>
      <c r="G104" s="34">
        <v>2</v>
      </c>
      <c r="H104" s="35">
        <v>0</v>
      </c>
      <c r="I104" s="36">
        <f>ROUND(ROUND(H104,2)*ROUND(G104,3),2)</f>
      </c>
      <c r="O104">
        <f>(I104*21)/100</f>
      </c>
      <c r="P104" t="s">
        <v>27</v>
      </c>
    </row>
    <row r="105" spans="1:5" ht="25.5">
      <c r="A105" s="37" t="s">
        <v>55</v>
      </c>
      <c r="E105" s="38" t="s">
        <v>690</v>
      </c>
    </row>
    <row r="106" spans="1:5" ht="12.75">
      <c r="A106" s="39" t="s">
        <v>57</v>
      </c>
      <c r="E106" s="40" t="s">
        <v>52</v>
      </c>
    </row>
    <row r="107" spans="1:18" ht="12.75" customHeight="1">
      <c r="A107" s="6" t="s">
        <v>48</v>
      </c>
      <c r="B107" s="6"/>
      <c r="C107" s="44" t="s">
        <v>106</v>
      </c>
      <c r="D107" s="6"/>
      <c r="E107" s="29" t="s">
        <v>332</v>
      </c>
      <c r="F107" s="6"/>
      <c r="G107" s="6"/>
      <c r="H107" s="6"/>
      <c r="I107" s="45">
        <f>0+Q107</f>
      </c>
      <c r="O107">
        <f>0+R107</f>
      </c>
      <c r="Q107">
        <f>0+I108+I111+I114+I117</f>
      </c>
      <c r="R107">
        <f>0+O108+O111+O114+O117</f>
      </c>
    </row>
    <row r="108" spans="1:16" ht="12.75">
      <c r="A108" s="26" t="s">
        <v>50</v>
      </c>
      <c r="B108" s="31" t="s">
        <v>214</v>
      </c>
      <c r="C108" s="31" t="s">
        <v>691</v>
      </c>
      <c r="D108" s="26" t="s">
        <v>52</v>
      </c>
      <c r="E108" s="32" t="s">
        <v>692</v>
      </c>
      <c r="F108" s="33" t="s">
        <v>113</v>
      </c>
      <c r="G108" s="34">
        <v>30</v>
      </c>
      <c r="H108" s="35">
        <v>0</v>
      </c>
      <c r="I108" s="36">
        <f>ROUND(ROUND(H108,2)*ROUND(G108,3),2)</f>
      </c>
      <c r="O108">
        <f>(I108*21)/100</f>
      </c>
      <c r="P108" t="s">
        <v>27</v>
      </c>
    </row>
    <row r="109" spans="1:5" ht="12.75">
      <c r="A109" s="37" t="s">
        <v>55</v>
      </c>
      <c r="E109" s="38" t="s">
        <v>693</v>
      </c>
    </row>
    <row r="110" spans="1:5" ht="12.75">
      <c r="A110" s="41" t="s">
        <v>57</v>
      </c>
      <c r="E110" s="40" t="s">
        <v>694</v>
      </c>
    </row>
    <row r="111" spans="1:16" ht="12.75">
      <c r="A111" s="26" t="s">
        <v>50</v>
      </c>
      <c r="B111" s="31" t="s">
        <v>219</v>
      </c>
      <c r="C111" s="31" t="s">
        <v>695</v>
      </c>
      <c r="D111" s="26" t="s">
        <v>52</v>
      </c>
      <c r="E111" s="32" t="s">
        <v>696</v>
      </c>
      <c r="F111" s="33" t="s">
        <v>113</v>
      </c>
      <c r="G111" s="34">
        <v>87.4</v>
      </c>
      <c r="H111" s="35">
        <v>0</v>
      </c>
      <c r="I111" s="36">
        <f>ROUND(ROUND(H111,2)*ROUND(G111,3),2)</f>
      </c>
      <c r="O111">
        <f>(I111*21)/100</f>
      </c>
      <c r="P111" t="s">
        <v>27</v>
      </c>
    </row>
    <row r="112" spans="1:5" ht="12.75">
      <c r="A112" s="37" t="s">
        <v>55</v>
      </c>
      <c r="E112" s="38" t="s">
        <v>697</v>
      </c>
    </row>
    <row r="113" spans="1:5" ht="12.75">
      <c r="A113" s="41" t="s">
        <v>57</v>
      </c>
      <c r="E113" s="40" t="s">
        <v>698</v>
      </c>
    </row>
    <row r="114" spans="1:16" ht="12.75">
      <c r="A114" s="26" t="s">
        <v>50</v>
      </c>
      <c r="B114" s="31" t="s">
        <v>224</v>
      </c>
      <c r="C114" s="31" t="s">
        <v>699</v>
      </c>
      <c r="D114" s="26" t="s">
        <v>52</v>
      </c>
      <c r="E114" s="32" t="s">
        <v>700</v>
      </c>
      <c r="F114" s="33" t="s">
        <v>113</v>
      </c>
      <c r="G114" s="34">
        <v>12</v>
      </c>
      <c r="H114" s="35">
        <v>0</v>
      </c>
      <c r="I114" s="36">
        <f>ROUND(ROUND(H114,2)*ROUND(G114,3),2)</f>
      </c>
      <c r="O114">
        <f>(I114*21)/100</f>
      </c>
      <c r="P114" t="s">
        <v>27</v>
      </c>
    </row>
    <row r="115" spans="1:5" ht="12.75">
      <c r="A115" s="37" t="s">
        <v>55</v>
      </c>
      <c r="E115" s="38" t="s">
        <v>701</v>
      </c>
    </row>
    <row r="116" spans="1:5" ht="38.25">
      <c r="A116" s="41" t="s">
        <v>57</v>
      </c>
      <c r="E116" s="40" t="s">
        <v>702</v>
      </c>
    </row>
    <row r="117" spans="1:16" ht="12.75">
      <c r="A117" s="26" t="s">
        <v>50</v>
      </c>
      <c r="B117" s="31" t="s">
        <v>230</v>
      </c>
      <c r="C117" s="31" t="s">
        <v>703</v>
      </c>
      <c r="D117" s="26" t="s">
        <v>52</v>
      </c>
      <c r="E117" s="32" t="s">
        <v>704</v>
      </c>
      <c r="F117" s="33" t="s">
        <v>92</v>
      </c>
      <c r="G117" s="34">
        <v>4.56</v>
      </c>
      <c r="H117" s="35">
        <v>0</v>
      </c>
      <c r="I117" s="36">
        <f>ROUND(ROUND(H117,2)*ROUND(G117,3),2)</f>
      </c>
      <c r="O117">
        <f>(I117*21)/100</f>
      </c>
      <c r="P117" t="s">
        <v>27</v>
      </c>
    </row>
    <row r="118" spans="1:5" ht="12.75">
      <c r="A118" s="37" t="s">
        <v>55</v>
      </c>
      <c r="E118" s="38" t="s">
        <v>52</v>
      </c>
    </row>
    <row r="119" spans="1:5" ht="12.75">
      <c r="A119" s="39" t="s">
        <v>57</v>
      </c>
      <c r="E119" s="40" t="s">
        <v>705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0+O9+O28+O32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706</v>
      </c>
      <c r="I3" s="42">
        <f>0+I9+I28+I32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706</v>
      </c>
      <c r="D5" s="6"/>
      <c r="E5" s="18" t="s">
        <v>707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33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0+I10+I13+I16+I19+I22+I25</f>
      </c>
      <c r="R9">
        <f>0+O10+O13+O16+O19+O22+O25</f>
      </c>
    </row>
    <row r="10" spans="1:16" ht="12.75">
      <c r="A10" s="26" t="s">
        <v>50</v>
      </c>
      <c r="B10" s="31" t="s">
        <v>33</v>
      </c>
      <c r="C10" s="31" t="s">
        <v>169</v>
      </c>
      <c r="D10" s="26" t="s">
        <v>52</v>
      </c>
      <c r="E10" s="32" t="s">
        <v>170</v>
      </c>
      <c r="F10" s="33" t="s">
        <v>54</v>
      </c>
      <c r="G10" s="34">
        <v>103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52</v>
      </c>
    </row>
    <row r="12" spans="1:5" ht="12.75">
      <c r="A12" s="41" t="s">
        <v>57</v>
      </c>
      <c r="E12" s="40" t="s">
        <v>709</v>
      </c>
    </row>
    <row r="13" spans="1:16" ht="12.75">
      <c r="A13" s="26" t="s">
        <v>50</v>
      </c>
      <c r="B13" s="31" t="s">
        <v>27</v>
      </c>
      <c r="C13" s="31" t="s">
        <v>710</v>
      </c>
      <c r="D13" s="26" t="s">
        <v>52</v>
      </c>
      <c r="E13" s="32" t="s">
        <v>711</v>
      </c>
      <c r="F13" s="33" t="s">
        <v>54</v>
      </c>
      <c r="G13" s="34">
        <v>99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25.5">
      <c r="A15" s="41" t="s">
        <v>57</v>
      </c>
      <c r="E15" s="40" t="s">
        <v>712</v>
      </c>
    </row>
    <row r="16" spans="1:16" ht="12.75">
      <c r="A16" s="26" t="s">
        <v>50</v>
      </c>
      <c r="B16" s="31" t="s">
        <v>26</v>
      </c>
      <c r="C16" s="31" t="s">
        <v>713</v>
      </c>
      <c r="D16" s="26" t="s">
        <v>52</v>
      </c>
      <c r="E16" s="32" t="s">
        <v>714</v>
      </c>
      <c r="F16" s="33" t="s">
        <v>54</v>
      </c>
      <c r="G16" s="34">
        <v>99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12.75">
      <c r="A17" s="37" t="s">
        <v>55</v>
      </c>
      <c r="E17" s="38" t="s">
        <v>52</v>
      </c>
    </row>
    <row r="18" spans="1:5" ht="12.75">
      <c r="A18" s="41" t="s">
        <v>57</v>
      </c>
      <c r="E18" s="40" t="s">
        <v>52</v>
      </c>
    </row>
    <row r="19" spans="1:16" ht="12.75">
      <c r="A19" s="26" t="s">
        <v>50</v>
      </c>
      <c r="B19" s="31" t="s">
        <v>37</v>
      </c>
      <c r="C19" s="31" t="s">
        <v>715</v>
      </c>
      <c r="D19" s="26" t="s">
        <v>52</v>
      </c>
      <c r="E19" s="32" t="s">
        <v>716</v>
      </c>
      <c r="F19" s="33" t="s">
        <v>54</v>
      </c>
      <c r="G19" s="34">
        <v>198</v>
      </c>
      <c r="H19" s="35">
        <v>0</v>
      </c>
      <c r="I19" s="36">
        <f>ROUND(ROUND(H19,2)*ROUND(G19,3),2)</f>
      </c>
      <c r="O19">
        <f>(I19*21)/100</f>
      </c>
      <c r="P19" t="s">
        <v>27</v>
      </c>
    </row>
    <row r="20" spans="1:5" ht="12.75">
      <c r="A20" s="37" t="s">
        <v>55</v>
      </c>
      <c r="E20" s="38" t="s">
        <v>52</v>
      </c>
    </row>
    <row r="21" spans="1:5" ht="12.75">
      <c r="A21" s="41" t="s">
        <v>57</v>
      </c>
      <c r="E21" s="40" t="s">
        <v>717</v>
      </c>
    </row>
    <row r="22" spans="1:16" ht="12.75">
      <c r="A22" s="26" t="s">
        <v>50</v>
      </c>
      <c r="B22" s="31" t="s">
        <v>39</v>
      </c>
      <c r="C22" s="31" t="s">
        <v>718</v>
      </c>
      <c r="D22" s="26" t="s">
        <v>52</v>
      </c>
      <c r="E22" s="32" t="s">
        <v>719</v>
      </c>
      <c r="F22" s="33" t="s">
        <v>61</v>
      </c>
      <c r="G22" s="34">
        <v>28</v>
      </c>
      <c r="H22" s="35">
        <v>0</v>
      </c>
      <c r="I22" s="36">
        <f>ROUND(ROUND(H22,2)*ROUND(G22,3),2)</f>
      </c>
      <c r="O22">
        <f>(I22*21)/100</f>
      </c>
      <c r="P22" t="s">
        <v>27</v>
      </c>
    </row>
    <row r="23" spans="1:5" ht="12.75">
      <c r="A23" s="37" t="s">
        <v>55</v>
      </c>
      <c r="E23" s="38" t="s">
        <v>52</v>
      </c>
    </row>
    <row r="24" spans="1:5" ht="12.75">
      <c r="A24" s="41" t="s">
        <v>57</v>
      </c>
      <c r="E24" s="40" t="s">
        <v>720</v>
      </c>
    </row>
    <row r="25" spans="1:16" ht="12.75">
      <c r="A25" s="26" t="s">
        <v>50</v>
      </c>
      <c r="B25" s="31" t="s">
        <v>41</v>
      </c>
      <c r="C25" s="31" t="s">
        <v>721</v>
      </c>
      <c r="D25" s="26" t="s">
        <v>52</v>
      </c>
      <c r="E25" s="32" t="s">
        <v>722</v>
      </c>
      <c r="F25" s="33" t="s">
        <v>61</v>
      </c>
      <c r="G25" s="34">
        <v>322</v>
      </c>
      <c r="H25" s="35">
        <v>0</v>
      </c>
      <c r="I25" s="36">
        <f>ROUND(ROUND(H25,2)*ROUND(G25,3),2)</f>
      </c>
      <c r="O25">
        <f>(I25*21)/100</f>
      </c>
      <c r="P25" t="s">
        <v>27</v>
      </c>
    </row>
    <row r="26" spans="1:5" ht="25.5">
      <c r="A26" s="37" t="s">
        <v>55</v>
      </c>
      <c r="E26" s="38" t="s">
        <v>723</v>
      </c>
    </row>
    <row r="27" spans="1:5" ht="89.25">
      <c r="A27" s="39" t="s">
        <v>57</v>
      </c>
      <c r="E27" s="40" t="s">
        <v>724</v>
      </c>
    </row>
    <row r="28" spans="1:18" ht="12.75" customHeight="1">
      <c r="A28" s="6" t="s">
        <v>48</v>
      </c>
      <c r="B28" s="6"/>
      <c r="C28" s="44" t="s">
        <v>27</v>
      </c>
      <c r="D28" s="6"/>
      <c r="E28" s="29" t="s">
        <v>185</v>
      </c>
      <c r="F28" s="6"/>
      <c r="G28" s="6"/>
      <c r="H28" s="6"/>
      <c r="I28" s="45">
        <f>0+Q28</f>
      </c>
      <c r="O28">
        <f>0+R28</f>
      </c>
      <c r="Q28">
        <f>0+I29</f>
      </c>
      <c r="R28">
        <f>0+O29</f>
      </c>
    </row>
    <row r="29" spans="1:16" ht="12.75">
      <c r="A29" s="26" t="s">
        <v>50</v>
      </c>
      <c r="B29" s="31" t="s">
        <v>101</v>
      </c>
      <c r="C29" s="31" t="s">
        <v>725</v>
      </c>
      <c r="D29" s="26" t="s">
        <v>52</v>
      </c>
      <c r="E29" s="32" t="s">
        <v>726</v>
      </c>
      <c r="F29" s="33" t="s">
        <v>54</v>
      </c>
      <c r="G29" s="34">
        <v>4.8</v>
      </c>
      <c r="H29" s="35">
        <v>0</v>
      </c>
      <c r="I29" s="36">
        <f>ROUND(ROUND(H29,2)*ROUND(G29,3),2)</f>
      </c>
      <c r="O29">
        <f>(I29*21)/100</f>
      </c>
      <c r="P29" t="s">
        <v>27</v>
      </c>
    </row>
    <row r="30" spans="1:5" ht="12.75">
      <c r="A30" s="37" t="s">
        <v>55</v>
      </c>
      <c r="E30" s="38" t="s">
        <v>52</v>
      </c>
    </row>
    <row r="31" spans="1:5" ht="25.5">
      <c r="A31" s="39" t="s">
        <v>57</v>
      </c>
      <c r="E31" s="40" t="s">
        <v>727</v>
      </c>
    </row>
    <row r="32" spans="1:18" ht="12.75" customHeight="1">
      <c r="A32" s="6" t="s">
        <v>48</v>
      </c>
      <c r="B32" s="6"/>
      <c r="C32" s="44" t="s">
        <v>37</v>
      </c>
      <c r="D32" s="6"/>
      <c r="E32" s="29" t="s">
        <v>195</v>
      </c>
      <c r="F32" s="6"/>
      <c r="G32" s="6"/>
      <c r="H32" s="6"/>
      <c r="I32" s="45">
        <f>0+Q32</f>
      </c>
      <c r="O32">
        <f>0+R32</f>
      </c>
      <c r="Q32">
        <f>0+I33</f>
      </c>
      <c r="R32">
        <f>0+O33</f>
      </c>
    </row>
    <row r="33" spans="1:16" ht="12.75">
      <c r="A33" s="26" t="s">
        <v>50</v>
      </c>
      <c r="B33" s="31" t="s">
        <v>106</v>
      </c>
      <c r="C33" s="31" t="s">
        <v>728</v>
      </c>
      <c r="D33" s="26" t="s">
        <v>52</v>
      </c>
      <c r="E33" s="32" t="s">
        <v>729</v>
      </c>
      <c r="F33" s="33" t="s">
        <v>92</v>
      </c>
      <c r="G33" s="34">
        <v>0.4</v>
      </c>
      <c r="H33" s="35">
        <v>0</v>
      </c>
      <c r="I33" s="36">
        <f>ROUND(ROUND(H33,2)*ROUND(G33,3),2)</f>
      </c>
      <c r="O33">
        <f>(I33*21)/100</f>
      </c>
      <c r="P33" t="s">
        <v>27</v>
      </c>
    </row>
    <row r="34" spans="1:5" ht="12.75">
      <c r="A34" s="37" t="s">
        <v>55</v>
      </c>
      <c r="E34" s="38" t="s">
        <v>52</v>
      </c>
    </row>
    <row r="35" spans="1:5" ht="25.5">
      <c r="A35" s="39" t="s">
        <v>57</v>
      </c>
      <c r="E35" s="40" t="s">
        <v>730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731</v>
      </c>
      <c r="I3" s="42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731</v>
      </c>
      <c r="D5" s="6"/>
      <c r="E5" s="18" t="s">
        <v>732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77</v>
      </c>
      <c r="F9" s="27"/>
      <c r="G9" s="27"/>
      <c r="H9" s="27"/>
      <c r="I9" s="30">
        <f>0+Q9</f>
      </c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12.75">
      <c r="A10" s="26" t="s">
        <v>50</v>
      </c>
      <c r="B10" s="31" t="s">
        <v>33</v>
      </c>
      <c r="C10" s="31" t="s">
        <v>734</v>
      </c>
      <c r="D10" s="26" t="s">
        <v>52</v>
      </c>
      <c r="E10" s="32" t="s">
        <v>735</v>
      </c>
      <c r="F10" s="33" t="s">
        <v>459</v>
      </c>
      <c r="G10" s="34">
        <v>1</v>
      </c>
      <c r="H10" s="35">
        <v>0</v>
      </c>
      <c r="I10" s="36">
        <f>ROUND(ROUND(H10,2)*ROUND(G10,3),2)</f>
      </c>
      <c r="O10">
        <f>(I10*21)/100</f>
      </c>
      <c r="P10" t="s">
        <v>27</v>
      </c>
    </row>
    <row r="11" spans="1:5" ht="12.75">
      <c r="A11" s="37" t="s">
        <v>55</v>
      </c>
      <c r="E11" s="38" t="s">
        <v>736</v>
      </c>
    </row>
    <row r="12" spans="1:5" ht="12.75">
      <c r="A12" s="41" t="s">
        <v>57</v>
      </c>
      <c r="E12" s="40" t="s">
        <v>52</v>
      </c>
    </row>
    <row r="13" spans="1:16" ht="12.75">
      <c r="A13" s="26" t="s">
        <v>50</v>
      </c>
      <c r="B13" s="31" t="s">
        <v>27</v>
      </c>
      <c r="C13" s="31" t="s">
        <v>737</v>
      </c>
      <c r="D13" s="26" t="s">
        <v>738</v>
      </c>
      <c r="E13" s="32" t="s">
        <v>739</v>
      </c>
      <c r="F13" s="33" t="s">
        <v>459</v>
      </c>
      <c r="G13" s="34">
        <v>1</v>
      </c>
      <c r="H13" s="35">
        <v>0</v>
      </c>
      <c r="I13" s="36">
        <f>ROUND(ROUND(H13,2)*ROUND(G13,3),2)</f>
      </c>
      <c r="O13">
        <f>(I13*21)/100</f>
      </c>
      <c r="P13" t="s">
        <v>27</v>
      </c>
    </row>
    <row r="14" spans="1:5" ht="51">
      <c r="A14" s="37" t="s">
        <v>55</v>
      </c>
      <c r="E14" s="38" t="s">
        <v>740</v>
      </c>
    </row>
    <row r="15" spans="1:5" ht="12.75">
      <c r="A15" s="41" t="s">
        <v>57</v>
      </c>
      <c r="E15" s="40" t="s">
        <v>52</v>
      </c>
    </row>
    <row r="16" spans="1:16" ht="12.75">
      <c r="A16" s="26" t="s">
        <v>50</v>
      </c>
      <c r="B16" s="31" t="s">
        <v>26</v>
      </c>
      <c r="C16" s="31" t="s">
        <v>741</v>
      </c>
      <c r="D16" s="26" t="s">
        <v>52</v>
      </c>
      <c r="E16" s="32" t="s">
        <v>742</v>
      </c>
      <c r="F16" s="33" t="s">
        <v>459</v>
      </c>
      <c r="G16" s="34">
        <v>1</v>
      </c>
      <c r="H16" s="35">
        <v>0</v>
      </c>
      <c r="I16" s="36">
        <f>ROUND(ROUND(H16,2)*ROUND(G16,3),2)</f>
      </c>
      <c r="O16">
        <f>(I16*21)/100</f>
      </c>
      <c r="P16" t="s">
        <v>27</v>
      </c>
    </row>
    <row r="17" spans="1:5" ht="25.5">
      <c r="A17" s="37" t="s">
        <v>55</v>
      </c>
      <c r="E17" s="38" t="s">
        <v>743</v>
      </c>
    </row>
    <row r="18" spans="1:5" ht="12.75">
      <c r="A18" s="41" t="s">
        <v>57</v>
      </c>
      <c r="E18" s="40" t="s">
        <v>52</v>
      </c>
    </row>
    <row r="19" spans="1:16" ht="12.75">
      <c r="A19" s="26" t="s">
        <v>50</v>
      </c>
      <c r="B19" s="31" t="s">
        <v>37</v>
      </c>
      <c r="C19" s="31" t="s">
        <v>744</v>
      </c>
      <c r="D19" s="26" t="s">
        <v>52</v>
      </c>
      <c r="E19" s="32" t="s">
        <v>745</v>
      </c>
      <c r="F19" s="33" t="s">
        <v>459</v>
      </c>
      <c r="G19" s="34">
        <v>1</v>
      </c>
      <c r="H19" s="35">
        <v>0</v>
      </c>
      <c r="I19" s="36">
        <f>ROUND(ROUND(H19,2)*ROUND(G19,3),2)</f>
      </c>
      <c r="O19">
        <f>(I19*21)/100</f>
      </c>
      <c r="P19" t="s">
        <v>27</v>
      </c>
    </row>
    <row r="20" spans="1:5" ht="12.75">
      <c r="A20" s="37" t="s">
        <v>55</v>
      </c>
      <c r="E20" s="38" t="s">
        <v>52</v>
      </c>
    </row>
    <row r="21" spans="1:5" ht="12.75">
      <c r="A21" s="41" t="s">
        <v>57</v>
      </c>
      <c r="E21" s="40" t="s">
        <v>52</v>
      </c>
    </row>
    <row r="22" spans="1:16" ht="12.75">
      <c r="A22" s="26" t="s">
        <v>50</v>
      </c>
      <c r="B22" s="31" t="s">
        <v>39</v>
      </c>
      <c r="C22" s="31" t="s">
        <v>746</v>
      </c>
      <c r="D22" s="26" t="s">
        <v>52</v>
      </c>
      <c r="E22" s="32" t="s">
        <v>747</v>
      </c>
      <c r="F22" s="33" t="s">
        <v>61</v>
      </c>
      <c r="G22" s="34">
        <v>1</v>
      </c>
      <c r="H22" s="35">
        <v>0</v>
      </c>
      <c r="I22" s="36">
        <f>ROUND(ROUND(H22,2)*ROUND(G22,3),2)</f>
      </c>
      <c r="O22">
        <f>(I22*21)/100</f>
      </c>
      <c r="P22" t="s">
        <v>27</v>
      </c>
    </row>
    <row r="23" spans="1:5" ht="25.5">
      <c r="A23" s="37" t="s">
        <v>55</v>
      </c>
      <c r="E23" s="38" t="s">
        <v>748</v>
      </c>
    </row>
    <row r="24" spans="1:5" ht="12.75">
      <c r="A24" s="41" t="s">
        <v>57</v>
      </c>
      <c r="E24" s="40" t="s">
        <v>52</v>
      </c>
    </row>
    <row r="25" spans="1:16" ht="12.75">
      <c r="A25" s="26" t="s">
        <v>50</v>
      </c>
      <c r="B25" s="31" t="s">
        <v>41</v>
      </c>
      <c r="C25" s="31" t="s">
        <v>749</v>
      </c>
      <c r="D25" s="26" t="s">
        <v>52</v>
      </c>
      <c r="E25" s="32" t="s">
        <v>750</v>
      </c>
      <c r="F25" s="33" t="s">
        <v>459</v>
      </c>
      <c r="G25" s="34">
        <v>1</v>
      </c>
      <c r="H25" s="35">
        <v>0</v>
      </c>
      <c r="I25" s="36">
        <f>ROUND(ROUND(H25,2)*ROUND(G25,3),2)</f>
      </c>
      <c r="O25">
        <f>(I25*21)/100</f>
      </c>
      <c r="P25" t="s">
        <v>27</v>
      </c>
    </row>
    <row r="26" spans="1:5" ht="12.75">
      <c r="A26" s="37" t="s">
        <v>55</v>
      </c>
      <c r="E26" s="38" t="s">
        <v>751</v>
      </c>
    </row>
    <row r="27" spans="1:5" ht="12.75">
      <c r="A27" s="41" t="s">
        <v>57</v>
      </c>
      <c r="E27" s="40" t="s">
        <v>52</v>
      </c>
    </row>
    <row r="28" spans="1:16" ht="12.75">
      <c r="A28" s="26" t="s">
        <v>50</v>
      </c>
      <c r="B28" s="31" t="s">
        <v>101</v>
      </c>
      <c r="C28" s="31" t="s">
        <v>752</v>
      </c>
      <c r="D28" s="26" t="s">
        <v>52</v>
      </c>
      <c r="E28" s="32" t="s">
        <v>753</v>
      </c>
      <c r="F28" s="33" t="s">
        <v>459</v>
      </c>
      <c r="G28" s="34">
        <v>1</v>
      </c>
      <c r="H28" s="35">
        <v>0</v>
      </c>
      <c r="I28" s="36">
        <f>ROUND(ROUND(H28,2)*ROUND(G28,3),2)</f>
      </c>
      <c r="O28">
        <f>(I28*21)/100</f>
      </c>
      <c r="P28" t="s">
        <v>27</v>
      </c>
    </row>
    <row r="29" spans="1:5" ht="25.5">
      <c r="A29" s="37" t="s">
        <v>55</v>
      </c>
      <c r="E29" s="38" t="s">
        <v>754</v>
      </c>
    </row>
    <row r="30" spans="1:5" ht="12.75">
      <c r="A30" s="41" t="s">
        <v>57</v>
      </c>
      <c r="E30" s="40" t="s">
        <v>52</v>
      </c>
    </row>
    <row r="31" spans="1:16" ht="12.75">
      <c r="A31" s="26" t="s">
        <v>50</v>
      </c>
      <c r="B31" s="31" t="s">
        <v>106</v>
      </c>
      <c r="C31" s="31" t="s">
        <v>755</v>
      </c>
      <c r="D31" s="26" t="s">
        <v>52</v>
      </c>
      <c r="E31" s="32" t="s">
        <v>756</v>
      </c>
      <c r="F31" s="33" t="s">
        <v>459</v>
      </c>
      <c r="G31" s="34">
        <v>1</v>
      </c>
      <c r="H31" s="35">
        <v>0</v>
      </c>
      <c r="I31" s="36">
        <f>ROUND(ROUND(H31,2)*ROUND(G31,3),2)</f>
      </c>
      <c r="O31">
        <f>(I31*21)/100</f>
      </c>
      <c r="P31" t="s">
        <v>27</v>
      </c>
    </row>
    <row r="32" spans="1:5" ht="38.25">
      <c r="A32" s="37" t="s">
        <v>55</v>
      </c>
      <c r="E32" s="38" t="s">
        <v>757</v>
      </c>
    </row>
    <row r="33" spans="1:5" ht="12.75">
      <c r="A33" s="41" t="s">
        <v>57</v>
      </c>
      <c r="E33" s="40" t="s">
        <v>52</v>
      </c>
    </row>
    <row r="34" spans="1:16" ht="12.75">
      <c r="A34" s="26" t="s">
        <v>50</v>
      </c>
      <c r="B34" s="31" t="s">
        <v>44</v>
      </c>
      <c r="C34" s="31" t="s">
        <v>758</v>
      </c>
      <c r="D34" s="26" t="s">
        <v>52</v>
      </c>
      <c r="E34" s="32" t="s">
        <v>759</v>
      </c>
      <c r="F34" s="33" t="s">
        <v>459</v>
      </c>
      <c r="G34" s="34">
        <v>1</v>
      </c>
      <c r="H34" s="35">
        <v>0</v>
      </c>
      <c r="I34" s="36">
        <f>ROUND(ROUND(H34,2)*ROUND(G34,3),2)</f>
      </c>
      <c r="O34">
        <f>(I34*21)/100</f>
      </c>
      <c r="P34" t="s">
        <v>27</v>
      </c>
    </row>
    <row r="35" spans="1:5" ht="12.75">
      <c r="A35" s="37" t="s">
        <v>55</v>
      </c>
      <c r="E35" s="38" t="s">
        <v>760</v>
      </c>
    </row>
    <row r="36" spans="1:5" ht="12.75">
      <c r="A36" s="41" t="s">
        <v>57</v>
      </c>
      <c r="E36" s="40" t="s">
        <v>52</v>
      </c>
    </row>
    <row r="37" spans="1:16" ht="12.75">
      <c r="A37" s="26" t="s">
        <v>50</v>
      </c>
      <c r="B37" s="31" t="s">
        <v>46</v>
      </c>
      <c r="C37" s="31" t="s">
        <v>761</v>
      </c>
      <c r="D37" s="26" t="s">
        <v>79</v>
      </c>
      <c r="E37" s="32" t="s">
        <v>762</v>
      </c>
      <c r="F37" s="33" t="s">
        <v>61</v>
      </c>
      <c r="G37" s="34">
        <v>2</v>
      </c>
      <c r="H37" s="35">
        <v>0</v>
      </c>
      <c r="I37" s="36">
        <f>ROUND(ROUND(H37,2)*ROUND(G37,3),2)</f>
      </c>
      <c r="O37">
        <f>(I37*21)/100</f>
      </c>
      <c r="P37" t="s">
        <v>27</v>
      </c>
    </row>
    <row r="38" spans="1:5" ht="12.75">
      <c r="A38" s="37" t="s">
        <v>55</v>
      </c>
      <c r="E38" s="38" t="s">
        <v>763</v>
      </c>
    </row>
    <row r="39" spans="1:5" ht="51">
      <c r="A39" s="41" t="s">
        <v>57</v>
      </c>
      <c r="E39" s="40" t="s">
        <v>764</v>
      </c>
    </row>
    <row r="40" spans="1:16" ht="12.75">
      <c r="A40" s="26" t="s">
        <v>50</v>
      </c>
      <c r="B40" s="31" t="s">
        <v>120</v>
      </c>
      <c r="C40" s="31" t="s">
        <v>761</v>
      </c>
      <c r="D40" s="26" t="s">
        <v>84</v>
      </c>
      <c r="E40" s="32" t="s">
        <v>762</v>
      </c>
      <c r="F40" s="33" t="s">
        <v>61</v>
      </c>
      <c r="G40" s="34">
        <v>2</v>
      </c>
      <c r="H40" s="35">
        <v>0</v>
      </c>
      <c r="I40" s="36">
        <f>ROUND(ROUND(H40,2)*ROUND(G40,3),2)</f>
      </c>
      <c r="O40">
        <f>(I40*21)/100</f>
      </c>
      <c r="P40" t="s">
        <v>27</v>
      </c>
    </row>
    <row r="41" spans="1:5" ht="25.5">
      <c r="A41" s="37" t="s">
        <v>55</v>
      </c>
      <c r="E41" s="38" t="s">
        <v>765</v>
      </c>
    </row>
    <row r="42" spans="1:5" ht="12.75">
      <c r="A42" s="41" t="s">
        <v>57</v>
      </c>
      <c r="E42" s="40" t="s">
        <v>766</v>
      </c>
    </row>
    <row r="43" spans="1:16" ht="12.75">
      <c r="A43" s="26" t="s">
        <v>50</v>
      </c>
      <c r="B43" s="31" t="s">
        <v>125</v>
      </c>
      <c r="C43" s="31" t="s">
        <v>767</v>
      </c>
      <c r="D43" s="26" t="s">
        <v>52</v>
      </c>
      <c r="E43" s="32" t="s">
        <v>768</v>
      </c>
      <c r="F43" s="33" t="s">
        <v>459</v>
      </c>
      <c r="G43" s="34">
        <v>1</v>
      </c>
      <c r="H43" s="35">
        <v>0</v>
      </c>
      <c r="I43" s="36">
        <f>ROUND(ROUND(H43,2)*ROUND(G43,3),2)</f>
      </c>
      <c r="O43">
        <f>(I43*21)/100</f>
      </c>
      <c r="P43" t="s">
        <v>27</v>
      </c>
    </row>
    <row r="44" spans="1:5" ht="38.25">
      <c r="A44" s="37" t="s">
        <v>55</v>
      </c>
      <c r="E44" s="38" t="s">
        <v>769</v>
      </c>
    </row>
    <row r="45" spans="1:5" ht="12.75">
      <c r="A45" s="39" t="s">
        <v>57</v>
      </c>
      <c r="E45" s="40" t="s">
        <v>52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