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el\Documents\Rozpočty\Rozpočty Energy\SOU stavební Kolín\"/>
    </mc:Choice>
  </mc:AlternateContent>
  <bookViews>
    <workbookView xWindow="0" yWindow="0" windowWidth="28800" windowHeight="12435"/>
  </bookViews>
  <sheets>
    <sheet name="Stavba" sheetId="1" r:id="rId1"/>
    <sheet name="IO 01 1 KL" sheetId="2" state="hidden" r:id="rId2"/>
    <sheet name="IO 01 1 Rek" sheetId="3" state="hidden" r:id="rId3"/>
    <sheet name="IO 01 1 Pol" sheetId="4" r:id="rId4"/>
    <sheet name="SO 01 1 KL" sheetId="5" state="hidden" r:id="rId5"/>
    <sheet name="SO 01 1 Rek" sheetId="6" state="hidden" r:id="rId6"/>
    <sheet name="SO 01 1 Pol" sheetId="7" r:id="rId7"/>
    <sheet name="SO 02 1 KL" sheetId="8" state="hidden" r:id="rId8"/>
    <sheet name="SO 02 1 Rek" sheetId="9" state="hidden" r:id="rId9"/>
    <sheet name="SO 02 1 Pol" sheetId="10" r:id="rId10"/>
    <sheet name="SO 03 1 KL" sheetId="11" state="hidden" r:id="rId11"/>
    <sheet name="SO 03 1 Rek" sheetId="12" state="hidden" r:id="rId12"/>
    <sheet name="SO 01 1 Pol Hrom" sheetId="17" r:id="rId13"/>
    <sheet name="SO 03 1 Pol" sheetId="13" r:id="rId14"/>
    <sheet name="SO 04 1 KL" sheetId="14" state="hidden" r:id="rId15"/>
    <sheet name="SO 04 1 Rek" sheetId="15" state="hidden" r:id="rId16"/>
    <sheet name="SO 04 1 Pol" sheetId="16" r:id="rId17"/>
  </sheets>
  <externalReferences>
    <externalReference r:id="rId18"/>
  </externalReferences>
  <definedNames>
    <definedName name="CelkemObjekty" localSheetId="0">Stavba!$F$35</definedName>
    <definedName name="cisloobjektu">'[1]Krycí list'!$A$4</definedName>
    <definedName name="CisloStavby" localSheetId="0">Stavba!$D$5</definedName>
    <definedName name="cislostavby">'[1]Krycí list'!$A$6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objektu">'[1]Krycí list'!$C$4</definedName>
    <definedName name="NazevStavby" localSheetId="0">Stavba!$E$5</definedName>
    <definedName name="nazevstavby">'[1]Krycí list'!$C$6</definedName>
    <definedName name="_xlnm.Print_Titles" localSheetId="3">'IO 01 1 Pol'!$1:$6</definedName>
    <definedName name="_xlnm.Print_Titles" localSheetId="2">'IO 01 1 Rek'!$1:$6</definedName>
    <definedName name="_xlnm.Print_Titles" localSheetId="6">'SO 01 1 Pol'!$1:$6</definedName>
    <definedName name="_xlnm.Print_Titles" localSheetId="5">'SO 01 1 Rek'!$1:$6</definedName>
    <definedName name="_xlnm.Print_Titles" localSheetId="9">'SO 02 1 Pol'!$1:$6</definedName>
    <definedName name="_xlnm.Print_Titles" localSheetId="8">'SO 02 1 Rek'!$1:$6</definedName>
    <definedName name="_xlnm.Print_Titles" localSheetId="13">'SO 03 1 Pol'!$1:$6</definedName>
    <definedName name="_xlnm.Print_Titles" localSheetId="11">'SO 03 1 Rek'!$1:$6</definedName>
    <definedName name="_xlnm.Print_Titles" localSheetId="16">'SO 04 1 Pol'!$1:$6</definedName>
    <definedName name="_xlnm.Print_Titles" localSheetId="15">'SO 04 1 Rek'!$1:$6</definedName>
    <definedName name="Objednatel" localSheetId="0">Stavba!$D$11</definedName>
    <definedName name="Objekt" localSheetId="0">Stavba!$B$29</definedName>
    <definedName name="_xlnm.Print_Area" localSheetId="1">'IO 01 1 KL'!$A$1:$G$45</definedName>
    <definedName name="_xlnm.Print_Area" localSheetId="3">'IO 01 1 Pol'!$A$1:$K$52</definedName>
    <definedName name="_xlnm.Print_Area" localSheetId="2">'IO 01 1 Rek'!$A$1:$I$19</definedName>
    <definedName name="_xlnm.Print_Area" localSheetId="4">'SO 01 1 KL'!$A$1:$G$45</definedName>
    <definedName name="_xlnm.Print_Area" localSheetId="6">'SO 01 1 Pol'!$A$1:$K$1923</definedName>
    <definedName name="_xlnm.Print_Area" localSheetId="5">'SO 01 1 Rek'!$A$1:$I$48</definedName>
    <definedName name="_xlnm.Print_Area" localSheetId="7">'SO 02 1 KL'!$A$1:$G$45</definedName>
    <definedName name="_xlnm.Print_Area" localSheetId="9">'SO 02 1 Pol'!$A$1:$K$9</definedName>
    <definedName name="_xlnm.Print_Area" localSheetId="8">'SO 02 1 Rek'!$A$1:$I$14</definedName>
    <definedName name="_xlnm.Print_Area" localSheetId="10">'SO 03 1 KL'!$A$1:$G$45</definedName>
    <definedName name="_xlnm.Print_Area" localSheetId="13">'SO 03 1 Pol'!$A$1:$K$17</definedName>
    <definedName name="_xlnm.Print_Area" localSheetId="11">'SO 03 1 Rek'!$A$1:$I$14</definedName>
    <definedName name="_xlnm.Print_Area" localSheetId="14">'SO 04 1 KL'!$A$1:$G$45</definedName>
    <definedName name="_xlnm.Print_Area" localSheetId="16">'SO 04 1 Pol'!$A$1:$K$9</definedName>
    <definedName name="_xlnm.Print_Area" localSheetId="15">'SO 04 1 Rek'!$A$1:$I$14</definedName>
    <definedName name="_xlnm.Print_Area" localSheetId="0">Stavba!$B$1:$J$123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3" hidden="1">0</definedName>
    <definedName name="solver_lin" localSheetId="16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3" hidden="1">0</definedName>
    <definedName name="solver_num" localSheetId="16" hidden="1">0</definedName>
    <definedName name="solver_opt" localSheetId="3" hidden="1">'IO 01 1 Pol'!#REF!</definedName>
    <definedName name="solver_opt" localSheetId="6" hidden="1">'SO 01 1 Pol'!#REF!</definedName>
    <definedName name="solver_opt" localSheetId="9" hidden="1">'SO 02 1 Pol'!#REF!</definedName>
    <definedName name="solver_opt" localSheetId="13" hidden="1">'SO 03 1 Pol'!#REF!</definedName>
    <definedName name="solver_opt" localSheetId="16" hidden="1">'SO 04 1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3" hidden="1">1</definedName>
    <definedName name="solver_typ" localSheetId="16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3" hidden="1">0</definedName>
    <definedName name="solver_val" localSheetId="16" hidden="1">0</definedName>
    <definedName name="SoucetDilu" localSheetId="0">Stavba!$F$92:$J$92</definedName>
    <definedName name="StavbaCelkem" localSheetId="0">Stavba!$H$35</definedName>
    <definedName name="Zhotovitel" localSheetId="0">Stavba!$D$7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7" l="1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C4" i="17"/>
  <c r="F3" i="17"/>
  <c r="C3" i="17"/>
  <c r="BE8" i="16"/>
  <c r="BD8" i="16"/>
  <c r="BD9" i="16" s="1"/>
  <c r="H7" i="15" s="1"/>
  <c r="H8" i="15" s="1"/>
  <c r="C17" i="14" s="1"/>
  <c r="BC8" i="16"/>
  <c r="BC9" i="16" s="1"/>
  <c r="G7" i="15" s="1"/>
  <c r="G8" i="15" s="1"/>
  <c r="C18" i="14" s="1"/>
  <c r="BB8" i="16"/>
  <c r="BB9" i="16" s="1"/>
  <c r="F7" i="15" s="1"/>
  <c r="F8" i="15" s="1"/>
  <c r="C16" i="14" s="1"/>
  <c r="K8" i="16"/>
  <c r="I8" i="16"/>
  <c r="I9" i="16" s="1"/>
  <c r="B7" i="15"/>
  <c r="A7" i="15"/>
  <c r="BE9" i="16"/>
  <c r="I7" i="15" s="1"/>
  <c r="I8" i="15" s="1"/>
  <c r="C21" i="14" s="1"/>
  <c r="K9" i="16"/>
  <c r="E4" i="16"/>
  <c r="F3" i="16"/>
  <c r="G13" i="15"/>
  <c r="I13" i="15" s="1"/>
  <c r="H14" i="15" s="1"/>
  <c r="G23" i="14" s="1"/>
  <c r="G22" i="14" s="1"/>
  <c r="C33" i="14"/>
  <c r="F33" i="14" s="1"/>
  <c r="C31" i="14"/>
  <c r="G15" i="14"/>
  <c r="D15" i="14"/>
  <c r="G7" i="14"/>
  <c r="BE16" i="13"/>
  <c r="BD16" i="13"/>
  <c r="BC16" i="13"/>
  <c r="BB16" i="13"/>
  <c r="K16" i="13"/>
  <c r="I16" i="13"/>
  <c r="G16" i="13"/>
  <c r="BA16" i="13" s="1"/>
  <c r="BE15" i="13"/>
  <c r="BD15" i="13"/>
  <c r="BC15" i="13"/>
  <c r="BB15" i="13"/>
  <c r="K15" i="13"/>
  <c r="I15" i="13"/>
  <c r="G15" i="13"/>
  <c r="BA15" i="13" s="1"/>
  <c r="BE14" i="13"/>
  <c r="BD14" i="13"/>
  <c r="BC14" i="13"/>
  <c r="BB14" i="13"/>
  <c r="K14" i="13"/>
  <c r="I14" i="13"/>
  <c r="G14" i="13"/>
  <c r="BA14" i="13" s="1"/>
  <c r="BE13" i="13"/>
  <c r="BD13" i="13"/>
  <c r="BC13" i="13"/>
  <c r="BB13" i="13"/>
  <c r="K13" i="13"/>
  <c r="I13" i="13"/>
  <c r="G13" i="13"/>
  <c r="BA13" i="13" s="1"/>
  <c r="BE12" i="13"/>
  <c r="BD12" i="13"/>
  <c r="BC12" i="13"/>
  <c r="BB12" i="13"/>
  <c r="K12" i="13"/>
  <c r="I12" i="13"/>
  <c r="G12" i="13"/>
  <c r="BA12" i="13" s="1"/>
  <c r="BE11" i="13"/>
  <c r="BD11" i="13"/>
  <c r="BC11" i="13"/>
  <c r="BB11" i="13"/>
  <c r="K11" i="13"/>
  <c r="I11" i="13"/>
  <c r="G11" i="13"/>
  <c r="BA11" i="13" s="1"/>
  <c r="BE10" i="13"/>
  <c r="BD10" i="13"/>
  <c r="BC10" i="13"/>
  <c r="BB10" i="13"/>
  <c r="K10" i="13"/>
  <c r="I10" i="13"/>
  <c r="G10" i="13"/>
  <c r="BA10" i="13" s="1"/>
  <c r="BE9" i="13"/>
  <c r="BD9" i="13"/>
  <c r="BD17" i="13" s="1"/>
  <c r="H7" i="12" s="1"/>
  <c r="H8" i="12" s="1"/>
  <c r="C17" i="11" s="1"/>
  <c r="BC9" i="13"/>
  <c r="BB9" i="13"/>
  <c r="K9" i="13"/>
  <c r="I9" i="13"/>
  <c r="G9" i="13"/>
  <c r="BA9" i="13" s="1"/>
  <c r="BE8" i="13"/>
  <c r="BD8" i="13"/>
  <c r="BC8" i="13"/>
  <c r="BB8" i="13"/>
  <c r="BB17" i="13" s="1"/>
  <c r="F7" i="12" s="1"/>
  <c r="F8" i="12" s="1"/>
  <c r="C16" i="11" s="1"/>
  <c r="K8" i="13"/>
  <c r="I8" i="13"/>
  <c r="G8" i="13"/>
  <c r="BA8" i="13" s="1"/>
  <c r="B7" i="12"/>
  <c r="A7" i="12"/>
  <c r="K17" i="13"/>
  <c r="I17" i="13"/>
  <c r="E4" i="13"/>
  <c r="F3" i="13"/>
  <c r="I13" i="12"/>
  <c r="H14" i="12" s="1"/>
  <c r="G23" i="11" s="1"/>
  <c r="G22" i="11" s="1"/>
  <c r="G13" i="12"/>
  <c r="C33" i="11"/>
  <c r="F33" i="11" s="1"/>
  <c r="C31" i="11"/>
  <c r="G15" i="11"/>
  <c r="D15" i="11"/>
  <c r="G7" i="11"/>
  <c r="BE8" i="10"/>
  <c r="BE9" i="10" s="1"/>
  <c r="I7" i="9" s="1"/>
  <c r="I8" i="9" s="1"/>
  <c r="C21" i="8" s="1"/>
  <c r="BC8" i="10"/>
  <c r="BC9" i="10" s="1"/>
  <c r="G7" i="9" s="1"/>
  <c r="G8" i="9" s="1"/>
  <c r="C18" i="8" s="1"/>
  <c r="BB8" i="10"/>
  <c r="BB9" i="10" s="1"/>
  <c r="F7" i="9" s="1"/>
  <c r="F8" i="9" s="1"/>
  <c r="C16" i="8" s="1"/>
  <c r="BA8" i="10"/>
  <c r="BA9" i="10" s="1"/>
  <c r="E7" i="9" s="1"/>
  <c r="E8" i="9" s="1"/>
  <c r="C15" i="8" s="1"/>
  <c r="K8" i="10"/>
  <c r="K9" i="10" s="1"/>
  <c r="I8" i="10"/>
  <c r="I9" i="10" s="1"/>
  <c r="B7" i="9"/>
  <c r="A7" i="9"/>
  <c r="E4" i="10"/>
  <c r="F3" i="10"/>
  <c r="G13" i="9"/>
  <c r="I13" i="9" s="1"/>
  <c r="H14" i="9" s="1"/>
  <c r="G23" i="8" s="1"/>
  <c r="C33" i="8"/>
  <c r="F33" i="8" s="1"/>
  <c r="C31" i="8"/>
  <c r="G15" i="8"/>
  <c r="D15" i="8"/>
  <c r="G7" i="8"/>
  <c r="BE1922" i="7"/>
  <c r="BD1922" i="7"/>
  <c r="BC1922" i="7"/>
  <c r="BB1922" i="7"/>
  <c r="K1922" i="7"/>
  <c r="I1922" i="7"/>
  <c r="G1922" i="7"/>
  <c r="BA1922" i="7" s="1"/>
  <c r="BE1921" i="7"/>
  <c r="BD1921" i="7"/>
  <c r="BC1921" i="7"/>
  <c r="BB1921" i="7"/>
  <c r="K1921" i="7"/>
  <c r="I1921" i="7"/>
  <c r="G1921" i="7"/>
  <c r="BA1921" i="7" s="1"/>
  <c r="BE1920" i="7"/>
  <c r="BD1920" i="7"/>
  <c r="BC1920" i="7"/>
  <c r="BB1920" i="7"/>
  <c r="K1920" i="7"/>
  <c r="I1920" i="7"/>
  <c r="G1920" i="7"/>
  <c r="BA1920" i="7" s="1"/>
  <c r="BE1919" i="7"/>
  <c r="BD1919" i="7"/>
  <c r="BC1919" i="7"/>
  <c r="BB1919" i="7"/>
  <c r="K1919" i="7"/>
  <c r="I1919" i="7"/>
  <c r="G1919" i="7"/>
  <c r="BA1919" i="7" s="1"/>
  <c r="BE1918" i="7"/>
  <c r="BD1918" i="7"/>
  <c r="BC1918" i="7"/>
  <c r="BB1918" i="7"/>
  <c r="K1918" i="7"/>
  <c r="I1918" i="7"/>
  <c r="G1918" i="7"/>
  <c r="BA1918" i="7" s="1"/>
  <c r="BE1917" i="7"/>
  <c r="BD1917" i="7"/>
  <c r="BC1917" i="7"/>
  <c r="BB1917" i="7"/>
  <c r="K1917" i="7"/>
  <c r="I1917" i="7"/>
  <c r="G1917" i="7"/>
  <c r="BA1917" i="7" s="1"/>
  <c r="BE1916" i="7"/>
  <c r="BE1923" i="7" s="1"/>
  <c r="I41" i="6" s="1"/>
  <c r="BD1916" i="7"/>
  <c r="BD1923" i="7" s="1"/>
  <c r="H41" i="6" s="1"/>
  <c r="BC1916" i="7"/>
  <c r="BB1916" i="7"/>
  <c r="K1916" i="7"/>
  <c r="K1923" i="7" s="1"/>
  <c r="I1916" i="7"/>
  <c r="G1916" i="7"/>
  <c r="BA1916" i="7" s="1"/>
  <c r="BA1923" i="7" s="1"/>
  <c r="E41" i="6" s="1"/>
  <c r="B41" i="6"/>
  <c r="A41" i="6"/>
  <c r="BC1923" i="7"/>
  <c r="G41" i="6" s="1"/>
  <c r="BB1923" i="7"/>
  <c r="F41" i="6" s="1"/>
  <c r="I1923" i="7"/>
  <c r="BE1911" i="7"/>
  <c r="BC1911" i="7"/>
  <c r="BC1914" i="7" s="1"/>
  <c r="G40" i="6" s="1"/>
  <c r="BB1911" i="7"/>
  <c r="BA1911" i="7"/>
  <c r="K1911" i="7"/>
  <c r="I1911" i="7"/>
  <c r="G1911" i="7"/>
  <c r="BD1911" i="7" s="1"/>
  <c r="BE1909" i="7"/>
  <c r="BC1909" i="7"/>
  <c r="BB1909" i="7"/>
  <c r="BA1909" i="7"/>
  <c r="K1909" i="7"/>
  <c r="I1909" i="7"/>
  <c r="G1909" i="7"/>
  <c r="BD1909" i="7" s="1"/>
  <c r="BE1907" i="7"/>
  <c r="BE1914" i="7" s="1"/>
  <c r="I40" i="6" s="1"/>
  <c r="BC1907" i="7"/>
  <c r="BB1907" i="7"/>
  <c r="BA1907" i="7"/>
  <c r="BA1914" i="7" s="1"/>
  <c r="E40" i="6" s="1"/>
  <c r="K1907" i="7"/>
  <c r="K1914" i="7" s="1"/>
  <c r="I1907" i="7"/>
  <c r="G1907" i="7"/>
  <c r="BD1907" i="7" s="1"/>
  <c r="B40" i="6"/>
  <c r="A40" i="6"/>
  <c r="I1914" i="7"/>
  <c r="G1914" i="7"/>
  <c r="BE1902" i="7"/>
  <c r="BC1902" i="7"/>
  <c r="BB1902" i="7"/>
  <c r="BA1902" i="7"/>
  <c r="BA1905" i="7" s="1"/>
  <c r="E39" i="6" s="1"/>
  <c r="K1902" i="7"/>
  <c r="I1902" i="7"/>
  <c r="G1902" i="7"/>
  <c r="BD1902" i="7" s="1"/>
  <c r="BE1896" i="7"/>
  <c r="BC1896" i="7"/>
  <c r="BB1896" i="7"/>
  <c r="BA1896" i="7"/>
  <c r="K1896" i="7"/>
  <c r="K1905" i="7" s="1"/>
  <c r="I1896" i="7"/>
  <c r="G1896" i="7"/>
  <c r="BD1896" i="7" s="1"/>
  <c r="BE1894" i="7"/>
  <c r="BC1894" i="7"/>
  <c r="BB1894" i="7"/>
  <c r="BA1894" i="7"/>
  <c r="K1894" i="7"/>
  <c r="I1894" i="7"/>
  <c r="G1894" i="7"/>
  <c r="BD1894" i="7" s="1"/>
  <c r="B39" i="6"/>
  <c r="A39" i="6"/>
  <c r="BE1905" i="7"/>
  <c r="I39" i="6" s="1"/>
  <c r="BB1905" i="7"/>
  <c r="F39" i="6" s="1"/>
  <c r="BE1888" i="7"/>
  <c r="BC1888" i="7"/>
  <c r="BB1888" i="7"/>
  <c r="BA1888" i="7"/>
  <c r="K1888" i="7"/>
  <c r="I1888" i="7"/>
  <c r="G1888" i="7"/>
  <c r="BD1888" i="7" s="1"/>
  <c r="BE1880" i="7"/>
  <c r="BC1880" i="7"/>
  <c r="BB1880" i="7"/>
  <c r="BA1880" i="7"/>
  <c r="K1880" i="7"/>
  <c r="K1892" i="7" s="1"/>
  <c r="I1880" i="7"/>
  <c r="G1880" i="7"/>
  <c r="BD1880" i="7" s="1"/>
  <c r="BE1878" i="7"/>
  <c r="BC1878" i="7"/>
  <c r="BB1878" i="7"/>
  <c r="BA1878" i="7"/>
  <c r="K1878" i="7"/>
  <c r="I1878" i="7"/>
  <c r="G1878" i="7"/>
  <c r="BD1878" i="7" s="1"/>
  <c r="BE1871" i="7"/>
  <c r="BE1892" i="7" s="1"/>
  <c r="I38" i="6" s="1"/>
  <c r="BC1871" i="7"/>
  <c r="BB1871" i="7"/>
  <c r="BA1871" i="7"/>
  <c r="K1871" i="7"/>
  <c r="I1871" i="7"/>
  <c r="G1871" i="7"/>
  <c r="B38" i="6"/>
  <c r="A38" i="6"/>
  <c r="I1892" i="7"/>
  <c r="BE1864" i="7"/>
  <c r="BD1864" i="7"/>
  <c r="BD1869" i="7" s="1"/>
  <c r="H37" i="6" s="1"/>
  <c r="BC1864" i="7"/>
  <c r="BA1864" i="7"/>
  <c r="K1864" i="7"/>
  <c r="I1864" i="7"/>
  <c r="G1864" i="7"/>
  <c r="BB1864" i="7" s="1"/>
  <c r="BE1822" i="7"/>
  <c r="BD1822" i="7"/>
  <c r="BC1822" i="7"/>
  <c r="BC1869" i="7" s="1"/>
  <c r="G37" i="6" s="1"/>
  <c r="BA1822" i="7"/>
  <c r="K1822" i="7"/>
  <c r="K1869" i="7" s="1"/>
  <c r="I1822" i="7"/>
  <c r="G1822" i="7"/>
  <c r="BB1822" i="7" s="1"/>
  <c r="BE1780" i="7"/>
  <c r="BD1780" i="7"/>
  <c r="BC1780" i="7"/>
  <c r="BA1780" i="7"/>
  <c r="K1780" i="7"/>
  <c r="I1780" i="7"/>
  <c r="I1869" i="7" s="1"/>
  <c r="G1780" i="7"/>
  <c r="BB1780" i="7" s="1"/>
  <c r="B37" i="6"/>
  <c r="A37" i="6"/>
  <c r="G1869" i="7"/>
  <c r="BE1776" i="7"/>
  <c r="BE1778" i="7" s="1"/>
  <c r="I36" i="6" s="1"/>
  <c r="BD1776" i="7"/>
  <c r="BD1778" i="7" s="1"/>
  <c r="H36" i="6" s="1"/>
  <c r="BC1776" i="7"/>
  <c r="BA1776" i="7"/>
  <c r="BA1778" i="7" s="1"/>
  <c r="E36" i="6" s="1"/>
  <c r="K1776" i="7"/>
  <c r="K1778" i="7" s="1"/>
  <c r="I1776" i="7"/>
  <c r="G1776" i="7"/>
  <c r="BB1776" i="7" s="1"/>
  <c r="BB1778" i="7" s="1"/>
  <c r="F36" i="6" s="1"/>
  <c r="B36" i="6"/>
  <c r="A36" i="6"/>
  <c r="BC1778" i="7"/>
  <c r="G36" i="6" s="1"/>
  <c r="I1778" i="7"/>
  <c r="G1778" i="7"/>
  <c r="BE1772" i="7"/>
  <c r="BD1772" i="7"/>
  <c r="BD1774" i="7" s="1"/>
  <c r="H35" i="6" s="1"/>
  <c r="BC1772" i="7"/>
  <c r="BC1774" i="7" s="1"/>
  <c r="G35" i="6" s="1"/>
  <c r="BA1772" i="7"/>
  <c r="K1772" i="7"/>
  <c r="I1772" i="7"/>
  <c r="I1774" i="7" s="1"/>
  <c r="G1772" i="7"/>
  <c r="BB1772" i="7" s="1"/>
  <c r="BB1774" i="7" s="1"/>
  <c r="F35" i="6" s="1"/>
  <c r="B35" i="6"/>
  <c r="A35" i="6"/>
  <c r="BE1774" i="7"/>
  <c r="I35" i="6" s="1"/>
  <c r="BA1774" i="7"/>
  <c r="E35" i="6" s="1"/>
  <c r="K1774" i="7"/>
  <c r="BE1768" i="7"/>
  <c r="BD1768" i="7"/>
  <c r="BD1770" i="7" s="1"/>
  <c r="H34" i="6" s="1"/>
  <c r="BC1768" i="7"/>
  <c r="BA1768" i="7"/>
  <c r="K1768" i="7"/>
  <c r="I1768" i="7"/>
  <c r="G1768" i="7"/>
  <c r="BB1768" i="7" s="1"/>
  <c r="BE1759" i="7"/>
  <c r="BE1770" i="7" s="1"/>
  <c r="I34" i="6" s="1"/>
  <c r="BD1759" i="7"/>
  <c r="BC1759" i="7"/>
  <c r="BC1770" i="7" s="1"/>
  <c r="G34" i="6" s="1"/>
  <c r="BA1759" i="7"/>
  <c r="K1759" i="7"/>
  <c r="K1770" i="7" s="1"/>
  <c r="I1759" i="7"/>
  <c r="G1759" i="7"/>
  <c r="G1770" i="7" s="1"/>
  <c r="B34" i="6"/>
  <c r="A34" i="6"/>
  <c r="BA1770" i="7"/>
  <c r="E34" i="6" s="1"/>
  <c r="I1770" i="7"/>
  <c r="BE1754" i="7"/>
  <c r="BD1754" i="7"/>
  <c r="BC1754" i="7"/>
  <c r="BC1757" i="7" s="1"/>
  <c r="G33" i="6" s="1"/>
  <c r="BA1754" i="7"/>
  <c r="K1754" i="7"/>
  <c r="I1754" i="7"/>
  <c r="I1757" i="7" s="1"/>
  <c r="G1754" i="7"/>
  <c r="BB1754" i="7" s="1"/>
  <c r="BE1744" i="7"/>
  <c r="BD1744" i="7"/>
  <c r="BC1744" i="7"/>
  <c r="BA1744" i="7"/>
  <c r="K1744" i="7"/>
  <c r="I1744" i="7"/>
  <c r="G1744" i="7"/>
  <c r="BB1744" i="7" s="1"/>
  <c r="BE1724" i="7"/>
  <c r="BE1757" i="7" s="1"/>
  <c r="I33" i="6" s="1"/>
  <c r="BD1724" i="7"/>
  <c r="BD1757" i="7" s="1"/>
  <c r="H33" i="6" s="1"/>
  <c r="BC1724" i="7"/>
  <c r="BA1724" i="7"/>
  <c r="K1724" i="7"/>
  <c r="I1724" i="7"/>
  <c r="G1724" i="7"/>
  <c r="BB1724" i="7" s="1"/>
  <c r="B33" i="6"/>
  <c r="A33" i="6"/>
  <c r="K1757" i="7"/>
  <c r="BE1709" i="7"/>
  <c r="BD1709" i="7"/>
  <c r="BC1709" i="7"/>
  <c r="BA1709" i="7"/>
  <c r="K1709" i="7"/>
  <c r="I1709" i="7"/>
  <c r="G1709" i="7"/>
  <c r="BB1709" i="7" s="1"/>
  <c r="BE1696" i="7"/>
  <c r="BD1696" i="7"/>
  <c r="BC1696" i="7"/>
  <c r="BA1696" i="7"/>
  <c r="K1696" i="7"/>
  <c r="I1696" i="7"/>
  <c r="G1696" i="7"/>
  <c r="BB1696" i="7" s="1"/>
  <c r="BE1683" i="7"/>
  <c r="BD1683" i="7"/>
  <c r="BC1683" i="7"/>
  <c r="BA1683" i="7"/>
  <c r="K1683" i="7"/>
  <c r="I1683" i="7"/>
  <c r="G1683" i="7"/>
  <c r="BB1683" i="7" s="1"/>
  <c r="BE1655" i="7"/>
  <c r="BD1655" i="7"/>
  <c r="BC1655" i="7"/>
  <c r="BA1655" i="7"/>
  <c r="BA1722" i="7" s="1"/>
  <c r="E32" i="6" s="1"/>
  <c r="K1655" i="7"/>
  <c r="I1655" i="7"/>
  <c r="I1722" i="7" s="1"/>
  <c r="G1655" i="7"/>
  <c r="BB1655" i="7" s="1"/>
  <c r="B32" i="6"/>
  <c r="A32" i="6"/>
  <c r="BE1652" i="7"/>
  <c r="BD1652" i="7"/>
  <c r="BC1652" i="7"/>
  <c r="BA1652" i="7"/>
  <c r="K1652" i="7"/>
  <c r="I1652" i="7"/>
  <c r="G1652" i="7"/>
  <c r="BB1652" i="7" s="1"/>
  <c r="BE1638" i="7"/>
  <c r="BD1638" i="7"/>
  <c r="BC1638" i="7"/>
  <c r="BA1638" i="7"/>
  <c r="K1638" i="7"/>
  <c r="I1638" i="7"/>
  <c r="G1638" i="7"/>
  <c r="BB1638" i="7" s="1"/>
  <c r="BE1635" i="7"/>
  <c r="BD1635" i="7"/>
  <c r="BC1635" i="7"/>
  <c r="BA1635" i="7"/>
  <c r="K1635" i="7"/>
  <c r="I1635" i="7"/>
  <c r="G1635" i="7"/>
  <c r="BB1635" i="7" s="1"/>
  <c r="BE1631" i="7"/>
  <c r="BD1631" i="7"/>
  <c r="BC1631" i="7"/>
  <c r="BA1631" i="7"/>
  <c r="K1631" i="7"/>
  <c r="I1631" i="7"/>
  <c r="G1631" i="7"/>
  <c r="BB1631" i="7" s="1"/>
  <c r="BE1629" i="7"/>
  <c r="BD1629" i="7"/>
  <c r="BC1629" i="7"/>
  <c r="BA1629" i="7"/>
  <c r="K1629" i="7"/>
  <c r="I1629" i="7"/>
  <c r="G1629" i="7"/>
  <c r="BB1629" i="7" s="1"/>
  <c r="BE1623" i="7"/>
  <c r="BD1623" i="7"/>
  <c r="BC1623" i="7"/>
  <c r="BA1623" i="7"/>
  <c r="K1623" i="7"/>
  <c r="I1623" i="7"/>
  <c r="G1623" i="7"/>
  <c r="BB1623" i="7" s="1"/>
  <c r="BE1617" i="7"/>
  <c r="BD1617" i="7"/>
  <c r="BC1617" i="7"/>
  <c r="BA1617" i="7"/>
  <c r="K1617" i="7"/>
  <c r="I1617" i="7"/>
  <c r="G1617" i="7"/>
  <c r="BB1617" i="7" s="1"/>
  <c r="BE1601" i="7"/>
  <c r="BD1601" i="7"/>
  <c r="BD1653" i="7" s="1"/>
  <c r="H31" i="6" s="1"/>
  <c r="BC1601" i="7"/>
  <c r="BA1601" i="7"/>
  <c r="K1601" i="7"/>
  <c r="K1653" i="7" s="1"/>
  <c r="I1601" i="7"/>
  <c r="G1601" i="7"/>
  <c r="BB1601" i="7" s="1"/>
  <c r="BE1599" i="7"/>
  <c r="BD1599" i="7"/>
  <c r="BC1599" i="7"/>
  <c r="BA1599" i="7"/>
  <c r="K1599" i="7"/>
  <c r="I1599" i="7"/>
  <c r="I1653" i="7" s="1"/>
  <c r="G1599" i="7"/>
  <c r="BB1599" i="7" s="1"/>
  <c r="B31" i="6"/>
  <c r="A31" i="6"/>
  <c r="BE1596" i="7"/>
  <c r="BD1596" i="7"/>
  <c r="BC1596" i="7"/>
  <c r="BA1596" i="7"/>
  <c r="K1596" i="7"/>
  <c r="I1596" i="7"/>
  <c r="G1596" i="7"/>
  <c r="BB1596" i="7" s="1"/>
  <c r="BE1594" i="7"/>
  <c r="BD1594" i="7"/>
  <c r="BC1594" i="7"/>
  <c r="BA1594" i="7"/>
  <c r="K1594" i="7"/>
  <c r="I1594" i="7"/>
  <c r="G1594" i="7"/>
  <c r="BB1594" i="7" s="1"/>
  <c r="BE1591" i="7"/>
  <c r="BD1591" i="7"/>
  <c r="BC1591" i="7"/>
  <c r="BC1597" i="7" s="1"/>
  <c r="G30" i="6" s="1"/>
  <c r="BA1591" i="7"/>
  <c r="K1591" i="7"/>
  <c r="I1591" i="7"/>
  <c r="G1591" i="7"/>
  <c r="BB1591" i="7" s="1"/>
  <c r="BE1570" i="7"/>
  <c r="BD1570" i="7"/>
  <c r="BC1570" i="7"/>
  <c r="BA1570" i="7"/>
  <c r="BA1597" i="7" s="1"/>
  <c r="E30" i="6" s="1"/>
  <c r="K1570" i="7"/>
  <c r="I1570" i="7"/>
  <c r="G1570" i="7"/>
  <c r="BB1570" i="7" s="1"/>
  <c r="BE1526" i="7"/>
  <c r="BE1597" i="7" s="1"/>
  <c r="I30" i="6" s="1"/>
  <c r="BD1526" i="7"/>
  <c r="BC1526" i="7"/>
  <c r="BA1526" i="7"/>
  <c r="K1526" i="7"/>
  <c r="K1597" i="7" s="1"/>
  <c r="I1526" i="7"/>
  <c r="G1526" i="7"/>
  <c r="B30" i="6"/>
  <c r="A30" i="6"/>
  <c r="I1597" i="7"/>
  <c r="BE1523" i="7"/>
  <c r="BD1523" i="7"/>
  <c r="BC1523" i="7"/>
  <c r="BA1523" i="7"/>
  <c r="K1523" i="7"/>
  <c r="I1523" i="7"/>
  <c r="G1523" i="7"/>
  <c r="BB1523" i="7" s="1"/>
  <c r="BE1520" i="7"/>
  <c r="BD1520" i="7"/>
  <c r="BC1520" i="7"/>
  <c r="BA1520" i="7"/>
  <c r="K1520" i="7"/>
  <c r="I1520" i="7"/>
  <c r="G1520" i="7"/>
  <c r="BB1520" i="7" s="1"/>
  <c r="BE1517" i="7"/>
  <c r="BD1517" i="7"/>
  <c r="BC1517" i="7"/>
  <c r="BA1517" i="7"/>
  <c r="K1517" i="7"/>
  <c r="I1517" i="7"/>
  <c r="G1517" i="7"/>
  <c r="BB1517" i="7" s="1"/>
  <c r="BE1514" i="7"/>
  <c r="BD1514" i="7"/>
  <c r="BC1514" i="7"/>
  <c r="BA1514" i="7"/>
  <c r="K1514" i="7"/>
  <c r="I1514" i="7"/>
  <c r="G1514" i="7"/>
  <c r="BB1514" i="7" s="1"/>
  <c r="BE1511" i="7"/>
  <c r="BD1511" i="7"/>
  <c r="BC1511" i="7"/>
  <c r="BA1511" i="7"/>
  <c r="K1511" i="7"/>
  <c r="I1511" i="7"/>
  <c r="G1511" i="7"/>
  <c r="BB1511" i="7" s="1"/>
  <c r="BE1507" i="7"/>
  <c r="BD1507" i="7"/>
  <c r="BC1507" i="7"/>
  <c r="BA1507" i="7"/>
  <c r="K1507" i="7"/>
  <c r="I1507" i="7"/>
  <c r="G1507" i="7"/>
  <c r="BB1507" i="7" s="1"/>
  <c r="BE1504" i="7"/>
  <c r="BD1504" i="7"/>
  <c r="BC1504" i="7"/>
  <c r="BA1504" i="7"/>
  <c r="K1504" i="7"/>
  <c r="I1504" i="7"/>
  <c r="G1504" i="7"/>
  <c r="BB1504" i="7" s="1"/>
  <c r="BE1481" i="7"/>
  <c r="BD1481" i="7"/>
  <c r="BC1481" i="7"/>
  <c r="BA1481" i="7"/>
  <c r="K1481" i="7"/>
  <c r="I1481" i="7"/>
  <c r="G1481" i="7"/>
  <c r="BB1481" i="7" s="1"/>
  <c r="BE1477" i="7"/>
  <c r="BD1477" i="7"/>
  <c r="BC1477" i="7"/>
  <c r="BA1477" i="7"/>
  <c r="K1477" i="7"/>
  <c r="I1477" i="7"/>
  <c r="G1477" i="7"/>
  <c r="BB1477" i="7" s="1"/>
  <c r="BE1473" i="7"/>
  <c r="BD1473" i="7"/>
  <c r="BC1473" i="7"/>
  <c r="BA1473" i="7"/>
  <c r="K1473" i="7"/>
  <c r="I1473" i="7"/>
  <c r="G1473" i="7"/>
  <c r="BB1473" i="7" s="1"/>
  <c r="BE1472" i="7"/>
  <c r="BD1472" i="7"/>
  <c r="BC1472" i="7"/>
  <c r="BA1472" i="7"/>
  <c r="K1472" i="7"/>
  <c r="I1472" i="7"/>
  <c r="G1472" i="7"/>
  <c r="BB1472" i="7" s="1"/>
  <c r="BE1449" i="7"/>
  <c r="BD1449" i="7"/>
  <c r="BD1524" i="7" s="1"/>
  <c r="H29" i="6" s="1"/>
  <c r="BC1449" i="7"/>
  <c r="BA1449" i="7"/>
  <c r="K1449" i="7"/>
  <c r="I1449" i="7"/>
  <c r="G1449" i="7"/>
  <c r="BB1449" i="7" s="1"/>
  <c r="BE1442" i="7"/>
  <c r="BD1442" i="7"/>
  <c r="BC1442" i="7"/>
  <c r="BA1442" i="7"/>
  <c r="K1442" i="7"/>
  <c r="I1442" i="7"/>
  <c r="G1442" i="7"/>
  <c r="BB1442" i="7" s="1"/>
  <c r="BE1438" i="7"/>
  <c r="BD1438" i="7"/>
  <c r="BC1438" i="7"/>
  <c r="BA1438" i="7"/>
  <c r="K1438" i="7"/>
  <c r="K1524" i="7" s="1"/>
  <c r="I1438" i="7"/>
  <c r="G1438" i="7"/>
  <c r="BB1438" i="7" s="1"/>
  <c r="BE1433" i="7"/>
  <c r="BD1433" i="7"/>
  <c r="BC1433" i="7"/>
  <c r="BA1433" i="7"/>
  <c r="K1433" i="7"/>
  <c r="I1433" i="7"/>
  <c r="I1524" i="7" s="1"/>
  <c r="G1433" i="7"/>
  <c r="BB1433" i="7" s="1"/>
  <c r="B29" i="6"/>
  <c r="A29" i="6"/>
  <c r="BE1430" i="7"/>
  <c r="BD1430" i="7"/>
  <c r="BC1430" i="7"/>
  <c r="BA1430" i="7"/>
  <c r="K1430" i="7"/>
  <c r="I1430" i="7"/>
  <c r="G1430" i="7"/>
  <c r="BB1430" i="7" s="1"/>
  <c r="BE1426" i="7"/>
  <c r="BD1426" i="7"/>
  <c r="BC1426" i="7"/>
  <c r="BA1426" i="7"/>
  <c r="K1426" i="7"/>
  <c r="I1426" i="7"/>
  <c r="G1426" i="7"/>
  <c r="BB1426" i="7" s="1"/>
  <c r="BE1422" i="7"/>
  <c r="BD1422" i="7"/>
  <c r="BC1422" i="7"/>
  <c r="BA1422" i="7"/>
  <c r="BA1431" i="7" s="1"/>
  <c r="E28" i="6" s="1"/>
  <c r="K1422" i="7"/>
  <c r="I1422" i="7"/>
  <c r="I1431" i="7" s="1"/>
  <c r="G1422" i="7"/>
  <c r="BB1422" i="7" s="1"/>
  <c r="BE1418" i="7"/>
  <c r="BE1431" i="7" s="1"/>
  <c r="I28" i="6" s="1"/>
  <c r="BD1418" i="7"/>
  <c r="BC1418" i="7"/>
  <c r="BC1431" i="7" s="1"/>
  <c r="G28" i="6" s="1"/>
  <c r="BA1418" i="7"/>
  <c r="K1418" i="7"/>
  <c r="I1418" i="7"/>
  <c r="G1418" i="7"/>
  <c r="BB1418" i="7" s="1"/>
  <c r="B28" i="6"/>
  <c r="A28" i="6"/>
  <c r="BE1414" i="7"/>
  <c r="BE1416" i="7" s="1"/>
  <c r="I27" i="6" s="1"/>
  <c r="BD1414" i="7"/>
  <c r="BC1414" i="7"/>
  <c r="BC1416" i="7" s="1"/>
  <c r="G27" i="6" s="1"/>
  <c r="BA1414" i="7"/>
  <c r="K1414" i="7"/>
  <c r="K1416" i="7" s="1"/>
  <c r="I1414" i="7"/>
  <c r="I1416" i="7" s="1"/>
  <c r="G1414" i="7"/>
  <c r="BB1414" i="7" s="1"/>
  <c r="BB1416" i="7" s="1"/>
  <c r="F27" i="6" s="1"/>
  <c r="B27" i="6"/>
  <c r="A27" i="6"/>
  <c r="BD1416" i="7"/>
  <c r="H27" i="6" s="1"/>
  <c r="BA1416" i="7"/>
  <c r="E27" i="6" s="1"/>
  <c r="BE1411" i="7"/>
  <c r="BD1411" i="7"/>
  <c r="BC1411" i="7"/>
  <c r="BA1411" i="7"/>
  <c r="K1411" i="7"/>
  <c r="I1411" i="7"/>
  <c r="G1411" i="7"/>
  <c r="BB1411" i="7" s="1"/>
  <c r="BE1409" i="7"/>
  <c r="BE1412" i="7" s="1"/>
  <c r="I26" i="6" s="1"/>
  <c r="BD1409" i="7"/>
  <c r="BC1409" i="7"/>
  <c r="BA1409" i="7"/>
  <c r="K1409" i="7"/>
  <c r="I1409" i="7"/>
  <c r="G1409" i="7"/>
  <c r="B26" i="6"/>
  <c r="A26" i="6"/>
  <c r="BD1412" i="7"/>
  <c r="H26" i="6" s="1"/>
  <c r="K1412" i="7"/>
  <c r="BE1406" i="7"/>
  <c r="BD1406" i="7"/>
  <c r="BC1406" i="7"/>
  <c r="BA1406" i="7"/>
  <c r="K1406" i="7"/>
  <c r="I1406" i="7"/>
  <c r="G1406" i="7"/>
  <c r="BB1406" i="7" s="1"/>
  <c r="BE1404" i="7"/>
  <c r="BD1404" i="7"/>
  <c r="BC1404" i="7"/>
  <c r="BA1404" i="7"/>
  <c r="K1404" i="7"/>
  <c r="I1404" i="7"/>
  <c r="G1404" i="7"/>
  <c r="BB1404" i="7" s="1"/>
  <c r="BE1400" i="7"/>
  <c r="BD1400" i="7"/>
  <c r="BC1400" i="7"/>
  <c r="BA1400" i="7"/>
  <c r="K1400" i="7"/>
  <c r="I1400" i="7"/>
  <c r="G1400" i="7"/>
  <c r="BB1400" i="7" s="1"/>
  <c r="BE1390" i="7"/>
  <c r="BD1390" i="7"/>
  <c r="BC1390" i="7"/>
  <c r="BA1390" i="7"/>
  <c r="K1390" i="7"/>
  <c r="I1390" i="7"/>
  <c r="G1390" i="7"/>
  <c r="BB1390" i="7" s="1"/>
  <c r="BE1388" i="7"/>
  <c r="BD1388" i="7"/>
  <c r="BC1388" i="7"/>
  <c r="BA1388" i="7"/>
  <c r="K1388" i="7"/>
  <c r="I1388" i="7"/>
  <c r="G1388" i="7"/>
  <c r="BB1388" i="7" s="1"/>
  <c r="BE1384" i="7"/>
  <c r="BD1384" i="7"/>
  <c r="BC1384" i="7"/>
  <c r="BA1384" i="7"/>
  <c r="K1384" i="7"/>
  <c r="I1384" i="7"/>
  <c r="G1384" i="7"/>
  <c r="BB1384" i="7" s="1"/>
  <c r="BE1372" i="7"/>
  <c r="BD1372" i="7"/>
  <c r="BC1372" i="7"/>
  <c r="BA1372" i="7"/>
  <c r="K1372" i="7"/>
  <c r="I1372" i="7"/>
  <c r="G1372" i="7"/>
  <c r="BB1372" i="7" s="1"/>
  <c r="BE1369" i="7"/>
  <c r="BD1369" i="7"/>
  <c r="BC1369" i="7"/>
  <c r="BA1369" i="7"/>
  <c r="K1369" i="7"/>
  <c r="I1369" i="7"/>
  <c r="G1369" i="7"/>
  <c r="BB1369" i="7" s="1"/>
  <c r="BE1366" i="7"/>
  <c r="BD1366" i="7"/>
  <c r="BC1366" i="7"/>
  <c r="BA1366" i="7"/>
  <c r="K1366" i="7"/>
  <c r="I1366" i="7"/>
  <c r="G1366" i="7"/>
  <c r="BB1366" i="7" s="1"/>
  <c r="BE1363" i="7"/>
  <c r="BD1363" i="7"/>
  <c r="BC1363" i="7"/>
  <c r="BA1363" i="7"/>
  <c r="K1363" i="7"/>
  <c r="I1363" i="7"/>
  <c r="G1363" i="7"/>
  <c r="BB1363" i="7" s="1"/>
  <c r="BE1360" i="7"/>
  <c r="BD1360" i="7"/>
  <c r="BC1360" i="7"/>
  <c r="BA1360" i="7"/>
  <c r="K1360" i="7"/>
  <c r="I1360" i="7"/>
  <c r="I1407" i="7" s="1"/>
  <c r="G1360" i="7"/>
  <c r="B25" i="6"/>
  <c r="A25" i="6"/>
  <c r="K1407" i="7"/>
  <c r="BE1357" i="7"/>
  <c r="BD1357" i="7"/>
  <c r="BC1357" i="7"/>
  <c r="BA1357" i="7"/>
  <c r="K1357" i="7"/>
  <c r="I1357" i="7"/>
  <c r="G1357" i="7"/>
  <c r="BB1357" i="7" s="1"/>
  <c r="BE1352" i="7"/>
  <c r="BD1352" i="7"/>
  <c r="BC1352" i="7"/>
  <c r="BA1352" i="7"/>
  <c r="K1352" i="7"/>
  <c r="I1352" i="7"/>
  <c r="G1352" i="7"/>
  <c r="BB1352" i="7" s="1"/>
  <c r="BE1351" i="7"/>
  <c r="BD1351" i="7"/>
  <c r="BC1351" i="7"/>
  <c r="BA1351" i="7"/>
  <c r="K1351" i="7"/>
  <c r="I1351" i="7"/>
  <c r="G1351" i="7"/>
  <c r="BB1351" i="7" s="1"/>
  <c r="BE1338" i="7"/>
  <c r="BD1338" i="7"/>
  <c r="BC1338" i="7"/>
  <c r="BA1338" i="7"/>
  <c r="K1338" i="7"/>
  <c r="I1338" i="7"/>
  <c r="G1338" i="7"/>
  <c r="BB1338" i="7" s="1"/>
  <c r="BE1335" i="7"/>
  <c r="BD1335" i="7"/>
  <c r="BC1335" i="7"/>
  <c r="BA1335" i="7"/>
  <c r="K1335" i="7"/>
  <c r="I1335" i="7"/>
  <c r="G1335" i="7"/>
  <c r="BB1335" i="7" s="1"/>
  <c r="BE1332" i="7"/>
  <c r="BD1332" i="7"/>
  <c r="BC1332" i="7"/>
  <c r="BA1332" i="7"/>
  <c r="K1332" i="7"/>
  <c r="I1332" i="7"/>
  <c r="G1332" i="7"/>
  <c r="BB1332" i="7" s="1"/>
  <c r="BE1329" i="7"/>
  <c r="BD1329" i="7"/>
  <c r="BC1329" i="7"/>
  <c r="BA1329" i="7"/>
  <c r="K1329" i="7"/>
  <c r="I1329" i="7"/>
  <c r="G1329" i="7"/>
  <c r="BB1329" i="7" s="1"/>
  <c r="BE1326" i="7"/>
  <c r="BD1326" i="7"/>
  <c r="BC1326" i="7"/>
  <c r="BA1326" i="7"/>
  <c r="K1326" i="7"/>
  <c r="I1326" i="7"/>
  <c r="G1326" i="7"/>
  <c r="BB1326" i="7" s="1"/>
  <c r="BE1323" i="7"/>
  <c r="BD1323" i="7"/>
  <c r="BC1323" i="7"/>
  <c r="BA1323" i="7"/>
  <c r="K1323" i="7"/>
  <c r="I1323" i="7"/>
  <c r="G1323" i="7"/>
  <c r="BB1323" i="7" s="1"/>
  <c r="BE1310" i="7"/>
  <c r="BD1310" i="7"/>
  <c r="BC1310" i="7"/>
  <c r="BA1310" i="7"/>
  <c r="K1310" i="7"/>
  <c r="I1310" i="7"/>
  <c r="G1310" i="7"/>
  <c r="BB1310" i="7" s="1"/>
  <c r="BE1300" i="7"/>
  <c r="BD1300" i="7"/>
  <c r="BC1300" i="7"/>
  <c r="BA1300" i="7"/>
  <c r="K1300" i="7"/>
  <c r="I1300" i="7"/>
  <c r="G1300" i="7"/>
  <c r="BB1300" i="7" s="1"/>
  <c r="BE1297" i="7"/>
  <c r="BD1297" i="7"/>
  <c r="BC1297" i="7"/>
  <c r="BA1297" i="7"/>
  <c r="K1297" i="7"/>
  <c r="I1297" i="7"/>
  <c r="G1297" i="7"/>
  <c r="BB1297" i="7" s="1"/>
  <c r="BE1292" i="7"/>
  <c r="BE1358" i="7" s="1"/>
  <c r="I24" i="6" s="1"/>
  <c r="BD1292" i="7"/>
  <c r="BC1292" i="7"/>
  <c r="BA1292" i="7"/>
  <c r="K1292" i="7"/>
  <c r="I1292" i="7"/>
  <c r="G1292" i="7"/>
  <c r="BB1292" i="7" s="1"/>
  <c r="BE1288" i="7"/>
  <c r="BD1288" i="7"/>
  <c r="BC1288" i="7"/>
  <c r="BA1288" i="7"/>
  <c r="K1288" i="7"/>
  <c r="I1288" i="7"/>
  <c r="G1288" i="7"/>
  <c r="BB1288" i="7" s="1"/>
  <c r="BE1281" i="7"/>
  <c r="BD1281" i="7"/>
  <c r="BC1281" i="7"/>
  <c r="BA1281" i="7"/>
  <c r="K1281" i="7"/>
  <c r="I1281" i="7"/>
  <c r="G1281" i="7"/>
  <c r="BB1281" i="7" s="1"/>
  <c r="BE1278" i="7"/>
  <c r="BD1278" i="7"/>
  <c r="BC1278" i="7"/>
  <c r="BA1278" i="7"/>
  <c r="BA1358" i="7" s="1"/>
  <c r="E24" i="6" s="1"/>
  <c r="K1278" i="7"/>
  <c r="I1278" i="7"/>
  <c r="I1358" i="7" s="1"/>
  <c r="G1278" i="7"/>
  <c r="BB1278" i="7" s="1"/>
  <c r="B24" i="6"/>
  <c r="A24" i="6"/>
  <c r="K1358" i="7"/>
  <c r="BE1275" i="7"/>
  <c r="BD1275" i="7"/>
  <c r="BC1275" i="7"/>
  <c r="BA1275" i="7"/>
  <c r="K1275" i="7"/>
  <c r="I1275" i="7"/>
  <c r="G1275" i="7"/>
  <c r="BB1275" i="7" s="1"/>
  <c r="BE1255" i="7"/>
  <c r="BD1255" i="7"/>
  <c r="BC1255" i="7"/>
  <c r="BA1255" i="7"/>
  <c r="K1255" i="7"/>
  <c r="I1255" i="7"/>
  <c r="G1255" i="7"/>
  <c r="BB1255" i="7" s="1"/>
  <c r="BE1230" i="7"/>
  <c r="BD1230" i="7"/>
  <c r="BC1230" i="7"/>
  <c r="BA1230" i="7"/>
  <c r="K1230" i="7"/>
  <c r="I1230" i="7"/>
  <c r="G1230" i="7"/>
  <c r="BB1230" i="7" s="1"/>
  <c r="BE1210" i="7"/>
  <c r="BD1210" i="7"/>
  <c r="BC1210" i="7"/>
  <c r="BA1210" i="7"/>
  <c r="K1210" i="7"/>
  <c r="I1210" i="7"/>
  <c r="G1210" i="7"/>
  <c r="BB1210" i="7" s="1"/>
  <c r="BE1202" i="7"/>
  <c r="BD1202" i="7"/>
  <c r="BC1202" i="7"/>
  <c r="BA1202" i="7"/>
  <c r="K1202" i="7"/>
  <c r="I1202" i="7"/>
  <c r="G1202" i="7"/>
  <c r="BB1202" i="7" s="1"/>
  <c r="BE1182" i="7"/>
  <c r="BD1182" i="7"/>
  <c r="BC1182" i="7"/>
  <c r="BA1182" i="7"/>
  <c r="K1182" i="7"/>
  <c r="K1276" i="7" s="1"/>
  <c r="I1182" i="7"/>
  <c r="G1182" i="7"/>
  <c r="BB1182" i="7" s="1"/>
  <c r="B23" i="6"/>
  <c r="A23" i="6"/>
  <c r="BD1276" i="7"/>
  <c r="H23" i="6" s="1"/>
  <c r="I1276" i="7"/>
  <c r="BE1179" i="7"/>
  <c r="BE1180" i="7" s="1"/>
  <c r="I22" i="6" s="1"/>
  <c r="BD1179" i="7"/>
  <c r="BC1179" i="7"/>
  <c r="BC1180" i="7" s="1"/>
  <c r="G22" i="6" s="1"/>
  <c r="BB1179" i="7"/>
  <c r="BA1179" i="7"/>
  <c r="BA1180" i="7" s="1"/>
  <c r="E22" i="6" s="1"/>
  <c r="K1179" i="7"/>
  <c r="I1179" i="7"/>
  <c r="I1180" i="7" s="1"/>
  <c r="G1179" i="7"/>
  <c r="G1180" i="7" s="1"/>
  <c r="B22" i="6"/>
  <c r="A22" i="6"/>
  <c r="BD1180" i="7"/>
  <c r="H22" i="6" s="1"/>
  <c r="BB1180" i="7"/>
  <c r="F22" i="6" s="1"/>
  <c r="K1180" i="7"/>
  <c r="BE1168" i="7"/>
  <c r="BE1177" i="7" s="1"/>
  <c r="I21" i="6" s="1"/>
  <c r="BD1168" i="7"/>
  <c r="BC1168" i="7"/>
  <c r="BB1168" i="7"/>
  <c r="K1168" i="7"/>
  <c r="K1177" i="7" s="1"/>
  <c r="I1168" i="7"/>
  <c r="G1168" i="7"/>
  <c r="BA1168" i="7" s="1"/>
  <c r="BE1166" i="7"/>
  <c r="BD1166" i="7"/>
  <c r="BC1166" i="7"/>
  <c r="BB1166" i="7"/>
  <c r="K1166" i="7"/>
  <c r="I1166" i="7"/>
  <c r="G1166" i="7"/>
  <c r="BA1166" i="7" s="1"/>
  <c r="BE1162" i="7"/>
  <c r="BD1162" i="7"/>
  <c r="BC1162" i="7"/>
  <c r="BC1177" i="7" s="1"/>
  <c r="G21" i="6" s="1"/>
  <c r="BB1162" i="7"/>
  <c r="K1162" i="7"/>
  <c r="I1162" i="7"/>
  <c r="G1162" i="7"/>
  <c r="BA1162" i="7" s="1"/>
  <c r="BE1155" i="7"/>
  <c r="BD1155" i="7"/>
  <c r="BC1155" i="7"/>
  <c r="BB1155" i="7"/>
  <c r="BB1177" i="7" s="1"/>
  <c r="F21" i="6" s="1"/>
  <c r="K1155" i="7"/>
  <c r="I1155" i="7"/>
  <c r="I1177" i="7" s="1"/>
  <c r="G1155" i="7"/>
  <c r="BA1155" i="7" s="1"/>
  <c r="B21" i="6"/>
  <c r="A21" i="6"/>
  <c r="BE1150" i="7"/>
  <c r="BD1150" i="7"/>
  <c r="BC1150" i="7"/>
  <c r="BB1150" i="7"/>
  <c r="K1150" i="7"/>
  <c r="I1150" i="7"/>
  <c r="G1150" i="7"/>
  <c r="BA1150" i="7" s="1"/>
  <c r="BE1102" i="7"/>
  <c r="BD1102" i="7"/>
  <c r="BC1102" i="7"/>
  <c r="BB1102" i="7"/>
  <c r="K1102" i="7"/>
  <c r="I1102" i="7"/>
  <c r="G1102" i="7"/>
  <c r="BA1102" i="7" s="1"/>
  <c r="BE1096" i="7"/>
  <c r="BD1096" i="7"/>
  <c r="BC1096" i="7"/>
  <c r="BB1096" i="7"/>
  <c r="K1096" i="7"/>
  <c r="I1096" i="7"/>
  <c r="I1153" i="7" s="1"/>
  <c r="G1096" i="7"/>
  <c r="BA1096" i="7" s="1"/>
  <c r="BE1093" i="7"/>
  <c r="BD1093" i="7"/>
  <c r="BC1093" i="7"/>
  <c r="BB1093" i="7"/>
  <c r="K1093" i="7"/>
  <c r="I1093" i="7"/>
  <c r="G1093" i="7"/>
  <c r="BA1093" i="7" s="1"/>
  <c r="BE1091" i="7"/>
  <c r="BD1091" i="7"/>
  <c r="BC1091" i="7"/>
  <c r="BB1091" i="7"/>
  <c r="K1091" i="7"/>
  <c r="I1091" i="7"/>
  <c r="G1091" i="7"/>
  <c r="BA1091" i="7" s="1"/>
  <c r="BE1087" i="7"/>
  <c r="BD1087" i="7"/>
  <c r="BC1087" i="7"/>
  <c r="BB1087" i="7"/>
  <c r="K1087" i="7"/>
  <c r="K1153" i="7" s="1"/>
  <c r="I1087" i="7"/>
  <c r="G1087" i="7"/>
  <c r="BA1087" i="7" s="1"/>
  <c r="B20" i="6"/>
  <c r="A20" i="6"/>
  <c r="BB1153" i="7"/>
  <c r="F20" i="6" s="1"/>
  <c r="BE1083" i="7"/>
  <c r="BD1083" i="7"/>
  <c r="BC1083" i="7"/>
  <c r="BB1083" i="7"/>
  <c r="K1083" i="7"/>
  <c r="I1083" i="7"/>
  <c r="G1083" i="7"/>
  <c r="BA1083" i="7" s="1"/>
  <c r="BE1080" i="7"/>
  <c r="BD1080" i="7"/>
  <c r="BC1080" i="7"/>
  <c r="BB1080" i="7"/>
  <c r="K1080" i="7"/>
  <c r="I1080" i="7"/>
  <c r="G1080" i="7"/>
  <c r="BA1080" i="7" s="1"/>
  <c r="BE1077" i="7"/>
  <c r="BD1077" i="7"/>
  <c r="BC1077" i="7"/>
  <c r="BB1077" i="7"/>
  <c r="K1077" i="7"/>
  <c r="I1077" i="7"/>
  <c r="G1077" i="7"/>
  <c r="BA1077" i="7" s="1"/>
  <c r="BE1074" i="7"/>
  <c r="BD1074" i="7"/>
  <c r="BC1074" i="7"/>
  <c r="BB1074" i="7"/>
  <c r="K1074" i="7"/>
  <c r="I1074" i="7"/>
  <c r="G1074" i="7"/>
  <c r="BA1074" i="7" s="1"/>
  <c r="BE1071" i="7"/>
  <c r="BD1071" i="7"/>
  <c r="BC1071" i="7"/>
  <c r="BB1071" i="7"/>
  <c r="K1071" i="7"/>
  <c r="I1071" i="7"/>
  <c r="G1071" i="7"/>
  <c r="BA1071" i="7" s="1"/>
  <c r="BE1068" i="7"/>
  <c r="BD1068" i="7"/>
  <c r="BC1068" i="7"/>
  <c r="BB1068" i="7"/>
  <c r="K1068" i="7"/>
  <c r="I1068" i="7"/>
  <c r="G1068" i="7"/>
  <c r="BA1068" i="7" s="1"/>
  <c r="BE1065" i="7"/>
  <c r="BD1065" i="7"/>
  <c r="BC1065" i="7"/>
  <c r="BB1065" i="7"/>
  <c r="K1065" i="7"/>
  <c r="I1065" i="7"/>
  <c r="G1065" i="7"/>
  <c r="BA1065" i="7" s="1"/>
  <c r="BE1062" i="7"/>
  <c r="BD1062" i="7"/>
  <c r="BC1062" i="7"/>
  <c r="BB1062" i="7"/>
  <c r="K1062" i="7"/>
  <c r="I1062" i="7"/>
  <c r="G1062" i="7"/>
  <c r="BA1062" i="7" s="1"/>
  <c r="BE1059" i="7"/>
  <c r="BD1059" i="7"/>
  <c r="BC1059" i="7"/>
  <c r="BB1059" i="7"/>
  <c r="K1059" i="7"/>
  <c r="K1085" i="7" s="1"/>
  <c r="I1059" i="7"/>
  <c r="G1059" i="7"/>
  <c r="BA1059" i="7" s="1"/>
  <c r="BE1056" i="7"/>
  <c r="BD1056" i="7"/>
  <c r="BC1056" i="7"/>
  <c r="BB1056" i="7"/>
  <c r="K1056" i="7"/>
  <c r="I1056" i="7"/>
  <c r="G1056" i="7"/>
  <c r="BA1056" i="7" s="1"/>
  <c r="BE1053" i="7"/>
  <c r="BD1053" i="7"/>
  <c r="BC1053" i="7"/>
  <c r="BB1053" i="7"/>
  <c r="K1053" i="7"/>
  <c r="I1053" i="7"/>
  <c r="G1053" i="7"/>
  <c r="BA1053" i="7" s="1"/>
  <c r="BE1052" i="7"/>
  <c r="BD1052" i="7"/>
  <c r="BC1052" i="7"/>
  <c r="BC1085" i="7" s="1"/>
  <c r="G19" i="6" s="1"/>
  <c r="BB1052" i="7"/>
  <c r="K1052" i="7"/>
  <c r="I1052" i="7"/>
  <c r="I1085" i="7" s="1"/>
  <c r="G1052" i="7"/>
  <c r="BA1052" i="7" s="1"/>
  <c r="B19" i="6"/>
  <c r="A19" i="6"/>
  <c r="G1085" i="7"/>
  <c r="BE1049" i="7"/>
  <c r="BD1049" i="7"/>
  <c r="BC1049" i="7"/>
  <c r="BB1049" i="7"/>
  <c r="K1049" i="7"/>
  <c r="I1049" i="7"/>
  <c r="G1049" i="7"/>
  <c r="BA1049" i="7" s="1"/>
  <c r="BE1048" i="7"/>
  <c r="BD1048" i="7"/>
  <c r="BC1048" i="7"/>
  <c r="BB1048" i="7"/>
  <c r="K1048" i="7"/>
  <c r="K1050" i="7" s="1"/>
  <c r="I1048" i="7"/>
  <c r="G1048" i="7"/>
  <c r="BA1048" i="7" s="1"/>
  <c r="BE1047" i="7"/>
  <c r="BD1047" i="7"/>
  <c r="BC1047" i="7"/>
  <c r="BB1047" i="7"/>
  <c r="K1047" i="7"/>
  <c r="I1047" i="7"/>
  <c r="G1047" i="7"/>
  <c r="BA1047" i="7" s="1"/>
  <c r="BE1046" i="7"/>
  <c r="BD1046" i="7"/>
  <c r="BC1046" i="7"/>
  <c r="BB1046" i="7"/>
  <c r="K1046" i="7"/>
  <c r="I1046" i="7"/>
  <c r="G1046" i="7"/>
  <c r="BA1046" i="7" s="1"/>
  <c r="BE1045" i="7"/>
  <c r="BD1045" i="7"/>
  <c r="BC1045" i="7"/>
  <c r="BB1045" i="7"/>
  <c r="K1045" i="7"/>
  <c r="I1045" i="7"/>
  <c r="G1045" i="7"/>
  <c r="BA1045" i="7" s="1"/>
  <c r="BE1043" i="7"/>
  <c r="BD1043" i="7"/>
  <c r="BC1043" i="7"/>
  <c r="BB1043" i="7"/>
  <c r="K1043" i="7"/>
  <c r="I1043" i="7"/>
  <c r="G1043" i="7"/>
  <c r="BA1043" i="7" s="1"/>
  <c r="BE1042" i="7"/>
  <c r="BD1042" i="7"/>
  <c r="BC1042" i="7"/>
  <c r="BB1042" i="7"/>
  <c r="K1042" i="7"/>
  <c r="I1042" i="7"/>
  <c r="G1042" i="7"/>
  <c r="BA1042" i="7" s="1"/>
  <c r="BE1041" i="7"/>
  <c r="BD1041" i="7"/>
  <c r="BC1041" i="7"/>
  <c r="BB1041" i="7"/>
  <c r="K1041" i="7"/>
  <c r="I1041" i="7"/>
  <c r="G1041" i="7"/>
  <c r="BA1041" i="7" s="1"/>
  <c r="BE1039" i="7"/>
  <c r="BD1039" i="7"/>
  <c r="BC1039" i="7"/>
  <c r="BB1039" i="7"/>
  <c r="K1039" i="7"/>
  <c r="I1039" i="7"/>
  <c r="G1039" i="7"/>
  <c r="BA1039" i="7" s="1"/>
  <c r="BE1024" i="7"/>
  <c r="BD1024" i="7"/>
  <c r="BC1024" i="7"/>
  <c r="BC1050" i="7" s="1"/>
  <c r="G18" i="6" s="1"/>
  <c r="BB1024" i="7"/>
  <c r="K1024" i="7"/>
  <c r="I1024" i="7"/>
  <c r="I1050" i="7" s="1"/>
  <c r="G1024" i="7"/>
  <c r="BA1024" i="7" s="1"/>
  <c r="B18" i="6"/>
  <c r="A18" i="6"/>
  <c r="BE1013" i="7"/>
  <c r="BD1013" i="7"/>
  <c r="BD1022" i="7" s="1"/>
  <c r="H17" i="6" s="1"/>
  <c r="BC1013" i="7"/>
  <c r="BB1013" i="7"/>
  <c r="K1013" i="7"/>
  <c r="I1013" i="7"/>
  <c r="G1013" i="7"/>
  <c r="BA1013" i="7" s="1"/>
  <c r="BE1000" i="7"/>
  <c r="BE1022" i="7" s="1"/>
  <c r="I17" i="6" s="1"/>
  <c r="BD1000" i="7"/>
  <c r="BC1000" i="7"/>
  <c r="BC1022" i="7" s="1"/>
  <c r="G17" i="6" s="1"/>
  <c r="BB1000" i="7"/>
  <c r="K1000" i="7"/>
  <c r="K1022" i="7" s="1"/>
  <c r="I1000" i="7"/>
  <c r="G1000" i="7"/>
  <c r="BA1000" i="7" s="1"/>
  <c r="B17" i="6"/>
  <c r="A17" i="6"/>
  <c r="BB1022" i="7"/>
  <c r="F17" i="6" s="1"/>
  <c r="I1022" i="7"/>
  <c r="BE986" i="7"/>
  <c r="BD986" i="7"/>
  <c r="BC986" i="7"/>
  <c r="BC998" i="7" s="1"/>
  <c r="G16" i="6" s="1"/>
  <c r="BB986" i="7"/>
  <c r="K986" i="7"/>
  <c r="I986" i="7"/>
  <c r="G986" i="7"/>
  <c r="BA986" i="7" s="1"/>
  <c r="BE982" i="7"/>
  <c r="BD982" i="7"/>
  <c r="BD998" i="7" s="1"/>
  <c r="H16" i="6" s="1"/>
  <c r="BC982" i="7"/>
  <c r="BB982" i="7"/>
  <c r="BB998" i="7" s="1"/>
  <c r="F16" i="6" s="1"/>
  <c r="K982" i="7"/>
  <c r="I982" i="7"/>
  <c r="I998" i="7" s="1"/>
  <c r="G982" i="7"/>
  <c r="BA982" i="7" s="1"/>
  <c r="B16" i="6"/>
  <c r="A16" i="6"/>
  <c r="BE998" i="7"/>
  <c r="I16" i="6" s="1"/>
  <c r="K998" i="7"/>
  <c r="BE955" i="7"/>
  <c r="BD955" i="7"/>
  <c r="BC955" i="7"/>
  <c r="BB955" i="7"/>
  <c r="K955" i="7"/>
  <c r="I955" i="7"/>
  <c r="I980" i="7" s="1"/>
  <c r="G955" i="7"/>
  <c r="BA955" i="7" s="1"/>
  <c r="BE953" i="7"/>
  <c r="BD953" i="7"/>
  <c r="BC953" i="7"/>
  <c r="BB953" i="7"/>
  <c r="K953" i="7"/>
  <c r="I953" i="7"/>
  <c r="G953" i="7"/>
  <c r="BA953" i="7" s="1"/>
  <c r="BE951" i="7"/>
  <c r="BD951" i="7"/>
  <c r="BC951" i="7"/>
  <c r="BB951" i="7"/>
  <c r="K951" i="7"/>
  <c r="I951" i="7"/>
  <c r="G951" i="7"/>
  <c r="BA951" i="7" s="1"/>
  <c r="BE928" i="7"/>
  <c r="BD928" i="7"/>
  <c r="BC928" i="7"/>
  <c r="BB928" i="7"/>
  <c r="K928" i="7"/>
  <c r="K980" i="7" s="1"/>
  <c r="I928" i="7"/>
  <c r="G928" i="7"/>
  <c r="BA928" i="7" s="1"/>
  <c r="B15" i="6"/>
  <c r="A15" i="6"/>
  <c r="BB980" i="7"/>
  <c r="F15" i="6" s="1"/>
  <c r="BE925" i="7"/>
  <c r="BD925" i="7"/>
  <c r="BC925" i="7"/>
  <c r="BB925" i="7"/>
  <c r="K925" i="7"/>
  <c r="I925" i="7"/>
  <c r="G925" i="7"/>
  <c r="BA925" i="7" s="1"/>
  <c r="BE924" i="7"/>
  <c r="BD924" i="7"/>
  <c r="BC924" i="7"/>
  <c r="BB924" i="7"/>
  <c r="K924" i="7"/>
  <c r="I924" i="7"/>
  <c r="G924" i="7"/>
  <c r="BA924" i="7" s="1"/>
  <c r="BE923" i="7"/>
  <c r="BD923" i="7"/>
  <c r="BD926" i="7" s="1"/>
  <c r="H14" i="6" s="1"/>
  <c r="BC923" i="7"/>
  <c r="BB923" i="7"/>
  <c r="BB926" i="7" s="1"/>
  <c r="F14" i="6" s="1"/>
  <c r="K923" i="7"/>
  <c r="K926" i="7" s="1"/>
  <c r="I923" i="7"/>
  <c r="G923" i="7"/>
  <c r="BA923" i="7" s="1"/>
  <c r="B14" i="6"/>
  <c r="A14" i="6"/>
  <c r="I926" i="7"/>
  <c r="BE918" i="7"/>
  <c r="BD918" i="7"/>
  <c r="BC918" i="7"/>
  <c r="BB918" i="7"/>
  <c r="K918" i="7"/>
  <c r="I918" i="7"/>
  <c r="G918" i="7"/>
  <c r="BA918" i="7" s="1"/>
  <c r="BE916" i="7"/>
  <c r="BD916" i="7"/>
  <c r="BC916" i="7"/>
  <c r="BB916" i="7"/>
  <c r="K916" i="7"/>
  <c r="I916" i="7"/>
  <c r="G916" i="7"/>
  <c r="BA916" i="7" s="1"/>
  <c r="BE907" i="7"/>
  <c r="BD907" i="7"/>
  <c r="BC907" i="7"/>
  <c r="BB907" i="7"/>
  <c r="K907" i="7"/>
  <c r="I907" i="7"/>
  <c r="G907" i="7"/>
  <c r="BA907" i="7" s="1"/>
  <c r="BE900" i="7"/>
  <c r="BD900" i="7"/>
  <c r="BC900" i="7"/>
  <c r="BB900" i="7"/>
  <c r="K900" i="7"/>
  <c r="I900" i="7"/>
  <c r="G900" i="7"/>
  <c r="BA900" i="7" s="1"/>
  <c r="BE894" i="7"/>
  <c r="BD894" i="7"/>
  <c r="BC894" i="7"/>
  <c r="BB894" i="7"/>
  <c r="K894" i="7"/>
  <c r="I894" i="7"/>
  <c r="G894" i="7"/>
  <c r="BA894" i="7" s="1"/>
  <c r="BE881" i="7"/>
  <c r="BD881" i="7"/>
  <c r="BC881" i="7"/>
  <c r="BB881" i="7"/>
  <c r="K881" i="7"/>
  <c r="I881" i="7"/>
  <c r="G881" i="7"/>
  <c r="BA881" i="7" s="1"/>
  <c r="BE865" i="7"/>
  <c r="BD865" i="7"/>
  <c r="BC865" i="7"/>
  <c r="BB865" i="7"/>
  <c r="K865" i="7"/>
  <c r="I865" i="7"/>
  <c r="G865" i="7"/>
  <c r="BA865" i="7" s="1"/>
  <c r="BE854" i="7"/>
  <c r="BD854" i="7"/>
  <c r="BC854" i="7"/>
  <c r="BB854" i="7"/>
  <c r="K854" i="7"/>
  <c r="I854" i="7"/>
  <c r="G854" i="7"/>
  <c r="BA854" i="7" s="1"/>
  <c r="BE843" i="7"/>
  <c r="BD843" i="7"/>
  <c r="BC843" i="7"/>
  <c r="BB843" i="7"/>
  <c r="K843" i="7"/>
  <c r="I843" i="7"/>
  <c r="G843" i="7"/>
  <c r="BA843" i="7" s="1"/>
  <c r="BE832" i="7"/>
  <c r="BD832" i="7"/>
  <c r="BC832" i="7"/>
  <c r="BB832" i="7"/>
  <c r="K832" i="7"/>
  <c r="I832" i="7"/>
  <c r="G832" i="7"/>
  <c r="BA832" i="7" s="1"/>
  <c r="BE761" i="7"/>
  <c r="BD761" i="7"/>
  <c r="BC761" i="7"/>
  <c r="BB761" i="7"/>
  <c r="K761" i="7"/>
  <c r="I761" i="7"/>
  <c r="G761" i="7"/>
  <c r="BA761" i="7" s="1"/>
  <c r="BE729" i="7"/>
  <c r="BD729" i="7"/>
  <c r="BC729" i="7"/>
  <c r="BB729" i="7"/>
  <c r="K729" i="7"/>
  <c r="I729" i="7"/>
  <c r="G729" i="7"/>
  <c r="BA729" i="7" s="1"/>
  <c r="BE703" i="7"/>
  <c r="BD703" i="7"/>
  <c r="BC703" i="7"/>
  <c r="BB703" i="7"/>
  <c r="K703" i="7"/>
  <c r="I703" i="7"/>
  <c r="G703" i="7"/>
  <c r="BA703" i="7" s="1"/>
  <c r="BE611" i="7"/>
  <c r="BD611" i="7"/>
  <c r="BC611" i="7"/>
  <c r="BB611" i="7"/>
  <c r="K611" i="7"/>
  <c r="I611" i="7"/>
  <c r="G611" i="7"/>
  <c r="BA611" i="7" s="1"/>
  <c r="BE521" i="7"/>
  <c r="BD521" i="7"/>
  <c r="BC521" i="7"/>
  <c r="BB521" i="7"/>
  <c r="K521" i="7"/>
  <c r="I521" i="7"/>
  <c r="G521" i="7"/>
  <c r="BA521" i="7" s="1"/>
  <c r="BE484" i="7"/>
  <c r="BD484" i="7"/>
  <c r="BC484" i="7"/>
  <c r="BB484" i="7"/>
  <c r="K484" i="7"/>
  <c r="I484" i="7"/>
  <c r="G484" i="7"/>
  <c r="BA484" i="7" s="1"/>
  <c r="BE478" i="7"/>
  <c r="BD478" i="7"/>
  <c r="BC478" i="7"/>
  <c r="BB478" i="7"/>
  <c r="K478" i="7"/>
  <c r="I478" i="7"/>
  <c r="G478" i="7"/>
  <c r="BA478" i="7" s="1"/>
  <c r="BE469" i="7"/>
  <c r="BD469" i="7"/>
  <c r="BC469" i="7"/>
  <c r="BB469" i="7"/>
  <c r="K469" i="7"/>
  <c r="I469" i="7"/>
  <c r="G469" i="7"/>
  <c r="BA469" i="7" s="1"/>
  <c r="BE468" i="7"/>
  <c r="BD468" i="7"/>
  <c r="BC468" i="7"/>
  <c r="BB468" i="7"/>
  <c r="K468" i="7"/>
  <c r="I468" i="7"/>
  <c r="G468" i="7"/>
  <c r="BA468" i="7" s="1"/>
  <c r="BE385" i="7"/>
  <c r="BD385" i="7"/>
  <c r="BC385" i="7"/>
  <c r="BB385" i="7"/>
  <c r="K385" i="7"/>
  <c r="I385" i="7"/>
  <c r="G385" i="7"/>
  <c r="BA385" i="7" s="1"/>
  <c r="BE383" i="7"/>
  <c r="BE921" i="7" s="1"/>
  <c r="I13" i="6" s="1"/>
  <c r="BD383" i="7"/>
  <c r="BC383" i="7"/>
  <c r="BB383" i="7"/>
  <c r="K383" i="7"/>
  <c r="I383" i="7"/>
  <c r="I921" i="7" s="1"/>
  <c r="G383" i="7"/>
  <c r="BA383" i="7" s="1"/>
  <c r="B13" i="6"/>
  <c r="A13" i="6"/>
  <c r="K921" i="7"/>
  <c r="BE339" i="7"/>
  <c r="BD339" i="7"/>
  <c r="BC339" i="7"/>
  <c r="BB339" i="7"/>
  <c r="K339" i="7"/>
  <c r="I339" i="7"/>
  <c r="G339" i="7"/>
  <c r="BA339" i="7" s="1"/>
  <c r="BE338" i="7"/>
  <c r="BD338" i="7"/>
  <c r="BC338" i="7"/>
  <c r="BC381" i="7" s="1"/>
  <c r="G12" i="6" s="1"/>
  <c r="BB338" i="7"/>
  <c r="K338" i="7"/>
  <c r="I338" i="7"/>
  <c r="G338" i="7"/>
  <c r="BA338" i="7" s="1"/>
  <c r="BE294" i="7"/>
  <c r="BD294" i="7"/>
  <c r="BC294" i="7"/>
  <c r="BB294" i="7"/>
  <c r="BB381" i="7" s="1"/>
  <c r="F12" i="6" s="1"/>
  <c r="K294" i="7"/>
  <c r="I294" i="7"/>
  <c r="I381" i="7" s="1"/>
  <c r="G294" i="7"/>
  <c r="BA294" i="7" s="1"/>
  <c r="B12" i="6"/>
  <c r="A12" i="6"/>
  <c r="BE381" i="7"/>
  <c r="I12" i="6" s="1"/>
  <c r="BE279" i="7"/>
  <c r="BD279" i="7"/>
  <c r="BC279" i="7"/>
  <c r="BB279" i="7"/>
  <c r="K279" i="7"/>
  <c r="I279" i="7"/>
  <c r="G279" i="7"/>
  <c r="BA279" i="7" s="1"/>
  <c r="BE266" i="7"/>
  <c r="BD266" i="7"/>
  <c r="BC266" i="7"/>
  <c r="BB266" i="7"/>
  <c r="K266" i="7"/>
  <c r="I266" i="7"/>
  <c r="G266" i="7"/>
  <c r="BA266" i="7" s="1"/>
  <c r="BE253" i="7"/>
  <c r="BD253" i="7"/>
  <c r="BC253" i="7"/>
  <c r="BB253" i="7"/>
  <c r="K253" i="7"/>
  <c r="I253" i="7"/>
  <c r="G253" i="7"/>
  <c r="BA253" i="7" s="1"/>
  <c r="BE240" i="7"/>
  <c r="BD240" i="7"/>
  <c r="BC240" i="7"/>
  <c r="BB240" i="7"/>
  <c r="K240" i="7"/>
  <c r="I240" i="7"/>
  <c r="G240" i="7"/>
  <c r="BA240" i="7" s="1"/>
  <c r="B11" i="6"/>
  <c r="A11" i="6"/>
  <c r="K292" i="7"/>
  <c r="BE234" i="7"/>
  <c r="BD234" i="7"/>
  <c r="BC234" i="7"/>
  <c r="BB234" i="7"/>
  <c r="K234" i="7"/>
  <c r="K238" i="7" s="1"/>
  <c r="I234" i="7"/>
  <c r="G234" i="7"/>
  <c r="BA234" i="7" s="1"/>
  <c r="BE229" i="7"/>
  <c r="BE238" i="7" s="1"/>
  <c r="I10" i="6" s="1"/>
  <c r="BD229" i="7"/>
  <c r="BC229" i="7"/>
  <c r="BB229" i="7"/>
  <c r="K229" i="7"/>
  <c r="I229" i="7"/>
  <c r="G229" i="7"/>
  <c r="B10" i="6"/>
  <c r="A10" i="6"/>
  <c r="BC238" i="7"/>
  <c r="G10" i="6" s="1"/>
  <c r="I238" i="7"/>
  <c r="BE225" i="7"/>
  <c r="BD225" i="7"/>
  <c r="BC225" i="7"/>
  <c r="BB225" i="7"/>
  <c r="K225" i="7"/>
  <c r="I225" i="7"/>
  <c r="G225" i="7"/>
  <c r="BA225" i="7" s="1"/>
  <c r="BE183" i="7"/>
  <c r="BD183" i="7"/>
  <c r="BC183" i="7"/>
  <c r="BB183" i="7"/>
  <c r="K183" i="7"/>
  <c r="I183" i="7"/>
  <c r="G183" i="7"/>
  <c r="BA183" i="7" s="1"/>
  <c r="BE181" i="7"/>
  <c r="BE227" i="7" s="1"/>
  <c r="I9" i="6" s="1"/>
  <c r="BD181" i="7"/>
  <c r="BC181" i="7"/>
  <c r="BC227" i="7" s="1"/>
  <c r="G9" i="6" s="1"/>
  <c r="BB181" i="7"/>
  <c r="K181" i="7"/>
  <c r="I181" i="7"/>
  <c r="G181" i="7"/>
  <c r="BA181" i="7" s="1"/>
  <c r="B9" i="6"/>
  <c r="A9" i="6"/>
  <c r="K227" i="7"/>
  <c r="I227" i="7"/>
  <c r="G227" i="7"/>
  <c r="BE170" i="7"/>
  <c r="BD170" i="7"/>
  <c r="BD179" i="7" s="1"/>
  <c r="H8" i="6" s="1"/>
  <c r="BC170" i="7"/>
  <c r="BB170" i="7"/>
  <c r="K170" i="7"/>
  <c r="K179" i="7" s="1"/>
  <c r="I170" i="7"/>
  <c r="I179" i="7" s="1"/>
  <c r="G170" i="7"/>
  <c r="BA170" i="7" s="1"/>
  <c r="BA179" i="7" s="1"/>
  <c r="E8" i="6" s="1"/>
  <c r="B8" i="6"/>
  <c r="A8" i="6"/>
  <c r="BE179" i="7"/>
  <c r="I8" i="6" s="1"/>
  <c r="BC179" i="7"/>
  <c r="G8" i="6" s="1"/>
  <c r="BB179" i="7"/>
  <c r="F8" i="6" s="1"/>
  <c r="G179" i="7"/>
  <c r="BE166" i="7"/>
  <c r="BD166" i="7"/>
  <c r="BC166" i="7"/>
  <c r="BB166" i="7"/>
  <c r="K166" i="7"/>
  <c r="I166" i="7"/>
  <c r="G166" i="7"/>
  <c r="BA166" i="7" s="1"/>
  <c r="BE165" i="7"/>
  <c r="BD165" i="7"/>
  <c r="BC165" i="7"/>
  <c r="BB165" i="7"/>
  <c r="K165" i="7"/>
  <c r="I165" i="7"/>
  <c r="G165" i="7"/>
  <c r="BA165" i="7" s="1"/>
  <c r="BE146" i="7"/>
  <c r="BD146" i="7"/>
  <c r="BC146" i="7"/>
  <c r="BB146" i="7"/>
  <c r="K146" i="7"/>
  <c r="I146" i="7"/>
  <c r="G146" i="7"/>
  <c r="BA146" i="7" s="1"/>
  <c r="BE127" i="7"/>
  <c r="BD127" i="7"/>
  <c r="BC127" i="7"/>
  <c r="BB127" i="7"/>
  <c r="K127" i="7"/>
  <c r="I127" i="7"/>
  <c r="G127" i="7"/>
  <c r="BA127" i="7" s="1"/>
  <c r="BE108" i="7"/>
  <c r="BD108" i="7"/>
  <c r="BC108" i="7"/>
  <c r="BB108" i="7"/>
  <c r="K108" i="7"/>
  <c r="I108" i="7"/>
  <c r="G108" i="7"/>
  <c r="BA108" i="7" s="1"/>
  <c r="BE89" i="7"/>
  <c r="BD89" i="7"/>
  <c r="BC89" i="7"/>
  <c r="BB89" i="7"/>
  <c r="K89" i="7"/>
  <c r="I89" i="7"/>
  <c r="G89" i="7"/>
  <c r="BA89" i="7" s="1"/>
  <c r="BE70" i="7"/>
  <c r="BD70" i="7"/>
  <c r="BC70" i="7"/>
  <c r="BB70" i="7"/>
  <c r="K70" i="7"/>
  <c r="I70" i="7"/>
  <c r="G70" i="7"/>
  <c r="BA70" i="7" s="1"/>
  <c r="BE51" i="7"/>
  <c r="BD51" i="7"/>
  <c r="BC51" i="7"/>
  <c r="BB51" i="7"/>
  <c r="K51" i="7"/>
  <c r="I51" i="7"/>
  <c r="G51" i="7"/>
  <c r="BA51" i="7" s="1"/>
  <c r="BE31" i="7"/>
  <c r="BD31" i="7"/>
  <c r="BC31" i="7"/>
  <c r="BB31" i="7"/>
  <c r="K31" i="7"/>
  <c r="I31" i="7"/>
  <c r="G31" i="7"/>
  <c r="BA31" i="7" s="1"/>
  <c r="BE21" i="7"/>
  <c r="BD21" i="7"/>
  <c r="BC21" i="7"/>
  <c r="BB21" i="7"/>
  <c r="K21" i="7"/>
  <c r="K168" i="7" s="1"/>
  <c r="I21" i="7"/>
  <c r="G21" i="7"/>
  <c r="BA21" i="7" s="1"/>
  <c r="BE8" i="7"/>
  <c r="BE168" i="7" s="1"/>
  <c r="I7" i="6" s="1"/>
  <c r="BD8" i="7"/>
  <c r="BC8" i="7"/>
  <c r="BB8" i="7"/>
  <c r="K8" i="7"/>
  <c r="I8" i="7"/>
  <c r="I168" i="7" s="1"/>
  <c r="G8" i="7"/>
  <c r="BA8" i="7" s="1"/>
  <c r="B7" i="6"/>
  <c r="A7" i="6"/>
  <c r="E4" i="7"/>
  <c r="F3" i="7"/>
  <c r="G47" i="6"/>
  <c r="I47" i="6" s="1"/>
  <c r="H48" i="6" s="1"/>
  <c r="G23" i="5" s="1"/>
  <c r="G22" i="5" s="1"/>
  <c r="C33" i="5"/>
  <c r="F33" i="5" s="1"/>
  <c r="C31" i="5"/>
  <c r="G15" i="5"/>
  <c r="D15" i="5"/>
  <c r="G7" i="5"/>
  <c r="BE51" i="4"/>
  <c r="BD51" i="4"/>
  <c r="BC51" i="4"/>
  <c r="BB51" i="4"/>
  <c r="K51" i="4"/>
  <c r="I51" i="4"/>
  <c r="G51" i="4"/>
  <c r="BA51" i="4" s="1"/>
  <c r="BE50" i="4"/>
  <c r="BD50" i="4"/>
  <c r="BC50" i="4"/>
  <c r="BB50" i="4"/>
  <c r="K50" i="4"/>
  <c r="I50" i="4"/>
  <c r="G50" i="4"/>
  <c r="BA50" i="4" s="1"/>
  <c r="BE49" i="4"/>
  <c r="BD49" i="4"/>
  <c r="BC49" i="4"/>
  <c r="BB49" i="4"/>
  <c r="K49" i="4"/>
  <c r="I49" i="4"/>
  <c r="G49" i="4"/>
  <c r="BA49" i="4" s="1"/>
  <c r="BE48" i="4"/>
  <c r="BD48" i="4"/>
  <c r="BC48" i="4"/>
  <c r="BB48" i="4"/>
  <c r="K48" i="4"/>
  <c r="I48" i="4"/>
  <c r="G48" i="4"/>
  <c r="BA48" i="4" s="1"/>
  <c r="BE47" i="4"/>
  <c r="BD47" i="4"/>
  <c r="BC47" i="4"/>
  <c r="BB47" i="4"/>
  <c r="K47" i="4"/>
  <c r="K52" i="4" s="1"/>
  <c r="I47" i="4"/>
  <c r="G47" i="4"/>
  <c r="BA47" i="4" s="1"/>
  <c r="B12" i="3"/>
  <c r="A12" i="3"/>
  <c r="BD52" i="4"/>
  <c r="H12" i="3" s="1"/>
  <c r="I52" i="4"/>
  <c r="BE44" i="4"/>
  <c r="BE45" i="4" s="1"/>
  <c r="I11" i="3" s="1"/>
  <c r="BD44" i="4"/>
  <c r="BC44" i="4"/>
  <c r="BC45" i="4" s="1"/>
  <c r="G11" i="3" s="1"/>
  <c r="BB44" i="4"/>
  <c r="K44" i="4"/>
  <c r="I44" i="4"/>
  <c r="I45" i="4" s="1"/>
  <c r="G44" i="4"/>
  <c r="BA44" i="4" s="1"/>
  <c r="BA45" i="4" s="1"/>
  <c r="E11" i="3" s="1"/>
  <c r="B11" i="3"/>
  <c r="A11" i="3"/>
  <c r="BD45" i="4"/>
  <c r="H11" i="3" s="1"/>
  <c r="BB45" i="4"/>
  <c r="F11" i="3" s="1"/>
  <c r="K45" i="4"/>
  <c r="BE40" i="4"/>
  <c r="BE42" i="4" s="1"/>
  <c r="I10" i="3" s="1"/>
  <c r="BD40" i="4"/>
  <c r="BC40" i="4"/>
  <c r="BC42" i="4" s="1"/>
  <c r="G10" i="3" s="1"/>
  <c r="BB40" i="4"/>
  <c r="BB42" i="4" s="1"/>
  <c r="F10" i="3" s="1"/>
  <c r="K40" i="4"/>
  <c r="I40" i="4"/>
  <c r="G40" i="4"/>
  <c r="G42" i="4" s="1"/>
  <c r="B10" i="3"/>
  <c r="A10" i="3"/>
  <c r="BD42" i="4"/>
  <c r="H10" i="3" s="1"/>
  <c r="K42" i="4"/>
  <c r="I42" i="4"/>
  <c r="BE36" i="4"/>
  <c r="BD36" i="4"/>
  <c r="BC36" i="4"/>
  <c r="BB36" i="4"/>
  <c r="K36" i="4"/>
  <c r="I36" i="4"/>
  <c r="G36" i="4"/>
  <c r="BA36" i="4" s="1"/>
  <c r="BE34" i="4"/>
  <c r="BD34" i="4"/>
  <c r="BC34" i="4"/>
  <c r="BB34" i="4"/>
  <c r="K34" i="4"/>
  <c r="I34" i="4"/>
  <c r="G34" i="4"/>
  <c r="BA34" i="4" s="1"/>
  <c r="BE28" i="4"/>
  <c r="BD28" i="4"/>
  <c r="BC28" i="4"/>
  <c r="BB28" i="4"/>
  <c r="K28" i="4"/>
  <c r="I28" i="4"/>
  <c r="G28" i="4"/>
  <c r="BA28" i="4" s="1"/>
  <c r="BE22" i="4"/>
  <c r="BD22" i="4"/>
  <c r="BC22" i="4"/>
  <c r="BC38" i="4" s="1"/>
  <c r="G9" i="3" s="1"/>
  <c r="BB22" i="4"/>
  <c r="BB38" i="4" s="1"/>
  <c r="F9" i="3" s="1"/>
  <c r="K22" i="4"/>
  <c r="I22" i="4"/>
  <c r="I38" i="4" s="1"/>
  <c r="G22" i="4"/>
  <c r="BA22" i="4" s="1"/>
  <c r="B9" i="3"/>
  <c r="A9" i="3"/>
  <c r="BE38" i="4"/>
  <c r="I9" i="3" s="1"/>
  <c r="BD38" i="4"/>
  <c r="H9" i="3" s="1"/>
  <c r="K38" i="4"/>
  <c r="G38" i="4"/>
  <c r="BE18" i="4"/>
  <c r="BD18" i="4"/>
  <c r="BC18" i="4"/>
  <c r="BB18" i="4"/>
  <c r="K18" i="4"/>
  <c r="I18" i="4"/>
  <c r="G18" i="4"/>
  <c r="BA18" i="4" s="1"/>
  <c r="BE16" i="4"/>
  <c r="BD16" i="4"/>
  <c r="BC16" i="4"/>
  <c r="BB16" i="4"/>
  <c r="BB20" i="4" s="1"/>
  <c r="F8" i="3" s="1"/>
  <c r="K16" i="4"/>
  <c r="I16" i="4"/>
  <c r="G16" i="4"/>
  <c r="BA16" i="4" s="1"/>
  <c r="BE14" i="4"/>
  <c r="BE20" i="4" s="1"/>
  <c r="I8" i="3" s="1"/>
  <c r="BD14" i="4"/>
  <c r="BC14" i="4"/>
  <c r="BB14" i="4"/>
  <c r="BA14" i="4"/>
  <c r="K14" i="4"/>
  <c r="I14" i="4"/>
  <c r="I20" i="4" s="1"/>
  <c r="G14" i="4"/>
  <c r="B8" i="3"/>
  <c r="A8" i="3"/>
  <c r="K20" i="4"/>
  <c r="G20" i="4"/>
  <c r="BE10" i="4"/>
  <c r="BD10" i="4"/>
  <c r="BC10" i="4"/>
  <c r="BB10" i="4"/>
  <c r="BB12" i="4" s="1"/>
  <c r="F7" i="3" s="1"/>
  <c r="K10" i="4"/>
  <c r="I10" i="4"/>
  <c r="G10" i="4"/>
  <c r="BA10" i="4" s="1"/>
  <c r="BE8" i="4"/>
  <c r="BE12" i="4" s="1"/>
  <c r="I7" i="3" s="1"/>
  <c r="BD8" i="4"/>
  <c r="BC8" i="4"/>
  <c r="BC12" i="4" s="1"/>
  <c r="G7" i="3" s="1"/>
  <c r="BB8" i="4"/>
  <c r="K8" i="4"/>
  <c r="K12" i="4" s="1"/>
  <c r="I8" i="4"/>
  <c r="G8" i="4"/>
  <c r="BA8" i="4" s="1"/>
  <c r="BA12" i="4" s="1"/>
  <c r="E7" i="3" s="1"/>
  <c r="B7" i="3"/>
  <c r="A7" i="3"/>
  <c r="BD12" i="4"/>
  <c r="H7" i="3" s="1"/>
  <c r="I12" i="4"/>
  <c r="E4" i="4"/>
  <c r="F3" i="4"/>
  <c r="G18" i="3"/>
  <c r="I18" i="3" s="1"/>
  <c r="H19" i="3" s="1"/>
  <c r="G23" i="2" s="1"/>
  <c r="G22" i="2" s="1"/>
  <c r="C33" i="2"/>
  <c r="F33" i="2" s="1"/>
  <c r="C31" i="2"/>
  <c r="G15" i="2"/>
  <c r="D15" i="2"/>
  <c r="G7" i="2"/>
  <c r="J92" i="1"/>
  <c r="I92" i="1"/>
  <c r="H92" i="1"/>
  <c r="G92" i="1"/>
  <c r="F92" i="1"/>
  <c r="H47" i="1"/>
  <c r="G47" i="1"/>
  <c r="I46" i="1"/>
  <c r="F46" i="1" s="1"/>
  <c r="I45" i="1"/>
  <c r="F45" i="1" s="1"/>
  <c r="I44" i="1"/>
  <c r="F44" i="1" s="1"/>
  <c r="I43" i="1"/>
  <c r="F43" i="1" s="1"/>
  <c r="I42" i="1"/>
  <c r="F42" i="1" s="1"/>
  <c r="H41" i="1"/>
  <c r="G41" i="1"/>
  <c r="G35" i="1"/>
  <c r="H29" i="1"/>
  <c r="G29" i="1"/>
  <c r="D22" i="1"/>
  <c r="D20" i="1"/>
  <c r="I19" i="1"/>
  <c r="BC17" i="13" l="1"/>
  <c r="G7" i="12" s="1"/>
  <c r="G8" i="12" s="1"/>
  <c r="C18" i="11" s="1"/>
  <c r="BE17" i="13"/>
  <c r="I7" i="12" s="1"/>
  <c r="I8" i="12" s="1"/>
  <c r="C21" i="11" s="1"/>
  <c r="BE1050" i="7"/>
  <c r="I18" i="6" s="1"/>
  <c r="BB227" i="7"/>
  <c r="F9" i="6" s="1"/>
  <c r="BD238" i="7"/>
  <c r="H10" i="6" s="1"/>
  <c r="BB921" i="7"/>
  <c r="F13" i="6" s="1"/>
  <c r="BE926" i="7"/>
  <c r="I14" i="6" s="1"/>
  <c r="BE980" i="7"/>
  <c r="I15" i="6" s="1"/>
  <c r="BD980" i="7"/>
  <c r="H15" i="6" s="1"/>
  <c r="BB1050" i="7"/>
  <c r="F18" i="6" s="1"/>
  <c r="BD1085" i="7"/>
  <c r="H19" i="6" s="1"/>
  <c r="BE1153" i="7"/>
  <c r="I20" i="6" s="1"/>
  <c r="BD1153" i="7"/>
  <c r="H20" i="6" s="1"/>
  <c r="G1177" i="7"/>
  <c r="BE1276" i="7"/>
  <c r="I23" i="6" s="1"/>
  <c r="G1412" i="7"/>
  <c r="BC1412" i="7"/>
  <c r="G26" i="6" s="1"/>
  <c r="BC1524" i="7"/>
  <c r="G29" i="6" s="1"/>
  <c r="BC1722" i="7"/>
  <c r="G32" i="6" s="1"/>
  <c r="BE1722" i="7"/>
  <c r="I32" i="6" s="1"/>
  <c r="BA1757" i="7"/>
  <c r="E33" i="6" s="1"/>
  <c r="BB1869" i="7"/>
  <c r="F37" i="6" s="1"/>
  <c r="BA1892" i="7"/>
  <c r="E38" i="6" s="1"/>
  <c r="BB1914" i="7"/>
  <c r="F40" i="6" s="1"/>
  <c r="G168" i="7"/>
  <c r="G1050" i="7"/>
  <c r="BD1177" i="7"/>
  <c r="H21" i="6" s="1"/>
  <c r="BD1358" i="7"/>
  <c r="H24" i="6" s="1"/>
  <c r="BC1358" i="7"/>
  <c r="G24" i="6" s="1"/>
  <c r="G1524" i="7"/>
  <c r="G1774" i="7"/>
  <c r="BB1892" i="7"/>
  <c r="F38" i="6" s="1"/>
  <c r="BC1892" i="7"/>
  <c r="G38" i="6" s="1"/>
  <c r="G1905" i="7"/>
  <c r="G1923" i="7"/>
  <c r="BD168" i="7"/>
  <c r="H7" i="6" s="1"/>
  <c r="BB168" i="7"/>
  <c r="F7" i="6" s="1"/>
  <c r="BD227" i="7"/>
  <c r="H9" i="6" s="1"/>
  <c r="BB238" i="7"/>
  <c r="F10" i="6" s="1"/>
  <c r="BE292" i="7"/>
  <c r="I11" i="6" s="1"/>
  <c r="BB292" i="7"/>
  <c r="F11" i="6" s="1"/>
  <c r="BD292" i="7"/>
  <c r="H11" i="6" s="1"/>
  <c r="BD921" i="7"/>
  <c r="H13" i="6" s="1"/>
  <c r="BC921" i="7"/>
  <c r="G13" i="6" s="1"/>
  <c r="BC926" i="7"/>
  <c r="G14" i="6" s="1"/>
  <c r="BC980" i="7"/>
  <c r="G15" i="6" s="1"/>
  <c r="G998" i="7"/>
  <c r="BD1050" i="7"/>
  <c r="H18" i="6" s="1"/>
  <c r="BB1085" i="7"/>
  <c r="F19" i="6" s="1"/>
  <c r="BE1085" i="7"/>
  <c r="I19" i="6" s="1"/>
  <c r="BC1153" i="7"/>
  <c r="G20" i="6" s="1"/>
  <c r="BC1276" i="7"/>
  <c r="G23" i="6" s="1"/>
  <c r="BA1276" i="7"/>
  <c r="E23" i="6" s="1"/>
  <c r="BA1407" i="7"/>
  <c r="E25" i="6" s="1"/>
  <c r="BC1407" i="7"/>
  <c r="G25" i="6" s="1"/>
  <c r="BE1407" i="7"/>
  <c r="I25" i="6" s="1"/>
  <c r="BA1412" i="7"/>
  <c r="E26" i="6" s="1"/>
  <c r="G1416" i="7"/>
  <c r="BB1653" i="7"/>
  <c r="F31" i="6" s="1"/>
  <c r="BA38" i="4"/>
  <c r="E9" i="3" s="1"/>
  <c r="BE52" i="4"/>
  <c r="I12" i="3" s="1"/>
  <c r="BC20" i="4"/>
  <c r="G8" i="3" s="1"/>
  <c r="BD20" i="4"/>
  <c r="H8" i="3" s="1"/>
  <c r="H13" i="3" s="1"/>
  <c r="C17" i="2" s="1"/>
  <c r="BA52" i="4"/>
  <c r="E12" i="3" s="1"/>
  <c r="BC52" i="4"/>
  <c r="G12" i="3" s="1"/>
  <c r="BB52" i="4"/>
  <c r="F12" i="3" s="1"/>
  <c r="BD1914" i="7"/>
  <c r="H40" i="6" s="1"/>
  <c r="BA227" i="7"/>
  <c r="E9" i="6" s="1"/>
  <c r="BA17" i="13"/>
  <c r="E7" i="12" s="1"/>
  <c r="E8" i="12" s="1"/>
  <c r="C15" i="11" s="1"/>
  <c r="G45" i="4"/>
  <c r="G238" i="7"/>
  <c r="G980" i="7"/>
  <c r="G1022" i="7"/>
  <c r="BA1050" i="7"/>
  <c r="E18" i="6" s="1"/>
  <c r="G1153" i="7"/>
  <c r="G1407" i="7"/>
  <c r="I1412" i="7"/>
  <c r="G1431" i="7"/>
  <c r="BD1431" i="7"/>
  <c r="H28" i="6" s="1"/>
  <c r="G1653" i="7"/>
  <c r="BE1653" i="7"/>
  <c r="I31" i="6" s="1"/>
  <c r="G1757" i="7"/>
  <c r="F13" i="3"/>
  <c r="C16" i="2" s="1"/>
  <c r="BC292" i="7"/>
  <c r="G11" i="6" s="1"/>
  <c r="G381" i="7"/>
  <c r="BD381" i="7"/>
  <c r="H12" i="6" s="1"/>
  <c r="G921" i="7"/>
  <c r="G1358" i="7"/>
  <c r="G1597" i="7"/>
  <c r="BA1653" i="7"/>
  <c r="E31" i="6" s="1"/>
  <c r="G1722" i="7"/>
  <c r="G38" i="17"/>
  <c r="F8" i="10" s="1"/>
  <c r="G8" i="10" s="1"/>
  <c r="BD8" i="10" s="1"/>
  <c r="BD9" i="10" s="1"/>
  <c r="H7" i="9" s="1"/>
  <c r="H8" i="9" s="1"/>
  <c r="C17" i="8" s="1"/>
  <c r="C19" i="8" s="1"/>
  <c r="C22" i="8" s="1"/>
  <c r="C23" i="8" s="1"/>
  <c r="F30" i="8" s="1"/>
  <c r="G12" i="4"/>
  <c r="G52" i="4"/>
  <c r="BA168" i="7"/>
  <c r="E7" i="6" s="1"/>
  <c r="BC168" i="7"/>
  <c r="G7" i="6" s="1"/>
  <c r="G292" i="7"/>
  <c r="I292" i="7"/>
  <c r="K381" i="7"/>
  <c r="BA921" i="7"/>
  <c r="E13" i="6" s="1"/>
  <c r="G926" i="7"/>
  <c r="BA998" i="7"/>
  <c r="E16" i="6" s="1"/>
  <c r="G1276" i="7"/>
  <c r="BB1358" i="7"/>
  <c r="F24" i="6" s="1"/>
  <c r="BD1407" i="7"/>
  <c r="H25" i="6" s="1"/>
  <c r="BB1524" i="7"/>
  <c r="F29" i="6" s="1"/>
  <c r="BD1597" i="7"/>
  <c r="H30" i="6" s="1"/>
  <c r="G22" i="8"/>
  <c r="G17" i="13"/>
  <c r="C19" i="11"/>
  <c r="C22" i="11" s="1"/>
  <c r="C23" i="11" s="1"/>
  <c r="F30" i="11" s="1"/>
  <c r="H33" i="1" s="1"/>
  <c r="I33" i="1" s="1"/>
  <c r="F33" i="1" s="1"/>
  <c r="BA381" i="7"/>
  <c r="E12" i="6" s="1"/>
  <c r="BA1085" i="7"/>
  <c r="E19" i="6" s="1"/>
  <c r="BA1177" i="7"/>
  <c r="E21" i="6" s="1"/>
  <c r="BA292" i="7"/>
  <c r="E11" i="6" s="1"/>
  <c r="BA980" i="7"/>
  <c r="E15" i="6" s="1"/>
  <c r="BA1022" i="7"/>
  <c r="E17" i="6" s="1"/>
  <c r="BA1153" i="7"/>
  <c r="E20" i="6" s="1"/>
  <c r="BA926" i="7"/>
  <c r="E14" i="6" s="1"/>
  <c r="BB1276" i="7"/>
  <c r="F23" i="6" s="1"/>
  <c r="BA229" i="7"/>
  <c r="BA238" i="7" s="1"/>
  <c r="E10" i="6" s="1"/>
  <c r="BB1409" i="7"/>
  <c r="BB1412" i="7" s="1"/>
  <c r="F26" i="6" s="1"/>
  <c r="BE1524" i="7"/>
  <c r="I29" i="6" s="1"/>
  <c r="BB1722" i="7"/>
  <c r="F32" i="6" s="1"/>
  <c r="G1892" i="7"/>
  <c r="BD1871" i="7"/>
  <c r="BD1892" i="7" s="1"/>
  <c r="H38" i="6" s="1"/>
  <c r="BD1905" i="7"/>
  <c r="H39" i="6" s="1"/>
  <c r="BB1360" i="7"/>
  <c r="BB1407" i="7" s="1"/>
  <c r="F25" i="6" s="1"/>
  <c r="BB1431" i="7"/>
  <c r="F28" i="6" s="1"/>
  <c r="BA1524" i="7"/>
  <c r="E29" i="6" s="1"/>
  <c r="BC1653" i="7"/>
  <c r="G31" i="6" s="1"/>
  <c r="BD1722" i="7"/>
  <c r="H32" i="6" s="1"/>
  <c r="BB1757" i="7"/>
  <c r="F33" i="6" s="1"/>
  <c r="BE1869" i="7"/>
  <c r="I37" i="6" s="1"/>
  <c r="I1905" i="7"/>
  <c r="BC1905" i="7"/>
  <c r="G39" i="6" s="1"/>
  <c r="BB1526" i="7"/>
  <c r="BB1597" i="7" s="1"/>
  <c r="F30" i="6" s="1"/>
  <c r="K1722" i="7"/>
  <c r="BA1869" i="7"/>
  <c r="E37" i="6" s="1"/>
  <c r="K1431" i="7"/>
  <c r="BB1759" i="7"/>
  <c r="BB1770" i="7" s="1"/>
  <c r="F34" i="6" s="1"/>
  <c r="E55" i="1"/>
  <c r="E61" i="1"/>
  <c r="E68" i="1"/>
  <c r="E78" i="1"/>
  <c r="E83" i="1"/>
  <c r="E87" i="1"/>
  <c r="E73" i="1"/>
  <c r="E56" i="1"/>
  <c r="E88" i="1"/>
  <c r="E62" i="1"/>
  <c r="E85" i="1"/>
  <c r="E69" i="1"/>
  <c r="E74" i="1"/>
  <c r="E80" i="1"/>
  <c r="E60" i="1"/>
  <c r="E57" i="1"/>
  <c r="E64" i="1"/>
  <c r="E86" i="1"/>
  <c r="E70" i="1"/>
  <c r="E76" i="1"/>
  <c r="E89" i="1"/>
  <c r="E81" i="1"/>
  <c r="E59" i="1"/>
  <c r="E65" i="1"/>
  <c r="E66" i="1"/>
  <c r="E72" i="1"/>
  <c r="E77" i="1"/>
  <c r="E90" i="1"/>
  <c r="E82" i="1"/>
  <c r="E58" i="1"/>
  <c r="E63" i="1"/>
  <c r="E84" i="1"/>
  <c r="E67" i="1"/>
  <c r="E71" i="1"/>
  <c r="E75" i="1"/>
  <c r="E79" i="1"/>
  <c r="E91" i="1"/>
  <c r="E92" i="1"/>
  <c r="I20" i="1"/>
  <c r="F47" i="1"/>
  <c r="I47" i="1"/>
  <c r="G13" i="3"/>
  <c r="C18" i="2" s="1"/>
  <c r="BA20" i="4"/>
  <c r="E8" i="3" s="1"/>
  <c r="I13" i="3"/>
  <c r="C21" i="2" s="1"/>
  <c r="BA40" i="4"/>
  <c r="BA42" i="4" s="1"/>
  <c r="E10" i="3" s="1"/>
  <c r="E13" i="3" l="1"/>
  <c r="C15" i="2" s="1"/>
  <c r="C19" i="2" s="1"/>
  <c r="C22" i="2" s="1"/>
  <c r="C23" i="2" s="1"/>
  <c r="F30" i="2" s="1"/>
  <c r="H30" i="1" s="1"/>
  <c r="I30" i="1" s="1"/>
  <c r="F30" i="1" s="1"/>
  <c r="H32" i="1"/>
  <c r="F31" i="8"/>
  <c r="F34" i="8" s="1"/>
  <c r="E42" i="6"/>
  <c r="C15" i="5" s="1"/>
  <c r="H42" i="6"/>
  <c r="C17" i="5" s="1"/>
  <c r="F42" i="6"/>
  <c r="C16" i="5" s="1"/>
  <c r="G9" i="10"/>
  <c r="G42" i="6"/>
  <c r="C18" i="5" s="1"/>
  <c r="I42" i="6"/>
  <c r="C21" i="5" s="1"/>
  <c r="I32" i="1"/>
  <c r="F31" i="11"/>
  <c r="F34" i="11" s="1"/>
  <c r="C19" i="5"/>
  <c r="C22" i="5" s="1"/>
  <c r="C23" i="5" s="1"/>
  <c r="F30" i="5" s="1"/>
  <c r="H31" i="1" s="1"/>
  <c r="I31" i="1" s="1"/>
  <c r="F31" i="1" s="1"/>
  <c r="F31" i="2"/>
  <c r="F34" i="2" s="1"/>
  <c r="H34" i="1" l="1"/>
  <c r="H35" i="1" s="1"/>
  <c r="I21" i="1" s="1"/>
  <c r="I22" i="1" s="1"/>
  <c r="F32" i="1"/>
  <c r="I34" i="1"/>
  <c r="F34" i="1" s="1"/>
  <c r="F31" i="5"/>
  <c r="F34" i="5" s="1"/>
  <c r="F8" i="16" l="1"/>
  <c r="G8" i="16" s="1"/>
  <c r="BA8" i="16" s="1"/>
  <c r="BA9" i="16" s="1"/>
  <c r="E7" i="15" s="1"/>
  <c r="E8" i="15" s="1"/>
  <c r="C15" i="14" s="1"/>
  <c r="C19" i="14" s="1"/>
  <c r="C22" i="14" s="1"/>
  <c r="C23" i="14" s="1"/>
  <c r="F30" i="14" s="1"/>
  <c r="F31" i="14" s="1"/>
  <c r="F34" i="14" s="1"/>
  <c r="I23" i="1"/>
  <c r="I35" i="1"/>
  <c r="F35" i="1"/>
  <c r="G9" i="16" l="1"/>
  <c r="J47" i="1"/>
  <c r="J45" i="1"/>
  <c r="J34" i="1"/>
  <c r="J32" i="1"/>
  <c r="J43" i="1"/>
  <c r="J46" i="1"/>
  <c r="J30" i="1"/>
  <c r="J44" i="1"/>
  <c r="J35" i="1"/>
  <c r="J42" i="1"/>
  <c r="J31" i="1"/>
  <c r="J33" i="1"/>
</calcChain>
</file>

<file path=xl/sharedStrings.xml><?xml version="1.0" encoding="utf-8"?>
<sst xmlns="http://schemas.openxmlformats.org/spreadsheetml/2006/main" count="5030" uniqueCount="1330">
  <si>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</si>
  <si>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</si>
  <si>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</si>
  <si>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</si>
  <si>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</si>
  <si>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</si>
  <si>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</si>
  <si>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</si>
  <si>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</si>
  <si>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</si>
  <si>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</si>
  <si>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</si>
  <si>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</si>
  <si>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</si>
  <si>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</si>
  <si>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</si>
  <si>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</si>
  <si>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</si>
  <si>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</si>
  <si>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</si>
  <si>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</si>
  <si>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</si>
  <si>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</si>
  <si>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</si>
  <si>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</si>
  <si>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</si>
  <si>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</si>
  <si>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</si>
  <si>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</si>
  <si>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</si>
  <si>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</si>
  <si>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</si>
  <si>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</si>
  <si>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</si>
  <si>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</si>
  <si>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</si>
  <si>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</si>
  <si>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</si>
  <si>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</si>
  <si>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</si>
  <si>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</si>
  <si>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</si>
  <si>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</si>
  <si>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</si>
  <si>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</si>
  <si>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</si>
  <si>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</si>
  <si>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</si>
  <si>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</si>
  <si>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</si>
  <si>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</si>
  <si>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</si>
  <si>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</si>
  <si>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</si>
  <si>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</si>
  <si>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</si>
  <si>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</si>
  <si>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</si>
  <si>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</si>
  <si>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</si>
  <si>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</si>
  <si>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</si>
  <si>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</si>
  <si>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</si>
  <si>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</si>
  <si>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</si>
  <si>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</si>
  <si>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</si>
  <si>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</si>
  <si>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</si>
  <si>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</si>
  <si>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</si>
  <si>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</si>
  <si>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</si>
  <si>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</si>
  <si>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</si>
  <si>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</si>
  <si>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</si>
  <si>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</si>
  <si>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</si>
  <si>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</si>
  <si>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</si>
  <si>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</si>
  <si>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</si>
  <si>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</si>
  <si>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</si>
  <si>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</si>
  <si>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</si>
  <si>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</si>
  <si>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</si>
  <si>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</si>
  <si>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</si>
  <si>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</si>
  <si>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</si>
  <si>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</si>
  <si>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</si>
  <si>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</si>
  <si>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</si>
  <si>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</si>
  <si>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</si>
  <si>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</si>
  <si>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</si>
  <si>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</si>
  <si>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1100</t>
  </si>
  <si>
    <t>Zateplení a výměna výplní otvorů SOŠ a SOU Kolín</t>
  </si>
  <si>
    <t>1100 Zateplení a výměna výplní otvorů SOŠ a SOU Kolín</t>
  </si>
  <si>
    <t>IO 01</t>
  </si>
  <si>
    <t>Úprava areálové dešťové kanalizace</t>
  </si>
  <si>
    <t>IO 01 Úprava areálové dešťové kanalizace</t>
  </si>
  <si>
    <t>1 Zemní práce</t>
  </si>
  <si>
    <t>113108315R00</t>
  </si>
  <si>
    <t xml:space="preserve">Odstranění podkladu pl.do 50 m2, živice tl. 15 cm </t>
  </si>
  <si>
    <t>m2</t>
  </si>
  <si>
    <t>trasa v asfaltu:27</t>
  </si>
  <si>
    <t>199000002R00</t>
  </si>
  <si>
    <t xml:space="preserve">Poplatek za skládku horniny 1- 4 </t>
  </si>
  <si>
    <t>m3</t>
  </si>
  <si>
    <t>přebytečný výkopek:34*0,524</t>
  </si>
  <si>
    <t>5</t>
  </si>
  <si>
    <t>Komunikace</t>
  </si>
  <si>
    <t>5 Komunikace</t>
  </si>
  <si>
    <t>566901111R00</t>
  </si>
  <si>
    <t xml:space="preserve">Vyspravení podkladu po překopech štěrkopískem </t>
  </si>
  <si>
    <t>trasa v asfaltu:27*0,1</t>
  </si>
  <si>
    <t>566903111R00</t>
  </si>
  <si>
    <t xml:space="preserve">Vyspravení podkladu po překopech kam.hrubě drceným </t>
  </si>
  <si>
    <t>t</t>
  </si>
  <si>
    <t>trasa v asfaltu:27*0,2*1,9</t>
  </si>
  <si>
    <t>566904111R00</t>
  </si>
  <si>
    <t xml:space="preserve">Vyspravení podkladu po překopech kam.obal.asfaltem </t>
  </si>
  <si>
    <t>trasa v asfaltu:27*0,15*2,2</t>
  </si>
  <si>
    <t>8</t>
  </si>
  <si>
    <t>Trubní vedení</t>
  </si>
  <si>
    <t>8 Trubní vedení</t>
  </si>
  <si>
    <t>831350117RR0</t>
  </si>
  <si>
    <t>Kanalizace dešťová z trub PVC, D 125 mm rýha šířky 0,8 m, hloubky 1,5 m</t>
  </si>
  <si>
    <t>m</t>
  </si>
  <si>
    <t>V položce je zakalkulováno  hloubení rýh zemina tř. 3, svislé přemístění, naložení přebytku po zásypu na dopravní prostředek a odvoz na skládku do 10 km:</t>
  </si>
  <si>
    <t>lože pod potrubí ze štěrkopísku, dodávka a montáž potrubí z trub PVC hrdlových vnějšího průměru dle popisu, dodávka a montáž PVC tvarovek:</t>
  </si>
  <si>
    <t>zkouška těsnosti potrubí, obsyp potrubí štěrkopískem, zásyp rýhy sypaninou se zhutněním.:</t>
  </si>
  <si>
    <t>Včetně všech napojení, úprav  na stávající vedení.:</t>
  </si>
  <si>
    <t>výměra změřena kreslícím programem:24</t>
  </si>
  <si>
    <t>831350118RR0</t>
  </si>
  <si>
    <t>Kanalizace dešťová z trub PVC, D 160 mm rýha šířky 0,8 m, hloubky 1,5 m</t>
  </si>
  <si>
    <t>výměra změřena kreslícím programem:10</t>
  </si>
  <si>
    <t>852301202R00</t>
  </si>
  <si>
    <t>Příplatek za Hloubení rýh šířky v hor.4, STROJNĚ</t>
  </si>
  <si>
    <t>20 % celkového výkopu rýhy:34*1,35*0,2</t>
  </si>
  <si>
    <t>85240128RR00</t>
  </si>
  <si>
    <t>Příplatek za hloubení rýh šířky v hor.5, STROJNĚ</t>
  </si>
  <si>
    <t>60 % celkového výkopu rýhy:34*1,35*0,6</t>
  </si>
  <si>
    <t>91</t>
  </si>
  <si>
    <t>Doplňující práce na komunikaci</t>
  </si>
  <si>
    <t>91 Doplňující práce na komunikaci</t>
  </si>
  <si>
    <t>919735113R00</t>
  </si>
  <si>
    <t xml:space="preserve">Řezání stávajícího živičného krytu tl. 10 - 15 cm </t>
  </si>
  <si>
    <t>trasa v asfaltu:27*2</t>
  </si>
  <si>
    <t>99</t>
  </si>
  <si>
    <t>Staveništní přesun hmot</t>
  </si>
  <si>
    <t>99 Staveništní přesun hmot</t>
  </si>
  <si>
    <t>998225111R00</t>
  </si>
  <si>
    <t xml:space="preserve">Přesun hmot, pozemní komunikace, kryt živičný </t>
  </si>
  <si>
    <t>D96</t>
  </si>
  <si>
    <t>Přesuny suti a vybouraných hmot</t>
  </si>
  <si>
    <t>D96 Přesuny suti a vybouraných hmot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</si>
  <si>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</si>
  <si>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</si>
  <si>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</si>
  <si>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</si>
  <si>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979083115R00</t>
  </si>
  <si>
    <t xml:space="preserve">Vodorovné přemístění suti na skládku do 4000 m </t>
  </si>
  <si>
    <t>979086112R00</t>
  </si>
  <si>
    <t xml:space="preserve">Nakládání nebo překládání suti a vybouraných hmot </t>
  </si>
  <si>
    <t>979990113R00</t>
  </si>
  <si>
    <t xml:space="preserve">Poplatek za skládku suti - obalované kam. - asfalt </t>
  </si>
  <si>
    <t>SOU a SOŠ stavební Kolín</t>
  </si>
  <si>
    <t>Energy Benefit Centre a.s.</t>
  </si>
  <si>
    <t>1 Úprava areálové dešťové kanalizace</t>
  </si>
  <si>
    <t>SO 01</t>
  </si>
  <si>
    <t>Objekt SOŠ a SOU</t>
  </si>
  <si>
    <t>SO 01 Objekt SOŠ a SOU</t>
  </si>
  <si>
    <t>výměra změřena kreslícím programem:</t>
  </si>
  <si>
    <t>Objekt A:</t>
  </si>
  <si>
    <t>Sa vpravo:(15,5+1+5,6+10,1+5,5)*0,74</t>
  </si>
  <si>
    <t>Za:(13,04+5,97+1,2*4)*0,74</t>
  </si>
  <si>
    <t>Vc:10*0,74</t>
  </si>
  <si>
    <t>Sc:(6,7+0,7)*0,74</t>
  </si>
  <si>
    <t>Mezisoučet</t>
  </si>
  <si>
    <t>Objekt B:</t>
  </si>
  <si>
    <t>Za:15,6*1</t>
  </si>
  <si>
    <t>Jb:(18,7+1+1,3)*0,74</t>
  </si>
  <si>
    <t>Sb:(7,1+10,7)*0,74</t>
  </si>
  <si>
    <t>Vb:12,6*0,74</t>
  </si>
  <si>
    <t>113109315R00</t>
  </si>
  <si>
    <t xml:space="preserve">Odstranění podkladu pl.50 m2, bet.prostý tl.15 cm </t>
  </si>
  <si>
    <t>Sa vlevo:14,8*0,74</t>
  </si>
  <si>
    <t>Objekt C:</t>
  </si>
  <si>
    <t>Sa:10,5*0,74</t>
  </si>
  <si>
    <t>Jb:6,5*0,74</t>
  </si>
  <si>
    <t>Zb:12,05*0,74</t>
  </si>
  <si>
    <t>139601102R00</t>
  </si>
  <si>
    <t xml:space="preserve">Ruční výkop jam, rýh a šachet v hornině tř. 3 </t>
  </si>
  <si>
    <t>Sa vlevo:14,8*0,74*0,6</t>
  </si>
  <si>
    <t>Sa vpravo:(15,5+1+5,6+10,1+5,5)*0,74*0,6</t>
  </si>
  <si>
    <t>Za:(13,04+5,97+1,2*4)*0,74*0,6</t>
  </si>
  <si>
    <t>Vc:10*0,74*0,6</t>
  </si>
  <si>
    <t>Sc:(6,7+0,7)*0,74*0,6</t>
  </si>
  <si>
    <t>Za:15,6*1*0,6</t>
  </si>
  <si>
    <t>Jb:(18,7+1+1,3)*0,74*0,6</t>
  </si>
  <si>
    <t>Sb:(7,1+10,7)*0,74*0,6</t>
  </si>
  <si>
    <t>Vb:12,6*0,74*0,6</t>
  </si>
  <si>
    <t>Sa:10,5*0,74*0,6</t>
  </si>
  <si>
    <t>Jb:6,5*0,74*0,6</t>
  </si>
  <si>
    <t>Zb:12,05*0,74*0,6</t>
  </si>
  <si>
    <t>162601101R00</t>
  </si>
  <si>
    <t xml:space="preserve">Vodorovné přemístění výkopku z hor.1-4 do 4000 m </t>
  </si>
  <si>
    <t>50 % zpětný zásyp:-86,687*0,5</t>
  </si>
  <si>
    <t>166101101R00</t>
  </si>
  <si>
    <t xml:space="preserve">Přehození výkopku z hor.1-4 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</si>
  <si>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</si>
  <si>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</si>
  <si>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</si>
  <si>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</si>
  <si>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</si>
  <si>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</si>
  <si>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 xml:space="preserve">Poplatek za skládku suti - obalovaný asfalt </t>
  </si>
  <si>
    <t>111200000RR</t>
  </si>
  <si>
    <t xml:space="preserve">Odstranění křovin a stromů </t>
  </si>
  <si>
    <t>C:6*2+9*1,5</t>
  </si>
  <si>
    <t>2</t>
  </si>
  <si>
    <t>Základy a zvláštní zakládání</t>
  </si>
  <si>
    <t>2 Základy a zvláštní zakládání</t>
  </si>
  <si>
    <t>273320020RA0</t>
  </si>
  <si>
    <t xml:space="preserve">Základová deska ŽB z betonu C 12/15, vč. bednění </t>
  </si>
  <si>
    <t>Sa vlevo:14,8*0,74*0,15</t>
  </si>
  <si>
    <t>Sa:10,5*0,74*0,15</t>
  </si>
  <si>
    <t>Jb:6,5*0,74*0,15</t>
  </si>
  <si>
    <t>Zb:12,05*0,74*0,15</t>
  </si>
  <si>
    <t>3</t>
  </si>
  <si>
    <t>Svislé a kompletní konstrukce</t>
  </si>
  <si>
    <t>3 Svislé a kompletní konstrukce</t>
  </si>
  <si>
    <t>346275113R01</t>
  </si>
  <si>
    <t xml:space="preserve">Přizdívky z desek probeton tl. 100 mm </t>
  </si>
  <si>
    <t>Sa:3*0,8</t>
  </si>
  <si>
    <t>349231810R00</t>
  </si>
  <si>
    <t>Přisekání a hrubé vyrovnání ostění po bourání výplní otvorů</t>
  </si>
  <si>
    <t>dle výpisu výplní otvorů:</t>
  </si>
  <si>
    <t>měněné otvory:</t>
  </si>
  <si>
    <t>W38:(0,6+2*0,9)*2</t>
  </si>
  <si>
    <t>W39:(3+2*3,6)*1</t>
  </si>
  <si>
    <t>W40:(1,15+2*1,5)*1</t>
  </si>
  <si>
    <t>W41:(0,85+2*1,2)*3</t>
  </si>
  <si>
    <t>W42:(0,55+2*1,05)*1</t>
  </si>
  <si>
    <t>W43:(0,9+2*1,2)*1</t>
  </si>
  <si>
    <t>W44:(1,15+2*1,15)*2</t>
  </si>
  <si>
    <t>W45:(1,5+2*1,2)*1</t>
  </si>
  <si>
    <t>W46:(1,2+2*1,2)*1</t>
  </si>
  <si>
    <t>W47:(1+2*1,8)*2</t>
  </si>
  <si>
    <t>W48:(0,6+2*0,7)*1</t>
  </si>
  <si>
    <t>W49:(1+2*0,5)*5</t>
  </si>
  <si>
    <t>W50:(0,9+2*0,4)*4</t>
  </si>
  <si>
    <t>W51:(1,1+2*0,5)*1</t>
  </si>
  <si>
    <t>W53:(0,9+2*0,5)*1</t>
  </si>
  <si>
    <t>W54:(2,45+2*3,55)*1</t>
  </si>
  <si>
    <t>W55:(0,8+2*1)*1</t>
  </si>
  <si>
    <t>W35:(2,1+2*3,1)*3</t>
  </si>
  <si>
    <t>D07:(1,5+2*4,4)*1</t>
  </si>
  <si>
    <t>D08:(1,45+2*2,85)*1</t>
  </si>
  <si>
    <t>D13:(1+2*2)*2</t>
  </si>
  <si>
    <t>D14:(1+2*2)*2</t>
  </si>
  <si>
    <t>D17:(0,9+2*2)*1</t>
  </si>
  <si>
    <t>D19:(0,9+2*2)*1</t>
  </si>
  <si>
    <t>D21:(1+2*2)*1</t>
  </si>
  <si>
    <t>D22:(2,4+2*2)*1</t>
  </si>
  <si>
    <t>D03:(2,35+2*3,25)*1</t>
  </si>
  <si>
    <t>D05:(3,45+2*3,2)*1</t>
  </si>
  <si>
    <t>D06:(3+2*3,15)*1</t>
  </si>
  <si>
    <t>D09:(1,75+2*3,05)*1</t>
  </si>
  <si>
    <t>D10:(2,05+2*3,1)*1</t>
  </si>
  <si>
    <t>D11:(2,45+2*2,1)*1</t>
  </si>
  <si>
    <t>D12:(0,9+2*2)*1</t>
  </si>
  <si>
    <t>D15:(0,95+2*2)*1</t>
  </si>
  <si>
    <t>D18:(0,9+2*2)*1</t>
  </si>
  <si>
    <t>D20:(1+2*2)*1</t>
  </si>
  <si>
    <t>D23:(2,5+2*2,2)*1</t>
  </si>
  <si>
    <t>tl zdiva 60 cm:-254,55*0,4</t>
  </si>
  <si>
    <t>389471212RR0</t>
  </si>
  <si>
    <t xml:space="preserve">Sanace trhlin v provedení dle PD </t>
  </si>
  <si>
    <t>Sb:9+12</t>
  </si>
  <si>
    <t>4</t>
  </si>
  <si>
    <t>Vodorovné konstrukce</t>
  </si>
  <si>
    <t>4 Vodorovné konstrukce</t>
  </si>
  <si>
    <t>4173199RRRA0</t>
  </si>
  <si>
    <t>Ztužující věnec ŽB beton C 16/20, 25 x 25 cm včetně prokotvení</t>
  </si>
  <si>
    <t>D+M beton, výztuž, bednění, prokotvení:</t>
  </si>
  <si>
    <t>navýšení atiky:</t>
  </si>
  <si>
    <t>C:12,05</t>
  </si>
  <si>
    <t>střecha A:12*3</t>
  </si>
  <si>
    <t>4173200RRRA0</t>
  </si>
  <si>
    <t>Ztužující věnec ŽB beton C 16/20, 40 x 25 cm včetně prokotvení</t>
  </si>
  <si>
    <t>A:13,04+7*2+5,35</t>
  </si>
  <si>
    <t>564261111R00</t>
  </si>
  <si>
    <t xml:space="preserve">Podklad ze štěrkopísku po zhutnění tloušťky 20 cm </t>
  </si>
  <si>
    <t>596811111RS4</t>
  </si>
  <si>
    <t>Kladení dlaždic kom.pro pěší, lože z kameniva těž. včetně dlažby betonové  50/50/5 cm</t>
  </si>
  <si>
    <t>599142111R00</t>
  </si>
  <si>
    <t xml:space="preserve">Úprava zálivky dil.spár hloubky do 4 cm š. do 4 cm </t>
  </si>
  <si>
    <t>Sa vpravo:(15,5+1+5,6+10,1+5,5)</t>
  </si>
  <si>
    <t>Za:(13,04+5,97+1,2*4)</t>
  </si>
  <si>
    <t>Vc:10</t>
  </si>
  <si>
    <t>Sc:(6,7+0,7)</t>
  </si>
  <si>
    <t>Za:15,6</t>
  </si>
  <si>
    <t>Jb:(18,7+1+1,3)</t>
  </si>
  <si>
    <t>Sb:(7,1+10,7)</t>
  </si>
  <si>
    <t>Vb:12,6</t>
  </si>
  <si>
    <t>916561111RT9</t>
  </si>
  <si>
    <t>Osazení záhon.obrubníků do lože z C 12/15 včetně obrubníku - okap chodník</t>
  </si>
  <si>
    <t>61</t>
  </si>
  <si>
    <t>Upravy povrchů vnitřní</t>
  </si>
  <si>
    <t>61 Upravy povrchů vnitřní</t>
  </si>
  <si>
    <t>610991111R00</t>
  </si>
  <si>
    <t xml:space="preserve">Zakrývání výplní vnitřních otvorů </t>
  </si>
  <si>
    <t>W38:0,6*0,9*2</t>
  </si>
  <si>
    <t>W39:3*3,6*1</t>
  </si>
  <si>
    <t>W40:1,15*1,5*1</t>
  </si>
  <si>
    <t>W41:0,85*1,2*3</t>
  </si>
  <si>
    <t>W42:0,55*1,05*1</t>
  </si>
  <si>
    <t>W43:0,9*1,2*1</t>
  </si>
  <si>
    <t>W44:1,15*1,15*2</t>
  </si>
  <si>
    <t>W45:1,5*1,2*1</t>
  </si>
  <si>
    <t>W46:1,2*1,2*1</t>
  </si>
  <si>
    <t>W47:1*1,8*2</t>
  </si>
  <si>
    <t>W48:0,6*0,7*1</t>
  </si>
  <si>
    <t>W49:1*0,5*5</t>
  </si>
  <si>
    <t>W50:0,9*0,4*4</t>
  </si>
  <si>
    <t>W51:1,1*0,5*1</t>
  </si>
  <si>
    <t>W53:0,9*0,5*1</t>
  </si>
  <si>
    <t>W54:2,45*3,55*1</t>
  </si>
  <si>
    <t>W55:0,8*1*1</t>
  </si>
  <si>
    <t>W35:2,1*3,1*3</t>
  </si>
  <si>
    <t>D07:1,5*4,4*1</t>
  </si>
  <si>
    <t>D08:1,45*2,85*1</t>
  </si>
  <si>
    <t>D13:1*2*2</t>
  </si>
  <si>
    <t>D14:1*2*2</t>
  </si>
  <si>
    <t>D17:0,9*2*1</t>
  </si>
  <si>
    <t>D19:0,9*2*1</t>
  </si>
  <si>
    <t>D21:1*2*1</t>
  </si>
  <si>
    <t>D22:2,4*2*1</t>
  </si>
  <si>
    <t>D03:2,35*3,25*1</t>
  </si>
  <si>
    <t>D05:3,45*3,2*1</t>
  </si>
  <si>
    <t>D06:3*3,15*1</t>
  </si>
  <si>
    <t>D09:1,75*3,05*1</t>
  </si>
  <si>
    <t>D10:2,05*3,1*1</t>
  </si>
  <si>
    <t>D11:2,45*2,1*1</t>
  </si>
  <si>
    <t>D12:0,9*2*1</t>
  </si>
  <si>
    <t>D15:0,95*2*1</t>
  </si>
  <si>
    <t>D18:0,9*2*1</t>
  </si>
  <si>
    <t>D20:1*2*1</t>
  </si>
  <si>
    <t>D23:2,5*2,2*1</t>
  </si>
  <si>
    <t>612401391R00</t>
  </si>
  <si>
    <t xml:space="preserve">Omítka malých ploch vnitřních stěn do 1 m2 </t>
  </si>
  <si>
    <t>kus</t>
  </si>
  <si>
    <t>612425931R00</t>
  </si>
  <si>
    <t xml:space="preserve">Omítka vápenná vnitřního ostění - štuková </t>
  </si>
  <si>
    <t>oprava vnitřní špalety 50 cm:-254,55*0,5</t>
  </si>
  <si>
    <t>62</t>
  </si>
  <si>
    <t>Úpravy povrchů vnější</t>
  </si>
  <si>
    <t>62 Úpravy povrchů vnější</t>
  </si>
  <si>
    <t>602016188RT6</t>
  </si>
  <si>
    <t xml:space="preserve">Omítka stěn tenkovrstvá silikonová </t>
  </si>
  <si>
    <t>Sa elektro :1,5</t>
  </si>
  <si>
    <t>620991121R00</t>
  </si>
  <si>
    <t xml:space="preserve">Zakrývání výplní vnějších otvorů z lešení </t>
  </si>
  <si>
    <t>neměněné výplně:</t>
  </si>
  <si>
    <t>W01:1,2*2,2*6</t>
  </si>
  <si>
    <t>W02:1,2*2,1*4</t>
  </si>
  <si>
    <t>W03:1,2*1,5*20</t>
  </si>
  <si>
    <t>W04:1,2*2,3*7</t>
  </si>
  <si>
    <t>W05:1,45*1,8*8</t>
  </si>
  <si>
    <t>W06:1,45*0,85*4</t>
  </si>
  <si>
    <t>W07:1,45*1,8*12</t>
  </si>
  <si>
    <t>W08:0,55*1,15*4</t>
  </si>
  <si>
    <t>W09:2,05*1,5*4</t>
  </si>
  <si>
    <t>W10:1,15*2,15*4</t>
  </si>
  <si>
    <t>W11:0,6*0,9*1</t>
  </si>
  <si>
    <t>W12:2,05*1,5*7</t>
  </si>
  <si>
    <t>W13:1,15*1,5*3</t>
  </si>
  <si>
    <t>W14:1,85*1,5*3</t>
  </si>
  <si>
    <t>W15:0,6*0,9*2</t>
  </si>
  <si>
    <t>W16:1,5*1,8*1</t>
  </si>
  <si>
    <t>W17:1,15*0,85*1</t>
  </si>
  <si>
    <t>W18:1,15*1,75*1</t>
  </si>
  <si>
    <t>W19:0,6*0,6*1</t>
  </si>
  <si>
    <t>W20:0,85*1,5*1</t>
  </si>
  <si>
    <t>W21:1,2*1,2*1</t>
  </si>
  <si>
    <t>W22:1,2*1,5*1</t>
  </si>
  <si>
    <t>W23:2,1*1,5*4</t>
  </si>
  <si>
    <t>W24:1,75*1,5*4</t>
  </si>
  <si>
    <t>W25:0,8*0,8*8</t>
  </si>
  <si>
    <t>W26:2,1*2,4*33</t>
  </si>
  <si>
    <t>W27:3*4,15*1</t>
  </si>
  <si>
    <t>W28:3*2,35*1</t>
  </si>
  <si>
    <t>W28a:3*2,35*1</t>
  </si>
  <si>
    <t>W29:1,5*1,8*8</t>
  </si>
  <si>
    <t>W30:2,1*2,4*20</t>
  </si>
  <si>
    <t>W31:0,85*1,8*12</t>
  </si>
  <si>
    <t>W32:1,5*1,1*6</t>
  </si>
  <si>
    <t>W33:0,85*1,8*12</t>
  </si>
  <si>
    <t>W34:0,85*2,1*8</t>
  </si>
  <si>
    <t>W36:1,5*0,9*1</t>
  </si>
  <si>
    <t>W37:2*1,1*2</t>
  </si>
  <si>
    <t>W52:0,9*1,3*1</t>
  </si>
  <si>
    <t>D01:2,35*3,05*3</t>
  </si>
  <si>
    <t>D02:2,35*3,05*2</t>
  </si>
  <si>
    <t>622300181RT2</t>
  </si>
  <si>
    <t>Montáž chráničky kabelu do zateplení z polystyrenu vč. chráničky  DN 40 mm</t>
  </si>
  <si>
    <t>622311000S00</t>
  </si>
  <si>
    <t xml:space="preserve">Penetrace podkladu </t>
  </si>
  <si>
    <t>EPS:2607,31</t>
  </si>
  <si>
    <t>perimetr pod terén:50,373</t>
  </si>
  <si>
    <t>perimetr nad terén:105,7705</t>
  </si>
  <si>
    <t>XS:2,4</t>
  </si>
  <si>
    <t>MV PV 40,60,160,300:27</t>
  </si>
  <si>
    <t>11,985</t>
  </si>
  <si>
    <t>125,87</t>
  </si>
  <si>
    <t>52,42</t>
  </si>
  <si>
    <t>622311113R00</t>
  </si>
  <si>
    <t xml:space="preserve">Dilatační profil KZS </t>
  </si>
  <si>
    <t>dle výkresu pohledů:</t>
  </si>
  <si>
    <t>Za:10,5</t>
  </si>
  <si>
    <t>Sc:13,5</t>
  </si>
  <si>
    <t>Jb:11,5+10,5</t>
  </si>
  <si>
    <t>Sb:13</t>
  </si>
  <si>
    <t>622311334RT3</t>
  </si>
  <si>
    <t>ZS ETICS, fasáda, EPS plus tl.140 mm s omítkou silikonovou</t>
  </si>
  <si>
    <t>ZS - detaily dle technologického předpisu výrobce včetně všech lišt, rohů atd.:</t>
  </si>
  <si>
    <t>kvalitativní třída A:</t>
  </si>
  <si>
    <t>podrobná specifikace v Technické zprávě:</t>
  </si>
  <si>
    <t>1. lepicí stěrka  :</t>
  </si>
  <si>
    <t>2. tepelná izolace EPS - lambda = 0,032 W/m.K  tl. 140 mm kotvená hmoždinkami:</t>
  </si>
  <si>
    <t>3. lepicí stěrka s vtlačenou sklotextilní síťovinou :</t>
  </si>
  <si>
    <t>4. difůzně otevřená penetrace:</t>
  </si>
  <si>
    <t>5. tenkovrstvá omítka silikonová :</t>
  </si>
  <si>
    <t>Ja:314,01</t>
  </si>
  <si>
    <t>Sa:113,29</t>
  </si>
  <si>
    <t>Sa:165,61</t>
  </si>
  <si>
    <t>Zc+Vd:73,89</t>
  </si>
  <si>
    <t>zalomení objektu:9,2</t>
  </si>
  <si>
    <t>Vc:120,66</t>
  </si>
  <si>
    <t>Za:151,63</t>
  </si>
  <si>
    <t>zapuštěná část:10</t>
  </si>
  <si>
    <t>Sc:69,8</t>
  </si>
  <si>
    <t>Jb:163,09</t>
  </si>
  <si>
    <t>ustoupení schodiště z dvorní části:30,34</t>
  </si>
  <si>
    <t>Za:223,22</t>
  </si>
  <si>
    <t>Vb:149,46</t>
  </si>
  <si>
    <t>Sb:289,61</t>
  </si>
  <si>
    <t>Ja:107,95</t>
  </si>
  <si>
    <t>Sa:96,08</t>
  </si>
  <si>
    <t>Jb:82,47</t>
  </si>
  <si>
    <t>Sb:191,85</t>
  </si>
  <si>
    <t>Va:197,9</t>
  </si>
  <si>
    <t>Va štít:24,84</t>
  </si>
  <si>
    <t>Zb:22,41</t>
  </si>
  <si>
    <t>622311350RT3</t>
  </si>
  <si>
    <t>ZS ETICS, povrchová úprava ostění KZS s EPS s omítkou silikonovou</t>
  </si>
  <si>
    <t>Položka obsahuje okenní a rohové lišty, výztužnou stěrku, kontaktní nátěr a povrchovou úpravu omítkou:</t>
  </si>
  <si>
    <t>plocha vnější špalety deska ZS 14 cm:-254,55*0,86</t>
  </si>
  <si>
    <t>W01:(1,2+2*2,2)*6</t>
  </si>
  <si>
    <t>W02:(1,2+2*2,1)*4</t>
  </si>
  <si>
    <t>W03:(1,2+2*1,5)*20</t>
  </si>
  <si>
    <t>W04:(1,2+2*2,3)*7</t>
  </si>
  <si>
    <t>W05:(1,45+2*1,8)*8</t>
  </si>
  <si>
    <t>W06:(1,45+2*0,85)*4</t>
  </si>
  <si>
    <t>W07:(1,45+2*1,8)*12</t>
  </si>
  <si>
    <t>W08:(0,55+2*1,15)*4</t>
  </si>
  <si>
    <t>W09:(2,05+2*1,5)*4</t>
  </si>
  <si>
    <t>W10:(1,15+2*2,15)*4</t>
  </si>
  <si>
    <t>W11:(0,6+2*0,9)*1</t>
  </si>
  <si>
    <t>W12:(2,05+2*1,5)*7</t>
  </si>
  <si>
    <t>W13:(1,15+2*1,5)*3</t>
  </si>
  <si>
    <t>W14:(1,85+2*1,5)*3</t>
  </si>
  <si>
    <t>W15:(0,6+2*0,9)*2</t>
  </si>
  <si>
    <t>W16:(1,5+2*1,8)*1</t>
  </si>
  <si>
    <t>W17:(1,15+2*0,85)*1</t>
  </si>
  <si>
    <t>W18:(1,15+2*1,75)*1</t>
  </si>
  <si>
    <t>W19:(0,6+2*0,6)*1</t>
  </si>
  <si>
    <t>W20:(0,85+2*1,5)*1</t>
  </si>
  <si>
    <t>W21:(1,2+2*1,2)*1</t>
  </si>
  <si>
    <t>W22:(1,2+2*1,5)*1</t>
  </si>
  <si>
    <t>W23:(2,1+2*1,5)*4</t>
  </si>
  <si>
    <t>W24:(1,75+2*1,5)*4</t>
  </si>
  <si>
    <t>W25:(0,8+2*0,8)*8</t>
  </si>
  <si>
    <t>W26:(2,1+2*2,4)*33</t>
  </si>
  <si>
    <t>W27:(3+2*4,15)*1</t>
  </si>
  <si>
    <t>W28:(3+2*2,35)*1</t>
  </si>
  <si>
    <t>W28a:(3+2*2,35)*1</t>
  </si>
  <si>
    <t>W29:(1,5+2*1,8)*8</t>
  </si>
  <si>
    <t>W30:(2,1+2*2,4)*20</t>
  </si>
  <si>
    <t>W31:(0,85+2*1,8)*12</t>
  </si>
  <si>
    <t>W32:(1,5+2*1,1)*6</t>
  </si>
  <si>
    <t>W33:(0,85+2*1,8)*12</t>
  </si>
  <si>
    <t>W34:(0,85+2*2,1)*8</t>
  </si>
  <si>
    <t>W36:(1,5+2*0,9)*1</t>
  </si>
  <si>
    <t>W37:(2+2*1,1)*2</t>
  </si>
  <si>
    <t>W52:(0,9+2*1,3)*1</t>
  </si>
  <si>
    <t>D01:(2,35+2*3,05)*3</t>
  </si>
  <si>
    <t>D02:(2,35+2*3,05)*2</t>
  </si>
  <si>
    <t>plocha vnější špalety deska ZS 14 cm:-1161,05*0,86</t>
  </si>
  <si>
    <t>622311354RT3</t>
  </si>
  <si>
    <t>ZS ETICS, ostění, EPS F plus tl. 40 mm s omítkou silikonovou</t>
  </si>
  <si>
    <t>Položka obsahuje  nanesení lepicího tmelu na izolační desky, nalepení desek, přebroušení desek, osazení lišt,:</t>
  </si>
  <si>
    <t>natažení stěrky, vtlačení výztužné tkaniny, přehlazení stěrky, kontaktní nátěr a povrchovou úpravu omítkou.:</t>
  </si>
  <si>
    <t>Součinitel tepelné vodivosti  izolantu 0,032 W/mK.:</t>
  </si>
  <si>
    <t>plocha vnější špalety deska ZS 20 cm:-254,55*0,8</t>
  </si>
  <si>
    <t>plocha vnější špalety deska ZS 20 cm:-1161,05*0,8</t>
  </si>
  <si>
    <t>622311516R00</t>
  </si>
  <si>
    <t>Izolace suterénu perimetr tl. 140 mm, bez PÚ ZS ETICS</t>
  </si>
  <si>
    <t>1. lepicí stěrka na bázi bitumenu:</t>
  </si>
  <si>
    <t>2. tepelná izolace perimetr - lambda = 0,034 W/m.K  tl. 140 mm kotvená hmoždinkami:</t>
  </si>
  <si>
    <t>3. lepicí stěrka s vtlačenou výztužnou síťovinou tl. 2-4 mm:</t>
  </si>
  <si>
    <t>Sa vlevo:14,8*0,3</t>
  </si>
  <si>
    <t>Sa vpravo:(15,5+1+3,05+1,8)*0,3</t>
  </si>
  <si>
    <t>Za:(13,04+5,97)*0,3</t>
  </si>
  <si>
    <t>Vc:10*0,3</t>
  </si>
  <si>
    <t>Sc:6,7*0,3</t>
  </si>
  <si>
    <t>Za:15,6*0,3</t>
  </si>
  <si>
    <t>Jb:18,7*0,3+(1+1,3)*0,3</t>
  </si>
  <si>
    <t>Sb:7,1*0,3+10,7*0,3</t>
  </si>
  <si>
    <t>Vb:12,6*0,3</t>
  </si>
  <si>
    <t>Sa:10,5*0,3</t>
  </si>
  <si>
    <t>Jb:6,5*0,3</t>
  </si>
  <si>
    <t>Zb:12,05*0,3</t>
  </si>
  <si>
    <t>622311524RS1</t>
  </si>
  <si>
    <t>ZS ETICS, sokl, perimetr tl. 140 mm s mozaikovou omítkou</t>
  </si>
  <si>
    <t>5. omítka mozaiková:</t>
  </si>
  <si>
    <t>Ja:48,735*0,3</t>
  </si>
  <si>
    <t>Vc:10*0,3+2*1,3/2</t>
  </si>
  <si>
    <t>Sb:7,1*0,3+10,7*0,9+2,5*0,3</t>
  </si>
  <si>
    <t>Vb:12,6*0,6+10,3*0,3</t>
  </si>
  <si>
    <t>Ja:(16,54+3,45)*0,3</t>
  </si>
  <si>
    <t>Sa:10,5*0,3+11*0,3</t>
  </si>
  <si>
    <t>Jb:6,5*0,3+11,5*0,3</t>
  </si>
  <si>
    <t>Sb:(8,2+9,6)*0,3</t>
  </si>
  <si>
    <t>Va:(17,5+6+1)*0,3</t>
  </si>
  <si>
    <t>622311564R00</t>
  </si>
  <si>
    <t xml:space="preserve">ZS ETICS, parapet, XPS tl. 40 mm </t>
  </si>
  <si>
    <t>W38:0,6*2</t>
  </si>
  <si>
    <t>W39:3*1</t>
  </si>
  <si>
    <t>W40:1,15*1</t>
  </si>
  <si>
    <t>W41:0,85*3</t>
  </si>
  <si>
    <t>W42:0,55*1</t>
  </si>
  <si>
    <t>W43:0,9*1</t>
  </si>
  <si>
    <t>W44:1,15*2</t>
  </si>
  <si>
    <t>W45:1,5*1</t>
  </si>
  <si>
    <t>W46:1,2*1</t>
  </si>
  <si>
    <t>W47:1*2</t>
  </si>
  <si>
    <t>W48:0,6*1</t>
  </si>
  <si>
    <t>W49:1*5</t>
  </si>
  <si>
    <t>W50:0,9*4</t>
  </si>
  <si>
    <t>W51:1,1*1</t>
  </si>
  <si>
    <t>W53:0,9*1</t>
  </si>
  <si>
    <t>W54:2,45*1</t>
  </si>
  <si>
    <t>W55:0,8*1</t>
  </si>
  <si>
    <t>šířka vnějšího parapetu 34 cm:-30,8*0,66</t>
  </si>
  <si>
    <t>Začátek provozního součtu</t>
  </si>
  <si>
    <t>0</t>
  </si>
  <si>
    <t>Konec provozního součtu</t>
  </si>
  <si>
    <t>W01:1,2*6</t>
  </si>
  <si>
    <t>W02:1,2*4</t>
  </si>
  <si>
    <t>W03:1,2*20</t>
  </si>
  <si>
    <t>W04:1,2*7</t>
  </si>
  <si>
    <t>W05:1,45*8</t>
  </si>
  <si>
    <t>W06:1,45*4</t>
  </si>
  <si>
    <t>W07:1,45*12</t>
  </si>
  <si>
    <t>W08:0,55*4</t>
  </si>
  <si>
    <t>W09:2,05*4</t>
  </si>
  <si>
    <t>W10:1,15*4</t>
  </si>
  <si>
    <t>W11:0,6*1</t>
  </si>
  <si>
    <t>W12:2,05*7</t>
  </si>
  <si>
    <t>W13:1,15*3</t>
  </si>
  <si>
    <t>W14:1,85*3</t>
  </si>
  <si>
    <t>W15:0,6*2</t>
  </si>
  <si>
    <t>W16:1,5*1</t>
  </si>
  <si>
    <t>W17:1,15*1</t>
  </si>
  <si>
    <t>W18:1,15*1</t>
  </si>
  <si>
    <t>W19:0,6*1</t>
  </si>
  <si>
    <t>W20:0,85*1</t>
  </si>
  <si>
    <t>W21:1,2*1</t>
  </si>
  <si>
    <t>W22:1,2*1</t>
  </si>
  <si>
    <t>W23:2,1*4</t>
  </si>
  <si>
    <t>W24:1,75*4</t>
  </si>
  <si>
    <t>W25:0,8*8</t>
  </si>
  <si>
    <t>W26:2,1*33</t>
  </si>
  <si>
    <t>W27:3*1</t>
  </si>
  <si>
    <t>W28:3*1</t>
  </si>
  <si>
    <t>W28a:3*1</t>
  </si>
  <si>
    <t>W29:1,5*8</t>
  </si>
  <si>
    <t>W30:2,1*20</t>
  </si>
  <si>
    <t>W31:0,85*12</t>
  </si>
  <si>
    <t>W32:1,5*6</t>
  </si>
  <si>
    <t>W33:0,85*12</t>
  </si>
  <si>
    <t>W34:0,85*8</t>
  </si>
  <si>
    <t>W36:1,5*1</t>
  </si>
  <si>
    <t>W37:2*2</t>
  </si>
  <si>
    <t>W52:0,9*1</t>
  </si>
  <si>
    <t>šířka vnějšího parapetu 34 cm:-323,7*0,66</t>
  </si>
  <si>
    <t>622311630RT3</t>
  </si>
  <si>
    <t>ZS ETICS, fasáda, XS 022 tl. 60 s omítkou silikonovou</t>
  </si>
  <si>
    <t>2. tepelná izolace fenolické -  tl. 60 mm kotvená hmoždinkami:</t>
  </si>
  <si>
    <t>Jb:0,8*3</t>
  </si>
  <si>
    <t>622311829RT3</t>
  </si>
  <si>
    <t>ZS ETICS, fasáda, miner.desky PV 40 mm s omítkou silikonovou</t>
  </si>
  <si>
    <t>2. tepelná izolace MV - lambda = 0,036 W/m.K  tl. 40 mm kotvená hmoždinkami:</t>
  </si>
  <si>
    <t>bok lodžie:3*3*3</t>
  </si>
  <si>
    <t>622311830RT3</t>
  </si>
  <si>
    <t>ZS ETICS, fasáda, miner.desky PV 60 mm s omítkou silikonovou</t>
  </si>
  <si>
    <t>2. tepelná izolace MV - lambda = 0,036 W/m.K  tl. 60 mm kotvená hmoždinkami:</t>
  </si>
  <si>
    <t>spodní líc lodžie:2,35*1,7*3</t>
  </si>
  <si>
    <t>622311835RT3</t>
  </si>
  <si>
    <t>ZS ETICS, fasáda, miner.desky PV 160 mm s omítkou silikonovou</t>
  </si>
  <si>
    <t>2. tepelná izolace MV - lambda = 0,036 W/m.K  tl. 160 mm kotvená hmoždinkami:</t>
  </si>
  <si>
    <t>V průjezd:65,57</t>
  </si>
  <si>
    <t>Z průjezd:60,3</t>
  </si>
  <si>
    <t>622311838RT6</t>
  </si>
  <si>
    <t>ZS ETICS, fasáda, miner.desky PV 300 mm s omítkou silikonovou</t>
  </si>
  <si>
    <t>2. tepelná izolace MV - lambda = 0,036 W/m.K  tl. 160 + 140  mm kotvená hmoždinkami:</t>
  </si>
  <si>
    <t>strop průjezdu:52,42</t>
  </si>
  <si>
    <t>622391001R00</t>
  </si>
  <si>
    <t xml:space="preserve">Příplatek-mtž KZS podhledu,izolant,tenkovrst.om. </t>
  </si>
  <si>
    <t>622422411R00</t>
  </si>
  <si>
    <t xml:space="preserve">Oprava vnějších omítek vápen. hladk. II, do 40 % </t>
  </si>
  <si>
    <t>622451122R00</t>
  </si>
  <si>
    <t xml:space="preserve">Omítka vnější stěn, MC, hrubá zatřená </t>
  </si>
  <si>
    <t>perimetr pod terénem:50,373</t>
  </si>
  <si>
    <t>perimetr nad terénem:105,7705</t>
  </si>
  <si>
    <t>dle detailu č.2:</t>
  </si>
  <si>
    <t>622481211RT2</t>
  </si>
  <si>
    <t>Montáž výztužné sítě (perlinky) do stěrky-stěny včetně výztužné sítě a stěrkového tmelu</t>
  </si>
  <si>
    <t>622882RR00</t>
  </si>
  <si>
    <t>D+M označení školy výška písmena 30 cm XPS s polepem tl. 50 mm, upevněno na trny</t>
  </si>
  <si>
    <t>včetně všech kotvících materiálů:</t>
  </si>
  <si>
    <t>STŘEDNÍ ŠKOLA STAVEBNÍ:20</t>
  </si>
  <si>
    <t>621</t>
  </si>
  <si>
    <t>Průzkumy a zkoušky</t>
  </si>
  <si>
    <t>621 Průzkumy a zkoušky</t>
  </si>
  <si>
    <t>ZK1</t>
  </si>
  <si>
    <t xml:space="preserve">Odtrhové zkoušky </t>
  </si>
  <si>
    <t>ZK2</t>
  </si>
  <si>
    <t>Podrobný statický průzkum obvodového pláště lokalizace a popis míst s výskytem poruch</t>
  </si>
  <si>
    <t>ZK3</t>
  </si>
  <si>
    <t xml:space="preserve">Vyhotovení sond pro ověření skladeb </t>
  </si>
  <si>
    <t>63</t>
  </si>
  <si>
    <t>Podlahy a podlahové konstrukce</t>
  </si>
  <si>
    <t>63 Podlahy a podlahové konstrukce</t>
  </si>
  <si>
    <t>632451021R00</t>
  </si>
  <si>
    <t xml:space="preserve">Vyrovnávací potěr MC 15, v pásu, tl. 20 mm </t>
  </si>
  <si>
    <t>vyrovnání vnitřního parapetu v šířce 40 cm:</t>
  </si>
  <si>
    <t>-30,8*0,6</t>
  </si>
  <si>
    <t>632455541R00</t>
  </si>
  <si>
    <t xml:space="preserve">Potěr perlitocement.hlazený oc. hladítkem,40 mm </t>
  </si>
  <si>
    <t>lodžie:2,35*1,7*3</t>
  </si>
  <si>
    <t>632478123R00</t>
  </si>
  <si>
    <t xml:space="preserve">Reprofilace-cement.hmota  tl.do 10 mm </t>
  </si>
  <si>
    <t>objekt A:4*1,3</t>
  </si>
  <si>
    <t>631100001RA0</t>
  </si>
  <si>
    <t>Drobné opravy stáv.podlah dle PD po vybourání otvorů</t>
  </si>
  <si>
    <t>W35:2,1*3</t>
  </si>
  <si>
    <t>D07:1,5*1</t>
  </si>
  <si>
    <t>D08:1,45*1</t>
  </si>
  <si>
    <t>D13:1*2</t>
  </si>
  <si>
    <t>D14:1*2</t>
  </si>
  <si>
    <t>D17:0,9*1</t>
  </si>
  <si>
    <t>D19:0,9*1</t>
  </si>
  <si>
    <t>D21:1*1</t>
  </si>
  <si>
    <t>D22:2,4*1</t>
  </si>
  <si>
    <t>D03:2,35*1</t>
  </si>
  <si>
    <t>D05:3,45*1</t>
  </si>
  <si>
    <t>D06:3*3*1</t>
  </si>
  <si>
    <t>D09:1,75*1</t>
  </si>
  <si>
    <t>D10:2,05*1</t>
  </si>
  <si>
    <t>D11:2,45*1</t>
  </si>
  <si>
    <t>D12:0,9*1</t>
  </si>
  <si>
    <t>D15:0,95*1</t>
  </si>
  <si>
    <t>D18:0,9*1</t>
  </si>
  <si>
    <t>D20:1*1</t>
  </si>
  <si>
    <t>D23:2,5*1</t>
  </si>
  <si>
    <t>oprava vnitřích podlah v šířce 60 cm po vybourání dveří:-45,75*0,4</t>
  </si>
  <si>
    <t>64</t>
  </si>
  <si>
    <t>Výplně otvorů</t>
  </si>
  <si>
    <t>64 Výplně otvorů</t>
  </si>
  <si>
    <t>648991111RT3</t>
  </si>
  <si>
    <t>Osazení parapet.desek plast. a lamin. š. do 20cm včetně dodávky plastové parapetní desky š. 150 mm</t>
  </si>
  <si>
    <t>podrobná specifikace v Technické zprávě a Výpisu výplní otvorů:</t>
  </si>
  <si>
    <t>648991113RT3</t>
  </si>
  <si>
    <t>Osazení parapet.desek plast. a lamin. š.nad 20cm včetně dodávky plastové parapetní desky š. 300 mm</t>
  </si>
  <si>
    <t>W48:0,3*1</t>
  </si>
  <si>
    <t>919735123R00</t>
  </si>
  <si>
    <t xml:space="preserve">Řezání stávajícího betonového krytu tl. 10 - 15 cm </t>
  </si>
  <si>
    <t>Sa vlevo:14,8</t>
  </si>
  <si>
    <t>Sa:10,5</t>
  </si>
  <si>
    <t>Jb:6,5</t>
  </si>
  <si>
    <t>Zb:12,05</t>
  </si>
  <si>
    <t>94</t>
  </si>
  <si>
    <t>Lešení a stavební výtahy</t>
  </si>
  <si>
    <t>94 Lešení a stavební výtahy</t>
  </si>
  <si>
    <t>941941032R00</t>
  </si>
  <si>
    <t xml:space="preserve">Montáž lešení leh.řad.s podlahami,š.do 1 m, H 30 m </t>
  </si>
  <si>
    <t>Ja:68*10</t>
  </si>
  <si>
    <t>Sa:10*6+26*10+27*10</t>
  </si>
  <si>
    <t>Za:23*15+14*10</t>
  </si>
  <si>
    <t>Jb:20*15+7*11+11*7</t>
  </si>
  <si>
    <t>Sb:10*10+8*13+21*16</t>
  </si>
  <si>
    <t>Va:10*3+2*10+12*6+11*13</t>
  </si>
  <si>
    <t>Vc:13*11</t>
  </si>
  <si>
    <t>Jc:2,5*15</t>
  </si>
  <si>
    <t>Sc:7*11</t>
  </si>
  <si>
    <t>Vd:5*9</t>
  </si>
  <si>
    <t>Zc:5*9</t>
  </si>
  <si>
    <t>průjezd:12*6*2</t>
  </si>
  <si>
    <t>Zb:12*4,5</t>
  </si>
  <si>
    <t>Vb:10*4+13*16</t>
  </si>
  <si>
    <t>941941192R00</t>
  </si>
  <si>
    <t xml:space="preserve">Příplatek za každý měsíc použití lešení k pol.1032 </t>
  </si>
  <si>
    <t>3 měsíce:3807,5000*3</t>
  </si>
  <si>
    <t>941941832R00</t>
  </si>
  <si>
    <t xml:space="preserve">Demontáž lešení leh.řad.s podlahami,š.1 m, H 30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</si>
  <si>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</si>
  <si>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</si>
  <si>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</si>
  <si>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</si>
  <si>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</si>
  <si>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</si>
  <si>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9419000000RR0</t>
  </si>
  <si>
    <t>Lešení lehké pomocné, výška podlahy do 1,2 m pro veškeré pomocné práce</t>
  </si>
  <si>
    <t>949220088RR00</t>
  </si>
  <si>
    <t>Příplatek k lešení - roznášecí a ochr. konstrukce na všech střechách</t>
  </si>
  <si>
    <t>949220089RR00</t>
  </si>
  <si>
    <t>Příplatek k lešení - zhotovení prostupů v lešení vstupy do školy</t>
  </si>
  <si>
    <t>949220090RR00</t>
  </si>
  <si>
    <t>Příplatek k lešení - vynesení lešení nad střechou SV - 14 mb - podrobný popis v TZ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</si>
  <si>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</si>
  <si>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</si>
  <si>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</si>
  <si>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</si>
  <si>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nad 4 m </t>
  </si>
  <si>
    <t>955809630RR0</t>
  </si>
  <si>
    <t>Demontáž a opětovná montáž drobných kov.prvků umístěných na venkovní fasádě</t>
  </si>
  <si>
    <t>Ja konzola:1</t>
  </si>
  <si>
    <t>průjezd V:2</t>
  </si>
  <si>
    <t>9502000RRA0</t>
  </si>
  <si>
    <t>Dmtž stávající krytiny a krovu mtž+dodávka trapézové krytiny a krovu</t>
  </si>
  <si>
    <t>dle PD:</t>
  </si>
  <si>
    <t>Sa:5*1,5</t>
  </si>
  <si>
    <t>9539460PL1</t>
  </si>
  <si>
    <t>D+M ventilačních mřížek D 100 mm se síťkou prodloužení o tl. ZS</t>
  </si>
  <si>
    <t>dle výpisu plastových výrobků:</t>
  </si>
  <si>
    <t>PL1:3</t>
  </si>
  <si>
    <t>9539460PL2</t>
  </si>
  <si>
    <t>D+M ventilačních mřížek 600x200 mm se síťkou prodloužení o tl. ZS</t>
  </si>
  <si>
    <t>PL2:1</t>
  </si>
  <si>
    <t>9539460PL3</t>
  </si>
  <si>
    <t>D+M ventilačních mřížek 100x200 mm se síťkou prodloužení o tl. ZS</t>
  </si>
  <si>
    <t>PL3:1</t>
  </si>
  <si>
    <t>9539460PL4</t>
  </si>
  <si>
    <t>D+M ventilačních mřížek 400x400 mm se síťkou prodloužení o tl. ZS</t>
  </si>
  <si>
    <t>PL4:3</t>
  </si>
  <si>
    <t>9539460PL5</t>
  </si>
  <si>
    <t>D+M ventilačních mřížek 300x300 mm se síťkou prodloužení o tl. ZS</t>
  </si>
  <si>
    <t>PL5:1</t>
  </si>
  <si>
    <t>9539460PL6</t>
  </si>
  <si>
    <t>D+M ventilačních mřížek 1200x750 mm se síťkou prodloužení o tl. ZS</t>
  </si>
  <si>
    <t>PL6:1</t>
  </si>
  <si>
    <t>9539460PL7</t>
  </si>
  <si>
    <t>D+M ventilačních mřížek 550x700 mm se síťkou prodloužení o tl. ZS</t>
  </si>
  <si>
    <t>PL7:2</t>
  </si>
  <si>
    <t>9539460PL8</t>
  </si>
  <si>
    <t>D+M ventilačních mřížek 550x850 mm se síťkou prodloužení o tl. ZS</t>
  </si>
  <si>
    <t>PL8:1</t>
  </si>
  <si>
    <t>289900356</t>
  </si>
  <si>
    <t>Ocelová konzola vlajky</t>
  </si>
  <si>
    <t>96</t>
  </si>
  <si>
    <t>Bourání konstrukcí</t>
  </si>
  <si>
    <t>96 Bourání konstrukcí</t>
  </si>
  <si>
    <t>965043341R00</t>
  </si>
  <si>
    <t xml:space="preserve">Bourání podkladů bet., potěr tl. 10 cm, nad 4 m2 </t>
  </si>
  <si>
    <t>R04:(22,45*12,8+8,05*10,1)*0,03</t>
  </si>
  <si>
    <t>R05:17,8*10,25*0,03</t>
  </si>
  <si>
    <t>lodžie:2,35*1,7*3*0,04</t>
  </si>
  <si>
    <t>965081812R00</t>
  </si>
  <si>
    <t xml:space="preserve">Bourání dlaždic teracových tl. nad 1 cm, pl. 1 m2 </t>
  </si>
  <si>
    <t>965082933R00</t>
  </si>
  <si>
    <t xml:space="preserve">Odstranění násypu tl. do 20 cm, plocha nad 2 m2 </t>
  </si>
  <si>
    <t>R04:(22,45*12,8+8,05*10,1)*(0,05+0,2)/2</t>
  </si>
  <si>
    <t>R05:17,8*10,25*(0,05+0,2)/2</t>
  </si>
  <si>
    <t>967584811R00</t>
  </si>
  <si>
    <t xml:space="preserve">Demontáž větracích mřížek </t>
  </si>
  <si>
    <t>Za:9</t>
  </si>
  <si>
    <t>Jb:16</t>
  </si>
  <si>
    <t>Sb:17</t>
  </si>
  <si>
    <t>Vc:4</t>
  </si>
  <si>
    <t>Vb:9</t>
  </si>
  <si>
    <t>968062358R00</t>
  </si>
  <si>
    <t>Vyvěšení, vybourání výplní otvorů včetně vnitřního parapetu, sítí, žaluzií</t>
  </si>
  <si>
    <t>okna plast:</t>
  </si>
  <si>
    <t>dveře plast:</t>
  </si>
  <si>
    <t>dveře Al:</t>
  </si>
  <si>
    <t>sekční:</t>
  </si>
  <si>
    <t>963013RR00</t>
  </si>
  <si>
    <t xml:space="preserve">Bourání plynosilik. panelů tl. 140 mm </t>
  </si>
  <si>
    <t>R04:22,45*12,8+8,05*10,1</t>
  </si>
  <si>
    <t>R05:17,8*10,25</t>
  </si>
  <si>
    <t>97</t>
  </si>
  <si>
    <t>Prorážení otvorů</t>
  </si>
  <si>
    <t>97 Prorážení otvorů</t>
  </si>
  <si>
    <t>978015251R00</t>
  </si>
  <si>
    <t xml:space="preserve">Otlučení omítek vnějších MVC v složit.1-4 do 40 % </t>
  </si>
  <si>
    <t>978015291R00</t>
  </si>
  <si>
    <t xml:space="preserve">Otlučení omítek vnějších MVC v složit.1-4 do 100 % </t>
  </si>
  <si>
    <t>978059631R00</t>
  </si>
  <si>
    <t xml:space="preserve">Odsekání vnějších obkladů stěn nad 2 m2 </t>
  </si>
  <si>
    <t>Za:12,5*0,5</t>
  </si>
  <si>
    <t>979071136R00</t>
  </si>
  <si>
    <t>Očištění, odmaštění a omytí fasád, střech tlakovou vodou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</si>
  <si>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</si>
  <si>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</si>
  <si>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</si>
  <si>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</si>
  <si>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</si>
  <si>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711132311R00</t>
  </si>
  <si>
    <t xml:space="preserve">Prov. izolace nopovou fólií svisle, vč.uchyc.prvků </t>
  </si>
  <si>
    <t>ochrana perimetru pod terénem:</t>
  </si>
  <si>
    <t>20 % navýšení:50,373*0,2</t>
  </si>
  <si>
    <t>711212115R00</t>
  </si>
  <si>
    <t>Stěrka hydroizolační  proti vlhkosti bitumenová včetně penetrace bitum., vše dle PD</t>
  </si>
  <si>
    <t>711491272RZ1</t>
  </si>
  <si>
    <t>Izolace tlaková, ochranná textilie svislá včetně dodávky textilie standart</t>
  </si>
  <si>
    <t>711889RR00</t>
  </si>
  <si>
    <t>Napojení vodorovné a svislé izolace proti vlhkosti dle PD</t>
  </si>
  <si>
    <t>Ja:48,735</t>
  </si>
  <si>
    <t>Sa vpravo:(15,5+1+3,05+1,8)</t>
  </si>
  <si>
    <t>Za:(13,04+5,97)</t>
  </si>
  <si>
    <t>Sc:6,7</t>
  </si>
  <si>
    <t>Jb:18,7+(1+1,3)</t>
  </si>
  <si>
    <t>Sb:7,1+10,7+2,5</t>
  </si>
  <si>
    <t>Vb:12,6+10,3</t>
  </si>
  <si>
    <t>Ja:(16,54+3,45)</t>
  </si>
  <si>
    <t>Sa:10,5+11</t>
  </si>
  <si>
    <t>Jb:6,5+11,5</t>
  </si>
  <si>
    <t>Sb:(8,2+9,6)</t>
  </si>
  <si>
    <t>Va:(17,5+6+1)</t>
  </si>
  <si>
    <t>2832314012</t>
  </si>
  <si>
    <t>Fólie nopová , nop min 12  mm</t>
  </si>
  <si>
    <t>20 % navýšení + přeložení 15 %:50,373*0,35</t>
  </si>
  <si>
    <t>998711102R00</t>
  </si>
  <si>
    <t xml:space="preserve">Přesun hmot pro izolace proti vodě, výšky do 12 m </t>
  </si>
  <si>
    <t>712</t>
  </si>
  <si>
    <t>Živičné krytiny</t>
  </si>
  <si>
    <t>712 Živičné krytiny</t>
  </si>
  <si>
    <t>632451032R00</t>
  </si>
  <si>
    <t xml:space="preserve">Vyrovnávací potěr MC 15, v ploše, tl. 30 mm </t>
  </si>
  <si>
    <t>712300831RT3</t>
  </si>
  <si>
    <t>Odstranění živičné krytiny střech do 10° 1vrstvé z ploch jednotlivě nad 20 m2</t>
  </si>
  <si>
    <t>parozábrana:</t>
  </si>
  <si>
    <t>R07:16,8*11,65*1,05+15,93*12,65*1,05+14,75*12,65*1,05</t>
  </si>
  <si>
    <t>R07:12,65*3,885*1,05</t>
  </si>
  <si>
    <t>R07:16,45*12,65*1,05</t>
  </si>
  <si>
    <t>712300833RT3</t>
  </si>
  <si>
    <t>Odstranění živičné krytiny střech do 10° 3vrstvé z ploch jednotlivě nad 20 m2</t>
  </si>
  <si>
    <t>R06:12,05*11,15</t>
  </si>
  <si>
    <t>712300834R00</t>
  </si>
  <si>
    <t xml:space="preserve">Příplatek za odstranění každé další vrstvy </t>
  </si>
  <si>
    <t>celkem 6 vrstev:</t>
  </si>
  <si>
    <t>R04:(22,45*12,8+8,05*10,1)*3</t>
  </si>
  <si>
    <t>R05:17,8*10,25*3</t>
  </si>
  <si>
    <t>R06:12,05*11,15*3</t>
  </si>
  <si>
    <t>712311101RZ1</t>
  </si>
  <si>
    <t>Povlaková krytina střech do 10°, za studena ALP 1 x nátěr - včetně dodávky ALP</t>
  </si>
  <si>
    <t>712341560R00</t>
  </si>
  <si>
    <t>Parotěsná zábrana - asfaltový modif. pás vyztužený Al vložkou, difuzně uzavřené</t>
  </si>
  <si>
    <t>vrch atik:89,7</t>
  </si>
  <si>
    <t>bok atik:44,85</t>
  </si>
  <si>
    <t>712373112RT3</t>
  </si>
  <si>
    <t>Krytina střech do 10° fólie, 6 kotev/m2, na beton tl. izolace do 400 mm, folie tl. 1,5 mm</t>
  </si>
  <si>
    <t>R01:5*3,2</t>
  </si>
  <si>
    <t>R02:5,125*(6,01+5,35)/2</t>
  </si>
  <si>
    <t>R03:13,04*7</t>
  </si>
  <si>
    <t>712377001R00</t>
  </si>
  <si>
    <t>Okapnice  RŠ 250 mm poplastovaný plech tl. 0,6 mm - systémové řešení</t>
  </si>
  <si>
    <t>dle výpisu klempířských konstrukcí:</t>
  </si>
  <si>
    <t>K33:601,5</t>
  </si>
  <si>
    <t>712377003RS0</t>
  </si>
  <si>
    <t>Háková okapnice RŠ 250 mm poplastovaný plech tl. 0,6 mm - systémové řešení</t>
  </si>
  <si>
    <t>K32:149,5</t>
  </si>
  <si>
    <t>712377016R00</t>
  </si>
  <si>
    <t>" L " profil vnější  RŠ 100 mm poplastovaný plech tl. 0,6 mm - systémové řešení</t>
  </si>
  <si>
    <t>K30:306,9</t>
  </si>
  <si>
    <t>712377017R00</t>
  </si>
  <si>
    <t>" L " profill vnitřní  RŠ 100 mm poplastovaný plech tl. 0,6 mm - systémové řešení</t>
  </si>
  <si>
    <t>K29:124</t>
  </si>
  <si>
    <t>712377018RS0</t>
  </si>
  <si>
    <t>Stěnová lišta RŠ 100 mm poplastovaný plech tl. 0,6 mm - systémové řešení</t>
  </si>
  <si>
    <t>K31:41,8</t>
  </si>
  <si>
    <t>712391171RZ3</t>
  </si>
  <si>
    <t>Povlaková krytina střech do 10°, podklad. textilie 1 vrstva - včetně dodávky textilie 300 g/m2</t>
  </si>
  <si>
    <t>R712</t>
  </si>
  <si>
    <t xml:space="preserve">Provizorní konstrukce na střeše proti zatečení </t>
  </si>
  <si>
    <t>R71212RR00</t>
  </si>
  <si>
    <t>D+M systémového zachytávače s integrovanou manžetou z mPVC folie</t>
  </si>
  <si>
    <t>Střecha R07:15,5+15</t>
  </si>
  <si>
    <t>14+14+9,5+9</t>
  </si>
  <si>
    <t>3,5+5,5</t>
  </si>
  <si>
    <t>3+14,5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</si>
  <si>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</si>
  <si>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</si>
  <si>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</si>
  <si>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</si>
  <si>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</si>
  <si>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622311510RS0</t>
  </si>
  <si>
    <t>Izolace atik  XPS tl. 50 mm, bez PÚ dod+mont dle výkresu detailů</t>
  </si>
  <si>
    <t>dle klempířských výrobků:</t>
  </si>
  <si>
    <t>K32:149,5*0,4</t>
  </si>
  <si>
    <t>622311511RS0</t>
  </si>
  <si>
    <t>Izolace atiky - střecha EPS tl. 80 mm, bez PÚ dod+mont dle výkresu detailů</t>
  </si>
  <si>
    <t>K32:149,5*0,3</t>
  </si>
  <si>
    <t>622311512RS0</t>
  </si>
  <si>
    <t>Detail ukončení střechy XPS hranol OSB - dod+mont dle výkresu detailů</t>
  </si>
  <si>
    <t>713100821R00</t>
  </si>
  <si>
    <t xml:space="preserve">Odstr. tepelné izolace, kombidesky 1str. tl. 2,5cm </t>
  </si>
  <si>
    <t>713141125R00</t>
  </si>
  <si>
    <t xml:space="preserve">Izolace tepelná střech, desky, na lepidlo PUK </t>
  </si>
  <si>
    <t>2 vrstva :1704,9752</t>
  </si>
  <si>
    <t>713141151R00</t>
  </si>
  <si>
    <t xml:space="preserve">Izolace tepelná střech kladená na sucho 1vrstvá </t>
  </si>
  <si>
    <t>spádové klíny:</t>
  </si>
  <si>
    <t>713141RR00</t>
  </si>
  <si>
    <t>Dmtž+mtž satelitů na střeše příplatek za XPS TI</t>
  </si>
  <si>
    <t>B:1,5*1,5</t>
  </si>
  <si>
    <t>28375766.A</t>
  </si>
  <si>
    <t>Deska polystyrén samozhášivý EPS 100 S</t>
  </si>
  <si>
    <t>R01:5*3,2*0,28*1,02</t>
  </si>
  <si>
    <t>R02:5,125*(6,01+5,35)/2*0,28*1,02</t>
  </si>
  <si>
    <t>R03:13,04*7*0,28*1,02</t>
  </si>
  <si>
    <t>R04:(22,45*12,8+8,05*10,1)*0,26*1,02</t>
  </si>
  <si>
    <t>R05:17,8*10,25*0,26*1,02</t>
  </si>
  <si>
    <t>R07:(16,8*11,65*1,05+15,93*12,65*1,05+14,75*12,65*1,05)*0,26*1,02</t>
  </si>
  <si>
    <t>R07:12,65*3,885*1,05*0,26*1,02</t>
  </si>
  <si>
    <t>R07:16,45*12,65*1,05*0,26*1,02</t>
  </si>
  <si>
    <t>28375971</t>
  </si>
  <si>
    <t>Deska - klín spádový EPS 100 S Stabil</t>
  </si>
  <si>
    <t>R04:(22,45*12,8+8,05*10,1)*(0,02+0,12)/2</t>
  </si>
  <si>
    <t>R05:17,8*10,25*(0,02+0,12)/2</t>
  </si>
  <si>
    <t>28376503</t>
  </si>
  <si>
    <t>Deska izolační PIR  střechy 1250x2500x140mm</t>
  </si>
  <si>
    <t>R06:12,05*11,15*1,02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</si>
  <si>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</si>
  <si>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</si>
  <si>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</si>
  <si>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</si>
  <si>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</si>
  <si>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721273202RT3</t>
  </si>
  <si>
    <t>Dmtž+mtž+dodávka Větrací komínek  D150 popl. manžeta pro krytinu mPVC</t>
  </si>
  <si>
    <t>B:7</t>
  </si>
  <si>
    <t>998721102R00</t>
  </si>
  <si>
    <t xml:space="preserve">Přesun hmot pro vnitřní kanalizaci, výšky do 12 m </t>
  </si>
  <si>
    <t>722</t>
  </si>
  <si>
    <t>Vnitřní vodovod</t>
  </si>
  <si>
    <t>722 Vnitřní vodovod</t>
  </si>
  <si>
    <t>722889RR00</t>
  </si>
  <si>
    <t>D+M nezámrzného ventilu prodloužení vodov. potrubí o tl. ZS</t>
  </si>
  <si>
    <t>Sb:1</t>
  </si>
  <si>
    <t>762</t>
  </si>
  <si>
    <t>Konstrukce tesařské</t>
  </si>
  <si>
    <t>762 Konstrukce tesařské</t>
  </si>
  <si>
    <t>762008992RR0</t>
  </si>
  <si>
    <t>Detail střechy ploché střechy OSB  P+D tl. 25 mm kotvená k podkladu</t>
  </si>
  <si>
    <t>K32:149,5*0,6</t>
  </si>
  <si>
    <t>K33:601,5*0,4</t>
  </si>
  <si>
    <t>762341047R00</t>
  </si>
  <si>
    <t xml:space="preserve">Bednění střech OSB 25 mm </t>
  </si>
  <si>
    <t>762341811R00</t>
  </si>
  <si>
    <t xml:space="preserve">Demontáž bednění střech rovných z prken hrubých 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</si>
  <si>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</si>
  <si>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</si>
  <si>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</si>
  <si>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</si>
  <si>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</si>
  <si>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764242110R00</t>
  </si>
  <si>
    <t>Lapač střešních splavenin včetně úpravy napojení na stávající kanalizaci - posun dle tlouštky ZS</t>
  </si>
  <si>
    <t>zapravení stávajících zpevněných ploch, výkopu a záhozu:</t>
  </si>
  <si>
    <t>Ja:4</t>
  </si>
  <si>
    <t>Sa:4</t>
  </si>
  <si>
    <t>dešťová kanalizace:3</t>
  </si>
  <si>
    <t>764311821R00</t>
  </si>
  <si>
    <t xml:space="preserve">Demontáž krytiny, tabule 2 x 1 m, do 25 m2, do 30° </t>
  </si>
  <si>
    <t>764321819R00</t>
  </si>
  <si>
    <t>Demontáž klempířských plechování do rš 500 mm, do 30°</t>
  </si>
  <si>
    <t>K26:23,4</t>
  </si>
  <si>
    <t>K22:35,1</t>
  </si>
  <si>
    <t>K24:13,3</t>
  </si>
  <si>
    <t>K23:0,85</t>
  </si>
  <si>
    <t>K25:1,5*3</t>
  </si>
  <si>
    <t>764410850R00</t>
  </si>
  <si>
    <t xml:space="preserve">Demontáž oplechování parapetů,rš od 100 do 330 mm </t>
  </si>
  <si>
    <t>K01:1,2*40</t>
  </si>
  <si>
    <t>K02:1,45*24</t>
  </si>
  <si>
    <t>K03:0,55*2</t>
  </si>
  <si>
    <t>K04:2,05*11</t>
  </si>
  <si>
    <t>K05:1,15*12</t>
  </si>
  <si>
    <t>K06:0,6*6</t>
  </si>
  <si>
    <t>K07:1,85*3</t>
  </si>
  <si>
    <t>K08:1,5*17</t>
  </si>
  <si>
    <t>K09:0,85*36</t>
  </si>
  <si>
    <t>K10:2,1*57</t>
  </si>
  <si>
    <t>K11:1,75*4</t>
  </si>
  <si>
    <t>K12:0,5*8</t>
  </si>
  <si>
    <t>K13:3*3</t>
  </si>
  <si>
    <t>K14:2*2</t>
  </si>
  <si>
    <t>K15:0,65*1</t>
  </si>
  <si>
    <t>K16:0,47*1</t>
  </si>
  <si>
    <t>K17:0,9*6</t>
  </si>
  <si>
    <t>K18:1*7</t>
  </si>
  <si>
    <t>K19:0,6*1</t>
  </si>
  <si>
    <t>K20:1,1*1</t>
  </si>
  <si>
    <t>K21:1*1</t>
  </si>
  <si>
    <t>764908102RT2</t>
  </si>
  <si>
    <t>Kotlík žlabový kónický ,vel.žlabu 150 mm v ostatních barvách</t>
  </si>
  <si>
    <t>764908105RT2</t>
  </si>
  <si>
    <t>Žlab podokapní půlkruhový ,velikost 150 mm, plech 0,5 mm, povrchová úprava poplastováním</t>
  </si>
  <si>
    <t>Dodávka a montáž podokapního půlkruhového žlabu včetně háků, čel, spojek žlabu a správkové barvy:</t>
  </si>
  <si>
    <t>K27:212,6</t>
  </si>
  <si>
    <t>764908110RT2</t>
  </si>
  <si>
    <t>Odpadní trouby kruhové, D 120 mm pozink plech 0,5 povrchová úprava poplastováním</t>
  </si>
  <si>
    <t>Dodávka a montáž kruhových odpadních trub včetně mezikusů, kolen, objímek a správkové barvy:</t>
  </si>
  <si>
    <t>K28:117</t>
  </si>
  <si>
    <t>764908315RS2</t>
  </si>
  <si>
    <t>Oplechování parapetů, rš 385 mm, pozink plech 0,7 povrchová úprava poplastováním</t>
  </si>
  <si>
    <t>764908316RT3</t>
  </si>
  <si>
    <t>Oplechování soklu, rš 215 mm, pozink plech 0,7 povrchová úprava poplastováním</t>
  </si>
  <si>
    <t>764908317RT3</t>
  </si>
  <si>
    <t>Oplechování zdí a říms, rš 225 mm,pozink plech 0,7 povrchová úprava poplastováním</t>
  </si>
  <si>
    <t>764908418RS3</t>
  </si>
  <si>
    <t>Oplechování HUP, rš 615 mm, pozink plech 0,7 povrchová úprava poplastováním</t>
  </si>
  <si>
    <t>764908425RT3</t>
  </si>
  <si>
    <t>Oplech. stříšky, rš 1465 mm, pozink plech 0,7 povrchová úprava poplastováním</t>
  </si>
  <si>
    <t>K25:1,5</t>
  </si>
  <si>
    <t>764900035RA0</t>
  </si>
  <si>
    <t xml:space="preserve">Demontáž podokapních žlabů půlkruhových </t>
  </si>
  <si>
    <t>764900040RA0</t>
  </si>
  <si>
    <t xml:space="preserve">Demontáž odpadních trub 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</si>
  <si>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</si>
  <si>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</si>
  <si>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</si>
  <si>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</si>
  <si>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</si>
  <si>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</si>
  <si>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</si>
  <si>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766601229RT1</t>
  </si>
  <si>
    <t xml:space="preserve">Těsnění oken.spáry,parapet </t>
  </si>
  <si>
    <t>766889RR00</t>
  </si>
  <si>
    <t>Obklad vláknocementovými deskami včetně podkladního roštu</t>
  </si>
  <si>
    <t>Sa:7</t>
  </si>
  <si>
    <t>Zb:8,3</t>
  </si>
  <si>
    <t>766890RR00</t>
  </si>
  <si>
    <t>Detail protažení římsy vláknocementovými deskami včetně podkladního roštu</t>
  </si>
  <si>
    <t>Sb:(17+7,5)*(0,25+0,2)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</si>
  <si>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</si>
  <si>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</si>
  <si>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</si>
  <si>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</si>
  <si>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</si>
  <si>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</si>
  <si>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</si>
  <si>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</si>
  <si>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Ja mříže:30*4</t>
  </si>
  <si>
    <t>767990010RAB</t>
  </si>
  <si>
    <t>D+M Atypické ocelové konstrukce 5 - 10 kg/kus</t>
  </si>
  <si>
    <t>podrobná specifikace v Technické zprávě a výpisu zámečnických výrobků:</t>
  </si>
  <si>
    <t>dle výpisu zámečnických výrobků - včetně všech spojovacích a ochranných prvků, povrchové úpravy atd:</t>
  </si>
  <si>
    <t>Z01:</t>
  </si>
  <si>
    <t>jakel 20/20/2:(1,45+0,9)*2*1,02*1,1*4</t>
  </si>
  <si>
    <t>plocháč 5/20:1,45*6*0,82*1,1*4</t>
  </si>
  <si>
    <t>0,9*8*0,82*1,1*4</t>
  </si>
  <si>
    <t>Z06:</t>
  </si>
  <si>
    <t>jakel 20/20/2:2,35*2*1,02*1,1*3</t>
  </si>
  <si>
    <t>plocháč 5/20:0,9*18*0,82*1,1*3</t>
  </si>
  <si>
    <t>Z07:</t>
  </si>
  <si>
    <t>jakel 20/20/2:0,6*2*1,02*1,1*3</t>
  </si>
  <si>
    <t>plocháč 5/20:0,9*5*0,82*1,1*3</t>
  </si>
  <si>
    <t>7670000003RR0</t>
  </si>
  <si>
    <t>Ocelový žebřík s přesahem, kotvený do fasády včetně kotvení a ochranného koše</t>
  </si>
  <si>
    <t>Z03:16,4</t>
  </si>
  <si>
    <t>Z04:6,25</t>
  </si>
  <si>
    <t>Z05:4,9</t>
  </si>
  <si>
    <t>7670000004RR0</t>
  </si>
  <si>
    <t>Přístřešek nad vstupem do objektu 1000x2000 mm včetně kotvení</t>
  </si>
  <si>
    <t>ocelová konstrukce jekl profil, žárově zinkováný a lakovaný:</t>
  </si>
  <si>
    <t>krytina z vlnité polykarbonátové desky s povrchovou krupičkou na vnitřní straně:</t>
  </si>
  <si>
    <t>Z02:2</t>
  </si>
  <si>
    <t>7670000005RR0</t>
  </si>
  <si>
    <t xml:space="preserve">D+M slzičkového plechu 800x800 mm </t>
  </si>
  <si>
    <t>Za:1</t>
  </si>
  <si>
    <t>767120001RR00</t>
  </si>
  <si>
    <t xml:space="preserve">Úprava ukotvení zábradlí včetně zkrácení zábradlí </t>
  </si>
  <si>
    <t>Vc:2</t>
  </si>
  <si>
    <t>Va:1</t>
  </si>
  <si>
    <t>767120002RR00</t>
  </si>
  <si>
    <t>Dmtž+ zpětná mtž komínových těles posun o tl. ZS</t>
  </si>
  <si>
    <t>nové kotvení, úpravy napojení, přebourání a dozdění napojení sopouchů, posun konzolové konstrukce:</t>
  </si>
  <si>
    <t>148901001</t>
  </si>
  <si>
    <t>Přirážka za žárové zinkování ocelových prvků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</si>
  <si>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</si>
  <si>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</si>
  <si>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</si>
  <si>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</si>
  <si>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</si>
  <si>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769611111S00</t>
  </si>
  <si>
    <t>Montáž a dodávka oken  plastových dle popisu výplně otvorů Uw = 1,2 W/m2K</t>
  </si>
  <si>
    <t>plastové okno dle popisu výplní otvorů  ( obecné požadavky):</t>
  </si>
  <si>
    <t>izolační zasklení dvojsklo, sklo dle výpisu výplní, distanční rámeček-teplý, inertní plyn:</t>
  </si>
  <si>
    <t>včetně vnitřního parapetu nebo doplněníobkladu parapetu, nadpraží a ostění:</t>
  </si>
  <si>
    <t>barva exterier - bílá:</t>
  </si>
  <si>
    <t>barva interier - bílá: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</si>
  <si>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</si>
  <si>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</si>
  <si>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</si>
  <si>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</si>
  <si>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769611112S00</t>
  </si>
  <si>
    <t>Montáž a dodávka dveří  plastových dle popisu výplně otvorů bez požadavku na Ud</t>
  </si>
  <si>
    <t>plastové dveře dle popisu výplní otvorů  ( obecné požadavky), :</t>
  </si>
  <si>
    <t>dveře plné:</t>
  </si>
  <si>
    <t>769611113S00</t>
  </si>
  <si>
    <t>Montáž a dodávka dveří  plastových dle popisu výplně otvorů Ud = 1,2 W/m2K</t>
  </si>
  <si>
    <t>769611114S00</t>
  </si>
  <si>
    <t>izolační zasklení , sklo dle výpisu výplní:</t>
  </si>
  <si>
    <t>769b</t>
  </si>
  <si>
    <t>Otvorové prvky z hliníku</t>
  </si>
  <si>
    <t>769b Otvorové prvky z hliníku</t>
  </si>
  <si>
    <t>Montáž a dodávka dveří  hliníkových dle popisu výplně otvorů Ud = 1,2 W/m2K</t>
  </si>
  <si>
    <t>Al vchodové dveře dle popisu výplní otvorů  ( obecné požadavky), :</t>
  </si>
  <si>
    <t>769611124S00</t>
  </si>
  <si>
    <t>Montáž a dodávka vrat sekčních dle popisu výplně otvorů bez požadavku na Ud</t>
  </si>
  <si>
    <t>vrata sekční dle popisu výplní otvorů  ( obecné požadavky),  stropní pohon elektrický, klika pro nouzové otevření, :</t>
  </si>
  <si>
    <t>7696199RR00</t>
  </si>
  <si>
    <t>Dmtž, úprava a zpětná mtž skleněných segmentů částečně nové prvky, podrobný popis v TZ</t>
  </si>
  <si>
    <t>včetně všech spojovacích, kotvících a ochranných prvků:</t>
  </si>
  <si>
    <t>vnitřní část:3,7*1,8+14*1,5+10*1,5+9,5*1,5+6*1,5+5*1,5</t>
  </si>
  <si>
    <t>771</t>
  </si>
  <si>
    <t>Podlahy z dlaždic a obklady</t>
  </si>
  <si>
    <t>771 Podlahy z dlaždic a obklady</t>
  </si>
  <si>
    <t>771575028RA0</t>
  </si>
  <si>
    <t>Dlažba venkovní, mrazuvzdorná, nenasákavá protiskluzná, flexi lepidlo, opravná stěrka na bet</t>
  </si>
  <si>
    <t>771575034RA0</t>
  </si>
  <si>
    <t xml:space="preserve">Dlažba balkonů, stěrková izolace, vč.soklíku </t>
  </si>
  <si>
    <t>781</t>
  </si>
  <si>
    <t>Obklady keramické</t>
  </si>
  <si>
    <t>781 Obklady keramické</t>
  </si>
  <si>
    <t>781475115RAA</t>
  </si>
  <si>
    <t>Obklad vnitřní keram., tmel, nad 30 x 30 cm do tmele , obklad standart</t>
  </si>
  <si>
    <t>A parapet:1</t>
  </si>
  <si>
    <t>783</t>
  </si>
  <si>
    <t>Nátěry</t>
  </si>
  <si>
    <t>783 Nátěry</t>
  </si>
  <si>
    <t>783950011R00</t>
  </si>
  <si>
    <t>Oprava nátěrů kovových konstrukcí obroušení, odmaštění, 1x krycí + 2x email</t>
  </si>
  <si>
    <t>Sa:1*0,8</t>
  </si>
  <si>
    <t>784</t>
  </si>
  <si>
    <t>Malby</t>
  </si>
  <si>
    <t>784 Malby</t>
  </si>
  <si>
    <t>784161601R00</t>
  </si>
  <si>
    <t xml:space="preserve">Penetrace podkladu nátěrem standart, 1 x 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</si>
  <si>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</si>
  <si>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</si>
  <si>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</si>
  <si>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</si>
  <si>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A:</t>
  </si>
  <si>
    <t>1.NP:(3+2,5+4,5+2,5+18+5,5+3+14+13+14)*3</t>
  </si>
  <si>
    <t>2.NP:4,5*3</t>
  </si>
  <si>
    <t>M21</t>
  </si>
  <si>
    <t>Elektromontáže</t>
  </si>
  <si>
    <t>M21 Elektromontáže</t>
  </si>
  <si>
    <t>M2101</t>
  </si>
  <si>
    <t xml:space="preserve">Dmtž + dod + mtž výpínače </t>
  </si>
  <si>
    <t>Ja:3</t>
  </si>
  <si>
    <t>Vc:1</t>
  </si>
  <si>
    <t>průjezd Z:2</t>
  </si>
  <si>
    <t>Zb:2</t>
  </si>
  <si>
    <t>M2102</t>
  </si>
  <si>
    <t xml:space="preserve">Dmtž + mtž světla na ocelové konzole </t>
  </si>
  <si>
    <t>M2110</t>
  </si>
  <si>
    <t>Dmtž+ mtž + dodávka nového venkovního osvětlení venkovní svítidlo - revize</t>
  </si>
  <si>
    <t>Ja:0</t>
  </si>
  <si>
    <t>Za:4</t>
  </si>
  <si>
    <t>Sc:1</t>
  </si>
  <si>
    <t>průjezd V+Z:2+3</t>
  </si>
  <si>
    <t>Jb:1</t>
  </si>
  <si>
    <t>M2114</t>
  </si>
  <si>
    <t>Dmtž +dodávka+ mtž elektrodvířka 500/800 mm systémová</t>
  </si>
  <si>
    <t>Ja:2</t>
  </si>
  <si>
    <t>průjezd západ:1</t>
  </si>
  <si>
    <t>M22</t>
  </si>
  <si>
    <t>Montáž sdělovací a zabezp. techniky</t>
  </si>
  <si>
    <t>M22 Montáž sdělovací a zabezp. techniky</t>
  </si>
  <si>
    <t>M2224</t>
  </si>
  <si>
    <t xml:space="preserve">Dmtž + mtž rozhlasu </t>
  </si>
  <si>
    <t>M2226</t>
  </si>
  <si>
    <t>Uložení kabelového vedení v chráničce zasekáné ve zdi</t>
  </si>
  <si>
    <t>Sa:5,5+4+3+4+5+2+3,5+15+5</t>
  </si>
  <si>
    <t>Vc:13,5</t>
  </si>
  <si>
    <t>Sc:4,5</t>
  </si>
  <si>
    <t>Jb:5+7</t>
  </si>
  <si>
    <t>Vb:11,5</t>
  </si>
  <si>
    <t>M2227</t>
  </si>
  <si>
    <t>Dmtž+ zpětná mtž kamerového systému včetně úpravy el. rozvodů</t>
  </si>
  <si>
    <t>Ja:1</t>
  </si>
  <si>
    <t>Sc:2</t>
  </si>
  <si>
    <t>M24</t>
  </si>
  <si>
    <t>Montáže vzduchotechnických zařízení</t>
  </si>
  <si>
    <t>M24 Montáže vzduchotechnických zařízení</t>
  </si>
  <si>
    <t>M2415</t>
  </si>
  <si>
    <t>Prodloužení trubky pro odvod kondenzátu posun o tl. ZS</t>
  </si>
  <si>
    <t>Sa:1</t>
  </si>
  <si>
    <t>M2416</t>
  </si>
  <si>
    <t>Prodloužení trubky pro odvětrání kanalizace posun o tl. ZS, nová ventilační mřížka</t>
  </si>
  <si>
    <t>M2417</t>
  </si>
  <si>
    <t>Odsazení odvdušňovacího potrubí posun o tl. ZS</t>
  </si>
  <si>
    <t>Za:6</t>
  </si>
  <si>
    <t>Vc:9,5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</si>
  <si>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</si>
  <si>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</si>
  <si>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</si>
  <si>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</si>
  <si>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979990000R00</t>
  </si>
  <si>
    <t xml:space="preserve">Poplatek za skládku smíšené stavební suti </t>
  </si>
  <si>
    <t>1 Objekt SOŠ a SOU</t>
  </si>
  <si>
    <t>SO 02</t>
  </si>
  <si>
    <t>Bleskosvod a uzemnění</t>
  </si>
  <si>
    <t>SO 02 Bleskosvod a uzemnění</t>
  </si>
  <si>
    <t>2102000RR00</t>
  </si>
  <si>
    <t xml:space="preserve">Bleskosvod a uzemnění dle samostatného výkazu </t>
  </si>
  <si>
    <t>kompl</t>
  </si>
  <si>
    <t>1 Bleskosvod a uzemnění</t>
  </si>
  <si>
    <t>SO 03</t>
  </si>
  <si>
    <t>Vedlejší náklady</t>
  </si>
  <si>
    <t>SO 03 Vedlejší náklady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</si>
  <si>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</si>
  <si>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</si>
  <si>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</si>
  <si>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</si>
  <si>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soubor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</si>
  <si>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</si>
  <si>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</si>
  <si>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</si>
  <si>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</si>
  <si>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</si>
  <si>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</si>
  <si>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</si>
  <si>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</si>
  <si>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</si>
  <si>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Provedení měření vlhkosti zdiva před apikací ETICS</t>
  </si>
  <si>
    <t>08</t>
  </si>
  <si>
    <t>Dokumentace skutečného provedení 3 paré</t>
  </si>
  <si>
    <t>09</t>
  </si>
  <si>
    <t>Pojištění stavby - náklady na pojištění stavby dle podmínek zadávací dokumentace</t>
  </si>
  <si>
    <t>10</t>
  </si>
  <si>
    <t xml:space="preserve">Vyregulování otopné soustavy </t>
  </si>
  <si>
    <t>1 Vedlejší náklady</t>
  </si>
  <si>
    <t>SO 04</t>
  </si>
  <si>
    <t>Rozpočtová rezerva</t>
  </si>
  <si>
    <t>SO 04 Rozpočtová rezerva</t>
  </si>
  <si>
    <t>12</t>
  </si>
  <si>
    <t>Rozpočtová rezerva ve výši 2 % z celkových nákladů stavby</t>
  </si>
  <si>
    <t>1 Rozpočtová rezerva</t>
  </si>
  <si>
    <t>Pražská 112</t>
  </si>
  <si>
    <t>Kolín</t>
  </si>
  <si>
    <t>28002</t>
  </si>
  <si>
    <t>Soupis prací</t>
  </si>
  <si>
    <t>Výchozí revize bleskovodu a uzemnění vč. vypracování revizní zprávy</t>
  </si>
  <si>
    <t xml:space="preserve">Spolupráce s rev. technikem </t>
  </si>
  <si>
    <t>hod</t>
  </si>
  <si>
    <t xml:space="preserve">Zakreslení skutečného stavu </t>
  </si>
  <si>
    <t>Atyp. podpěra vedení pro sedlovou střechu (viz. výkresová část) vč. montáže</t>
  </si>
  <si>
    <t>210 22-0002.RT2</t>
  </si>
  <si>
    <t>Vedení uzemňovací na povrchu FeZn D 10 mm včetně drátu FeZn 10 mm</t>
  </si>
  <si>
    <t>210 22-0021.RT1</t>
  </si>
  <si>
    <t>Vedení uzemňovací v zemi FeZn do 120 mm2 včetně pásku FeZn 30 x 4 mm</t>
  </si>
  <si>
    <t>210 22-0101.RT2</t>
  </si>
  <si>
    <t>Vodiče svodové FeZn D do 10,Al 10,Cu 8 +podpěry včetně dodávky drátu FeZn 8 mm</t>
  </si>
  <si>
    <t>210 22-0101.RT4</t>
  </si>
  <si>
    <t>Vodiče svodové FeZn D do 10,Al 10,Cu 8 +podpěry včetně dodávky drátu FeZn 8 mm + PV 21</t>
  </si>
  <si>
    <t>210 22-0101.RT3</t>
  </si>
  <si>
    <t>Vodiče svodové FeZn D do 10,Al 10,Cu 8 +podpěry včetně dodávky drátu FeZn 8 mm + PV01</t>
  </si>
  <si>
    <t>Izolovaný vodič HVI long 150kVA vč. dodvávky kabelu</t>
  </si>
  <si>
    <t>6</t>
  </si>
  <si>
    <t xml:space="preserve">koncovka vodiče HVI </t>
  </si>
  <si>
    <t>7</t>
  </si>
  <si>
    <t xml:space="preserve">podpěra vodiče HVI šrouhovací </t>
  </si>
  <si>
    <t>Jímací tyč AlMgSi3m vč. základny a pvc. podložky vč. dodávky tyše, základny a podložky</t>
  </si>
  <si>
    <t>Jímací tyč AlMgSi1,5m vč. základny a pvc. podložky vč. dodávky tyše, základny a podložky</t>
  </si>
  <si>
    <t>210 22-0301.R00</t>
  </si>
  <si>
    <t xml:space="preserve">Svorka hromosvodová do 2 šroubů /SS, SZ, SO/ </t>
  </si>
  <si>
    <t>210 22-0301.RT2</t>
  </si>
  <si>
    <t>Svorka hromosvodová do 2 šroubů /SS, SZ, SO/ včetně dodávky svorky SS</t>
  </si>
  <si>
    <t>210 22-0301.RT3</t>
  </si>
  <si>
    <t>Svorka hromosvodová do 2 šroubů /SS, SZ, SO/ včetně dodávky svorky SZ</t>
  </si>
  <si>
    <t>210 22-0302.RT1</t>
  </si>
  <si>
    <t>Svorka hromosvodová nad 2 šrouby /ST, SJ, SR, atd/ včetně dodávky svorky SR 02</t>
  </si>
  <si>
    <t>210 22-0302.RT2</t>
  </si>
  <si>
    <t>Svorka hromosvodová nad 2 šrouby /ST, SJ, SR, atd/ včetně dodávky svorky SR 03</t>
  </si>
  <si>
    <t>210 22-0302.RT3</t>
  </si>
  <si>
    <t>Svorka hromosvodová nad 2 šrouby /ST, SJ, SR, atd/ včetně dodávky svorky SK</t>
  </si>
  <si>
    <t>210 22-0302.RT5</t>
  </si>
  <si>
    <t>Svorka hromosvodová nad 2 šrouby /ST, SJ, SR, atd/ včetně dodávky svorky SJ 01</t>
  </si>
  <si>
    <t>210 22-0302.RT6</t>
  </si>
  <si>
    <t>Svorka hromosvodová nad 2 šrouby /ST, SJ, SR, atd/ včetně dodávky svorky SP1</t>
  </si>
  <si>
    <t>210 22-0401.RT1</t>
  </si>
  <si>
    <t>Označení svodu štítky, smaltované, umělá hmota včetně dodávky štítku</t>
  </si>
  <si>
    <t>210 22-0421.R00</t>
  </si>
  <si>
    <t xml:space="preserve">Jiskřiště - sestavení a montáž </t>
  </si>
  <si>
    <t>210 01-0004.RT1</t>
  </si>
  <si>
    <t>Trubka ohebná pod omítku, typ 23.. 29 mm včetně dodávky trubky PVC 2329</t>
  </si>
  <si>
    <t>Kabelový žlab FeZN 125/50 vč. víka, spoj. materiálu a montáže</t>
  </si>
  <si>
    <t>11</t>
  </si>
  <si>
    <t xml:space="preserve">Betonová dlaždice 50x50cm + pvc. podložka </t>
  </si>
  <si>
    <t>9</t>
  </si>
  <si>
    <t xml:space="preserve">Krabice pancéřová plasová pro svorku SZ </t>
  </si>
  <si>
    <t>210 22-0411.R00</t>
  </si>
  <si>
    <t xml:space="preserve">Šroub napínací s okem, včetně vypnutí svodu </t>
  </si>
  <si>
    <t xml:space="preserve">Přeložení stáv. datových kabelů do žlabu </t>
  </si>
  <si>
    <t>Cenová soustava RTS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</si>
</sst>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32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color indexed="53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8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49" fontId="4" fillId="2" borderId="24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51" xfId="1" applyNumberFormat="1" applyFont="1" applyBorder="1"/>
    <xf numFmtId="49" fontId="1" fillId="0" borderId="51" xfId="1" applyNumberFormat="1" applyFont="1" applyBorder="1"/>
    <xf numFmtId="49" fontId="1" fillId="0" borderId="51" xfId="1" applyNumberFormat="1" applyFont="1" applyBorder="1" applyAlignment="1">
      <alignment horizontal="right"/>
    </xf>
    <xf numFmtId="0" fontId="1" fillId="0" borderId="52" xfId="1" applyFont="1" applyBorder="1"/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49" fontId="7" fillId="0" borderId="56" xfId="1" applyNumberFormat="1" applyFont="1" applyBorder="1"/>
    <xf numFmtId="49" fontId="1" fillId="0" borderId="56" xfId="1" applyNumberFormat="1" applyFont="1" applyBorder="1"/>
    <xf numFmtId="49" fontId="1" fillId="0" borderId="56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4" xfId="0" applyFont="1" applyFill="1" applyBorder="1"/>
    <xf numFmtId="0" fontId="7" fillId="2" borderId="62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2" borderId="44" xfId="0" applyNumberFormat="1" applyFont="1" applyFill="1" applyBorder="1" applyAlignment="1">
      <alignment horizontal="right"/>
    </xf>
    <xf numFmtId="0" fontId="1" fillId="0" borderId="31" xfId="0" applyFont="1" applyBorder="1"/>
    <xf numFmtId="3" fontId="1" fillId="0" borderId="37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2" borderId="39" xfId="0" applyFont="1" applyFill="1" applyBorder="1"/>
    <xf numFmtId="0" fontId="7" fillId="2" borderId="42" xfId="0" applyFont="1" applyFill="1" applyBorder="1"/>
    <xf numFmtId="0" fontId="1" fillId="2" borderId="42" xfId="0" applyFont="1" applyFill="1" applyBorder="1"/>
    <xf numFmtId="4" fontId="1" fillId="2" borderId="48" xfId="0" applyNumberFormat="1" applyFont="1" applyFill="1" applyBorder="1"/>
    <xf numFmtId="4" fontId="1" fillId="2" borderId="39" xfId="0" applyNumberFormat="1" applyFont="1" applyFill="1" applyBorder="1"/>
    <xf numFmtId="4" fontId="1" fillId="2" borderId="42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1" fillId="0" borderId="51" xfId="1" applyFont="1" applyBorder="1"/>
    <xf numFmtId="0" fontId="3" fillId="0" borderId="52" xfId="1" applyFont="1" applyBorder="1" applyAlignment="1">
      <alignment horizontal="right"/>
    </xf>
    <xf numFmtId="49" fontId="1" fillId="0" borderId="51" xfId="1" applyNumberFormat="1" applyFont="1" applyBorder="1" applyAlignment="1">
      <alignment horizontal="left"/>
    </xf>
    <xf numFmtId="0" fontId="1" fillId="0" borderId="53" xfId="1" applyFont="1" applyBorder="1"/>
    <xf numFmtId="0" fontId="1" fillId="0" borderId="56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3" fillId="0" borderId="17" xfId="1" applyFont="1" applyBorder="1" applyAlignment="1">
      <alignment horizontal="center"/>
    </xf>
    <xf numFmtId="4" fontId="1" fillId="0" borderId="5" xfId="1" applyNumberFormat="1" applyFont="1" applyBorder="1"/>
    <xf numFmtId="0" fontId="15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" fontId="16" fillId="6" borderId="65" xfId="1" applyNumberFormat="1" applyFont="1" applyFill="1" applyBorder="1" applyAlignment="1">
      <alignment horizontal="right" wrapText="1"/>
    </xf>
    <xf numFmtId="0" fontId="16" fillId="0" borderId="5" xfId="0" applyFont="1" applyBorder="1" applyAlignment="1">
      <alignment horizontal="right"/>
    </xf>
    <xf numFmtId="0" fontId="1" fillId="0" borderId="4" xfId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8" fillId="2" borderId="15" xfId="1" applyNumberFormat="1" applyFont="1" applyFill="1" applyBorder="1" applyAlignment="1">
      <alignment horizontal="left"/>
    </xf>
    <xf numFmtId="0" fontId="18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19" fillId="0" borderId="0" xfId="1" applyFont="1" applyAlignment="1"/>
    <xf numFmtId="0" fontId="20" fillId="0" borderId="0" xfId="1" applyFont="1" applyBorder="1"/>
    <xf numFmtId="3" fontId="20" fillId="0" borderId="0" xfId="1" applyNumberFormat="1" applyFont="1" applyBorder="1" applyAlignment="1">
      <alignment horizontal="right"/>
    </xf>
    <xf numFmtId="4" fontId="20" fillId="0" borderId="0" xfId="1" applyNumberFormat="1" applyFont="1" applyBorder="1"/>
    <xf numFmtId="0" fontId="19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  <xf numFmtId="4" fontId="21" fillId="6" borderId="65" xfId="1" applyNumberFormat="1" applyFont="1" applyFill="1" applyBorder="1" applyAlignment="1">
      <alignment horizontal="right" wrapText="1"/>
    </xf>
    <xf numFmtId="3" fontId="15" fillId="0" borderId="0" xfId="1" applyNumberFormat="1" applyFont="1" applyAlignment="1">
      <alignment wrapText="1"/>
    </xf>
    <xf numFmtId="4" fontId="14" fillId="6" borderId="65" xfId="1" applyNumberFormat="1" applyFont="1" applyFill="1" applyBorder="1" applyAlignment="1">
      <alignment horizontal="right" wrapText="1"/>
    </xf>
    <xf numFmtId="49" fontId="3" fillId="0" borderId="7" xfId="0" applyNumberFormat="1" applyFont="1" applyBorder="1" applyAlignment="1">
      <alignment horizontal="left"/>
    </xf>
    <xf numFmtId="0" fontId="0" fillId="0" borderId="0" xfId="0" applyAlignment="1"/>
    <xf numFmtId="0" fontId="9" fillId="0" borderId="0" xfId="1" applyFill="1" applyAlignment="1">
      <alignment horizontal="center"/>
    </xf>
    <xf numFmtId="0" fontId="23" fillId="0" borderId="0" xfId="1" applyFont="1" applyFill="1" applyAlignment="1">
      <alignment horizontal="center"/>
    </xf>
    <xf numFmtId="0" fontId="24" fillId="0" borderId="0" xfId="1" applyFont="1" applyFill="1" applyAlignment="1">
      <alignment horizontal="center"/>
    </xf>
    <xf numFmtId="0" fontId="25" fillId="0" borderId="51" xfId="1" applyFont="1" applyFill="1" applyBorder="1" applyAlignment="1">
      <alignment horizontal="center"/>
    </xf>
    <xf numFmtId="0" fontId="9" fillId="0" borderId="51" xfId="1" applyFill="1" applyBorder="1" applyAlignment="1">
      <alignment horizontal="center"/>
    </xf>
    <xf numFmtId="0" fontId="26" fillId="0" borderId="51" xfId="1" applyFont="1" applyFill="1" applyBorder="1" applyAlignment="1">
      <alignment horizontal="center"/>
    </xf>
    <xf numFmtId="0" fontId="9" fillId="0" borderId="53" xfId="1" applyFill="1" applyBorder="1" applyAlignment="1">
      <alignment horizontal="center"/>
    </xf>
    <xf numFmtId="0" fontId="25" fillId="0" borderId="56" xfId="1" applyFont="1" applyFill="1" applyBorder="1" applyAlignment="1">
      <alignment horizontal="center"/>
    </xf>
    <xf numFmtId="0" fontId="9" fillId="0" borderId="56" xfId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49" fontId="27" fillId="0" borderId="15" xfId="1" applyNumberFormat="1" applyFont="1" applyFill="1" applyBorder="1" applyAlignment="1">
      <alignment horizontal="center"/>
    </xf>
    <xf numFmtId="0" fontId="27" fillId="0" borderId="3" xfId="1" applyFont="1" applyFill="1" applyBorder="1" applyAlignment="1">
      <alignment horizontal="center"/>
    </xf>
    <xf numFmtId="0" fontId="27" fillId="0" borderId="3" xfId="1" applyNumberFormat="1" applyFont="1" applyFill="1" applyBorder="1" applyAlignment="1">
      <alignment horizontal="center"/>
    </xf>
    <xf numFmtId="0" fontId="27" fillId="0" borderId="15" xfId="1" applyFont="1" applyFill="1" applyBorder="1" applyAlignment="1">
      <alignment horizontal="center"/>
    </xf>
    <xf numFmtId="0" fontId="28" fillId="0" borderId="17" xfId="1" applyFont="1" applyFill="1" applyBorder="1" applyAlignment="1">
      <alignment horizontal="center"/>
    </xf>
    <xf numFmtId="49" fontId="28" fillId="0" borderId="17" xfId="1" applyNumberFormat="1" applyFont="1" applyFill="1" applyBorder="1" applyAlignment="1">
      <alignment horizontal="center"/>
    </xf>
    <xf numFmtId="0" fontId="9" fillId="0" borderId="17" xfId="1" applyFill="1" applyBorder="1" applyAlignment="1">
      <alignment horizontal="center"/>
    </xf>
    <xf numFmtId="0" fontId="9" fillId="0" borderId="17" xfId="1" applyNumberFormat="1" applyFill="1" applyBorder="1" applyAlignment="1">
      <alignment horizontal="center"/>
    </xf>
    <xf numFmtId="0" fontId="29" fillId="0" borderId="17" xfId="1" applyFont="1" applyFill="1" applyBorder="1" applyAlignment="1">
      <alignment horizontal="center"/>
    </xf>
    <xf numFmtId="49" fontId="30" fillId="0" borderId="17" xfId="1" applyNumberFormat="1" applyFont="1" applyFill="1" applyBorder="1" applyAlignment="1">
      <alignment horizontal="center"/>
    </xf>
    <xf numFmtId="0" fontId="30" fillId="0" borderId="17" xfId="1" applyFont="1" applyFill="1" applyBorder="1" applyAlignment="1">
      <alignment horizontal="center" wrapText="1"/>
    </xf>
    <xf numFmtId="49" fontId="31" fillId="0" borderId="17" xfId="1" applyNumberFormat="1" applyFont="1" applyFill="1" applyBorder="1" applyAlignment="1">
      <alignment horizontal="center" shrinkToFit="1"/>
    </xf>
    <xf numFmtId="4" fontId="31" fillId="0" borderId="17" xfId="1" applyNumberFormat="1" applyFont="1" applyFill="1" applyBorder="1" applyAlignment="1">
      <alignment horizontal="center"/>
    </xf>
    <xf numFmtId="0" fontId="9" fillId="0" borderId="19" xfId="1" applyFill="1" applyBorder="1" applyAlignment="1">
      <alignment horizontal="center"/>
    </xf>
    <xf numFmtId="49" fontId="25" fillId="0" borderId="19" xfId="1" applyNumberFormat="1" applyFont="1" applyFill="1" applyBorder="1" applyAlignment="1">
      <alignment horizontal="center"/>
    </xf>
    <xf numFmtId="0" fontId="25" fillId="0" borderId="19" xfId="1" applyFont="1" applyFill="1" applyBorder="1" applyAlignment="1">
      <alignment horizontal="center"/>
    </xf>
    <xf numFmtId="4" fontId="9" fillId="0" borderId="19" xfId="1" applyNumberFormat="1" applyFill="1" applyBorder="1" applyAlignment="1">
      <alignment horizontal="center"/>
    </xf>
    <xf numFmtId="4" fontId="28" fillId="0" borderId="19" xfId="1" applyNumberFormat="1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30" xfId="0" applyNumberFormat="1" applyFon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49" fontId="16" fillId="6" borderId="63" xfId="1" applyNumberFormat="1" applyFont="1" applyFill="1" applyBorder="1" applyAlignment="1">
      <alignment horizontal="left" wrapText="1"/>
    </xf>
    <xf numFmtId="49" fontId="17" fillId="0" borderId="64" xfId="0" applyNumberFormat="1" applyFont="1" applyBorder="1" applyAlignment="1">
      <alignment horizontal="left" wrapText="1"/>
    </xf>
    <xf numFmtId="0" fontId="10" fillId="0" borderId="0" xfId="1" applyFont="1" applyAlignment="1">
      <alignment horizontal="center"/>
    </xf>
    <xf numFmtId="49" fontId="1" fillId="0" borderId="54" xfId="1" applyNumberFormat="1" applyFont="1" applyBorder="1" applyAlignment="1">
      <alignment horizontal="center"/>
    </xf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  <xf numFmtId="49" fontId="21" fillId="6" borderId="63" xfId="1" applyNumberFormat="1" applyFont="1" applyFill="1" applyBorder="1" applyAlignment="1">
      <alignment horizontal="left" wrapText="1"/>
    </xf>
    <xf numFmtId="49" fontId="14" fillId="6" borderId="63" xfId="1" applyNumberFormat="1" applyFont="1" applyFill="1" applyBorder="1" applyAlignment="1">
      <alignment horizontal="left" wrapText="1"/>
    </xf>
    <xf numFmtId="0" fontId="22" fillId="0" borderId="0" xfId="1" applyFont="1" applyAlignment="1">
      <alignment horizontal="center"/>
    </xf>
    <xf numFmtId="0" fontId="9" fillId="0" borderId="49" xfId="1" applyFont="1" applyFill="1" applyBorder="1" applyAlignment="1">
      <alignment horizontal="center"/>
    </xf>
    <xf numFmtId="0" fontId="9" fillId="0" borderId="50" xfId="1" applyFont="1" applyFill="1" applyBorder="1" applyAlignment="1">
      <alignment horizontal="center"/>
    </xf>
    <xf numFmtId="49" fontId="9" fillId="0" borderId="54" xfId="1" applyNumberFormat="1" applyFont="1" applyFill="1" applyBorder="1" applyAlignment="1">
      <alignment horizontal="center"/>
    </xf>
    <xf numFmtId="0" fontId="9" fillId="0" borderId="55" xfId="1" applyFont="1" applyFill="1" applyBorder="1" applyAlignment="1">
      <alignment horizontal="center"/>
    </xf>
    <xf numFmtId="0" fontId="9" fillId="0" borderId="56" xfId="1" applyFill="1" applyBorder="1" applyAlignment="1">
      <alignment horizontal="center" shrinkToFit="1"/>
    </xf>
    <xf numFmtId="0" fontId="9" fillId="0" borderId="58" xfId="1" applyFill="1" applyBorder="1" applyAlignment="1">
      <alignment horizontal="center" shrinkToFi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8" fillId="0" borderId="16" xfId="1" applyNumberFormat="1" applyFont="1" applyBorder="1" applyAlignment="1" applyProtection="1">
      <alignment horizontal="right"/>
      <protection locked="0"/>
    </xf>
    <xf numFmtId="0" fontId="16" fillId="6" borderId="4" xfId="1" applyFont="1" applyFill="1" applyBorder="1" applyAlignment="1" applyProtection="1">
      <alignment horizontal="left" wrapText="1"/>
      <protection locked="0"/>
    </xf>
    <xf numFmtId="4" fontId="1" fillId="2" borderId="3" xfId="1" applyNumberFormat="1" applyFont="1" applyFill="1" applyBorder="1" applyAlignment="1" applyProtection="1">
      <alignment horizontal="right"/>
      <protection locked="0"/>
    </xf>
    <xf numFmtId="0" fontId="1" fillId="0" borderId="2" xfId="1" applyNumberFormat="1" applyFont="1" applyBorder="1" applyAlignment="1" applyProtection="1">
      <alignment horizontal="right"/>
      <protection locked="0"/>
    </xf>
    <xf numFmtId="4" fontId="31" fillId="0" borderId="17" xfId="1" applyNumberFormat="1" applyFont="1" applyFill="1" applyBorder="1" applyAlignment="1" applyProtection="1">
      <alignment horizontal="center"/>
      <protection locked="0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&#352;%20stavebn&#237;%20a%20SOU%20stavebn&#237;%20-%20rozpo&#269;et%20hr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Bleskosvod a uzemnění</v>
          </cell>
        </row>
        <row r="6">
          <cell r="C6" t="str">
            <v>SOŠ stavební a SOU stavební Kolín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117"/>
  <sheetViews>
    <sheetView showGridLines="0" tabSelected="1" topLeftCell="B1" zoomScaleNormal="100" zoomScaleSheetLayoutView="75" workbookViewId="0">
      <selection activeCell="P12" sqref="P12"/>
    </sheetView>
  </sheetViews>
  <sheetFormatPr defaultRowHeight="12.75" x14ac:dyDescent="0.2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hidden="1" customWidth="1"/>
    <col min="8" max="8" width="13.5703125" style="1" customWidth="1"/>
    <col min="9" max="9" width="11.42578125" style="2" customWidth="1"/>
    <col min="10" max="10" width="10.28515625" style="2" customWidth="1"/>
    <col min="11" max="15" width="10.7109375" style="1" customWidth="1"/>
    <col min="16" max="16384" width="9.140625" style="1"/>
  </cols>
  <sheetData>
    <row r="1" spans="2:15" s="356" customFormat="1" ht="12" customHeight="1" x14ac:dyDescent="0.2">
      <c r="G1" s="357"/>
      <c r="I1" s="357"/>
      <c r="J1" s="357"/>
    </row>
    <row r="2" spans="2:15" s="356" customFormat="1" ht="17.25" customHeight="1" x14ac:dyDescent="0.25">
      <c r="B2" s="358"/>
      <c r="C2" s="359" t="s">
        <v>1276</v>
      </c>
      <c r="E2" s="360"/>
      <c r="F2" s="359"/>
      <c r="G2" s="361"/>
      <c r="H2" s="362" t="s">
        <v>0</v>
      </c>
      <c r="I2" s="363">
        <v>42818</v>
      </c>
      <c r="J2" s="357"/>
      <c r="K2" s="358"/>
    </row>
    <row r="3" spans="2:15" s="356" customFormat="1" ht="6" customHeight="1" x14ac:dyDescent="0.2">
      <c r="C3" s="364"/>
      <c r="D3" s="365" t="s">
        <v>1</v>
      </c>
      <c r="G3" s="357"/>
      <c r="I3" s="357"/>
      <c r="J3" s="357"/>
    </row>
    <row r="4" spans="2:15" s="356" customFormat="1" ht="4.5" customHeight="1" x14ac:dyDescent="0.2">
      <c r="G4" s="357"/>
      <c r="I4" s="357"/>
      <c r="J4" s="357"/>
    </row>
    <row r="5" spans="2:15" s="356" customFormat="1" ht="13.5" customHeight="1" x14ac:dyDescent="0.25">
      <c r="C5" s="366" t="s">
        <v>2</v>
      </c>
      <c r="D5" s="367" t="s">
        <v>103</v>
      </c>
      <c r="E5" s="368" t="s">
        <v>104</v>
      </c>
      <c r="F5" s="369"/>
      <c r="G5" s="370"/>
      <c r="H5" s="369"/>
      <c r="I5" s="370"/>
      <c r="J5" s="357"/>
      <c r="O5" s="363"/>
    </row>
    <row r="6" spans="2:15" s="356" customFormat="1" x14ac:dyDescent="0.2">
      <c r="G6" s="357"/>
      <c r="I6" s="357"/>
      <c r="J6" s="357"/>
    </row>
    <row r="7" spans="2:15" s="356" customFormat="1" x14ac:dyDescent="0.2">
      <c r="C7" s="371" t="s">
        <v>3</v>
      </c>
      <c r="D7" s="372" t="s">
        <v>175</v>
      </c>
      <c r="G7" s="357"/>
      <c r="H7" s="373" t="s">
        <v>4</v>
      </c>
      <c r="I7" s="357"/>
      <c r="J7" s="372"/>
      <c r="K7" s="372"/>
    </row>
    <row r="8" spans="2:15" s="356" customFormat="1" x14ac:dyDescent="0.2">
      <c r="D8" s="372" t="s">
        <v>1273</v>
      </c>
      <c r="G8" s="357"/>
      <c r="H8" s="373" t="s">
        <v>5</v>
      </c>
      <c r="I8" s="357"/>
      <c r="J8" s="372"/>
      <c r="K8" s="372"/>
    </row>
    <row r="9" spans="2:15" s="356" customFormat="1" x14ac:dyDescent="0.2">
      <c r="C9" s="373" t="s">
        <v>1275</v>
      </c>
      <c r="D9" s="372" t="s">
        <v>1274</v>
      </c>
      <c r="G9" s="357"/>
      <c r="H9" s="373"/>
      <c r="I9" s="357"/>
      <c r="J9" s="372"/>
    </row>
    <row r="10" spans="2:15" s="356" customFormat="1" x14ac:dyDescent="0.2">
      <c r="G10" s="357"/>
      <c r="H10" s="373"/>
      <c r="I10" s="357"/>
      <c r="J10" s="372"/>
    </row>
    <row r="11" spans="2:15" s="356" customFormat="1" x14ac:dyDescent="0.2">
      <c r="C11" s="371" t="s">
        <v>6</v>
      </c>
      <c r="D11" s="372"/>
      <c r="G11" s="357"/>
      <c r="H11" s="373" t="s">
        <v>4</v>
      </c>
      <c r="I11" s="357"/>
      <c r="J11" s="372"/>
      <c r="K11" s="372"/>
    </row>
    <row r="12" spans="2:15" s="356" customFormat="1" x14ac:dyDescent="0.2">
      <c r="D12" s="372"/>
      <c r="G12" s="357"/>
      <c r="H12" s="373" t="s">
        <v>5</v>
      </c>
      <c r="I12" s="357"/>
      <c r="J12" s="372"/>
      <c r="K12" s="372"/>
    </row>
    <row r="13" spans="2:15" s="356" customFormat="1" ht="12" customHeight="1" x14ac:dyDescent="0.2">
      <c r="C13" s="373"/>
      <c r="D13" s="372"/>
      <c r="G13" s="357"/>
      <c r="I13" s="357"/>
      <c r="J13" s="373"/>
    </row>
    <row r="14" spans="2:15" s="356" customFormat="1" ht="24.75" customHeight="1" x14ac:dyDescent="0.2">
      <c r="C14" s="374" t="s">
        <v>7</v>
      </c>
      <c r="G14" s="357"/>
      <c r="H14" s="374" t="s">
        <v>8</v>
      </c>
      <c r="I14" s="357"/>
      <c r="J14" s="373"/>
    </row>
    <row r="15" spans="2:15" s="356" customFormat="1" ht="12.75" customHeight="1" x14ac:dyDescent="0.2">
      <c r="G15" s="357"/>
      <c r="I15" s="357"/>
      <c r="J15" s="373"/>
    </row>
    <row r="16" spans="2:15" s="356" customFormat="1" ht="28.5" customHeight="1" x14ac:dyDescent="0.2">
      <c r="C16" s="374" t="s">
        <v>9</v>
      </c>
      <c r="G16" s="357"/>
      <c r="H16" s="374" t="s">
        <v>9</v>
      </c>
      <c r="I16" s="357"/>
      <c r="J16" s="357"/>
    </row>
    <row r="17" spans="2:12" ht="25.5" customHeight="1" x14ac:dyDescent="0.2"/>
    <row r="18" spans="2:12" ht="13.5" customHeight="1" x14ac:dyDescent="0.2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2" ht="15" hidden="1" customHeight="1" x14ac:dyDescent="0.2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312">
        <f>ROUND(G35,0)</f>
        <v>0</v>
      </c>
      <c r="J19" s="313"/>
      <c r="K19" s="19"/>
    </row>
    <row r="20" spans="2:12" hidden="1" x14ac:dyDescent="0.2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314">
        <f>ROUND(I19*D20/100,0)</f>
        <v>0</v>
      </c>
      <c r="J20" s="315"/>
      <c r="K20" s="19"/>
    </row>
    <row r="21" spans="2:12" x14ac:dyDescent="0.2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314">
        <f>ROUND(H35,0)</f>
        <v>0</v>
      </c>
      <c r="J21" s="315"/>
      <c r="K21" s="19"/>
    </row>
    <row r="22" spans="2:12" ht="13.5" thickBot="1" x14ac:dyDescent="0.25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316">
        <f>ROUND(I21*D21/100,0)</f>
        <v>0</v>
      </c>
      <c r="J22" s="317"/>
      <c r="K22" s="19"/>
    </row>
    <row r="23" spans="2:12" ht="16.5" thickBot="1" x14ac:dyDescent="0.25">
      <c r="B23" s="24" t="s">
        <v>14</v>
      </c>
      <c r="C23" s="25"/>
      <c r="D23" s="25"/>
      <c r="E23" s="26"/>
      <c r="F23" s="27"/>
      <c r="G23" s="28"/>
      <c r="H23" s="28"/>
      <c r="I23" s="318">
        <f>SUM(I19:I22)</f>
        <v>0</v>
      </c>
      <c r="J23" s="319"/>
      <c r="K23" s="29"/>
    </row>
    <row r="26" spans="2:12" ht="1.5" customHeight="1" x14ac:dyDescent="0.2"/>
    <row r="27" spans="2:12" ht="15.75" customHeight="1" x14ac:dyDescent="0.25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spans="2:12" ht="5.25" customHeight="1" x14ac:dyDescent="0.2">
      <c r="L28" s="31"/>
    </row>
    <row r="29" spans="2:12" ht="24" customHeight="1" x14ac:dyDescent="0.2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35" t="s">
        <v>12</v>
      </c>
    </row>
    <row r="30" spans="2:12" x14ac:dyDescent="0.2">
      <c r="B30" s="37" t="s">
        <v>106</v>
      </c>
      <c r="C30" s="38" t="s">
        <v>107</v>
      </c>
      <c r="D30" s="39"/>
      <c r="E30" s="40"/>
      <c r="F30" s="41">
        <f>G30+H30+I30</f>
        <v>0</v>
      </c>
      <c r="G30" s="42">
        <v>0</v>
      </c>
      <c r="H30" s="43">
        <f>SUM('IO 01 1 KL'!F30:G30)</f>
        <v>0</v>
      </c>
      <c r="I30" s="43">
        <f t="shared" ref="I30:I34" si="0">(G30*SazbaDPH1)/100+(H30*SazbaDPH2)/100</f>
        <v>0</v>
      </c>
      <c r="J30" s="44" t="str">
        <f t="shared" ref="J30:J34" si="1">IF(CelkemObjekty=0,"",F30/CelkemObjekty*100)</f>
        <v/>
      </c>
    </row>
    <row r="31" spans="2:12" x14ac:dyDescent="0.2">
      <c r="B31" s="45" t="s">
        <v>178</v>
      </c>
      <c r="C31" s="46" t="s">
        <v>179</v>
      </c>
      <c r="D31" s="47"/>
      <c r="E31" s="48"/>
      <c r="F31" s="49">
        <f t="shared" ref="F31:F34" si="2">G31+H31+I31</f>
        <v>0</v>
      </c>
      <c r="G31" s="50">
        <v>0</v>
      </c>
      <c r="H31" s="51">
        <f>SUM('SO 01 1 KL'!F30:G30)</f>
        <v>0</v>
      </c>
      <c r="I31" s="51">
        <f t="shared" si="0"/>
        <v>0</v>
      </c>
      <c r="J31" s="44" t="str">
        <f t="shared" si="1"/>
        <v/>
      </c>
    </row>
    <row r="32" spans="2:12" x14ac:dyDescent="0.2">
      <c r="B32" s="45" t="s">
        <v>1235</v>
      </c>
      <c r="C32" s="46" t="s">
        <v>1236</v>
      </c>
      <c r="D32" s="47"/>
      <c r="E32" s="48"/>
      <c r="F32" s="49">
        <f t="shared" si="2"/>
        <v>0</v>
      </c>
      <c r="G32" s="50">
        <v>0</v>
      </c>
      <c r="H32" s="51">
        <f>SUM('SO 02 1 KL'!F30:G30)</f>
        <v>0</v>
      </c>
      <c r="I32" s="51">
        <f t="shared" si="0"/>
        <v>0</v>
      </c>
      <c r="J32" s="44" t="str">
        <f t="shared" si="1"/>
        <v/>
      </c>
    </row>
    <row r="33" spans="2:11" x14ac:dyDescent="0.2">
      <c r="B33" s="45" t="s">
        <v>1242</v>
      </c>
      <c r="C33" s="46" t="s">
        <v>1243</v>
      </c>
      <c r="D33" s="47"/>
      <c r="E33" s="48"/>
      <c r="F33" s="49">
        <f t="shared" si="2"/>
        <v>0</v>
      </c>
      <c r="G33" s="50">
        <v>0</v>
      </c>
      <c r="H33" s="51">
        <f>SUM('SO 03 1 KL'!F30:G30)</f>
        <v>0</v>
      </c>
      <c r="I33" s="51">
        <f t="shared" si="0"/>
        <v>0</v>
      </c>
      <c r="J33" s="44" t="str">
        <f t="shared" si="1"/>
        <v/>
      </c>
    </row>
    <row r="34" spans="2:11" x14ac:dyDescent="0.2">
      <c r="B34" s="45" t="s">
        <v>1267</v>
      </c>
      <c r="C34" s="46" t="s">
        <v>1268</v>
      </c>
      <c r="D34" s="47"/>
      <c r="E34" s="48"/>
      <c r="F34" s="49">
        <f t="shared" si="2"/>
        <v>0</v>
      </c>
      <c r="G34" s="50">
        <v>0</v>
      </c>
      <c r="H34" s="51">
        <f>(H30+H31+H32+H33)*0.02</f>
        <v>0</v>
      </c>
      <c r="I34" s="51">
        <f t="shared" si="0"/>
        <v>0</v>
      </c>
      <c r="J34" s="44" t="str">
        <f t="shared" si="1"/>
        <v/>
      </c>
    </row>
    <row r="35" spans="2:11" ht="17.25" customHeight="1" x14ac:dyDescent="0.2">
      <c r="B35" s="53" t="s">
        <v>19</v>
      </c>
      <c r="C35" s="54"/>
      <c r="D35" s="55"/>
      <c r="E35" s="56"/>
      <c r="F35" s="57">
        <f>SUM(F30:F34)</f>
        <v>0</v>
      </c>
      <c r="G35" s="57">
        <f>SUM(G30:G34)</f>
        <v>0</v>
      </c>
      <c r="H35" s="57">
        <f>SUM(H30:H34)</f>
        <v>0</v>
      </c>
      <c r="I35" s="57">
        <f>SUM(I30:I34)</f>
        <v>0</v>
      </c>
      <c r="J35" s="58" t="str">
        <f t="shared" ref="J35" si="3">IF(CelkemObjekty=0,"",F35/CelkemObjekty*100)</f>
        <v/>
      </c>
    </row>
    <row r="36" spans="2:11" x14ac:dyDescent="0.2"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2:11" ht="9.75" customHeight="1" x14ac:dyDescent="0.2"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2:11" ht="7.5" hidden="1" customHeight="1" x14ac:dyDescent="0.2"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2:11" ht="18" hidden="1" x14ac:dyDescent="0.25">
      <c r="B39" s="3" t="s">
        <v>20</v>
      </c>
      <c r="C39" s="30"/>
      <c r="D39" s="30"/>
      <c r="E39" s="30"/>
      <c r="F39" s="30"/>
      <c r="G39" s="30"/>
      <c r="H39" s="30"/>
      <c r="I39" s="30"/>
      <c r="J39" s="30"/>
      <c r="K39" s="59"/>
    </row>
    <row r="40" spans="2:11" hidden="1" x14ac:dyDescent="0.2">
      <c r="K40" s="59"/>
    </row>
    <row r="41" spans="2:11" ht="25.5" hidden="1" x14ac:dyDescent="0.2">
      <c r="B41" s="60" t="s">
        <v>21</v>
      </c>
      <c r="C41" s="61" t="s">
        <v>22</v>
      </c>
      <c r="D41" s="33"/>
      <c r="E41" s="34"/>
      <c r="F41" s="35" t="s">
        <v>17</v>
      </c>
      <c r="G41" s="36" t="str">
        <f>CONCATENATE("Základ DPH ",SazbaDPH1," %")</f>
        <v>Základ DPH 15 %</v>
      </c>
      <c r="H41" s="35" t="str">
        <f>CONCATENATE("Základ DPH ",SazbaDPH2," %")</f>
        <v>Základ DPH 21 %</v>
      </c>
      <c r="I41" s="36" t="s">
        <v>18</v>
      </c>
      <c r="J41" s="35" t="s">
        <v>12</v>
      </c>
    </row>
    <row r="42" spans="2:11" hidden="1" x14ac:dyDescent="0.2">
      <c r="B42" s="62" t="s">
        <v>106</v>
      </c>
      <c r="C42" s="63" t="s">
        <v>177</v>
      </c>
      <c r="D42" s="39"/>
      <c r="E42" s="40"/>
      <c r="F42" s="41">
        <f>G42+H42+I42</f>
        <v>142924.84909999999</v>
      </c>
      <c r="G42" s="42">
        <v>0</v>
      </c>
      <c r="H42" s="43">
        <v>118119.71</v>
      </c>
      <c r="I42" s="50">
        <f t="shared" ref="I42:I46" si="4">(G42*SazbaDPH1)/100+(H42*SazbaDPH2)/100</f>
        <v>24805.1391</v>
      </c>
      <c r="J42" s="44" t="str">
        <f t="shared" ref="J42:J46" si="5">IF(CelkemObjekty=0,"",F42/CelkemObjekty*100)</f>
        <v/>
      </c>
    </row>
    <row r="43" spans="2:11" hidden="1" x14ac:dyDescent="0.2">
      <c r="B43" s="64" t="s">
        <v>178</v>
      </c>
      <c r="C43" s="65" t="s">
        <v>1234</v>
      </c>
      <c r="D43" s="47"/>
      <c r="E43" s="48"/>
      <c r="F43" s="49">
        <f t="shared" ref="F43:F46" si="6">G43+H43+I43</f>
        <v>18623830.930100001</v>
      </c>
      <c r="G43" s="50">
        <v>0</v>
      </c>
      <c r="H43" s="51">
        <v>15391595.810000001</v>
      </c>
      <c r="I43" s="50">
        <f t="shared" si="4"/>
        <v>3232235.1200999999</v>
      </c>
      <c r="J43" s="44" t="str">
        <f t="shared" si="5"/>
        <v/>
      </c>
    </row>
    <row r="44" spans="2:11" hidden="1" x14ac:dyDescent="0.2">
      <c r="B44" s="64" t="s">
        <v>1235</v>
      </c>
      <c r="C44" s="65" t="s">
        <v>1241</v>
      </c>
      <c r="D44" s="47"/>
      <c r="E44" s="48"/>
      <c r="F44" s="49">
        <f t="shared" si="6"/>
        <v>988335.74400000006</v>
      </c>
      <c r="G44" s="50">
        <v>0</v>
      </c>
      <c r="H44" s="51">
        <v>816806.40000000002</v>
      </c>
      <c r="I44" s="50">
        <f t="shared" si="4"/>
        <v>171529.34400000001</v>
      </c>
      <c r="J44" s="44" t="str">
        <f t="shared" si="5"/>
        <v/>
      </c>
    </row>
    <row r="45" spans="2:11" hidden="1" x14ac:dyDescent="0.2">
      <c r="B45" s="64" t="s">
        <v>1242</v>
      </c>
      <c r="C45" s="65" t="s">
        <v>1266</v>
      </c>
      <c r="D45" s="47"/>
      <c r="E45" s="48"/>
      <c r="F45" s="49">
        <f t="shared" si="6"/>
        <v>342430</v>
      </c>
      <c r="G45" s="50">
        <v>0</v>
      </c>
      <c r="H45" s="51">
        <v>283000</v>
      </c>
      <c r="I45" s="50">
        <f t="shared" si="4"/>
        <v>59430</v>
      </c>
      <c r="J45" s="44" t="str">
        <f t="shared" si="5"/>
        <v/>
      </c>
    </row>
    <row r="46" spans="2:11" hidden="1" x14ac:dyDescent="0.2">
      <c r="B46" s="64" t="s">
        <v>1267</v>
      </c>
      <c r="C46" s="65" t="s">
        <v>1272</v>
      </c>
      <c r="D46" s="47"/>
      <c r="E46" s="48"/>
      <c r="F46" s="49">
        <f t="shared" si="6"/>
        <v>0</v>
      </c>
      <c r="G46" s="50">
        <v>0</v>
      </c>
      <c r="H46" s="51">
        <v>0</v>
      </c>
      <c r="I46" s="50">
        <f t="shared" si="4"/>
        <v>0</v>
      </c>
      <c r="J46" s="44" t="str">
        <f t="shared" si="5"/>
        <v/>
      </c>
    </row>
    <row r="47" spans="2:11" hidden="1" x14ac:dyDescent="0.2">
      <c r="B47" s="53" t="s">
        <v>19</v>
      </c>
      <c r="C47" s="54"/>
      <c r="D47" s="55"/>
      <c r="E47" s="56"/>
      <c r="F47" s="57">
        <f>SUM(F42:F46)</f>
        <v>20097521.523200002</v>
      </c>
      <c r="G47" s="66">
        <f>SUM(G42:G46)</f>
        <v>0</v>
      </c>
      <c r="H47" s="57">
        <f>SUM(H42:H46)</f>
        <v>16609521.920000002</v>
      </c>
      <c r="I47" s="66">
        <f>SUM(I42:I46)</f>
        <v>3487999.6031999998</v>
      </c>
      <c r="J47" s="58" t="str">
        <f t="shared" ref="J47" si="7">IF(CelkemObjekty=0,"",F47/CelkemObjekty*100)</f>
        <v/>
      </c>
    </row>
    <row r="48" spans="2:11" ht="9" hidden="1" customHeight="1" x14ac:dyDescent="0.2"/>
    <row r="49" spans="2:10" ht="6" hidden="1" customHeight="1" x14ac:dyDescent="0.2"/>
    <row r="50" spans="2:10" ht="3" hidden="1" customHeight="1" x14ac:dyDescent="0.2"/>
    <row r="51" spans="2:10" ht="6.75" hidden="1" customHeight="1" x14ac:dyDescent="0.2"/>
    <row r="52" spans="2:10" ht="20.25" hidden="1" customHeight="1" x14ac:dyDescent="0.25">
      <c r="B52" s="3" t="s">
        <v>23</v>
      </c>
      <c r="C52" s="30"/>
      <c r="D52" s="30"/>
      <c r="E52" s="30"/>
      <c r="F52" s="30"/>
      <c r="G52" s="30"/>
      <c r="H52" s="30"/>
      <c r="I52" s="30"/>
      <c r="J52" s="30"/>
    </row>
    <row r="53" spans="2:10" ht="9" hidden="1" customHeight="1" x14ac:dyDescent="0.2"/>
    <row r="54" spans="2:10" hidden="1" x14ac:dyDescent="0.2">
      <c r="B54" s="32" t="s">
        <v>24</v>
      </c>
      <c r="C54" s="33"/>
      <c r="D54" s="33"/>
      <c r="E54" s="35" t="s">
        <v>12</v>
      </c>
      <c r="F54" s="35" t="s">
        <v>25</v>
      </c>
      <c r="G54" s="36" t="s">
        <v>26</v>
      </c>
      <c r="H54" s="35" t="s">
        <v>27</v>
      </c>
      <c r="I54" s="36" t="s">
        <v>28</v>
      </c>
      <c r="J54" s="67" t="s">
        <v>29</v>
      </c>
    </row>
    <row r="55" spans="2:10" hidden="1" x14ac:dyDescent="0.2">
      <c r="B55" s="37" t="s">
        <v>1245</v>
      </c>
      <c r="C55" s="281" t="s">
        <v>1246</v>
      </c>
      <c r="D55" s="39"/>
      <c r="E55" s="68">
        <f t="shared" ref="E55:E92" si="8">IF(SUM(SoucetDilu)=0,"",SUM(F55:J55)/SUM(SoucetDilu)*100)</f>
        <v>1.7038419370557414</v>
      </c>
      <c r="F55" s="43">
        <v>283000</v>
      </c>
      <c r="G55" s="42">
        <v>0</v>
      </c>
      <c r="H55" s="43">
        <v>0</v>
      </c>
      <c r="I55" s="42">
        <v>0</v>
      </c>
      <c r="J55" s="43">
        <v>0</v>
      </c>
    </row>
    <row r="56" spans="2:10" hidden="1" x14ac:dyDescent="0.2">
      <c r="B56" s="45" t="s">
        <v>99</v>
      </c>
      <c r="C56" s="46" t="s">
        <v>100</v>
      </c>
      <c r="D56" s="47"/>
      <c r="E56" s="69">
        <f t="shared" si="8"/>
        <v>1.3273817429874328</v>
      </c>
      <c r="F56" s="51">
        <v>220471.76155</v>
      </c>
      <c r="G56" s="50">
        <v>0</v>
      </c>
      <c r="H56" s="51">
        <v>0</v>
      </c>
      <c r="I56" s="50">
        <v>0</v>
      </c>
      <c r="J56" s="51">
        <v>0</v>
      </c>
    </row>
    <row r="57" spans="2:10" hidden="1" x14ac:dyDescent="0.2">
      <c r="B57" s="45" t="s">
        <v>229</v>
      </c>
      <c r="C57" s="46" t="s">
        <v>230</v>
      </c>
      <c r="D57" s="47"/>
      <c r="E57" s="69">
        <f t="shared" si="8"/>
        <v>0.20454804277769364</v>
      </c>
      <c r="F57" s="51">
        <v>33974.451999999997</v>
      </c>
      <c r="G57" s="50">
        <v>0</v>
      </c>
      <c r="H57" s="51">
        <v>0</v>
      </c>
      <c r="I57" s="50">
        <v>0</v>
      </c>
      <c r="J57" s="51">
        <v>0</v>
      </c>
    </row>
    <row r="58" spans="2:10" hidden="1" x14ac:dyDescent="0.2">
      <c r="B58" s="45" t="s">
        <v>238</v>
      </c>
      <c r="C58" s="46" t="s">
        <v>239</v>
      </c>
      <c r="D58" s="47"/>
      <c r="E58" s="69">
        <f t="shared" si="8"/>
        <v>0.2666123095897438</v>
      </c>
      <c r="F58" s="51">
        <v>44283.029999999992</v>
      </c>
      <c r="G58" s="50">
        <v>0</v>
      </c>
      <c r="H58" s="51">
        <v>0</v>
      </c>
      <c r="I58" s="50">
        <v>0</v>
      </c>
      <c r="J58" s="51">
        <v>0</v>
      </c>
    </row>
    <row r="59" spans="2:10" hidden="1" x14ac:dyDescent="0.2">
      <c r="B59" s="45" t="s">
        <v>289</v>
      </c>
      <c r="C59" s="46" t="s">
        <v>290</v>
      </c>
      <c r="D59" s="47"/>
      <c r="E59" s="69">
        <f t="shared" si="8"/>
        <v>0.4774225314059059</v>
      </c>
      <c r="F59" s="51">
        <v>79297.600000000006</v>
      </c>
      <c r="G59" s="50">
        <v>0</v>
      </c>
      <c r="H59" s="51">
        <v>0</v>
      </c>
      <c r="I59" s="50">
        <v>0</v>
      </c>
      <c r="J59" s="51">
        <v>0</v>
      </c>
    </row>
    <row r="60" spans="2:10" hidden="1" x14ac:dyDescent="0.2">
      <c r="B60" s="45" t="s">
        <v>118</v>
      </c>
      <c r="C60" s="46" t="s">
        <v>119</v>
      </c>
      <c r="D60" s="47"/>
      <c r="E60" s="69">
        <f t="shared" si="8"/>
        <v>0.82332802814604167</v>
      </c>
      <c r="F60" s="51">
        <v>136750.8493</v>
      </c>
      <c r="G60" s="50">
        <v>0</v>
      </c>
      <c r="H60" s="51">
        <v>0</v>
      </c>
      <c r="I60" s="50">
        <v>0</v>
      </c>
      <c r="J60" s="51">
        <v>0</v>
      </c>
    </row>
    <row r="61" spans="2:10" hidden="1" x14ac:dyDescent="0.2">
      <c r="B61" s="45" t="s">
        <v>317</v>
      </c>
      <c r="C61" s="46" t="s">
        <v>318</v>
      </c>
      <c r="D61" s="47"/>
      <c r="E61" s="69">
        <f t="shared" si="8"/>
        <v>0.49076435130180601</v>
      </c>
      <c r="F61" s="51">
        <v>81513.612500000003</v>
      </c>
      <c r="G61" s="50">
        <v>0</v>
      </c>
      <c r="H61" s="51">
        <v>0</v>
      </c>
      <c r="I61" s="50">
        <v>0</v>
      </c>
      <c r="J61" s="51">
        <v>0</v>
      </c>
    </row>
    <row r="62" spans="2:10" hidden="1" x14ac:dyDescent="0.2">
      <c r="B62" s="45" t="s">
        <v>365</v>
      </c>
      <c r="C62" s="46" t="s">
        <v>366</v>
      </c>
      <c r="D62" s="47"/>
      <c r="E62" s="69">
        <f t="shared" si="8"/>
        <v>27.46229049788851</v>
      </c>
      <c r="F62" s="51">
        <v>4561355.1596999997</v>
      </c>
      <c r="G62" s="50">
        <v>0</v>
      </c>
      <c r="H62" s="51">
        <v>0</v>
      </c>
      <c r="I62" s="50">
        <v>0</v>
      </c>
      <c r="J62" s="51">
        <v>0</v>
      </c>
    </row>
    <row r="63" spans="2:10" hidden="1" x14ac:dyDescent="0.2">
      <c r="B63" s="45" t="s">
        <v>643</v>
      </c>
      <c r="C63" s="46" t="s">
        <v>644</v>
      </c>
      <c r="D63" s="47"/>
      <c r="E63" s="69">
        <f t="shared" si="8"/>
        <v>0.13847478640382349</v>
      </c>
      <c r="F63" s="51">
        <v>23000</v>
      </c>
      <c r="G63" s="50">
        <v>0</v>
      </c>
      <c r="H63" s="51">
        <v>0</v>
      </c>
      <c r="I63" s="50">
        <v>0</v>
      </c>
      <c r="J63" s="51">
        <v>0</v>
      </c>
    </row>
    <row r="64" spans="2:10" hidden="1" x14ac:dyDescent="0.2">
      <c r="B64" s="45" t="s">
        <v>652</v>
      </c>
      <c r="C64" s="46" t="s">
        <v>653</v>
      </c>
      <c r="D64" s="47"/>
      <c r="E64" s="69">
        <f t="shared" si="8"/>
        <v>0.22166113618198002</v>
      </c>
      <c r="F64" s="51">
        <v>36816.854999999996</v>
      </c>
      <c r="G64" s="50">
        <v>0</v>
      </c>
      <c r="H64" s="51">
        <v>0</v>
      </c>
      <c r="I64" s="50">
        <v>0</v>
      </c>
      <c r="J64" s="51">
        <v>0</v>
      </c>
    </row>
    <row r="65" spans="2:10" hidden="1" x14ac:dyDescent="0.2">
      <c r="B65" s="45" t="s">
        <v>688</v>
      </c>
      <c r="C65" s="46" t="s">
        <v>689</v>
      </c>
      <c r="D65" s="47"/>
      <c r="E65" s="69">
        <f t="shared" si="8"/>
        <v>3.5536543609097748E-2</v>
      </c>
      <c r="F65" s="51">
        <v>5902.4500000000007</v>
      </c>
      <c r="G65" s="50">
        <v>0</v>
      </c>
      <c r="H65" s="51">
        <v>0</v>
      </c>
      <c r="I65" s="50">
        <v>0</v>
      </c>
      <c r="J65" s="51">
        <v>0</v>
      </c>
    </row>
    <row r="66" spans="2:10" hidden="1" x14ac:dyDescent="0.2">
      <c r="B66" s="45" t="s">
        <v>826</v>
      </c>
      <c r="C66" s="46" t="s">
        <v>827</v>
      </c>
      <c r="D66" s="47"/>
      <c r="E66" s="69">
        <f t="shared" si="8"/>
        <v>0.66549489499223546</v>
      </c>
      <c r="F66" s="51">
        <v>0</v>
      </c>
      <c r="G66" s="50">
        <v>110535.52045341</v>
      </c>
      <c r="H66" s="51">
        <v>0</v>
      </c>
      <c r="I66" s="50">
        <v>0</v>
      </c>
      <c r="J66" s="51">
        <v>0</v>
      </c>
    </row>
    <row r="67" spans="2:10" hidden="1" x14ac:dyDescent="0.2">
      <c r="B67" s="45" t="s">
        <v>856</v>
      </c>
      <c r="C67" s="46" t="s">
        <v>857</v>
      </c>
      <c r="D67" s="47"/>
      <c r="E67" s="69">
        <f t="shared" si="8"/>
        <v>13.331912079804903</v>
      </c>
      <c r="F67" s="51">
        <v>0</v>
      </c>
      <c r="G67" s="50">
        <v>2214366.8591139717</v>
      </c>
      <c r="H67" s="51">
        <v>0</v>
      </c>
      <c r="I67" s="50">
        <v>0</v>
      </c>
      <c r="J67" s="51">
        <v>0</v>
      </c>
    </row>
    <row r="68" spans="2:10" hidden="1" x14ac:dyDescent="0.2">
      <c r="B68" s="45" t="s">
        <v>915</v>
      </c>
      <c r="C68" s="46" t="s">
        <v>916</v>
      </c>
      <c r="D68" s="47"/>
      <c r="E68" s="69">
        <f t="shared" si="8"/>
        <v>9.7317367356358613</v>
      </c>
      <c r="F68" s="51">
        <v>0</v>
      </c>
      <c r="G68" s="50">
        <v>1616394.9462025999</v>
      </c>
      <c r="H68" s="51">
        <v>0</v>
      </c>
      <c r="I68" s="50">
        <v>0</v>
      </c>
      <c r="J68" s="51">
        <v>0</v>
      </c>
    </row>
    <row r="69" spans="2:10" hidden="1" x14ac:dyDescent="0.2">
      <c r="B69" s="45" t="s">
        <v>957</v>
      </c>
      <c r="C69" s="46" t="s">
        <v>958</v>
      </c>
      <c r="D69" s="47"/>
      <c r="E69" s="69">
        <f t="shared" si="8"/>
        <v>4.0675166347087753E-2</v>
      </c>
      <c r="F69" s="51">
        <v>0</v>
      </c>
      <c r="G69" s="50">
        <v>6755.9506700000002</v>
      </c>
      <c r="H69" s="51">
        <v>0</v>
      </c>
      <c r="I69" s="50">
        <v>0</v>
      </c>
      <c r="J69" s="51">
        <v>0</v>
      </c>
    </row>
    <row r="70" spans="2:10" hidden="1" x14ac:dyDescent="0.2">
      <c r="B70" s="45" t="s">
        <v>965</v>
      </c>
      <c r="C70" s="46" t="s">
        <v>966</v>
      </c>
      <c r="D70" s="47"/>
      <c r="E70" s="69">
        <f t="shared" si="8"/>
        <v>1.0837157196820969E-2</v>
      </c>
      <c r="F70" s="51">
        <v>0</v>
      </c>
      <c r="G70" s="50">
        <v>1800</v>
      </c>
      <c r="H70" s="51">
        <v>0</v>
      </c>
      <c r="I70" s="50">
        <v>0</v>
      </c>
      <c r="J70" s="51">
        <v>0</v>
      </c>
    </row>
    <row r="71" spans="2:10" hidden="1" x14ac:dyDescent="0.2">
      <c r="B71" s="45" t="s">
        <v>971</v>
      </c>
      <c r="C71" s="46" t="s">
        <v>972</v>
      </c>
      <c r="D71" s="47"/>
      <c r="E71" s="69">
        <f t="shared" si="8"/>
        <v>3.7560594452378844</v>
      </c>
      <c r="F71" s="51">
        <v>0</v>
      </c>
      <c r="G71" s="50">
        <v>623863.51684660197</v>
      </c>
      <c r="H71" s="51">
        <v>0</v>
      </c>
      <c r="I71" s="50">
        <v>0</v>
      </c>
      <c r="J71" s="51">
        <v>0</v>
      </c>
    </row>
    <row r="72" spans="2:10" hidden="1" x14ac:dyDescent="0.2">
      <c r="B72" s="45" t="s">
        <v>984</v>
      </c>
      <c r="C72" s="46" t="s">
        <v>985</v>
      </c>
      <c r="D72" s="47"/>
      <c r="E72" s="69">
        <f t="shared" si="8"/>
        <v>3.2962077370027743</v>
      </c>
      <c r="F72" s="51">
        <v>0</v>
      </c>
      <c r="G72" s="50">
        <v>547484.34657249996</v>
      </c>
      <c r="H72" s="51">
        <v>0</v>
      </c>
      <c r="I72" s="50">
        <v>0</v>
      </c>
      <c r="J72" s="51">
        <v>0</v>
      </c>
    </row>
    <row r="73" spans="2:10" hidden="1" x14ac:dyDescent="0.2">
      <c r="B73" s="45" t="s">
        <v>1052</v>
      </c>
      <c r="C73" s="46" t="s">
        <v>1053</v>
      </c>
      <c r="D73" s="47"/>
      <c r="E73" s="69">
        <f t="shared" si="8"/>
        <v>1.0394893726756425</v>
      </c>
      <c r="F73" s="51">
        <v>0</v>
      </c>
      <c r="G73" s="50">
        <v>172654.21520000001</v>
      </c>
      <c r="H73" s="51">
        <v>0</v>
      </c>
      <c r="I73" s="50">
        <v>0</v>
      </c>
      <c r="J73" s="51">
        <v>0</v>
      </c>
    </row>
    <row r="74" spans="2:10" hidden="1" x14ac:dyDescent="0.2">
      <c r="B74" s="45" t="s">
        <v>1068</v>
      </c>
      <c r="C74" s="46" t="s">
        <v>1069</v>
      </c>
      <c r="D74" s="47"/>
      <c r="E74" s="69">
        <f t="shared" si="8"/>
        <v>1.2252336945296678</v>
      </c>
      <c r="F74" s="51">
        <v>0</v>
      </c>
      <c r="G74" s="50">
        <v>203505.45905159999</v>
      </c>
      <c r="H74" s="51">
        <v>0</v>
      </c>
      <c r="I74" s="50">
        <v>0</v>
      </c>
      <c r="J74" s="51">
        <v>0</v>
      </c>
    </row>
    <row r="75" spans="2:10" hidden="1" x14ac:dyDescent="0.2">
      <c r="B75" s="45" t="s">
        <v>1113</v>
      </c>
      <c r="C75" s="46" t="s">
        <v>1114</v>
      </c>
      <c r="D75" s="47"/>
      <c r="E75" s="69">
        <f t="shared" si="8"/>
        <v>4.4734038922039696</v>
      </c>
      <c r="F75" s="51">
        <v>0</v>
      </c>
      <c r="G75" s="50">
        <v>743011</v>
      </c>
      <c r="H75" s="51">
        <v>0</v>
      </c>
      <c r="I75" s="50">
        <v>0</v>
      </c>
      <c r="J75" s="51">
        <v>0</v>
      </c>
    </row>
    <row r="76" spans="2:10" hidden="1" x14ac:dyDescent="0.2">
      <c r="B76" s="45" t="s">
        <v>1135</v>
      </c>
      <c r="C76" s="46" t="s">
        <v>1136</v>
      </c>
      <c r="D76" s="47"/>
      <c r="E76" s="69">
        <f t="shared" si="8"/>
        <v>7.1154365897171639</v>
      </c>
      <c r="F76" s="51">
        <v>0</v>
      </c>
      <c r="G76" s="50">
        <v>1181840</v>
      </c>
      <c r="H76" s="51">
        <v>0</v>
      </c>
      <c r="I76" s="50">
        <v>0</v>
      </c>
      <c r="J76" s="51">
        <v>0</v>
      </c>
    </row>
    <row r="77" spans="2:10" hidden="1" x14ac:dyDescent="0.2">
      <c r="B77" s="45" t="s">
        <v>1147</v>
      </c>
      <c r="C77" s="46" t="s">
        <v>1148</v>
      </c>
      <c r="D77" s="47"/>
      <c r="E77" s="69">
        <f t="shared" si="8"/>
        <v>0.48147690457380887</v>
      </c>
      <c r="F77" s="51">
        <v>0</v>
      </c>
      <c r="G77" s="50">
        <v>79971.011999999988</v>
      </c>
      <c r="H77" s="51">
        <v>0</v>
      </c>
      <c r="I77" s="50">
        <v>0</v>
      </c>
      <c r="J77" s="51">
        <v>0</v>
      </c>
    </row>
    <row r="78" spans="2:10" hidden="1" x14ac:dyDescent="0.2">
      <c r="B78" s="45" t="s">
        <v>1154</v>
      </c>
      <c r="C78" s="46" t="s">
        <v>1155</v>
      </c>
      <c r="D78" s="47"/>
      <c r="E78" s="69">
        <f t="shared" si="8"/>
        <v>5.6112391707984132E-3</v>
      </c>
      <c r="F78" s="51">
        <v>0</v>
      </c>
      <c r="G78" s="50">
        <v>932</v>
      </c>
      <c r="H78" s="51">
        <v>0</v>
      </c>
      <c r="I78" s="50">
        <v>0</v>
      </c>
      <c r="J78" s="51">
        <v>0</v>
      </c>
    </row>
    <row r="79" spans="2:10" hidden="1" x14ac:dyDescent="0.2">
      <c r="B79" s="45" t="s">
        <v>1160</v>
      </c>
      <c r="C79" s="46" t="s">
        <v>1161</v>
      </c>
      <c r="D79" s="47"/>
      <c r="E79" s="69">
        <f t="shared" si="8"/>
        <v>1.6833717512395243E-3</v>
      </c>
      <c r="F79" s="51">
        <v>0</v>
      </c>
      <c r="G79" s="50">
        <v>279.60000000000002</v>
      </c>
      <c r="H79" s="51">
        <v>0</v>
      </c>
      <c r="I79" s="50">
        <v>0</v>
      </c>
      <c r="J79" s="51">
        <v>0</v>
      </c>
    </row>
    <row r="80" spans="2:10" hidden="1" x14ac:dyDescent="0.2">
      <c r="B80" s="45" t="s">
        <v>1166</v>
      </c>
      <c r="C80" s="46" t="s">
        <v>1167</v>
      </c>
      <c r="D80" s="47"/>
      <c r="E80" s="69">
        <f t="shared" si="8"/>
        <v>0.15441833681375042</v>
      </c>
      <c r="F80" s="51">
        <v>0</v>
      </c>
      <c r="G80" s="50">
        <v>25648.147499999999</v>
      </c>
      <c r="H80" s="51">
        <v>0</v>
      </c>
      <c r="I80" s="50">
        <v>0</v>
      </c>
      <c r="J80" s="51">
        <v>0</v>
      </c>
    </row>
    <row r="81" spans="2:10" hidden="1" x14ac:dyDescent="0.2">
      <c r="B81" s="45" t="s">
        <v>131</v>
      </c>
      <c r="C81" s="46" t="s">
        <v>132</v>
      </c>
      <c r="D81" s="47"/>
      <c r="E81" s="69">
        <f t="shared" si="8"/>
        <v>0.34771596847717245</v>
      </c>
      <c r="F81" s="51">
        <v>57753.960000000006</v>
      </c>
      <c r="G81" s="50">
        <v>0</v>
      </c>
      <c r="H81" s="51">
        <v>0</v>
      </c>
      <c r="I81" s="50">
        <v>0</v>
      </c>
      <c r="J81" s="51">
        <v>0</v>
      </c>
    </row>
    <row r="82" spans="2:10" hidden="1" x14ac:dyDescent="0.2">
      <c r="B82" s="45" t="s">
        <v>151</v>
      </c>
      <c r="C82" s="46" t="s">
        <v>152</v>
      </c>
      <c r="D82" s="47"/>
      <c r="E82" s="69">
        <f t="shared" si="8"/>
        <v>0.17727138772344048</v>
      </c>
      <c r="F82" s="51">
        <v>29443.93</v>
      </c>
      <c r="G82" s="50">
        <v>0</v>
      </c>
      <c r="H82" s="51">
        <v>0</v>
      </c>
      <c r="I82" s="50">
        <v>0</v>
      </c>
      <c r="J82" s="51">
        <v>0</v>
      </c>
    </row>
    <row r="83" spans="2:10" hidden="1" x14ac:dyDescent="0.2">
      <c r="B83" s="45" t="s">
        <v>703</v>
      </c>
      <c r="C83" s="46" t="s">
        <v>704</v>
      </c>
      <c r="D83" s="47"/>
      <c r="E83" s="69">
        <f t="shared" si="8"/>
        <v>6.2367659048418069</v>
      </c>
      <c r="F83" s="51">
        <v>1035897</v>
      </c>
      <c r="G83" s="50">
        <v>0</v>
      </c>
      <c r="H83" s="51">
        <v>0</v>
      </c>
      <c r="I83" s="50">
        <v>0</v>
      </c>
      <c r="J83" s="51">
        <v>0</v>
      </c>
    </row>
    <row r="84" spans="2:10" hidden="1" x14ac:dyDescent="0.2">
      <c r="B84" s="45" t="s">
        <v>741</v>
      </c>
      <c r="C84" s="46" t="s">
        <v>742</v>
      </c>
      <c r="D84" s="47"/>
      <c r="E84" s="69">
        <f t="shared" si="8"/>
        <v>0.47588907366255573</v>
      </c>
      <c r="F84" s="51">
        <v>79042.900000000009</v>
      </c>
      <c r="G84" s="50">
        <v>0</v>
      </c>
      <c r="H84" s="51">
        <v>0</v>
      </c>
      <c r="I84" s="50">
        <v>0</v>
      </c>
      <c r="J84" s="51">
        <v>0</v>
      </c>
    </row>
    <row r="85" spans="2:10" hidden="1" x14ac:dyDescent="0.2">
      <c r="B85" s="45" t="s">
        <v>781</v>
      </c>
      <c r="C85" s="46" t="s">
        <v>782</v>
      </c>
      <c r="D85" s="47"/>
      <c r="E85" s="69">
        <f t="shared" si="8"/>
        <v>1.3584211439114871</v>
      </c>
      <c r="F85" s="51">
        <v>225627.25764999999</v>
      </c>
      <c r="G85" s="50">
        <v>0</v>
      </c>
      <c r="H85" s="51">
        <v>0</v>
      </c>
      <c r="I85" s="50">
        <v>0</v>
      </c>
      <c r="J85" s="51">
        <v>0</v>
      </c>
    </row>
    <row r="86" spans="2:10" hidden="1" x14ac:dyDescent="0.2">
      <c r="B86" s="45" t="s">
        <v>812</v>
      </c>
      <c r="C86" s="46" t="s">
        <v>813</v>
      </c>
      <c r="D86" s="47"/>
      <c r="E86" s="69">
        <f t="shared" si="8"/>
        <v>1.5424142326293697</v>
      </c>
      <c r="F86" s="51">
        <v>256187.63004999998</v>
      </c>
      <c r="G86" s="50">
        <v>0</v>
      </c>
      <c r="H86" s="51">
        <v>0</v>
      </c>
      <c r="I86" s="50">
        <v>0</v>
      </c>
      <c r="J86" s="51">
        <v>0</v>
      </c>
    </row>
    <row r="87" spans="2:10" hidden="1" x14ac:dyDescent="0.2">
      <c r="B87" s="45" t="s">
        <v>157</v>
      </c>
      <c r="C87" s="46" t="s">
        <v>158</v>
      </c>
      <c r="D87" s="47"/>
      <c r="E87" s="69">
        <f t="shared" si="8"/>
        <v>1.1575596206041123</v>
      </c>
      <c r="F87" s="51">
        <v>192265.11890947001</v>
      </c>
      <c r="G87" s="50">
        <v>0</v>
      </c>
      <c r="H87" s="51">
        <v>0</v>
      </c>
      <c r="I87" s="50">
        <v>0</v>
      </c>
      <c r="J87" s="51">
        <v>0</v>
      </c>
    </row>
    <row r="88" spans="2:10" hidden="1" x14ac:dyDescent="0.2">
      <c r="B88" s="45" t="s">
        <v>162</v>
      </c>
      <c r="C88" s="46" t="s">
        <v>163</v>
      </c>
      <c r="D88" s="47"/>
      <c r="E88" s="69">
        <f t="shared" si="8"/>
        <v>4.88222588622848</v>
      </c>
      <c r="F88" s="51">
        <v>810914.37870710087</v>
      </c>
      <c r="G88" s="50">
        <v>0</v>
      </c>
      <c r="H88" s="51">
        <v>0</v>
      </c>
      <c r="I88" s="50">
        <v>0</v>
      </c>
      <c r="J88" s="51">
        <v>0</v>
      </c>
    </row>
    <row r="89" spans="2:10" hidden="1" x14ac:dyDescent="0.2">
      <c r="B89" s="45" t="s">
        <v>1178</v>
      </c>
      <c r="C89" s="52" t="s">
        <v>1179</v>
      </c>
      <c r="D89" s="47"/>
      <c r="E89" s="69">
        <f t="shared" si="8"/>
        <v>5.1506985220479997</v>
      </c>
      <c r="F89" s="51">
        <v>0</v>
      </c>
      <c r="G89" s="50">
        <v>0</v>
      </c>
      <c r="H89" s="51">
        <v>0</v>
      </c>
      <c r="I89" s="50">
        <v>855506.4</v>
      </c>
      <c r="J89" s="51">
        <v>0</v>
      </c>
    </row>
    <row r="90" spans="2:10" hidden="1" x14ac:dyDescent="0.2">
      <c r="B90" s="45" t="s">
        <v>1200</v>
      </c>
      <c r="C90" s="52" t="s">
        <v>1201</v>
      </c>
      <c r="D90" s="47"/>
      <c r="E90" s="69">
        <f t="shared" si="8"/>
        <v>0.17294296693260131</v>
      </c>
      <c r="F90" s="51">
        <v>0</v>
      </c>
      <c r="G90" s="50">
        <v>0</v>
      </c>
      <c r="H90" s="51">
        <v>0</v>
      </c>
      <c r="I90" s="50">
        <v>28725</v>
      </c>
      <c r="J90" s="51">
        <v>0</v>
      </c>
    </row>
    <row r="91" spans="2:10" hidden="1" x14ac:dyDescent="0.2">
      <c r="B91" s="45" t="s">
        <v>1216</v>
      </c>
      <c r="C91" s="52" t="s">
        <v>1217</v>
      </c>
      <c r="D91" s="47"/>
      <c r="E91" s="69">
        <f t="shared" si="8"/>
        <v>1.6556767939587592E-2</v>
      </c>
      <c r="F91" s="51">
        <v>0</v>
      </c>
      <c r="G91" s="50">
        <v>0</v>
      </c>
      <c r="H91" s="51">
        <v>0</v>
      </c>
      <c r="I91" s="50">
        <v>2750</v>
      </c>
      <c r="J91" s="51">
        <v>0</v>
      </c>
    </row>
    <row r="92" spans="2:10" hidden="1" x14ac:dyDescent="0.2">
      <c r="B92" s="53" t="s">
        <v>19</v>
      </c>
      <c r="C92" s="54"/>
      <c r="D92" s="55"/>
      <c r="E92" s="70">
        <f t="shared" si="8"/>
        <v>100</v>
      </c>
      <c r="F92" s="57">
        <f>SUM(F55:F91)</f>
        <v>8193497.9453665707</v>
      </c>
      <c r="G92" s="66">
        <f>SUM(G55:G91)</f>
        <v>7529042.5736106839</v>
      </c>
      <c r="H92" s="57">
        <f>SUM(H55:H91)</f>
        <v>0</v>
      </c>
      <c r="I92" s="66">
        <f>SUM(I55:I91)</f>
        <v>886981.4</v>
      </c>
      <c r="J92" s="57">
        <f>SUM(J55:J91)</f>
        <v>0</v>
      </c>
    </row>
    <row r="93" spans="2:10" hidden="1" x14ac:dyDescent="0.2"/>
    <row r="94" spans="2:10" ht="2.25" hidden="1" customHeight="1" x14ac:dyDescent="0.2"/>
    <row r="95" spans="2:10" ht="1.5" hidden="1" customHeight="1" x14ac:dyDescent="0.2"/>
    <row r="96" spans="2:10" ht="0.75" hidden="1" customHeight="1" x14ac:dyDescent="0.2"/>
    <row r="97" spans="2:10" ht="0.75" hidden="1" customHeight="1" x14ac:dyDescent="0.2"/>
    <row r="98" spans="2:10" ht="0.75" hidden="1" customHeight="1" x14ac:dyDescent="0.2"/>
    <row r="99" spans="2:10" ht="18" hidden="1" x14ac:dyDescent="0.25">
      <c r="B99" s="3" t="s">
        <v>30</v>
      </c>
      <c r="C99" s="30"/>
      <c r="D99" s="30"/>
      <c r="E99" s="30"/>
      <c r="F99" s="30"/>
      <c r="G99" s="30"/>
      <c r="H99" s="30"/>
      <c r="I99" s="30"/>
      <c r="J99" s="30"/>
    </row>
    <row r="100" spans="2:10" hidden="1" x14ac:dyDescent="0.2"/>
    <row r="101" spans="2:10" hidden="1" x14ac:dyDescent="0.2">
      <c r="B101" s="32" t="s">
        <v>31</v>
      </c>
      <c r="C101" s="33"/>
      <c r="D101" s="33"/>
      <c r="E101" s="71"/>
      <c r="F101" s="72"/>
      <c r="G101" s="36"/>
      <c r="H101" s="35" t="s">
        <v>17</v>
      </c>
      <c r="I101" s="1"/>
      <c r="J101" s="1"/>
    </row>
    <row r="102" spans="2:10" hidden="1" x14ac:dyDescent="0.2">
      <c r="B102" s="53" t="s">
        <v>19</v>
      </c>
      <c r="C102" s="54"/>
      <c r="D102" s="55"/>
      <c r="E102" s="73"/>
      <c r="F102" s="74"/>
      <c r="G102" s="66"/>
      <c r="H102" s="57">
        <v>0</v>
      </c>
      <c r="I102" s="1"/>
      <c r="J102" s="1"/>
    </row>
    <row r="103" spans="2:10" hidden="1" x14ac:dyDescent="0.2">
      <c r="I103" s="1"/>
      <c r="J103" s="1"/>
    </row>
    <row r="104" spans="2:10" hidden="1" x14ac:dyDescent="0.2"/>
    <row r="105" spans="2:10" hidden="1" x14ac:dyDescent="0.2"/>
    <row r="106" spans="2:10" hidden="1" x14ac:dyDescent="0.2"/>
    <row r="107" spans="2:10" hidden="1" x14ac:dyDescent="0.2"/>
    <row r="108" spans="2:10" hidden="1" x14ac:dyDescent="0.2"/>
    <row r="109" spans="2:10" hidden="1" x14ac:dyDescent="0.2"/>
    <row r="110" spans="2:10" hidden="1" x14ac:dyDescent="0.2"/>
    <row r="111" spans="2:10" hidden="1" x14ac:dyDescent="0.2"/>
    <row r="112" spans="2:10" hidden="1" x14ac:dyDescent="0.2"/>
    <row r="113" spans="2:2" hidden="1" x14ac:dyDescent="0.2"/>
    <row r="114" spans="2:2" hidden="1" x14ac:dyDescent="0.2"/>
    <row r="115" spans="2:2" hidden="1" x14ac:dyDescent="0.2"/>
    <row r="117" spans="2:2" x14ac:dyDescent="0.2">
      <c r="B117" s="1" t="s">
        <v>1329</v>
      </c>
    </row>
  </sheetData>
  <sheetProtection algorithmName="SHA-512" hashValue="jVNrwD/UFPPgeDqIRLRbMLvJF98W4O9kWkWj3SonOPZMV1a/QJjBEXMIfv/LZpWhVwgSuZ0LK7txDHxZRsRQdQ==" saltValue="eSfZzbHHaYdvK7oGGlZ1yQ==" spinCount="100000" sheet="1" objects="1" scenarios="1"/>
  <sortState ref="B831:K867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B82"/>
  <sheetViews>
    <sheetView showGridLines="0" showZeros="0" zoomScaleNormal="100" zoomScaleSheetLayoutView="100" workbookViewId="0">
      <selection activeCell="F9" sqref="F9"/>
    </sheetView>
  </sheetViews>
  <sheetFormatPr defaultRowHeight="12.75" x14ac:dyDescent="0.2"/>
  <cols>
    <col min="1" max="1" width="4.42578125" style="214" customWidth="1"/>
    <col min="2" max="2" width="11.5703125" style="214" customWidth="1"/>
    <col min="3" max="3" width="40.42578125" style="214" customWidth="1"/>
    <col min="4" max="4" width="5.5703125" style="214" customWidth="1"/>
    <col min="5" max="5" width="8.5703125" style="224" customWidth="1"/>
    <col min="6" max="6" width="9.85546875" style="214" customWidth="1"/>
    <col min="7" max="7" width="13.85546875" style="214" customWidth="1"/>
    <col min="8" max="8" width="11.7109375" style="214" hidden="1" customWidth="1"/>
    <col min="9" max="9" width="11.5703125" style="214" hidden="1" customWidth="1"/>
    <col min="10" max="10" width="11" style="214" hidden="1" customWidth="1"/>
    <col min="11" max="11" width="10.42578125" style="214" hidden="1" customWidth="1"/>
    <col min="12" max="12" width="75.42578125" style="214" customWidth="1"/>
    <col min="13" max="13" width="45.28515625" style="214" customWidth="1"/>
    <col min="14" max="16384" width="9.140625" style="214"/>
  </cols>
  <sheetData>
    <row r="1" spans="1:80" ht="15.75" x14ac:dyDescent="0.25">
      <c r="A1" s="342" t="s">
        <v>1276</v>
      </c>
      <c r="B1" s="342"/>
      <c r="C1" s="342"/>
      <c r="D1" s="342"/>
      <c r="E1" s="342"/>
      <c r="F1" s="342"/>
      <c r="G1" s="342"/>
    </row>
    <row r="2" spans="1:80" ht="14.25" customHeight="1" thickBot="1" x14ac:dyDescent="0.25">
      <c r="B2" s="215"/>
      <c r="C2" s="216"/>
      <c r="D2" s="216"/>
      <c r="E2" s="217"/>
      <c r="F2" s="216"/>
      <c r="G2" s="216"/>
    </row>
    <row r="3" spans="1:80" ht="13.5" thickTop="1" x14ac:dyDescent="0.2">
      <c r="A3" s="331" t="s">
        <v>2</v>
      </c>
      <c r="B3" s="332"/>
      <c r="C3" s="168" t="s">
        <v>105</v>
      </c>
      <c r="D3" s="218"/>
      <c r="E3" s="219" t="s">
        <v>86</v>
      </c>
      <c r="F3" s="220" t="str">
        <f>'SO 02 1 Rek'!H1</f>
        <v>1</v>
      </c>
      <c r="G3" s="221"/>
    </row>
    <row r="4" spans="1:80" ht="13.5" thickBot="1" x14ac:dyDescent="0.25">
      <c r="A4" s="343" t="s">
        <v>77</v>
      </c>
      <c r="B4" s="334"/>
      <c r="C4" s="174" t="s">
        <v>1237</v>
      </c>
      <c r="D4" s="222"/>
      <c r="E4" s="344" t="str">
        <f>'SO 02 1 Rek'!G2</f>
        <v>Bleskosvod a uzemnění</v>
      </c>
      <c r="F4" s="345"/>
      <c r="G4" s="346"/>
    </row>
    <row r="5" spans="1:80" ht="13.5" thickTop="1" x14ac:dyDescent="0.2">
      <c r="A5" s="223"/>
      <c r="G5" s="225"/>
    </row>
    <row r="6" spans="1:80" ht="27" customHeight="1" x14ac:dyDescent="0.2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80" x14ac:dyDescent="0.2">
      <c r="A7" s="231" t="s">
        <v>98</v>
      </c>
      <c r="B7" s="232" t="s">
        <v>1178</v>
      </c>
      <c r="C7" s="233" t="s">
        <v>1179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x14ac:dyDescent="0.2">
      <c r="A8" s="242">
        <v>1</v>
      </c>
      <c r="B8" s="243" t="s">
        <v>1238</v>
      </c>
      <c r="C8" s="244" t="s">
        <v>1239</v>
      </c>
      <c r="D8" s="245" t="s">
        <v>1240</v>
      </c>
      <c r="E8" s="246">
        <v>1</v>
      </c>
      <c r="F8" s="246">
        <f>SUM('SO 01 1 Pol Hrom'!G38)</f>
        <v>0</v>
      </c>
      <c r="G8" s="247">
        <f>E8*F8</f>
        <v>0</v>
      </c>
      <c r="H8" s="248">
        <v>0</v>
      </c>
      <c r="I8" s="249">
        <f>E8*H8</f>
        <v>0</v>
      </c>
      <c r="J8" s="248"/>
      <c r="K8" s="249">
        <f>E8*J8</f>
        <v>0</v>
      </c>
      <c r="O8" s="241">
        <v>2</v>
      </c>
      <c r="AA8" s="214">
        <v>12</v>
      </c>
      <c r="AB8" s="214">
        <v>0</v>
      </c>
      <c r="AC8" s="214">
        <v>1</v>
      </c>
      <c r="AZ8" s="214">
        <v>4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12</v>
      </c>
      <c r="CB8" s="241">
        <v>0</v>
      </c>
    </row>
    <row r="9" spans="1:80" x14ac:dyDescent="0.2">
      <c r="A9" s="258"/>
      <c r="B9" s="259" t="s">
        <v>102</v>
      </c>
      <c r="C9" s="260" t="s">
        <v>1180</v>
      </c>
      <c r="D9" s="261"/>
      <c r="E9" s="262"/>
      <c r="F9" s="263"/>
      <c r="G9" s="264">
        <f>SUM(G7:G8)</f>
        <v>0</v>
      </c>
      <c r="H9" s="265"/>
      <c r="I9" s="266">
        <f>SUM(I7:I8)</f>
        <v>0</v>
      </c>
      <c r="J9" s="265"/>
      <c r="K9" s="266">
        <f>SUM(K7:K8)</f>
        <v>0</v>
      </c>
      <c r="O9" s="241">
        <v>4</v>
      </c>
      <c r="BA9" s="267">
        <f>SUM(BA7:BA8)</f>
        <v>0</v>
      </c>
      <c r="BB9" s="267">
        <f>SUM(BB7:BB8)</f>
        <v>0</v>
      </c>
      <c r="BC9" s="267">
        <f>SUM(BC7:BC8)</f>
        <v>0</v>
      </c>
      <c r="BD9" s="267">
        <f>SUM(BD7:BD8)</f>
        <v>0</v>
      </c>
      <c r="BE9" s="267">
        <f>SUM(BE7:BE8)</f>
        <v>0</v>
      </c>
    </row>
    <row r="10" spans="1:80" x14ac:dyDescent="0.2">
      <c r="E10" s="214"/>
    </row>
    <row r="11" spans="1:80" x14ac:dyDescent="0.2">
      <c r="E11" s="214"/>
    </row>
    <row r="12" spans="1:80" x14ac:dyDescent="0.2">
      <c r="E12" s="214"/>
    </row>
    <row r="13" spans="1:80" x14ac:dyDescent="0.2">
      <c r="E13" s="214"/>
    </row>
    <row r="14" spans="1:80" x14ac:dyDescent="0.2">
      <c r="E14" s="214"/>
    </row>
    <row r="15" spans="1:80" x14ac:dyDescent="0.2">
      <c r="E15" s="214"/>
    </row>
    <row r="16" spans="1:80" x14ac:dyDescent="0.2">
      <c r="E16" s="214"/>
    </row>
    <row r="17" spans="5:5" x14ac:dyDescent="0.2">
      <c r="E17" s="214"/>
    </row>
    <row r="18" spans="5:5" x14ac:dyDescent="0.2">
      <c r="E18" s="214"/>
    </row>
    <row r="19" spans="5:5" x14ac:dyDescent="0.2">
      <c r="E19" s="214"/>
    </row>
    <row r="20" spans="5:5" x14ac:dyDescent="0.2">
      <c r="E20" s="214"/>
    </row>
    <row r="21" spans="5:5" x14ac:dyDescent="0.2">
      <c r="E21" s="214"/>
    </row>
    <row r="22" spans="5:5" x14ac:dyDescent="0.2">
      <c r="E22" s="214"/>
    </row>
    <row r="23" spans="5:5" x14ac:dyDescent="0.2">
      <c r="E23" s="214"/>
    </row>
    <row r="24" spans="5:5" x14ac:dyDescent="0.2">
      <c r="E24" s="214"/>
    </row>
    <row r="25" spans="5:5" x14ac:dyDescent="0.2">
      <c r="E25" s="214"/>
    </row>
    <row r="26" spans="5:5" x14ac:dyDescent="0.2">
      <c r="E26" s="214"/>
    </row>
    <row r="27" spans="5:5" x14ac:dyDescent="0.2">
      <c r="E27" s="214"/>
    </row>
    <row r="28" spans="5:5" x14ac:dyDescent="0.2">
      <c r="E28" s="214"/>
    </row>
    <row r="29" spans="5:5" x14ac:dyDescent="0.2">
      <c r="E29" s="214"/>
    </row>
    <row r="30" spans="5:5" x14ac:dyDescent="0.2">
      <c r="E30" s="214"/>
    </row>
    <row r="31" spans="5:5" x14ac:dyDescent="0.2">
      <c r="E31" s="214"/>
    </row>
    <row r="32" spans="5:5" x14ac:dyDescent="0.2">
      <c r="E32" s="214"/>
    </row>
    <row r="33" spans="1:7" x14ac:dyDescent="0.2">
      <c r="A33" s="257"/>
      <c r="B33" s="257"/>
      <c r="C33" s="257"/>
      <c r="D33" s="257"/>
      <c r="E33" s="257"/>
      <c r="F33" s="257"/>
      <c r="G33" s="257"/>
    </row>
    <row r="34" spans="1:7" x14ac:dyDescent="0.2">
      <c r="A34" s="257"/>
      <c r="B34" s="257"/>
      <c r="C34" s="257"/>
      <c r="D34" s="257"/>
      <c r="E34" s="257"/>
      <c r="F34" s="257"/>
      <c r="G34" s="257"/>
    </row>
    <row r="35" spans="1:7" x14ac:dyDescent="0.2">
      <c r="A35" s="257"/>
      <c r="B35" s="257"/>
      <c r="C35" s="257"/>
      <c r="D35" s="257"/>
      <c r="E35" s="257"/>
      <c r="F35" s="257"/>
      <c r="G35" s="257"/>
    </row>
    <row r="36" spans="1:7" x14ac:dyDescent="0.2">
      <c r="A36" s="257"/>
      <c r="B36" s="257"/>
      <c r="C36" s="257"/>
      <c r="D36" s="257"/>
      <c r="E36" s="257"/>
      <c r="F36" s="257"/>
      <c r="G36" s="257"/>
    </row>
    <row r="37" spans="1:7" x14ac:dyDescent="0.2">
      <c r="E37" s="214"/>
    </row>
    <row r="38" spans="1:7" x14ac:dyDescent="0.2">
      <c r="E38" s="214"/>
    </row>
    <row r="39" spans="1:7" x14ac:dyDescent="0.2">
      <c r="E39" s="214"/>
    </row>
    <row r="40" spans="1:7" x14ac:dyDescent="0.2">
      <c r="E40" s="214"/>
    </row>
    <row r="41" spans="1:7" x14ac:dyDescent="0.2">
      <c r="E41" s="214"/>
    </row>
    <row r="42" spans="1:7" x14ac:dyDescent="0.2">
      <c r="E42" s="214"/>
    </row>
    <row r="43" spans="1:7" x14ac:dyDescent="0.2">
      <c r="E43" s="214"/>
    </row>
    <row r="44" spans="1:7" x14ac:dyDescent="0.2">
      <c r="E44" s="214"/>
    </row>
    <row r="45" spans="1:7" x14ac:dyDescent="0.2">
      <c r="E45" s="214"/>
    </row>
    <row r="46" spans="1:7" x14ac:dyDescent="0.2">
      <c r="E46" s="214"/>
    </row>
    <row r="47" spans="1:7" x14ac:dyDescent="0.2">
      <c r="E47" s="214"/>
    </row>
    <row r="48" spans="1:7" x14ac:dyDescent="0.2">
      <c r="E48" s="214"/>
    </row>
    <row r="49" spans="5:5" x14ac:dyDescent="0.2">
      <c r="E49" s="214"/>
    </row>
    <row r="50" spans="5:5" x14ac:dyDescent="0.2">
      <c r="E50" s="214"/>
    </row>
    <row r="51" spans="5:5" x14ac:dyDescent="0.2">
      <c r="E51" s="214"/>
    </row>
    <row r="52" spans="5:5" x14ac:dyDescent="0.2">
      <c r="E52" s="214"/>
    </row>
    <row r="53" spans="5:5" x14ac:dyDescent="0.2">
      <c r="E53" s="214"/>
    </row>
    <row r="54" spans="5:5" x14ac:dyDescent="0.2">
      <c r="E54" s="214"/>
    </row>
    <row r="55" spans="5:5" x14ac:dyDescent="0.2">
      <c r="E55" s="214"/>
    </row>
    <row r="56" spans="5:5" x14ac:dyDescent="0.2">
      <c r="E56" s="214"/>
    </row>
    <row r="57" spans="5:5" x14ac:dyDescent="0.2">
      <c r="E57" s="214"/>
    </row>
    <row r="58" spans="5:5" x14ac:dyDescent="0.2">
      <c r="E58" s="214"/>
    </row>
    <row r="59" spans="5:5" x14ac:dyDescent="0.2">
      <c r="E59" s="214"/>
    </row>
    <row r="60" spans="5:5" x14ac:dyDescent="0.2">
      <c r="E60" s="214"/>
    </row>
    <row r="61" spans="5:5" x14ac:dyDescent="0.2">
      <c r="E61" s="214"/>
    </row>
    <row r="62" spans="5:5" x14ac:dyDescent="0.2">
      <c r="E62" s="214"/>
    </row>
    <row r="63" spans="5:5" x14ac:dyDescent="0.2">
      <c r="E63" s="214"/>
    </row>
    <row r="64" spans="5:5" x14ac:dyDescent="0.2">
      <c r="E64" s="214"/>
    </row>
    <row r="65" spans="1:7" x14ac:dyDescent="0.2">
      <c r="E65" s="214"/>
    </row>
    <row r="66" spans="1:7" x14ac:dyDescent="0.2">
      <c r="E66" s="214"/>
    </row>
    <row r="67" spans="1:7" x14ac:dyDescent="0.2">
      <c r="E67" s="214"/>
    </row>
    <row r="68" spans="1:7" x14ac:dyDescent="0.2">
      <c r="A68" s="268"/>
      <c r="B68" s="268"/>
    </row>
    <row r="69" spans="1:7" x14ac:dyDescent="0.2">
      <c r="A69" s="257"/>
      <c r="B69" s="257"/>
      <c r="C69" s="269"/>
      <c r="D69" s="269"/>
      <c r="E69" s="270"/>
      <c r="F69" s="269"/>
      <c r="G69" s="271"/>
    </row>
    <row r="70" spans="1:7" x14ac:dyDescent="0.2">
      <c r="A70" s="272"/>
      <c r="B70" s="272"/>
      <c r="C70" s="257"/>
      <c r="D70" s="257"/>
      <c r="E70" s="273"/>
      <c r="F70" s="257"/>
      <c r="G70" s="257"/>
    </row>
    <row r="71" spans="1:7" x14ac:dyDescent="0.2">
      <c r="A71" s="257"/>
      <c r="B71" s="257"/>
      <c r="C71" s="257"/>
      <c r="D71" s="257"/>
      <c r="E71" s="273"/>
      <c r="F71" s="257"/>
      <c r="G71" s="257"/>
    </row>
    <row r="72" spans="1:7" x14ac:dyDescent="0.2">
      <c r="A72" s="257"/>
      <c r="B72" s="257"/>
      <c r="C72" s="257"/>
      <c r="D72" s="257"/>
      <c r="E72" s="273"/>
      <c r="F72" s="257"/>
      <c r="G72" s="257"/>
    </row>
    <row r="73" spans="1:7" x14ac:dyDescent="0.2">
      <c r="A73" s="257"/>
      <c r="B73" s="257"/>
      <c r="C73" s="257"/>
      <c r="D73" s="257"/>
      <c r="E73" s="273"/>
      <c r="F73" s="257"/>
      <c r="G73" s="257"/>
    </row>
    <row r="74" spans="1:7" x14ac:dyDescent="0.2">
      <c r="A74" s="257"/>
      <c r="B74" s="257"/>
      <c r="C74" s="257"/>
      <c r="D74" s="257"/>
      <c r="E74" s="273"/>
      <c r="F74" s="257"/>
      <c r="G74" s="257"/>
    </row>
    <row r="75" spans="1:7" x14ac:dyDescent="0.2">
      <c r="A75" s="257"/>
      <c r="B75" s="257"/>
      <c r="C75" s="257"/>
      <c r="D75" s="257"/>
      <c r="E75" s="273"/>
      <c r="F75" s="257"/>
      <c r="G75" s="257"/>
    </row>
    <row r="76" spans="1:7" x14ac:dyDescent="0.2">
      <c r="A76" s="257"/>
      <c r="B76" s="257"/>
      <c r="C76" s="257"/>
      <c r="D76" s="257"/>
      <c r="E76" s="273"/>
      <c r="F76" s="257"/>
      <c r="G76" s="257"/>
    </row>
    <row r="77" spans="1:7" x14ac:dyDescent="0.2">
      <c r="A77" s="257"/>
      <c r="B77" s="257"/>
      <c r="C77" s="257"/>
      <c r="D77" s="257"/>
      <c r="E77" s="273"/>
      <c r="F77" s="257"/>
      <c r="G77" s="257"/>
    </row>
    <row r="78" spans="1:7" x14ac:dyDescent="0.2">
      <c r="A78" s="257"/>
      <c r="B78" s="257"/>
      <c r="C78" s="257"/>
      <c r="D78" s="257"/>
      <c r="E78" s="273"/>
      <c r="F78" s="257"/>
      <c r="G78" s="257"/>
    </row>
    <row r="79" spans="1:7" x14ac:dyDescent="0.2">
      <c r="A79" s="257"/>
      <c r="B79" s="257"/>
      <c r="C79" s="257"/>
      <c r="D79" s="257"/>
      <c r="E79" s="273"/>
      <c r="F79" s="257"/>
      <c r="G79" s="257"/>
    </row>
    <row r="80" spans="1:7" x14ac:dyDescent="0.2">
      <c r="A80" s="257"/>
      <c r="B80" s="257"/>
      <c r="C80" s="257"/>
      <c r="D80" s="257"/>
      <c r="E80" s="273"/>
      <c r="F80" s="257"/>
      <c r="G80" s="257"/>
    </row>
    <row r="81" spans="1:7" x14ac:dyDescent="0.2">
      <c r="A81" s="257"/>
      <c r="B81" s="257"/>
      <c r="C81" s="257"/>
      <c r="D81" s="257"/>
      <c r="E81" s="273"/>
      <c r="F81" s="257"/>
      <c r="G81" s="257"/>
    </row>
    <row r="82" spans="1:7" x14ac:dyDescent="0.2">
      <c r="A82" s="257"/>
      <c r="B82" s="257"/>
      <c r="C82" s="257"/>
      <c r="D82" s="257"/>
      <c r="E82" s="273"/>
      <c r="F82" s="257"/>
      <c r="G82" s="257"/>
    </row>
  </sheetData>
  <sheetProtection algorithmName="SHA-512" hashValue="yLocvsrd+lLDv8Zl2+jFQWWVeC3R6SDUDZvvjuBvJZx/BjT35uNLsQLGokDzONgjr/EbPn09fTEhzJovN5g3Ag==" saltValue="hTFQEvDi5LNGyTszU16X9g==" spinCount="100000" sheet="1" objects="1" scenarios="1"/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BE51"/>
  <sheetViews>
    <sheetView topLeftCell="A22"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75" t="s">
        <v>32</v>
      </c>
      <c r="B1" s="76"/>
      <c r="C1" s="76"/>
      <c r="D1" s="76"/>
      <c r="E1" s="76"/>
      <c r="F1" s="76"/>
      <c r="G1" s="76"/>
    </row>
    <row r="2" spans="1:57" ht="12.75" customHeight="1" x14ac:dyDescent="0.2">
      <c r="A2" s="77" t="s">
        <v>33</v>
      </c>
      <c r="B2" s="78"/>
      <c r="C2" s="79" t="s">
        <v>99</v>
      </c>
      <c r="D2" s="79" t="s">
        <v>1243</v>
      </c>
      <c r="E2" s="80"/>
      <c r="F2" s="81" t="s">
        <v>34</v>
      </c>
      <c r="G2" s="82"/>
    </row>
    <row r="3" spans="1:57" ht="3" hidden="1" customHeight="1" x14ac:dyDescent="0.2">
      <c r="A3" s="83"/>
      <c r="B3" s="84"/>
      <c r="C3" s="85"/>
      <c r="D3" s="85"/>
      <c r="E3" s="86"/>
      <c r="F3" s="87"/>
      <c r="G3" s="88"/>
    </row>
    <row r="4" spans="1:57" ht="12" customHeight="1" x14ac:dyDescent="0.2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57" ht="12.95" customHeight="1" x14ac:dyDescent="0.2">
      <c r="A5" s="91" t="s">
        <v>1242</v>
      </c>
      <c r="B5" s="92"/>
      <c r="C5" s="93" t="s">
        <v>1243</v>
      </c>
      <c r="D5" s="94"/>
      <c r="E5" s="92"/>
      <c r="F5" s="87" t="s">
        <v>37</v>
      </c>
      <c r="G5" s="88"/>
    </row>
    <row r="6" spans="1:57" ht="12.95" customHeight="1" x14ac:dyDescent="0.2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57" ht="12.95" customHeight="1" x14ac:dyDescent="0.2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57" x14ac:dyDescent="0.2">
      <c r="A8" s="103" t="s">
        <v>41</v>
      </c>
      <c r="B8" s="87"/>
      <c r="C8" s="326" t="s">
        <v>176</v>
      </c>
      <c r="D8" s="326"/>
      <c r="E8" s="327"/>
      <c r="F8" s="104" t="s">
        <v>42</v>
      </c>
      <c r="G8" s="105"/>
      <c r="H8" s="106"/>
      <c r="I8" s="107"/>
    </row>
    <row r="9" spans="1:57" x14ac:dyDescent="0.2">
      <c r="A9" s="103" t="s">
        <v>43</v>
      </c>
      <c r="B9" s="87"/>
      <c r="C9" s="326"/>
      <c r="D9" s="326"/>
      <c r="E9" s="327"/>
      <c r="F9" s="87"/>
      <c r="G9" s="108"/>
      <c r="H9" s="109"/>
    </row>
    <row r="10" spans="1:57" x14ac:dyDescent="0.2">
      <c r="A10" s="103" t="s">
        <v>44</v>
      </c>
      <c r="B10" s="87"/>
      <c r="C10" s="326" t="s">
        <v>175</v>
      </c>
      <c r="D10" s="326"/>
      <c r="E10" s="326"/>
      <c r="F10" s="110"/>
      <c r="G10" s="111"/>
      <c r="H10" s="112"/>
    </row>
    <row r="11" spans="1:57" ht="13.5" customHeight="1" x14ac:dyDescent="0.2">
      <c r="A11" s="103" t="s">
        <v>45</v>
      </c>
      <c r="B11" s="87"/>
      <c r="C11" s="326"/>
      <c r="D11" s="326"/>
      <c r="E11" s="326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57" ht="12.75" customHeight="1" x14ac:dyDescent="0.2">
      <c r="A12" s="116" t="s">
        <v>47</v>
      </c>
      <c r="B12" s="84"/>
      <c r="C12" s="328"/>
      <c r="D12" s="328"/>
      <c r="E12" s="328"/>
      <c r="F12" s="117" t="s">
        <v>48</v>
      </c>
      <c r="G12" s="118"/>
      <c r="H12" s="109"/>
    </row>
    <row r="13" spans="1:57" ht="28.5" customHeight="1" thickBot="1" x14ac:dyDescent="0.25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57" ht="17.25" customHeight="1" thickBot="1" x14ac:dyDescent="0.25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57" ht="15.95" customHeight="1" x14ac:dyDescent="0.2">
      <c r="A15" s="128"/>
      <c r="B15" s="129" t="s">
        <v>52</v>
      </c>
      <c r="C15" s="130">
        <f>'SO 03 1 Rek'!E8</f>
        <v>0</v>
      </c>
      <c r="D15" s="131">
        <f>'SO 03 1 Rek'!A16</f>
        <v>0</v>
      </c>
      <c r="E15" s="132"/>
      <c r="F15" s="133"/>
      <c r="G15" s="130">
        <f>'SO 03 1 Rek'!I16</f>
        <v>0</v>
      </c>
    </row>
    <row r="16" spans="1:57" ht="15.95" customHeight="1" x14ac:dyDescent="0.2">
      <c r="A16" s="128" t="s">
        <v>53</v>
      </c>
      <c r="B16" s="129" t="s">
        <v>54</v>
      </c>
      <c r="C16" s="130">
        <f>'SO 03 1 Rek'!F8</f>
        <v>0</v>
      </c>
      <c r="D16" s="83"/>
      <c r="E16" s="134"/>
      <c r="F16" s="135"/>
      <c r="G16" s="130"/>
    </row>
    <row r="17" spans="1:7" ht="15.95" customHeight="1" x14ac:dyDescent="0.2">
      <c r="A17" s="128" t="s">
        <v>55</v>
      </c>
      <c r="B17" s="129" t="s">
        <v>56</v>
      </c>
      <c r="C17" s="130">
        <f>'SO 03 1 Rek'!H8</f>
        <v>0</v>
      </c>
      <c r="D17" s="83"/>
      <c r="E17" s="134"/>
      <c r="F17" s="135"/>
      <c r="G17" s="130"/>
    </row>
    <row r="18" spans="1:7" ht="15.95" customHeight="1" x14ac:dyDescent="0.2">
      <c r="A18" s="136" t="s">
        <v>57</v>
      </c>
      <c r="B18" s="137" t="s">
        <v>58</v>
      </c>
      <c r="C18" s="130">
        <f>'SO 03 1 Rek'!G8</f>
        <v>0</v>
      </c>
      <c r="D18" s="83"/>
      <c r="E18" s="134"/>
      <c r="F18" s="135"/>
      <c r="G18" s="130"/>
    </row>
    <row r="19" spans="1:7" ht="15.95" customHeight="1" x14ac:dyDescent="0.2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 x14ac:dyDescent="0.2">
      <c r="A20" s="138"/>
      <c r="B20" s="129"/>
      <c r="C20" s="130"/>
      <c r="D20" s="83"/>
      <c r="E20" s="134"/>
      <c r="F20" s="135"/>
      <c r="G20" s="130"/>
    </row>
    <row r="21" spans="1:7" ht="15.95" customHeight="1" x14ac:dyDescent="0.2">
      <c r="A21" s="138" t="s">
        <v>29</v>
      </c>
      <c r="B21" s="129"/>
      <c r="C21" s="130">
        <f>'SO 03 1 Rek'!I8</f>
        <v>0</v>
      </c>
      <c r="D21" s="83"/>
      <c r="E21" s="134"/>
      <c r="F21" s="135"/>
      <c r="G21" s="130"/>
    </row>
    <row r="22" spans="1:7" ht="15.95" customHeight="1" x14ac:dyDescent="0.2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 x14ac:dyDescent="0.25">
      <c r="A23" s="329" t="s">
        <v>62</v>
      </c>
      <c r="B23" s="330"/>
      <c r="C23" s="140">
        <f>C22+G23</f>
        <v>0</v>
      </c>
      <c r="D23" s="141" t="s">
        <v>63</v>
      </c>
      <c r="E23" s="142"/>
      <c r="F23" s="143"/>
      <c r="G23" s="130">
        <f>'SO 03 1 Rek'!H14</f>
        <v>0</v>
      </c>
    </row>
    <row r="24" spans="1:7" x14ac:dyDescent="0.2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x14ac:dyDescent="0.2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 x14ac:dyDescent="0.2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x14ac:dyDescent="0.2">
      <c r="A27" s="139"/>
      <c r="B27" s="153"/>
      <c r="C27" s="149"/>
      <c r="D27" s="109"/>
      <c r="F27" s="150"/>
      <c r="G27" s="151"/>
    </row>
    <row r="28" spans="1:7" x14ac:dyDescent="0.2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 x14ac:dyDescent="0.2">
      <c r="A29" s="139"/>
      <c r="B29" s="109"/>
      <c r="C29" s="155"/>
      <c r="D29" s="156"/>
      <c r="E29" s="155"/>
      <c r="F29" s="109"/>
      <c r="G29" s="151"/>
    </row>
    <row r="30" spans="1:7" x14ac:dyDescent="0.2">
      <c r="A30" s="157" t="s">
        <v>11</v>
      </c>
      <c r="B30" s="158"/>
      <c r="C30" s="159">
        <v>21</v>
      </c>
      <c r="D30" s="158" t="s">
        <v>71</v>
      </c>
      <c r="E30" s="160"/>
      <c r="F30" s="321">
        <f>C23-F32</f>
        <v>0</v>
      </c>
      <c r="G30" s="322"/>
    </row>
    <row r="31" spans="1:7" x14ac:dyDescent="0.2">
      <c r="A31" s="157" t="s">
        <v>72</v>
      </c>
      <c r="B31" s="158"/>
      <c r="C31" s="159">
        <f>C30</f>
        <v>21</v>
      </c>
      <c r="D31" s="158" t="s">
        <v>73</v>
      </c>
      <c r="E31" s="160"/>
      <c r="F31" s="321">
        <f>ROUND(PRODUCT(F30,C31/100),0)</f>
        <v>0</v>
      </c>
      <c r="G31" s="322"/>
    </row>
    <row r="32" spans="1:7" x14ac:dyDescent="0.2">
      <c r="A32" s="157" t="s">
        <v>11</v>
      </c>
      <c r="B32" s="158"/>
      <c r="C32" s="159">
        <v>0</v>
      </c>
      <c r="D32" s="158" t="s">
        <v>73</v>
      </c>
      <c r="E32" s="160"/>
      <c r="F32" s="321">
        <v>0</v>
      </c>
      <c r="G32" s="322"/>
    </row>
    <row r="33" spans="1:8" x14ac:dyDescent="0.2">
      <c r="A33" s="157" t="s">
        <v>72</v>
      </c>
      <c r="B33" s="161"/>
      <c r="C33" s="162">
        <f>C32</f>
        <v>0</v>
      </c>
      <c r="D33" s="158" t="s">
        <v>73</v>
      </c>
      <c r="E33" s="135"/>
      <c r="F33" s="321">
        <f>ROUND(PRODUCT(F32,C33/100),0)</f>
        <v>0</v>
      </c>
      <c r="G33" s="322"/>
    </row>
    <row r="34" spans="1:8" s="166" customFormat="1" ht="19.5" customHeight="1" thickBot="1" x14ac:dyDescent="0.3">
      <c r="A34" s="163" t="s">
        <v>74</v>
      </c>
      <c r="B34" s="164"/>
      <c r="C34" s="164"/>
      <c r="D34" s="164"/>
      <c r="E34" s="165"/>
      <c r="F34" s="323">
        <f>ROUND(SUM(F30:F33),0)</f>
        <v>0</v>
      </c>
      <c r="G34" s="324"/>
    </row>
    <row r="36" spans="1:8" x14ac:dyDescent="0.2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325"/>
      <c r="C37" s="325"/>
      <c r="D37" s="325"/>
      <c r="E37" s="325"/>
      <c r="F37" s="325"/>
      <c r="G37" s="325"/>
      <c r="H37" s="1" t="s">
        <v>1</v>
      </c>
    </row>
    <row r="38" spans="1:8" ht="12.75" customHeight="1" x14ac:dyDescent="0.2">
      <c r="A38" s="167"/>
      <c r="B38" s="325"/>
      <c r="C38" s="325"/>
      <c r="D38" s="325"/>
      <c r="E38" s="325"/>
      <c r="F38" s="325"/>
      <c r="G38" s="325"/>
      <c r="H38" s="1" t="s">
        <v>1</v>
      </c>
    </row>
    <row r="39" spans="1:8" x14ac:dyDescent="0.2">
      <c r="A39" s="167"/>
      <c r="B39" s="325"/>
      <c r="C39" s="325"/>
      <c r="D39" s="325"/>
      <c r="E39" s="325"/>
      <c r="F39" s="325"/>
      <c r="G39" s="325"/>
      <c r="H39" s="1" t="s">
        <v>1</v>
      </c>
    </row>
    <row r="40" spans="1:8" x14ac:dyDescent="0.2">
      <c r="A40" s="167"/>
      <c r="B40" s="325"/>
      <c r="C40" s="325"/>
      <c r="D40" s="325"/>
      <c r="E40" s="325"/>
      <c r="F40" s="325"/>
      <c r="G40" s="325"/>
      <c r="H40" s="1" t="s">
        <v>1</v>
      </c>
    </row>
    <row r="41" spans="1:8" x14ac:dyDescent="0.2">
      <c r="A41" s="167"/>
      <c r="B41" s="325"/>
      <c r="C41" s="325"/>
      <c r="D41" s="325"/>
      <c r="E41" s="325"/>
      <c r="F41" s="325"/>
      <c r="G41" s="325"/>
      <c r="H41" s="1" t="s">
        <v>1</v>
      </c>
    </row>
    <row r="42" spans="1:8" x14ac:dyDescent="0.2">
      <c r="A42" s="167"/>
      <c r="B42" s="325"/>
      <c r="C42" s="325"/>
      <c r="D42" s="325"/>
      <c r="E42" s="325"/>
      <c r="F42" s="325"/>
      <c r="G42" s="325"/>
      <c r="H42" s="1" t="s">
        <v>1</v>
      </c>
    </row>
    <row r="43" spans="1:8" x14ac:dyDescent="0.2">
      <c r="A43" s="167"/>
      <c r="B43" s="325"/>
      <c r="C43" s="325"/>
      <c r="D43" s="325"/>
      <c r="E43" s="325"/>
      <c r="F43" s="325"/>
      <c r="G43" s="325"/>
      <c r="H43" s="1" t="s">
        <v>1</v>
      </c>
    </row>
    <row r="44" spans="1:8" ht="12.75" customHeight="1" x14ac:dyDescent="0.2">
      <c r="A44" s="167"/>
      <c r="B44" s="325"/>
      <c r="C44" s="325"/>
      <c r="D44" s="325"/>
      <c r="E44" s="325"/>
      <c r="F44" s="325"/>
      <c r="G44" s="325"/>
      <c r="H44" s="1" t="s">
        <v>1</v>
      </c>
    </row>
    <row r="45" spans="1:8" ht="12.75" customHeight="1" x14ac:dyDescent="0.2">
      <c r="A45" s="167"/>
      <c r="B45" s="325"/>
      <c r="C45" s="325"/>
      <c r="D45" s="325"/>
      <c r="E45" s="325"/>
      <c r="F45" s="325"/>
      <c r="G45" s="325"/>
      <c r="H45" s="1" t="s">
        <v>1</v>
      </c>
    </row>
    <row r="46" spans="1:8" x14ac:dyDescent="0.2">
      <c r="B46" s="320"/>
      <c r="C46" s="320"/>
      <c r="D46" s="320"/>
      <c r="E46" s="320"/>
      <c r="F46" s="320"/>
      <c r="G46" s="320"/>
    </row>
    <row r="47" spans="1:8" x14ac:dyDescent="0.2">
      <c r="B47" s="320"/>
      <c r="C47" s="320"/>
      <c r="D47" s="320"/>
      <c r="E47" s="320"/>
      <c r="F47" s="320"/>
      <c r="G47" s="320"/>
    </row>
    <row r="48" spans="1:8" x14ac:dyDescent="0.2">
      <c r="B48" s="320"/>
      <c r="C48" s="320"/>
      <c r="D48" s="320"/>
      <c r="E48" s="320"/>
      <c r="F48" s="320"/>
      <c r="G48" s="320"/>
    </row>
    <row r="49" spans="2:7" x14ac:dyDescent="0.2">
      <c r="B49" s="320"/>
      <c r="C49" s="320"/>
      <c r="D49" s="320"/>
      <c r="E49" s="320"/>
      <c r="F49" s="320"/>
      <c r="G49" s="320"/>
    </row>
    <row r="50" spans="2:7" x14ac:dyDescent="0.2">
      <c r="B50" s="320"/>
      <c r="C50" s="320"/>
      <c r="D50" s="320"/>
      <c r="E50" s="320"/>
      <c r="F50" s="320"/>
      <c r="G50" s="320"/>
    </row>
    <row r="51" spans="2:7" x14ac:dyDescent="0.2">
      <c r="B51" s="320"/>
      <c r="C51" s="320"/>
      <c r="D51" s="320"/>
      <c r="E51" s="320"/>
      <c r="F51" s="320"/>
      <c r="G51" s="32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BE65"/>
  <sheetViews>
    <sheetView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331" t="s">
        <v>2</v>
      </c>
      <c r="B1" s="33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57" ht="13.5" thickBot="1" x14ac:dyDescent="0.25">
      <c r="A2" s="333" t="s">
        <v>77</v>
      </c>
      <c r="B2" s="334"/>
      <c r="C2" s="174" t="s">
        <v>1244</v>
      </c>
      <c r="D2" s="175"/>
      <c r="E2" s="176"/>
      <c r="F2" s="175"/>
      <c r="G2" s="335" t="s">
        <v>1243</v>
      </c>
      <c r="H2" s="336"/>
      <c r="I2" s="337"/>
    </row>
    <row r="3" spans="1:57" ht="13.5" thickTop="1" x14ac:dyDescent="0.2">
      <c r="F3" s="109"/>
    </row>
    <row r="4" spans="1:57" ht="19.5" customHeight="1" x14ac:dyDescent="0.25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spans="1:57" ht="13.5" thickBot="1" x14ac:dyDescent="0.25"/>
    <row r="6" spans="1:57" s="109" customFormat="1" ht="13.5" thickBot="1" x14ac:dyDescent="0.25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57" s="109" customFormat="1" ht="13.5" thickBot="1" x14ac:dyDescent="0.25">
      <c r="A7" s="274" t="str">
        <f>'SO 03 1 Pol'!B7</f>
        <v>01</v>
      </c>
      <c r="B7" s="47" t="str">
        <f>'SO 03 1 Pol'!C7</f>
        <v>Vedlejší rozpočtové náklady</v>
      </c>
      <c r="D7" s="186"/>
      <c r="E7" s="275">
        <f>'SO 03 1 Pol'!BA17</f>
        <v>0</v>
      </c>
      <c r="F7" s="276">
        <f>'SO 03 1 Pol'!BB17</f>
        <v>0</v>
      </c>
      <c r="G7" s="276">
        <f>'SO 03 1 Pol'!BC17</f>
        <v>0</v>
      </c>
      <c r="H7" s="276">
        <f>'SO 03 1 Pol'!BD17</f>
        <v>0</v>
      </c>
      <c r="I7" s="277">
        <f>'SO 03 1 Pol'!BE17</f>
        <v>0</v>
      </c>
    </row>
    <row r="8" spans="1:57" s="4" customFormat="1" ht="13.5" thickBot="1" x14ac:dyDescent="0.25">
      <c r="A8" s="187"/>
      <c r="B8" s="188" t="s">
        <v>80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57" x14ac:dyDescent="0.2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 x14ac:dyDescent="0.25">
      <c r="A10" s="178" t="s">
        <v>81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spans="1:57" ht="13.5" thickBot="1" x14ac:dyDescent="0.25"/>
    <row r="12" spans="1:57" x14ac:dyDescent="0.2">
      <c r="A12" s="144" t="s">
        <v>82</v>
      </c>
      <c r="B12" s="145"/>
      <c r="C12" s="145"/>
      <c r="D12" s="194"/>
      <c r="E12" s="195" t="s">
        <v>83</v>
      </c>
      <c r="F12" s="196" t="s">
        <v>12</v>
      </c>
      <c r="G12" s="197" t="s">
        <v>84</v>
      </c>
      <c r="H12" s="198"/>
      <c r="I12" s="199" t="s">
        <v>83</v>
      </c>
    </row>
    <row r="13" spans="1:57" x14ac:dyDescent="0.2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57" ht="13.5" thickBot="1" x14ac:dyDescent="0.25">
      <c r="A14" s="206"/>
      <c r="B14" s="207" t="s">
        <v>85</v>
      </c>
      <c r="C14" s="208"/>
      <c r="D14" s="209"/>
      <c r="E14" s="210"/>
      <c r="F14" s="211"/>
      <c r="G14" s="211"/>
      <c r="H14" s="338">
        <f>SUM(I13:I13)</f>
        <v>0</v>
      </c>
      <c r="I14" s="339"/>
    </row>
    <row r="16" spans="1:57" x14ac:dyDescent="0.2">
      <c r="B16" s="4"/>
      <c r="F16" s="212"/>
      <c r="G16" s="213"/>
      <c r="H16" s="213"/>
      <c r="I16" s="31"/>
    </row>
    <row r="17" spans="6:9" x14ac:dyDescent="0.2">
      <c r="F17" s="212"/>
      <c r="G17" s="213"/>
      <c r="H17" s="213"/>
      <c r="I17" s="31"/>
    </row>
    <row r="18" spans="6:9" x14ac:dyDescent="0.2">
      <c r="F18" s="212"/>
      <c r="G18" s="213"/>
      <c r="H18" s="213"/>
      <c r="I18" s="31"/>
    </row>
    <row r="19" spans="6:9" x14ac:dyDescent="0.2">
      <c r="F19" s="212"/>
      <c r="G19" s="213"/>
      <c r="H19" s="213"/>
      <c r="I19" s="31"/>
    </row>
    <row r="20" spans="6:9" x14ac:dyDescent="0.2">
      <c r="F20" s="212"/>
      <c r="G20" s="213"/>
      <c r="H20" s="213"/>
      <c r="I20" s="31"/>
    </row>
    <row r="21" spans="6:9" x14ac:dyDescent="0.2">
      <c r="F21" s="212"/>
      <c r="G21" s="213"/>
      <c r="H21" s="213"/>
      <c r="I21" s="31"/>
    </row>
    <row r="22" spans="6:9" x14ac:dyDescent="0.2">
      <c r="F22" s="212"/>
      <c r="G22" s="213"/>
      <c r="H22" s="213"/>
      <c r="I22" s="31"/>
    </row>
    <row r="23" spans="6:9" x14ac:dyDescent="0.2">
      <c r="F23" s="212"/>
      <c r="G23" s="213"/>
      <c r="H23" s="213"/>
      <c r="I23" s="31"/>
    </row>
    <row r="24" spans="6:9" x14ac:dyDescent="0.2">
      <c r="F24" s="212"/>
      <c r="G24" s="213"/>
      <c r="H24" s="213"/>
      <c r="I24" s="31"/>
    </row>
    <row r="25" spans="6:9" x14ac:dyDescent="0.2">
      <c r="F25" s="212"/>
      <c r="G25" s="213"/>
      <c r="H25" s="213"/>
      <c r="I25" s="31"/>
    </row>
    <row r="26" spans="6:9" x14ac:dyDescent="0.2">
      <c r="F26" s="212"/>
      <c r="G26" s="213"/>
      <c r="H26" s="213"/>
      <c r="I26" s="31"/>
    </row>
    <row r="27" spans="6:9" x14ac:dyDescent="0.2">
      <c r="F27" s="212"/>
      <c r="G27" s="213"/>
      <c r="H27" s="213"/>
      <c r="I27" s="31"/>
    </row>
    <row r="28" spans="6:9" x14ac:dyDescent="0.2">
      <c r="F28" s="212"/>
      <c r="G28" s="213"/>
      <c r="H28" s="213"/>
      <c r="I28" s="31"/>
    </row>
    <row r="29" spans="6:9" x14ac:dyDescent="0.2">
      <c r="F29" s="212"/>
      <c r="G29" s="213"/>
      <c r="H29" s="213"/>
      <c r="I29" s="31"/>
    </row>
    <row r="30" spans="6:9" x14ac:dyDescent="0.2">
      <c r="F30" s="212"/>
      <c r="G30" s="213"/>
      <c r="H30" s="213"/>
      <c r="I30" s="31"/>
    </row>
    <row r="31" spans="6:9" x14ac:dyDescent="0.2">
      <c r="F31" s="212"/>
      <c r="G31" s="213"/>
      <c r="H31" s="213"/>
      <c r="I31" s="31"/>
    </row>
    <row r="32" spans="6:9" x14ac:dyDescent="0.2">
      <c r="F32" s="212"/>
      <c r="G32" s="213"/>
      <c r="H32" s="213"/>
      <c r="I32" s="31"/>
    </row>
    <row r="33" spans="6:9" x14ac:dyDescent="0.2">
      <c r="F33" s="212"/>
      <c r="G33" s="213"/>
      <c r="H33" s="213"/>
      <c r="I33" s="31"/>
    </row>
    <row r="34" spans="6:9" x14ac:dyDescent="0.2">
      <c r="F34" s="212"/>
      <c r="G34" s="213"/>
      <c r="H34" s="213"/>
      <c r="I34" s="31"/>
    </row>
    <row r="35" spans="6:9" x14ac:dyDescent="0.2">
      <c r="F35" s="212"/>
      <c r="G35" s="213"/>
      <c r="H35" s="213"/>
      <c r="I35" s="31"/>
    </row>
    <row r="36" spans="6:9" x14ac:dyDescent="0.2">
      <c r="F36" s="212"/>
      <c r="G36" s="213"/>
      <c r="H36" s="213"/>
      <c r="I36" s="31"/>
    </row>
    <row r="37" spans="6:9" x14ac:dyDescent="0.2">
      <c r="F37" s="212"/>
      <c r="G37" s="213"/>
      <c r="H37" s="213"/>
      <c r="I37" s="31"/>
    </row>
    <row r="38" spans="6:9" x14ac:dyDescent="0.2">
      <c r="F38" s="212"/>
      <c r="G38" s="213"/>
      <c r="H38" s="213"/>
      <c r="I38" s="31"/>
    </row>
    <row r="39" spans="6:9" x14ac:dyDescent="0.2">
      <c r="F39" s="212"/>
      <c r="G39" s="213"/>
      <c r="H39" s="213"/>
      <c r="I39" s="31"/>
    </row>
    <row r="40" spans="6:9" x14ac:dyDescent="0.2">
      <c r="F40" s="212"/>
      <c r="G40" s="213"/>
      <c r="H40" s="213"/>
      <c r="I40" s="31"/>
    </row>
    <row r="41" spans="6:9" x14ac:dyDescent="0.2">
      <c r="F41" s="212"/>
      <c r="G41" s="213"/>
      <c r="H41" s="213"/>
      <c r="I41" s="31"/>
    </row>
    <row r="42" spans="6:9" x14ac:dyDescent="0.2">
      <c r="F42" s="212"/>
      <c r="G42" s="213"/>
      <c r="H42" s="213"/>
      <c r="I42" s="31"/>
    </row>
    <row r="43" spans="6:9" x14ac:dyDescent="0.2">
      <c r="F43" s="212"/>
      <c r="G43" s="213"/>
      <c r="H43" s="213"/>
      <c r="I43" s="31"/>
    </row>
    <row r="44" spans="6:9" x14ac:dyDescent="0.2">
      <c r="F44" s="212"/>
      <c r="G44" s="213"/>
      <c r="H44" s="213"/>
      <c r="I44" s="31"/>
    </row>
    <row r="45" spans="6:9" x14ac:dyDescent="0.2">
      <c r="F45" s="212"/>
      <c r="G45" s="213"/>
      <c r="H45" s="213"/>
      <c r="I45" s="31"/>
    </row>
    <row r="46" spans="6:9" x14ac:dyDescent="0.2">
      <c r="F46" s="212"/>
      <c r="G46" s="213"/>
      <c r="H46" s="213"/>
      <c r="I46" s="31"/>
    </row>
    <row r="47" spans="6:9" x14ac:dyDescent="0.2">
      <c r="F47" s="212"/>
      <c r="G47" s="213"/>
      <c r="H47" s="213"/>
      <c r="I47" s="31"/>
    </row>
    <row r="48" spans="6:9" x14ac:dyDescent="0.2">
      <c r="F48" s="212"/>
      <c r="G48" s="213"/>
      <c r="H48" s="213"/>
      <c r="I48" s="31"/>
    </row>
    <row r="49" spans="6:9" x14ac:dyDescent="0.2">
      <c r="F49" s="212"/>
      <c r="G49" s="213"/>
      <c r="H49" s="213"/>
      <c r="I49" s="31"/>
    </row>
    <row r="50" spans="6:9" x14ac:dyDescent="0.2">
      <c r="F50" s="212"/>
      <c r="G50" s="213"/>
      <c r="H50" s="213"/>
      <c r="I50" s="31"/>
    </row>
    <row r="51" spans="6:9" x14ac:dyDescent="0.2">
      <c r="F51" s="212"/>
      <c r="G51" s="213"/>
      <c r="H51" s="213"/>
      <c r="I51" s="31"/>
    </row>
    <row r="52" spans="6:9" x14ac:dyDescent="0.2">
      <c r="F52" s="212"/>
      <c r="G52" s="213"/>
      <c r="H52" s="213"/>
      <c r="I52" s="31"/>
    </row>
    <row r="53" spans="6:9" x14ac:dyDescent="0.2">
      <c r="F53" s="212"/>
      <c r="G53" s="213"/>
      <c r="H53" s="213"/>
      <c r="I53" s="31"/>
    </row>
    <row r="54" spans="6:9" x14ac:dyDescent="0.2">
      <c r="F54" s="212"/>
      <c r="G54" s="213"/>
      <c r="H54" s="213"/>
      <c r="I54" s="31"/>
    </row>
    <row r="55" spans="6:9" x14ac:dyDescent="0.2">
      <c r="F55" s="212"/>
      <c r="G55" s="213"/>
      <c r="H55" s="213"/>
      <c r="I55" s="31"/>
    </row>
    <row r="56" spans="6:9" x14ac:dyDescent="0.2">
      <c r="F56" s="212"/>
      <c r="G56" s="213"/>
      <c r="H56" s="213"/>
      <c r="I56" s="31"/>
    </row>
    <row r="57" spans="6:9" x14ac:dyDescent="0.2">
      <c r="F57" s="212"/>
      <c r="G57" s="213"/>
      <c r="H57" s="213"/>
      <c r="I57" s="31"/>
    </row>
    <row r="58" spans="6:9" x14ac:dyDescent="0.2">
      <c r="F58" s="212"/>
      <c r="G58" s="213"/>
      <c r="H58" s="213"/>
      <c r="I58" s="31"/>
    </row>
    <row r="59" spans="6:9" x14ac:dyDescent="0.2">
      <c r="F59" s="212"/>
      <c r="G59" s="213"/>
      <c r="H59" s="213"/>
      <c r="I59" s="31"/>
    </row>
    <row r="60" spans="6:9" x14ac:dyDescent="0.2">
      <c r="F60" s="212"/>
      <c r="G60" s="213"/>
      <c r="H60" s="213"/>
      <c r="I60" s="31"/>
    </row>
    <row r="61" spans="6:9" x14ac:dyDescent="0.2">
      <c r="F61" s="212"/>
      <c r="G61" s="213"/>
      <c r="H61" s="213"/>
      <c r="I61" s="31"/>
    </row>
    <row r="62" spans="6:9" x14ac:dyDescent="0.2">
      <c r="F62" s="212"/>
      <c r="G62" s="213"/>
      <c r="H62" s="213"/>
      <c r="I62" s="31"/>
    </row>
    <row r="63" spans="6:9" x14ac:dyDescent="0.2">
      <c r="F63" s="212"/>
      <c r="G63" s="213"/>
      <c r="H63" s="213"/>
      <c r="I63" s="31"/>
    </row>
    <row r="64" spans="6:9" x14ac:dyDescent="0.2">
      <c r="F64" s="212"/>
      <c r="G64" s="213"/>
      <c r="H64" s="213"/>
      <c r="I64" s="31"/>
    </row>
    <row r="65" spans="6:9" x14ac:dyDescent="0.2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F8" sqref="F8:F37"/>
    </sheetView>
  </sheetViews>
  <sheetFormatPr defaultRowHeight="12.75" x14ac:dyDescent="0.2"/>
  <cols>
    <col min="1" max="1" width="9.140625" style="282"/>
    <col min="2" max="2" width="13.5703125" style="282" customWidth="1"/>
    <col min="3" max="3" width="60.85546875" style="282" customWidth="1"/>
    <col min="4" max="5" width="9.140625" style="282"/>
    <col min="6" max="6" width="11.140625" style="282" customWidth="1"/>
    <col min="7" max="7" width="13.5703125" style="282" customWidth="1"/>
    <col min="8" max="16384" width="9.140625" style="282"/>
  </cols>
  <sheetData>
    <row r="1" spans="1:7" ht="15.75" x14ac:dyDescent="0.25">
      <c r="A1" s="349" t="s">
        <v>1276</v>
      </c>
      <c r="B1" s="349"/>
      <c r="C1" s="349"/>
      <c r="D1" s="349"/>
      <c r="E1" s="349"/>
      <c r="F1" s="349"/>
      <c r="G1" s="349"/>
    </row>
    <row r="2" spans="1:7" ht="13.5" thickBot="1" x14ac:dyDescent="0.25">
      <c r="A2" s="283"/>
      <c r="B2" s="284"/>
      <c r="C2" s="285"/>
      <c r="D2" s="285"/>
      <c r="E2" s="285"/>
      <c r="F2" s="285"/>
      <c r="G2" s="285"/>
    </row>
    <row r="3" spans="1:7" ht="13.5" thickTop="1" x14ac:dyDescent="0.2">
      <c r="A3" s="350" t="s">
        <v>2</v>
      </c>
      <c r="B3" s="351"/>
      <c r="C3" s="286" t="str">
        <f>CONCATENATE(cislostavby," ",nazevstavby)</f>
        <v xml:space="preserve"> SOŠ stavební a SOU stavební Kolín</v>
      </c>
      <c r="D3" s="287"/>
      <c r="E3" s="288"/>
      <c r="F3" s="287">
        <f>[1]Rekapitulace!H1</f>
        <v>0</v>
      </c>
      <c r="G3" s="289"/>
    </row>
    <row r="4" spans="1:7" ht="13.5" thickBot="1" x14ac:dyDescent="0.25">
      <c r="A4" s="352" t="s">
        <v>77</v>
      </c>
      <c r="B4" s="353"/>
      <c r="C4" s="290" t="str">
        <f>CONCATENATE(cisloobjektu," ",nazevobjektu)</f>
        <v xml:space="preserve"> Bleskosvod a uzemnění</v>
      </c>
      <c r="D4" s="291"/>
      <c r="E4" s="354"/>
      <c r="F4" s="354"/>
      <c r="G4" s="355"/>
    </row>
    <row r="5" spans="1:7" ht="13.5" thickTop="1" x14ac:dyDescent="0.2">
      <c r="A5" s="292"/>
      <c r="B5" s="293"/>
      <c r="C5" s="293"/>
      <c r="D5" s="283"/>
      <c r="E5" s="283"/>
      <c r="F5" s="283"/>
      <c r="G5" s="283"/>
    </row>
    <row r="6" spans="1:7" x14ac:dyDescent="0.2">
      <c r="A6" s="294" t="s">
        <v>87</v>
      </c>
      <c r="B6" s="295" t="s">
        <v>88</v>
      </c>
      <c r="C6" s="295" t="s">
        <v>89</v>
      </c>
      <c r="D6" s="295" t="s">
        <v>90</v>
      </c>
      <c r="E6" s="296" t="s">
        <v>91</v>
      </c>
      <c r="F6" s="295" t="s">
        <v>92</v>
      </c>
      <c r="G6" s="297" t="s">
        <v>93</v>
      </c>
    </row>
    <row r="7" spans="1:7" x14ac:dyDescent="0.2">
      <c r="A7" s="298" t="s">
        <v>98</v>
      </c>
      <c r="B7" s="299" t="s">
        <v>1178</v>
      </c>
      <c r="C7" s="298" t="s">
        <v>1179</v>
      </c>
      <c r="D7" s="300"/>
      <c r="E7" s="301"/>
      <c r="F7" s="301"/>
      <c r="G7" s="301"/>
    </row>
    <row r="8" spans="1:7" x14ac:dyDescent="0.2">
      <c r="A8" s="302">
        <v>1</v>
      </c>
      <c r="B8" s="303" t="s">
        <v>99</v>
      </c>
      <c r="C8" s="304" t="s">
        <v>1277</v>
      </c>
      <c r="D8" s="305" t="s">
        <v>101</v>
      </c>
      <c r="E8" s="306">
        <v>1</v>
      </c>
      <c r="F8" s="379"/>
      <c r="G8" s="306">
        <f t="shared" ref="G8:G37" si="0">E8*F8</f>
        <v>0</v>
      </c>
    </row>
    <row r="9" spans="1:7" x14ac:dyDescent="0.2">
      <c r="A9" s="302">
        <v>2</v>
      </c>
      <c r="B9" s="303" t="s">
        <v>229</v>
      </c>
      <c r="C9" s="304" t="s">
        <v>1278</v>
      </c>
      <c r="D9" s="305" t="s">
        <v>1279</v>
      </c>
      <c r="E9" s="306">
        <v>8</v>
      </c>
      <c r="F9" s="379"/>
      <c r="G9" s="306">
        <f t="shared" si="0"/>
        <v>0</v>
      </c>
    </row>
    <row r="10" spans="1:7" x14ac:dyDescent="0.2">
      <c r="A10" s="302">
        <v>3</v>
      </c>
      <c r="B10" s="303" t="s">
        <v>238</v>
      </c>
      <c r="C10" s="304" t="s">
        <v>1280</v>
      </c>
      <c r="D10" s="305" t="s">
        <v>101</v>
      </c>
      <c r="E10" s="306">
        <v>1</v>
      </c>
      <c r="F10" s="379"/>
      <c r="G10" s="306">
        <f t="shared" si="0"/>
        <v>0</v>
      </c>
    </row>
    <row r="11" spans="1:7" x14ac:dyDescent="0.2">
      <c r="A11" s="302">
        <v>4</v>
      </c>
      <c r="B11" s="303" t="s">
        <v>289</v>
      </c>
      <c r="C11" s="304" t="s">
        <v>1281</v>
      </c>
      <c r="D11" s="305" t="s">
        <v>101</v>
      </c>
      <c r="E11" s="306">
        <v>80</v>
      </c>
      <c r="F11" s="379"/>
      <c r="G11" s="306">
        <f t="shared" si="0"/>
        <v>0</v>
      </c>
    </row>
    <row r="12" spans="1:7" x14ac:dyDescent="0.2">
      <c r="A12" s="302">
        <v>5</v>
      </c>
      <c r="B12" s="303" t="s">
        <v>1282</v>
      </c>
      <c r="C12" s="304" t="s">
        <v>1283</v>
      </c>
      <c r="D12" s="305" t="s">
        <v>136</v>
      </c>
      <c r="E12" s="306">
        <v>80</v>
      </c>
      <c r="F12" s="379"/>
      <c r="G12" s="306">
        <f t="shared" si="0"/>
        <v>0</v>
      </c>
    </row>
    <row r="13" spans="1:7" x14ac:dyDescent="0.2">
      <c r="A13" s="302">
        <v>6</v>
      </c>
      <c r="B13" s="303" t="s">
        <v>1284</v>
      </c>
      <c r="C13" s="304" t="s">
        <v>1285</v>
      </c>
      <c r="D13" s="305" t="s">
        <v>136</v>
      </c>
      <c r="E13" s="306">
        <v>240</v>
      </c>
      <c r="F13" s="379"/>
      <c r="G13" s="306">
        <f t="shared" si="0"/>
        <v>0</v>
      </c>
    </row>
    <row r="14" spans="1:7" ht="22.5" x14ac:dyDescent="0.2">
      <c r="A14" s="302">
        <v>7</v>
      </c>
      <c r="B14" s="303" t="s">
        <v>1286</v>
      </c>
      <c r="C14" s="304" t="s">
        <v>1287</v>
      </c>
      <c r="D14" s="305" t="s">
        <v>136</v>
      </c>
      <c r="E14" s="306">
        <v>75</v>
      </c>
      <c r="F14" s="379"/>
      <c r="G14" s="306">
        <f t="shared" si="0"/>
        <v>0</v>
      </c>
    </row>
    <row r="15" spans="1:7" ht="22.5" x14ac:dyDescent="0.2">
      <c r="A15" s="302">
        <v>8</v>
      </c>
      <c r="B15" s="303" t="s">
        <v>1288</v>
      </c>
      <c r="C15" s="304" t="s">
        <v>1289</v>
      </c>
      <c r="D15" s="305" t="s">
        <v>136</v>
      </c>
      <c r="E15" s="306">
        <v>480</v>
      </c>
      <c r="F15" s="379"/>
      <c r="G15" s="306">
        <f t="shared" si="0"/>
        <v>0</v>
      </c>
    </row>
    <row r="16" spans="1:7" ht="22.5" x14ac:dyDescent="0.2">
      <c r="A16" s="302">
        <v>9</v>
      </c>
      <c r="B16" s="303" t="s">
        <v>1290</v>
      </c>
      <c r="C16" s="304" t="s">
        <v>1291</v>
      </c>
      <c r="D16" s="305" t="s">
        <v>136</v>
      </c>
      <c r="E16" s="306">
        <v>45</v>
      </c>
      <c r="F16" s="379"/>
      <c r="G16" s="306">
        <f t="shared" si="0"/>
        <v>0</v>
      </c>
    </row>
    <row r="17" spans="1:7" x14ac:dyDescent="0.2">
      <c r="A17" s="302">
        <v>10</v>
      </c>
      <c r="B17" s="303" t="s">
        <v>118</v>
      </c>
      <c r="C17" s="304" t="s">
        <v>1292</v>
      </c>
      <c r="D17" s="305" t="s">
        <v>136</v>
      </c>
      <c r="E17" s="306">
        <v>496</v>
      </c>
      <c r="F17" s="379"/>
      <c r="G17" s="306">
        <f t="shared" si="0"/>
        <v>0</v>
      </c>
    </row>
    <row r="18" spans="1:7" x14ac:dyDescent="0.2">
      <c r="A18" s="302">
        <v>11</v>
      </c>
      <c r="B18" s="303" t="s">
        <v>1293</v>
      </c>
      <c r="C18" s="304" t="s">
        <v>1294</v>
      </c>
      <c r="D18" s="305" t="s">
        <v>101</v>
      </c>
      <c r="E18" s="306">
        <v>70</v>
      </c>
      <c r="F18" s="379"/>
      <c r="G18" s="306">
        <f t="shared" si="0"/>
        <v>0</v>
      </c>
    </row>
    <row r="19" spans="1:7" x14ac:dyDescent="0.2">
      <c r="A19" s="302">
        <v>12</v>
      </c>
      <c r="B19" s="303" t="s">
        <v>1295</v>
      </c>
      <c r="C19" s="304" t="s">
        <v>1296</v>
      </c>
      <c r="D19" s="305" t="s">
        <v>101</v>
      </c>
      <c r="E19" s="306">
        <v>480</v>
      </c>
      <c r="F19" s="379"/>
      <c r="G19" s="306">
        <f t="shared" si="0"/>
        <v>0</v>
      </c>
    </row>
    <row r="20" spans="1:7" ht="22.5" x14ac:dyDescent="0.2">
      <c r="A20" s="302">
        <v>13</v>
      </c>
      <c r="B20" s="303" t="s">
        <v>131</v>
      </c>
      <c r="C20" s="304" t="s">
        <v>1297</v>
      </c>
      <c r="D20" s="305" t="s">
        <v>101</v>
      </c>
      <c r="E20" s="306">
        <v>1</v>
      </c>
      <c r="F20" s="379"/>
      <c r="G20" s="306">
        <f t="shared" si="0"/>
        <v>0</v>
      </c>
    </row>
    <row r="21" spans="1:7" ht="22.5" x14ac:dyDescent="0.2">
      <c r="A21" s="302">
        <v>14</v>
      </c>
      <c r="B21" s="303" t="s">
        <v>131</v>
      </c>
      <c r="C21" s="304" t="s">
        <v>1298</v>
      </c>
      <c r="D21" s="305" t="s">
        <v>101</v>
      </c>
      <c r="E21" s="306">
        <v>4</v>
      </c>
      <c r="F21" s="379"/>
      <c r="G21" s="306">
        <f t="shared" si="0"/>
        <v>0</v>
      </c>
    </row>
    <row r="22" spans="1:7" x14ac:dyDescent="0.2">
      <c r="A22" s="302">
        <v>15</v>
      </c>
      <c r="B22" s="303" t="s">
        <v>1299</v>
      </c>
      <c r="C22" s="304" t="s">
        <v>1300</v>
      </c>
      <c r="D22" s="305" t="s">
        <v>361</v>
      </c>
      <c r="E22" s="306">
        <v>30</v>
      </c>
      <c r="F22" s="379"/>
      <c r="G22" s="306">
        <f t="shared" si="0"/>
        <v>0</v>
      </c>
    </row>
    <row r="23" spans="1:7" x14ac:dyDescent="0.2">
      <c r="A23" s="302">
        <v>16</v>
      </c>
      <c r="B23" s="303" t="s">
        <v>1301</v>
      </c>
      <c r="C23" s="304" t="s">
        <v>1302</v>
      </c>
      <c r="D23" s="305" t="s">
        <v>361</v>
      </c>
      <c r="E23" s="306">
        <v>200</v>
      </c>
      <c r="F23" s="379"/>
      <c r="G23" s="306">
        <f t="shared" si="0"/>
        <v>0</v>
      </c>
    </row>
    <row r="24" spans="1:7" x14ac:dyDescent="0.2">
      <c r="A24" s="302">
        <v>17</v>
      </c>
      <c r="B24" s="303" t="s">
        <v>1303</v>
      </c>
      <c r="C24" s="304" t="s">
        <v>1304</v>
      </c>
      <c r="D24" s="305" t="s">
        <v>361</v>
      </c>
      <c r="E24" s="306">
        <v>24</v>
      </c>
      <c r="F24" s="379"/>
      <c r="G24" s="306">
        <f t="shared" si="0"/>
        <v>0</v>
      </c>
    </row>
    <row r="25" spans="1:7" x14ac:dyDescent="0.2">
      <c r="A25" s="302">
        <v>18</v>
      </c>
      <c r="B25" s="303" t="s">
        <v>1305</v>
      </c>
      <c r="C25" s="304" t="s">
        <v>1306</v>
      </c>
      <c r="D25" s="305" t="s">
        <v>361</v>
      </c>
      <c r="E25" s="306">
        <v>50</v>
      </c>
      <c r="F25" s="379"/>
      <c r="G25" s="306">
        <f t="shared" si="0"/>
        <v>0</v>
      </c>
    </row>
    <row r="26" spans="1:7" x14ac:dyDescent="0.2">
      <c r="A26" s="302">
        <v>19</v>
      </c>
      <c r="B26" s="303" t="s">
        <v>1307</v>
      </c>
      <c r="C26" s="304" t="s">
        <v>1308</v>
      </c>
      <c r="D26" s="305" t="s">
        <v>361</v>
      </c>
      <c r="E26" s="306">
        <v>50</v>
      </c>
      <c r="F26" s="379"/>
      <c r="G26" s="306">
        <f t="shared" si="0"/>
        <v>0</v>
      </c>
    </row>
    <row r="27" spans="1:7" x14ac:dyDescent="0.2">
      <c r="A27" s="302">
        <v>20</v>
      </c>
      <c r="B27" s="303" t="s">
        <v>1309</v>
      </c>
      <c r="C27" s="304" t="s">
        <v>1310</v>
      </c>
      <c r="D27" s="305" t="s">
        <v>361</v>
      </c>
      <c r="E27" s="306">
        <v>70</v>
      </c>
      <c r="F27" s="379"/>
      <c r="G27" s="306">
        <f t="shared" si="0"/>
        <v>0</v>
      </c>
    </row>
    <row r="28" spans="1:7" x14ac:dyDescent="0.2">
      <c r="A28" s="302">
        <v>21</v>
      </c>
      <c r="B28" s="303" t="s">
        <v>1311</v>
      </c>
      <c r="C28" s="304" t="s">
        <v>1312</v>
      </c>
      <c r="D28" s="305" t="s">
        <v>361</v>
      </c>
      <c r="E28" s="306">
        <v>20</v>
      </c>
      <c r="F28" s="379"/>
      <c r="G28" s="306">
        <f t="shared" si="0"/>
        <v>0</v>
      </c>
    </row>
    <row r="29" spans="1:7" x14ac:dyDescent="0.2">
      <c r="A29" s="302">
        <v>22</v>
      </c>
      <c r="B29" s="303" t="s">
        <v>1313</v>
      </c>
      <c r="C29" s="304" t="s">
        <v>1314</v>
      </c>
      <c r="D29" s="305" t="s">
        <v>361</v>
      </c>
      <c r="E29" s="306">
        <v>35</v>
      </c>
      <c r="F29" s="379"/>
      <c r="G29" s="306">
        <f t="shared" si="0"/>
        <v>0</v>
      </c>
    </row>
    <row r="30" spans="1:7" x14ac:dyDescent="0.2">
      <c r="A30" s="302">
        <v>23</v>
      </c>
      <c r="B30" s="303" t="s">
        <v>1315</v>
      </c>
      <c r="C30" s="304" t="s">
        <v>1316</v>
      </c>
      <c r="D30" s="305" t="s">
        <v>361</v>
      </c>
      <c r="E30" s="306">
        <v>24</v>
      </c>
      <c r="F30" s="379"/>
      <c r="G30" s="306">
        <f t="shared" si="0"/>
        <v>0</v>
      </c>
    </row>
    <row r="31" spans="1:7" x14ac:dyDescent="0.2">
      <c r="A31" s="302">
        <v>24</v>
      </c>
      <c r="B31" s="303" t="s">
        <v>1317</v>
      </c>
      <c r="C31" s="304" t="s">
        <v>1318</v>
      </c>
      <c r="D31" s="305" t="s">
        <v>361</v>
      </c>
      <c r="E31" s="306">
        <v>9</v>
      </c>
      <c r="F31" s="379"/>
      <c r="G31" s="306">
        <f t="shared" si="0"/>
        <v>0</v>
      </c>
    </row>
    <row r="32" spans="1:7" x14ac:dyDescent="0.2">
      <c r="A32" s="302">
        <v>25</v>
      </c>
      <c r="B32" s="303" t="s">
        <v>1319</v>
      </c>
      <c r="C32" s="304" t="s">
        <v>1320</v>
      </c>
      <c r="D32" s="305" t="s">
        <v>136</v>
      </c>
      <c r="E32" s="306">
        <v>140</v>
      </c>
      <c r="F32" s="379"/>
      <c r="G32" s="306">
        <f t="shared" si="0"/>
        <v>0</v>
      </c>
    </row>
    <row r="33" spans="1:7" x14ac:dyDescent="0.2">
      <c r="A33" s="302">
        <v>26</v>
      </c>
      <c r="B33" s="303" t="s">
        <v>1264</v>
      </c>
      <c r="C33" s="304" t="s">
        <v>1321</v>
      </c>
      <c r="D33" s="305" t="s">
        <v>136</v>
      </c>
      <c r="E33" s="306">
        <v>90</v>
      </c>
      <c r="F33" s="379"/>
      <c r="G33" s="306">
        <f t="shared" si="0"/>
        <v>0</v>
      </c>
    </row>
    <row r="34" spans="1:7" x14ac:dyDescent="0.2">
      <c r="A34" s="302">
        <v>27</v>
      </c>
      <c r="B34" s="303" t="s">
        <v>1322</v>
      </c>
      <c r="C34" s="304" t="s">
        <v>1323</v>
      </c>
      <c r="D34" s="305" t="s">
        <v>101</v>
      </c>
      <c r="E34" s="306">
        <v>90</v>
      </c>
      <c r="F34" s="379"/>
      <c r="G34" s="306">
        <f t="shared" si="0"/>
        <v>0</v>
      </c>
    </row>
    <row r="35" spans="1:7" x14ac:dyDescent="0.2">
      <c r="A35" s="302">
        <v>28</v>
      </c>
      <c r="B35" s="303" t="s">
        <v>1324</v>
      </c>
      <c r="C35" s="304" t="s">
        <v>1325</v>
      </c>
      <c r="D35" s="305" t="s">
        <v>361</v>
      </c>
      <c r="E35" s="306">
        <v>25</v>
      </c>
      <c r="F35" s="379"/>
      <c r="G35" s="306">
        <f t="shared" si="0"/>
        <v>0</v>
      </c>
    </row>
    <row r="36" spans="1:7" x14ac:dyDescent="0.2">
      <c r="A36" s="302">
        <v>29</v>
      </c>
      <c r="B36" s="303" t="s">
        <v>1326</v>
      </c>
      <c r="C36" s="304" t="s">
        <v>1327</v>
      </c>
      <c r="D36" s="305" t="s">
        <v>361</v>
      </c>
      <c r="E36" s="306">
        <v>12</v>
      </c>
      <c r="F36" s="379"/>
      <c r="G36" s="306">
        <f t="shared" si="0"/>
        <v>0</v>
      </c>
    </row>
    <row r="37" spans="1:7" x14ac:dyDescent="0.2">
      <c r="A37" s="302">
        <v>30</v>
      </c>
      <c r="B37" s="303" t="s">
        <v>1270</v>
      </c>
      <c r="C37" s="304" t="s">
        <v>1328</v>
      </c>
      <c r="D37" s="305" t="s">
        <v>136</v>
      </c>
      <c r="E37" s="306">
        <v>100</v>
      </c>
      <c r="F37" s="379"/>
      <c r="G37" s="306">
        <f t="shared" si="0"/>
        <v>0</v>
      </c>
    </row>
    <row r="38" spans="1:7" x14ac:dyDescent="0.2">
      <c r="A38" s="307"/>
      <c r="B38" s="308" t="s">
        <v>102</v>
      </c>
      <c r="C38" s="309" t="str">
        <f>CONCATENATE(B7," ",C7)</f>
        <v>M21 Elektromontáže</v>
      </c>
      <c r="D38" s="307"/>
      <c r="E38" s="310"/>
      <c r="F38" s="310"/>
      <c r="G38" s="311">
        <f>SUM(G7:G37)</f>
        <v>0</v>
      </c>
    </row>
  </sheetData>
  <sheetProtection algorithmName="SHA-512" hashValue="svKsF6ETfyumAYsK/Z178yCiJcCC4wUhPrqgMKh1CqDR+xBef+AkcQCMIIThbS/SUDrWVuI5b7SXtqqva5zKkQ==" saltValue="AvPId65kCoqBH9ozURvO+Q==" spinCount="100000" sheet="1" objects="1" scenarios="1"/>
  <mergeCells count="4">
    <mergeCell ref="A1:G1"/>
    <mergeCell ref="A3:B3"/>
    <mergeCell ref="A4:B4"/>
    <mergeCell ref="E4:G4"/>
  </mergeCells>
  <pageMargins left="0.375" right="0.30208333333333331" top="0.47916666666666669" bottom="0.38541666666666669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CB90"/>
  <sheetViews>
    <sheetView showGridLines="0" showZeros="0" zoomScaleNormal="100" zoomScaleSheetLayoutView="100" workbookViewId="0">
      <selection activeCell="F8" sqref="F8:F16"/>
    </sheetView>
  </sheetViews>
  <sheetFormatPr defaultRowHeight="12.75" x14ac:dyDescent="0.2"/>
  <cols>
    <col min="1" max="1" width="4.42578125" style="214" customWidth="1"/>
    <col min="2" max="2" width="11.5703125" style="214" customWidth="1"/>
    <col min="3" max="3" width="40.42578125" style="214" customWidth="1"/>
    <col min="4" max="4" width="5.5703125" style="214" customWidth="1"/>
    <col min="5" max="5" width="8.5703125" style="224" customWidth="1"/>
    <col min="6" max="6" width="9.85546875" style="214" customWidth="1"/>
    <col min="7" max="7" width="13.85546875" style="214" customWidth="1"/>
    <col min="8" max="8" width="11.7109375" style="214" hidden="1" customWidth="1"/>
    <col min="9" max="9" width="11.5703125" style="214" hidden="1" customWidth="1"/>
    <col min="10" max="10" width="11" style="214" hidden="1" customWidth="1"/>
    <col min="11" max="11" width="10.42578125" style="214" hidden="1" customWidth="1"/>
    <col min="12" max="12" width="75.42578125" style="214" customWidth="1"/>
    <col min="13" max="13" width="45.28515625" style="214" customWidth="1"/>
    <col min="14" max="16384" width="9.140625" style="214"/>
  </cols>
  <sheetData>
    <row r="1" spans="1:80" ht="15.75" x14ac:dyDescent="0.25">
      <c r="A1" s="342" t="s">
        <v>1276</v>
      </c>
      <c r="B1" s="342"/>
      <c r="C1" s="342"/>
      <c r="D1" s="342"/>
      <c r="E1" s="342"/>
      <c r="F1" s="342"/>
      <c r="G1" s="342"/>
    </row>
    <row r="2" spans="1:80" ht="14.25" customHeight="1" thickBot="1" x14ac:dyDescent="0.25">
      <c r="B2" s="215"/>
      <c r="C2" s="216"/>
      <c r="D2" s="216"/>
      <c r="E2" s="217"/>
      <c r="F2" s="216"/>
      <c r="G2" s="216"/>
    </row>
    <row r="3" spans="1:80" ht="13.5" thickTop="1" x14ac:dyDescent="0.2">
      <c r="A3" s="331" t="s">
        <v>2</v>
      </c>
      <c r="B3" s="332"/>
      <c r="C3" s="168" t="s">
        <v>105</v>
      </c>
      <c r="D3" s="218"/>
      <c r="E3" s="219" t="s">
        <v>86</v>
      </c>
      <c r="F3" s="220" t="str">
        <f>'SO 03 1 Rek'!H1</f>
        <v>1</v>
      </c>
      <c r="G3" s="221"/>
    </row>
    <row r="4" spans="1:80" ht="13.5" thickBot="1" x14ac:dyDescent="0.25">
      <c r="A4" s="343" t="s">
        <v>77</v>
      </c>
      <c r="B4" s="334"/>
      <c r="C4" s="174" t="s">
        <v>1244</v>
      </c>
      <c r="D4" s="222"/>
      <c r="E4" s="344" t="str">
        <f>'SO 03 1 Rek'!G2</f>
        <v>Vedlejší náklady</v>
      </c>
      <c r="F4" s="345"/>
      <c r="G4" s="346"/>
    </row>
    <row r="5" spans="1:80" ht="13.5" thickTop="1" x14ac:dyDescent="0.2">
      <c r="A5" s="223"/>
      <c r="G5" s="225"/>
    </row>
    <row r="6" spans="1:80" ht="27" customHeight="1" x14ac:dyDescent="0.2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80" x14ac:dyDescent="0.2">
      <c r="A7" s="231" t="s">
        <v>98</v>
      </c>
      <c r="B7" s="232" t="s">
        <v>1245</v>
      </c>
      <c r="C7" s="233" t="s">
        <v>1246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 x14ac:dyDescent="0.2">
      <c r="A8" s="242">
        <v>1</v>
      </c>
      <c r="B8" s="243" t="s">
        <v>1245</v>
      </c>
      <c r="C8" s="244" t="s">
        <v>1248</v>
      </c>
      <c r="D8" s="245" t="s">
        <v>1249</v>
      </c>
      <c r="E8" s="246">
        <v>1</v>
      </c>
      <c r="F8" s="375"/>
      <c r="G8" s="247">
        <f t="shared" ref="G8:G16" si="0">E8*F8</f>
        <v>0</v>
      </c>
      <c r="H8" s="248">
        <v>0</v>
      </c>
      <c r="I8" s="249">
        <f t="shared" ref="I8:I16" si="1">E8*H8</f>
        <v>0</v>
      </c>
      <c r="J8" s="248">
        <v>0</v>
      </c>
      <c r="K8" s="249">
        <f t="shared" ref="K8:K16" si="2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t="shared" ref="BA8:BA16" si="3">IF(AZ8=1,G8,0)</f>
        <v>0</v>
      </c>
      <c r="BB8" s="214">
        <f t="shared" ref="BB8:BB16" si="4">IF(AZ8=2,G8,0)</f>
        <v>0</v>
      </c>
      <c r="BC8" s="214">
        <f t="shared" ref="BC8:BC16" si="5">IF(AZ8=3,G8,0)</f>
        <v>0</v>
      </c>
      <c r="BD8" s="214">
        <f t="shared" ref="BD8:BD16" si="6">IF(AZ8=4,G8,0)</f>
        <v>0</v>
      </c>
      <c r="BE8" s="214">
        <f t="shared" ref="BE8:BE16" si="7">IF(AZ8=5,G8,0)</f>
        <v>0</v>
      </c>
      <c r="CA8" s="241">
        <v>1</v>
      </c>
      <c r="CB8" s="241">
        <v>1</v>
      </c>
    </row>
    <row r="9" spans="1:80" ht="22.5" x14ac:dyDescent="0.2">
      <c r="A9" s="242">
        <v>2</v>
      </c>
      <c r="B9" s="243" t="s">
        <v>1250</v>
      </c>
      <c r="C9" s="244" t="s">
        <v>1251</v>
      </c>
      <c r="D9" s="245" t="s">
        <v>1249</v>
      </c>
      <c r="E9" s="246">
        <v>1</v>
      </c>
      <c r="F9" s="375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 x14ac:dyDescent="0.2">
      <c r="A10" s="242">
        <v>3</v>
      </c>
      <c r="B10" s="243" t="s">
        <v>1252</v>
      </c>
      <c r="C10" s="244" t="s">
        <v>1253</v>
      </c>
      <c r="D10" s="245" t="s">
        <v>1249</v>
      </c>
      <c r="E10" s="246">
        <v>1</v>
      </c>
      <c r="F10" s="375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22.5" x14ac:dyDescent="0.2">
      <c r="A11" s="242">
        <v>4</v>
      </c>
      <c r="B11" s="243" t="s">
        <v>1254</v>
      </c>
      <c r="C11" s="244" t="s">
        <v>1255</v>
      </c>
      <c r="D11" s="245" t="s">
        <v>1249</v>
      </c>
      <c r="E11" s="246">
        <v>1</v>
      </c>
      <c r="F11" s="375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 x14ac:dyDescent="0.2">
      <c r="A12" s="242">
        <v>5</v>
      </c>
      <c r="B12" s="243" t="s">
        <v>1256</v>
      </c>
      <c r="C12" s="244" t="s">
        <v>1257</v>
      </c>
      <c r="D12" s="245" t="s">
        <v>1249</v>
      </c>
      <c r="E12" s="246">
        <v>1</v>
      </c>
      <c r="F12" s="375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x14ac:dyDescent="0.2">
      <c r="A13" s="242">
        <v>6</v>
      </c>
      <c r="B13" s="243" t="s">
        <v>1258</v>
      </c>
      <c r="C13" s="244" t="s">
        <v>1259</v>
      </c>
      <c r="D13" s="245" t="s">
        <v>1249</v>
      </c>
      <c r="E13" s="246">
        <v>1</v>
      </c>
      <c r="F13" s="375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x14ac:dyDescent="0.2">
      <c r="A14" s="242">
        <v>7</v>
      </c>
      <c r="B14" s="243" t="s">
        <v>1260</v>
      </c>
      <c r="C14" s="244" t="s">
        <v>1261</v>
      </c>
      <c r="D14" s="245" t="s">
        <v>1249</v>
      </c>
      <c r="E14" s="246">
        <v>1</v>
      </c>
      <c r="F14" s="375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22.5" x14ac:dyDescent="0.2">
      <c r="A15" s="242">
        <v>8</v>
      </c>
      <c r="B15" s="243" t="s">
        <v>1262</v>
      </c>
      <c r="C15" s="244" t="s">
        <v>1263</v>
      </c>
      <c r="D15" s="245" t="s">
        <v>1249</v>
      </c>
      <c r="E15" s="246">
        <v>1</v>
      </c>
      <c r="F15" s="375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0</v>
      </c>
      <c r="AC15" s="214">
        <v>0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0</v>
      </c>
    </row>
    <row r="16" spans="1:80" x14ac:dyDescent="0.2">
      <c r="A16" s="242">
        <v>9</v>
      </c>
      <c r="B16" s="243" t="s">
        <v>1264</v>
      </c>
      <c r="C16" s="244" t="s">
        <v>1265</v>
      </c>
      <c r="D16" s="245" t="s">
        <v>1249</v>
      </c>
      <c r="E16" s="246">
        <v>1</v>
      </c>
      <c r="F16" s="375"/>
      <c r="G16" s="247">
        <f t="shared" si="0"/>
        <v>0</v>
      </c>
      <c r="H16" s="248">
        <v>0</v>
      </c>
      <c r="I16" s="249">
        <f t="shared" si="1"/>
        <v>0</v>
      </c>
      <c r="J16" s="248">
        <v>0</v>
      </c>
      <c r="K16" s="249">
        <f t="shared" si="2"/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 t="shared" si="3"/>
        <v>0</v>
      </c>
      <c r="BB16" s="214">
        <f t="shared" si="4"/>
        <v>0</v>
      </c>
      <c r="BC16" s="214">
        <f t="shared" si="5"/>
        <v>0</v>
      </c>
      <c r="BD16" s="214">
        <f t="shared" si="6"/>
        <v>0</v>
      </c>
      <c r="BE16" s="214">
        <f t="shared" si="7"/>
        <v>0</v>
      </c>
      <c r="CA16" s="241">
        <v>1</v>
      </c>
      <c r="CB16" s="241">
        <v>1</v>
      </c>
    </row>
    <row r="17" spans="1:57" x14ac:dyDescent="0.2">
      <c r="A17" s="258"/>
      <c r="B17" s="259" t="s">
        <v>102</v>
      </c>
      <c r="C17" s="260" t="s">
        <v>1247</v>
      </c>
      <c r="D17" s="261"/>
      <c r="E17" s="262"/>
      <c r="F17" s="263"/>
      <c r="G17" s="264">
        <f>SUM(G7:G16)</f>
        <v>0</v>
      </c>
      <c r="H17" s="265"/>
      <c r="I17" s="266">
        <f>SUM(I7:I16)</f>
        <v>0</v>
      </c>
      <c r="J17" s="265"/>
      <c r="K17" s="266">
        <f>SUM(K7:K16)</f>
        <v>0</v>
      </c>
      <c r="O17" s="241">
        <v>4</v>
      </c>
      <c r="BA17" s="267">
        <f>SUM(BA7:BA16)</f>
        <v>0</v>
      </c>
      <c r="BB17" s="267">
        <f>SUM(BB7:BB16)</f>
        <v>0</v>
      </c>
      <c r="BC17" s="267">
        <f>SUM(BC7:BC16)</f>
        <v>0</v>
      </c>
      <c r="BD17" s="267">
        <f>SUM(BD7:BD16)</f>
        <v>0</v>
      </c>
      <c r="BE17" s="267">
        <f>SUM(BE7:BE16)</f>
        <v>0</v>
      </c>
    </row>
    <row r="18" spans="1:57" x14ac:dyDescent="0.2">
      <c r="E18" s="214"/>
    </row>
    <row r="19" spans="1:57" x14ac:dyDescent="0.2">
      <c r="E19" s="214"/>
    </row>
    <row r="20" spans="1:57" x14ac:dyDescent="0.2">
      <c r="E20" s="214"/>
    </row>
    <row r="21" spans="1:57" x14ac:dyDescent="0.2">
      <c r="E21" s="214"/>
    </row>
    <row r="22" spans="1:57" x14ac:dyDescent="0.2">
      <c r="E22" s="214"/>
    </row>
    <row r="23" spans="1:57" x14ac:dyDescent="0.2">
      <c r="E23" s="214"/>
    </row>
    <row r="24" spans="1:57" x14ac:dyDescent="0.2">
      <c r="E24" s="214"/>
    </row>
    <row r="25" spans="1:57" x14ac:dyDescent="0.2">
      <c r="E25" s="214"/>
    </row>
    <row r="26" spans="1:57" x14ac:dyDescent="0.2">
      <c r="E26" s="214"/>
    </row>
    <row r="27" spans="1:57" x14ac:dyDescent="0.2">
      <c r="E27" s="214"/>
    </row>
    <row r="28" spans="1:57" x14ac:dyDescent="0.2">
      <c r="E28" s="214"/>
    </row>
    <row r="29" spans="1:57" x14ac:dyDescent="0.2">
      <c r="E29" s="214"/>
    </row>
    <row r="30" spans="1:57" x14ac:dyDescent="0.2">
      <c r="E30" s="214"/>
    </row>
    <row r="31" spans="1:57" x14ac:dyDescent="0.2">
      <c r="E31" s="214"/>
    </row>
    <row r="32" spans="1:57" x14ac:dyDescent="0.2">
      <c r="E32" s="214"/>
    </row>
    <row r="33" spans="1:7" x14ac:dyDescent="0.2">
      <c r="E33" s="214"/>
    </row>
    <row r="34" spans="1:7" x14ac:dyDescent="0.2">
      <c r="E34" s="214"/>
    </row>
    <row r="35" spans="1:7" x14ac:dyDescent="0.2">
      <c r="E35" s="214"/>
    </row>
    <row r="36" spans="1:7" x14ac:dyDescent="0.2">
      <c r="E36" s="214"/>
    </row>
    <row r="37" spans="1:7" x14ac:dyDescent="0.2">
      <c r="E37" s="214"/>
    </row>
    <row r="38" spans="1:7" x14ac:dyDescent="0.2">
      <c r="E38" s="214"/>
    </row>
    <row r="39" spans="1:7" x14ac:dyDescent="0.2">
      <c r="E39" s="214"/>
    </row>
    <row r="40" spans="1:7" x14ac:dyDescent="0.2">
      <c r="E40" s="214"/>
    </row>
    <row r="41" spans="1:7" x14ac:dyDescent="0.2">
      <c r="A41" s="257"/>
      <c r="B41" s="257"/>
      <c r="C41" s="257"/>
      <c r="D41" s="257"/>
      <c r="E41" s="257"/>
      <c r="F41" s="257"/>
      <c r="G41" s="257"/>
    </row>
    <row r="42" spans="1:7" x14ac:dyDescent="0.2">
      <c r="A42" s="257"/>
      <c r="B42" s="257"/>
      <c r="C42" s="257"/>
      <c r="D42" s="257"/>
      <c r="E42" s="257"/>
      <c r="F42" s="257"/>
      <c r="G42" s="257"/>
    </row>
    <row r="43" spans="1:7" x14ac:dyDescent="0.2">
      <c r="A43" s="257"/>
      <c r="B43" s="257"/>
      <c r="C43" s="257"/>
      <c r="D43" s="257"/>
      <c r="E43" s="257"/>
      <c r="F43" s="257"/>
      <c r="G43" s="257"/>
    </row>
    <row r="44" spans="1:7" x14ac:dyDescent="0.2">
      <c r="A44" s="257"/>
      <c r="B44" s="257"/>
      <c r="C44" s="257"/>
      <c r="D44" s="257"/>
      <c r="E44" s="257"/>
      <c r="F44" s="257"/>
      <c r="G44" s="257"/>
    </row>
    <row r="45" spans="1:7" x14ac:dyDescent="0.2">
      <c r="E45" s="214"/>
    </row>
    <row r="46" spans="1:7" x14ac:dyDescent="0.2">
      <c r="E46" s="214"/>
    </row>
    <row r="47" spans="1:7" x14ac:dyDescent="0.2">
      <c r="E47" s="214"/>
    </row>
    <row r="48" spans="1:7" x14ac:dyDescent="0.2">
      <c r="E48" s="214"/>
    </row>
    <row r="49" spans="5:5" x14ac:dyDescent="0.2">
      <c r="E49" s="214"/>
    </row>
    <row r="50" spans="5:5" x14ac:dyDescent="0.2">
      <c r="E50" s="214"/>
    </row>
    <row r="51" spans="5:5" x14ac:dyDescent="0.2">
      <c r="E51" s="214"/>
    </row>
    <row r="52" spans="5:5" x14ac:dyDescent="0.2">
      <c r="E52" s="214"/>
    </row>
    <row r="53" spans="5:5" x14ac:dyDescent="0.2">
      <c r="E53" s="214"/>
    </row>
    <row r="54" spans="5:5" x14ac:dyDescent="0.2">
      <c r="E54" s="214"/>
    </row>
    <row r="55" spans="5:5" x14ac:dyDescent="0.2">
      <c r="E55" s="214"/>
    </row>
    <row r="56" spans="5:5" x14ac:dyDescent="0.2">
      <c r="E56" s="214"/>
    </row>
    <row r="57" spans="5:5" x14ac:dyDescent="0.2">
      <c r="E57" s="214"/>
    </row>
    <row r="58" spans="5:5" x14ac:dyDescent="0.2">
      <c r="E58" s="214"/>
    </row>
    <row r="59" spans="5:5" x14ac:dyDescent="0.2">
      <c r="E59" s="214"/>
    </row>
    <row r="60" spans="5:5" x14ac:dyDescent="0.2">
      <c r="E60" s="214"/>
    </row>
    <row r="61" spans="5:5" x14ac:dyDescent="0.2">
      <c r="E61" s="214"/>
    </row>
    <row r="62" spans="5:5" x14ac:dyDescent="0.2">
      <c r="E62" s="214"/>
    </row>
    <row r="63" spans="5:5" x14ac:dyDescent="0.2">
      <c r="E63" s="214"/>
    </row>
    <row r="64" spans="5:5" x14ac:dyDescent="0.2">
      <c r="E64" s="214"/>
    </row>
    <row r="65" spans="1:7" x14ac:dyDescent="0.2">
      <c r="E65" s="214"/>
    </row>
    <row r="66" spans="1:7" x14ac:dyDescent="0.2">
      <c r="E66" s="214"/>
    </row>
    <row r="67" spans="1:7" x14ac:dyDescent="0.2">
      <c r="E67" s="214"/>
    </row>
    <row r="68" spans="1:7" x14ac:dyDescent="0.2">
      <c r="E68" s="214"/>
    </row>
    <row r="69" spans="1:7" x14ac:dyDescent="0.2">
      <c r="E69" s="214"/>
    </row>
    <row r="70" spans="1:7" x14ac:dyDescent="0.2">
      <c r="E70" s="214"/>
    </row>
    <row r="71" spans="1:7" x14ac:dyDescent="0.2">
      <c r="E71" s="214"/>
    </row>
    <row r="72" spans="1:7" x14ac:dyDescent="0.2">
      <c r="E72" s="214"/>
    </row>
    <row r="73" spans="1:7" x14ac:dyDescent="0.2">
      <c r="E73" s="214"/>
    </row>
    <row r="74" spans="1:7" x14ac:dyDescent="0.2">
      <c r="E74" s="214"/>
    </row>
    <row r="75" spans="1:7" x14ac:dyDescent="0.2">
      <c r="E75" s="214"/>
    </row>
    <row r="76" spans="1:7" x14ac:dyDescent="0.2">
      <c r="A76" s="268"/>
      <c r="B76" s="268"/>
    </row>
    <row r="77" spans="1:7" x14ac:dyDescent="0.2">
      <c r="A77" s="257"/>
      <c r="B77" s="257"/>
      <c r="C77" s="269"/>
      <c r="D77" s="269"/>
      <c r="E77" s="270"/>
      <c r="F77" s="269"/>
      <c r="G77" s="271"/>
    </row>
    <row r="78" spans="1:7" x14ac:dyDescent="0.2">
      <c r="A78" s="272"/>
      <c r="B78" s="272"/>
      <c r="C78" s="257"/>
      <c r="D78" s="257"/>
      <c r="E78" s="273"/>
      <c r="F78" s="257"/>
      <c r="G78" s="257"/>
    </row>
    <row r="79" spans="1:7" x14ac:dyDescent="0.2">
      <c r="A79" s="257"/>
      <c r="B79" s="257"/>
      <c r="C79" s="257"/>
      <c r="D79" s="257"/>
      <c r="E79" s="273"/>
      <c r="F79" s="257"/>
      <c r="G79" s="257"/>
    </row>
    <row r="80" spans="1:7" x14ac:dyDescent="0.2">
      <c r="A80" s="257"/>
      <c r="B80" s="257"/>
      <c r="C80" s="257"/>
      <c r="D80" s="257"/>
      <c r="E80" s="273"/>
      <c r="F80" s="257"/>
      <c r="G80" s="257"/>
    </row>
    <row r="81" spans="1:7" x14ac:dyDescent="0.2">
      <c r="A81" s="257"/>
      <c r="B81" s="257"/>
      <c r="C81" s="257"/>
      <c r="D81" s="257"/>
      <c r="E81" s="273"/>
      <c r="F81" s="257"/>
      <c r="G81" s="257"/>
    </row>
    <row r="82" spans="1:7" x14ac:dyDescent="0.2">
      <c r="A82" s="257"/>
      <c r="B82" s="257"/>
      <c r="C82" s="257"/>
      <c r="D82" s="257"/>
      <c r="E82" s="273"/>
      <c r="F82" s="257"/>
      <c r="G82" s="257"/>
    </row>
    <row r="83" spans="1:7" x14ac:dyDescent="0.2">
      <c r="A83" s="257"/>
      <c r="B83" s="257"/>
      <c r="C83" s="257"/>
      <c r="D83" s="257"/>
      <c r="E83" s="273"/>
      <c r="F83" s="257"/>
      <c r="G83" s="257"/>
    </row>
    <row r="84" spans="1:7" x14ac:dyDescent="0.2">
      <c r="A84" s="257"/>
      <c r="B84" s="257"/>
      <c r="C84" s="257"/>
      <c r="D84" s="257"/>
      <c r="E84" s="273"/>
      <c r="F84" s="257"/>
      <c r="G84" s="257"/>
    </row>
    <row r="85" spans="1:7" x14ac:dyDescent="0.2">
      <c r="A85" s="257"/>
      <c r="B85" s="257"/>
      <c r="C85" s="257"/>
      <c r="D85" s="257"/>
      <c r="E85" s="273"/>
      <c r="F85" s="257"/>
      <c r="G85" s="257"/>
    </row>
    <row r="86" spans="1:7" x14ac:dyDescent="0.2">
      <c r="A86" s="257"/>
      <c r="B86" s="257"/>
      <c r="C86" s="257"/>
      <c r="D86" s="257"/>
      <c r="E86" s="273"/>
      <c r="F86" s="257"/>
      <c r="G86" s="257"/>
    </row>
    <row r="87" spans="1:7" x14ac:dyDescent="0.2">
      <c r="A87" s="257"/>
      <c r="B87" s="257"/>
      <c r="C87" s="257"/>
      <c r="D87" s="257"/>
      <c r="E87" s="273"/>
      <c r="F87" s="257"/>
      <c r="G87" s="257"/>
    </row>
    <row r="88" spans="1:7" x14ac:dyDescent="0.2">
      <c r="A88" s="257"/>
      <c r="B88" s="257"/>
      <c r="C88" s="257"/>
      <c r="D88" s="257"/>
      <c r="E88" s="273"/>
      <c r="F88" s="257"/>
      <c r="G88" s="257"/>
    </row>
    <row r="89" spans="1:7" x14ac:dyDescent="0.2">
      <c r="A89" s="257"/>
      <c r="B89" s="257"/>
      <c r="C89" s="257"/>
      <c r="D89" s="257"/>
      <c r="E89" s="273"/>
      <c r="F89" s="257"/>
      <c r="G89" s="257"/>
    </row>
    <row r="90" spans="1:7" x14ac:dyDescent="0.2">
      <c r="A90" s="257"/>
      <c r="B90" s="257"/>
      <c r="C90" s="257"/>
      <c r="D90" s="257"/>
      <c r="E90" s="273"/>
      <c r="F90" s="257"/>
      <c r="G90" s="257"/>
    </row>
  </sheetData>
  <sheetProtection algorithmName="SHA-512" hashValue="RS/UTJf5GgiOeucsIp1m6/+pQslZLmSt3EQsUzQf9pd2eQXpSdSMYC2JuphqsiM9JdxpevZen0sBV8ydREC+MA==" saltValue="xID81jpHKsAMnZV27exu0w==" spinCount="100000" sheet="1" objects="1" scenarios="1"/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BE51"/>
  <sheetViews>
    <sheetView topLeftCell="A34"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75" t="s">
        <v>32</v>
      </c>
      <c r="B1" s="76"/>
      <c r="C1" s="76"/>
      <c r="D1" s="76"/>
      <c r="E1" s="76"/>
      <c r="F1" s="76"/>
      <c r="G1" s="76"/>
    </row>
    <row r="2" spans="1:57" ht="12.75" customHeight="1" x14ac:dyDescent="0.2">
      <c r="A2" s="77" t="s">
        <v>33</v>
      </c>
      <c r="B2" s="78"/>
      <c r="C2" s="79" t="s">
        <v>99</v>
      </c>
      <c r="D2" s="79" t="s">
        <v>1268</v>
      </c>
      <c r="E2" s="80"/>
      <c r="F2" s="81" t="s">
        <v>34</v>
      </c>
      <c r="G2" s="82"/>
    </row>
    <row r="3" spans="1:57" ht="3" hidden="1" customHeight="1" x14ac:dyDescent="0.2">
      <c r="A3" s="83"/>
      <c r="B3" s="84"/>
      <c r="C3" s="85"/>
      <c r="D3" s="85"/>
      <c r="E3" s="86"/>
      <c r="F3" s="87"/>
      <c r="G3" s="88"/>
    </row>
    <row r="4" spans="1:57" ht="12" customHeight="1" x14ac:dyDescent="0.2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57" ht="12.95" customHeight="1" x14ac:dyDescent="0.2">
      <c r="A5" s="91" t="s">
        <v>1267</v>
      </c>
      <c r="B5" s="92"/>
      <c r="C5" s="93" t="s">
        <v>1268</v>
      </c>
      <c r="D5" s="94"/>
      <c r="E5" s="92"/>
      <c r="F5" s="87" t="s">
        <v>37</v>
      </c>
      <c r="G5" s="88"/>
    </row>
    <row r="6" spans="1:57" ht="12.95" customHeight="1" x14ac:dyDescent="0.2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57" ht="12.95" customHeight="1" x14ac:dyDescent="0.2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57" x14ac:dyDescent="0.2">
      <c r="A8" s="103" t="s">
        <v>41</v>
      </c>
      <c r="B8" s="87"/>
      <c r="C8" s="326" t="s">
        <v>176</v>
      </c>
      <c r="D8" s="326"/>
      <c r="E8" s="327"/>
      <c r="F8" s="104" t="s">
        <v>42</v>
      </c>
      <c r="G8" s="105"/>
      <c r="H8" s="106"/>
      <c r="I8" s="107"/>
    </row>
    <row r="9" spans="1:57" x14ac:dyDescent="0.2">
      <c r="A9" s="103" t="s">
        <v>43</v>
      </c>
      <c r="B9" s="87"/>
      <c r="C9" s="326"/>
      <c r="D9" s="326"/>
      <c r="E9" s="327"/>
      <c r="F9" s="87"/>
      <c r="G9" s="108"/>
      <c r="H9" s="109"/>
    </row>
    <row r="10" spans="1:57" x14ac:dyDescent="0.2">
      <c r="A10" s="103" t="s">
        <v>44</v>
      </c>
      <c r="B10" s="87"/>
      <c r="C10" s="326" t="s">
        <v>175</v>
      </c>
      <c r="D10" s="326"/>
      <c r="E10" s="326"/>
      <c r="F10" s="110"/>
      <c r="G10" s="111"/>
      <c r="H10" s="112"/>
    </row>
    <row r="11" spans="1:57" ht="13.5" customHeight="1" x14ac:dyDescent="0.2">
      <c r="A11" s="103" t="s">
        <v>45</v>
      </c>
      <c r="B11" s="87"/>
      <c r="C11" s="326"/>
      <c r="D11" s="326"/>
      <c r="E11" s="326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57" ht="12.75" customHeight="1" x14ac:dyDescent="0.2">
      <c r="A12" s="116" t="s">
        <v>47</v>
      </c>
      <c r="B12" s="84"/>
      <c r="C12" s="328"/>
      <c r="D12" s="328"/>
      <c r="E12" s="328"/>
      <c r="F12" s="117" t="s">
        <v>48</v>
      </c>
      <c r="G12" s="118"/>
      <c r="H12" s="109"/>
    </row>
    <row r="13" spans="1:57" ht="28.5" customHeight="1" thickBot="1" x14ac:dyDescent="0.25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57" ht="17.25" customHeight="1" thickBot="1" x14ac:dyDescent="0.25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57" ht="15.95" customHeight="1" x14ac:dyDescent="0.2">
      <c r="A15" s="128"/>
      <c r="B15" s="129" t="s">
        <v>52</v>
      </c>
      <c r="C15" s="130">
        <f>'SO 04 1 Rek'!E8</f>
        <v>0</v>
      </c>
      <c r="D15" s="131">
        <f>'SO 04 1 Rek'!A16</f>
        <v>0</v>
      </c>
      <c r="E15" s="132"/>
      <c r="F15" s="133"/>
      <c r="G15" s="130">
        <f>'SO 04 1 Rek'!I16</f>
        <v>0</v>
      </c>
    </row>
    <row r="16" spans="1:57" ht="15.95" customHeight="1" x14ac:dyDescent="0.2">
      <c r="A16" s="128" t="s">
        <v>53</v>
      </c>
      <c r="B16" s="129" t="s">
        <v>54</v>
      </c>
      <c r="C16" s="130">
        <f>'SO 04 1 Rek'!F8</f>
        <v>0</v>
      </c>
      <c r="D16" s="83"/>
      <c r="E16" s="134"/>
      <c r="F16" s="135"/>
      <c r="G16" s="130"/>
    </row>
    <row r="17" spans="1:7" ht="15.95" customHeight="1" x14ac:dyDescent="0.2">
      <c r="A17" s="128" t="s">
        <v>55</v>
      </c>
      <c r="B17" s="129" t="s">
        <v>56</v>
      </c>
      <c r="C17" s="130">
        <f>'SO 04 1 Rek'!H8</f>
        <v>0</v>
      </c>
      <c r="D17" s="83"/>
      <c r="E17" s="134"/>
      <c r="F17" s="135"/>
      <c r="G17" s="130"/>
    </row>
    <row r="18" spans="1:7" ht="15.95" customHeight="1" x14ac:dyDescent="0.2">
      <c r="A18" s="136" t="s">
        <v>57</v>
      </c>
      <c r="B18" s="137" t="s">
        <v>58</v>
      </c>
      <c r="C18" s="130">
        <f>'SO 04 1 Rek'!G8</f>
        <v>0</v>
      </c>
      <c r="D18" s="83"/>
      <c r="E18" s="134"/>
      <c r="F18" s="135"/>
      <c r="G18" s="130"/>
    </row>
    <row r="19" spans="1:7" ht="15.95" customHeight="1" x14ac:dyDescent="0.2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 x14ac:dyDescent="0.2">
      <c r="A20" s="138"/>
      <c r="B20" s="129"/>
      <c r="C20" s="130"/>
      <c r="D20" s="83"/>
      <c r="E20" s="134"/>
      <c r="F20" s="135"/>
      <c r="G20" s="130"/>
    </row>
    <row r="21" spans="1:7" ht="15.95" customHeight="1" x14ac:dyDescent="0.2">
      <c r="A21" s="138" t="s">
        <v>29</v>
      </c>
      <c r="B21" s="129"/>
      <c r="C21" s="130">
        <f>'SO 04 1 Rek'!I8</f>
        <v>0</v>
      </c>
      <c r="D21" s="83"/>
      <c r="E21" s="134"/>
      <c r="F21" s="135"/>
      <c r="G21" s="130"/>
    </row>
    <row r="22" spans="1:7" ht="15.95" customHeight="1" x14ac:dyDescent="0.2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 x14ac:dyDescent="0.25">
      <c r="A23" s="329" t="s">
        <v>62</v>
      </c>
      <c r="B23" s="330"/>
      <c r="C23" s="140">
        <f>C22+G23</f>
        <v>0</v>
      </c>
      <c r="D23" s="141" t="s">
        <v>63</v>
      </c>
      <c r="E23" s="142"/>
      <c r="F23" s="143"/>
      <c r="G23" s="130">
        <f>'SO 04 1 Rek'!H14</f>
        <v>0</v>
      </c>
    </row>
    <row r="24" spans="1:7" x14ac:dyDescent="0.2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x14ac:dyDescent="0.2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 x14ac:dyDescent="0.2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x14ac:dyDescent="0.2">
      <c r="A27" s="139"/>
      <c r="B27" s="153"/>
      <c r="C27" s="149"/>
      <c r="D27" s="109"/>
      <c r="F27" s="150"/>
      <c r="G27" s="151"/>
    </row>
    <row r="28" spans="1:7" x14ac:dyDescent="0.2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 x14ac:dyDescent="0.2">
      <c r="A29" s="139"/>
      <c r="B29" s="109"/>
      <c r="C29" s="155"/>
      <c r="D29" s="156"/>
      <c r="E29" s="155"/>
      <c r="F29" s="109"/>
      <c r="G29" s="151"/>
    </row>
    <row r="30" spans="1:7" x14ac:dyDescent="0.2">
      <c r="A30" s="157" t="s">
        <v>11</v>
      </c>
      <c r="B30" s="158"/>
      <c r="C30" s="159">
        <v>21</v>
      </c>
      <c r="D30" s="158" t="s">
        <v>71</v>
      </c>
      <c r="E30" s="160"/>
      <c r="F30" s="321">
        <f>C23-F32</f>
        <v>0</v>
      </c>
      <c r="G30" s="322"/>
    </row>
    <row r="31" spans="1:7" x14ac:dyDescent="0.2">
      <c r="A31" s="157" t="s">
        <v>72</v>
      </c>
      <c r="B31" s="158"/>
      <c r="C31" s="159">
        <f>C30</f>
        <v>21</v>
      </c>
      <c r="D31" s="158" t="s">
        <v>73</v>
      </c>
      <c r="E31" s="160"/>
      <c r="F31" s="321">
        <f>ROUND(PRODUCT(F30,C31/100),0)</f>
        <v>0</v>
      </c>
      <c r="G31" s="322"/>
    </row>
    <row r="32" spans="1:7" x14ac:dyDescent="0.2">
      <c r="A32" s="157" t="s">
        <v>11</v>
      </c>
      <c r="B32" s="158"/>
      <c r="C32" s="159">
        <v>0</v>
      </c>
      <c r="D32" s="158" t="s">
        <v>73</v>
      </c>
      <c r="E32" s="160"/>
      <c r="F32" s="321">
        <v>0</v>
      </c>
      <c r="G32" s="322"/>
    </row>
    <row r="33" spans="1:8" x14ac:dyDescent="0.2">
      <c r="A33" s="157" t="s">
        <v>72</v>
      </c>
      <c r="B33" s="161"/>
      <c r="C33" s="162">
        <f>C32</f>
        <v>0</v>
      </c>
      <c r="D33" s="158" t="s">
        <v>73</v>
      </c>
      <c r="E33" s="135"/>
      <c r="F33" s="321">
        <f>ROUND(PRODUCT(F32,C33/100),0)</f>
        <v>0</v>
      </c>
      <c r="G33" s="322"/>
    </row>
    <row r="34" spans="1:8" s="166" customFormat="1" ht="19.5" customHeight="1" thickBot="1" x14ac:dyDescent="0.3">
      <c r="A34" s="163" t="s">
        <v>74</v>
      </c>
      <c r="B34" s="164"/>
      <c r="C34" s="164"/>
      <c r="D34" s="164"/>
      <c r="E34" s="165"/>
      <c r="F34" s="323">
        <f>ROUND(SUM(F30:F33),0)</f>
        <v>0</v>
      </c>
      <c r="G34" s="324"/>
    </row>
    <row r="36" spans="1:8" x14ac:dyDescent="0.2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325"/>
      <c r="C37" s="325"/>
      <c r="D37" s="325"/>
      <c r="E37" s="325"/>
      <c r="F37" s="325"/>
      <c r="G37" s="325"/>
      <c r="H37" s="1" t="s">
        <v>1</v>
      </c>
    </row>
    <row r="38" spans="1:8" ht="12.75" customHeight="1" x14ac:dyDescent="0.2">
      <c r="A38" s="167"/>
      <c r="B38" s="325"/>
      <c r="C38" s="325"/>
      <c r="D38" s="325"/>
      <c r="E38" s="325"/>
      <c r="F38" s="325"/>
      <c r="G38" s="325"/>
      <c r="H38" s="1" t="s">
        <v>1</v>
      </c>
    </row>
    <row r="39" spans="1:8" x14ac:dyDescent="0.2">
      <c r="A39" s="167"/>
      <c r="B39" s="325"/>
      <c r="C39" s="325"/>
      <c r="D39" s="325"/>
      <c r="E39" s="325"/>
      <c r="F39" s="325"/>
      <c r="G39" s="325"/>
      <c r="H39" s="1" t="s">
        <v>1</v>
      </c>
    </row>
    <row r="40" spans="1:8" x14ac:dyDescent="0.2">
      <c r="A40" s="167"/>
      <c r="B40" s="325"/>
      <c r="C40" s="325"/>
      <c r="D40" s="325"/>
      <c r="E40" s="325"/>
      <c r="F40" s="325"/>
      <c r="G40" s="325"/>
      <c r="H40" s="1" t="s">
        <v>1</v>
      </c>
    </row>
    <row r="41" spans="1:8" x14ac:dyDescent="0.2">
      <c r="A41" s="167"/>
      <c r="B41" s="325"/>
      <c r="C41" s="325"/>
      <c r="D41" s="325"/>
      <c r="E41" s="325"/>
      <c r="F41" s="325"/>
      <c r="G41" s="325"/>
      <c r="H41" s="1" t="s">
        <v>1</v>
      </c>
    </row>
    <row r="42" spans="1:8" x14ac:dyDescent="0.2">
      <c r="A42" s="167"/>
      <c r="B42" s="325"/>
      <c r="C42" s="325"/>
      <c r="D42" s="325"/>
      <c r="E42" s="325"/>
      <c r="F42" s="325"/>
      <c r="G42" s="325"/>
      <c r="H42" s="1" t="s">
        <v>1</v>
      </c>
    </row>
    <row r="43" spans="1:8" x14ac:dyDescent="0.2">
      <c r="A43" s="167"/>
      <c r="B43" s="325"/>
      <c r="C43" s="325"/>
      <c r="D43" s="325"/>
      <c r="E43" s="325"/>
      <c r="F43" s="325"/>
      <c r="G43" s="325"/>
      <c r="H43" s="1" t="s">
        <v>1</v>
      </c>
    </row>
    <row r="44" spans="1:8" ht="12.75" customHeight="1" x14ac:dyDescent="0.2">
      <c r="A44" s="167"/>
      <c r="B44" s="325"/>
      <c r="C44" s="325"/>
      <c r="D44" s="325"/>
      <c r="E44" s="325"/>
      <c r="F44" s="325"/>
      <c r="G44" s="325"/>
      <c r="H44" s="1" t="s">
        <v>1</v>
      </c>
    </row>
    <row r="45" spans="1:8" ht="12.75" customHeight="1" x14ac:dyDescent="0.2">
      <c r="A45" s="167"/>
      <c r="B45" s="325"/>
      <c r="C45" s="325"/>
      <c r="D45" s="325"/>
      <c r="E45" s="325"/>
      <c r="F45" s="325"/>
      <c r="G45" s="325"/>
      <c r="H45" s="1" t="s">
        <v>1</v>
      </c>
    </row>
    <row r="46" spans="1:8" x14ac:dyDescent="0.2">
      <c r="B46" s="320"/>
      <c r="C46" s="320"/>
      <c r="D46" s="320"/>
      <c r="E46" s="320"/>
      <c r="F46" s="320"/>
      <c r="G46" s="320"/>
    </row>
    <row r="47" spans="1:8" x14ac:dyDescent="0.2">
      <c r="B47" s="320"/>
      <c r="C47" s="320"/>
      <c r="D47" s="320"/>
      <c r="E47" s="320"/>
      <c r="F47" s="320"/>
      <c r="G47" s="320"/>
    </row>
    <row r="48" spans="1:8" x14ac:dyDescent="0.2">
      <c r="B48" s="320"/>
      <c r="C48" s="320"/>
      <c r="D48" s="320"/>
      <c r="E48" s="320"/>
      <c r="F48" s="320"/>
      <c r="G48" s="320"/>
    </row>
    <row r="49" spans="2:7" x14ac:dyDescent="0.2">
      <c r="B49" s="320"/>
      <c r="C49" s="320"/>
      <c r="D49" s="320"/>
      <c r="E49" s="320"/>
      <c r="F49" s="320"/>
      <c r="G49" s="320"/>
    </row>
    <row r="50" spans="2:7" x14ac:dyDescent="0.2">
      <c r="B50" s="320"/>
      <c r="C50" s="320"/>
      <c r="D50" s="320"/>
      <c r="E50" s="320"/>
      <c r="F50" s="320"/>
      <c r="G50" s="320"/>
    </row>
    <row r="51" spans="2:7" x14ac:dyDescent="0.2">
      <c r="B51" s="320"/>
      <c r="C51" s="320"/>
      <c r="D51" s="320"/>
      <c r="E51" s="320"/>
      <c r="F51" s="320"/>
      <c r="G51" s="32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/>
  <dimension ref="A1:BE65"/>
  <sheetViews>
    <sheetView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331" t="s">
        <v>2</v>
      </c>
      <c r="B1" s="33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57" ht="13.5" thickBot="1" x14ac:dyDescent="0.25">
      <c r="A2" s="333" t="s">
        <v>77</v>
      </c>
      <c r="B2" s="334"/>
      <c r="C2" s="174" t="s">
        <v>1269</v>
      </c>
      <c r="D2" s="175"/>
      <c r="E2" s="176"/>
      <c r="F2" s="175"/>
      <c r="G2" s="335" t="s">
        <v>1268</v>
      </c>
      <c r="H2" s="336"/>
      <c r="I2" s="337"/>
    </row>
    <row r="3" spans="1:57" ht="13.5" thickTop="1" x14ac:dyDescent="0.2">
      <c r="F3" s="109"/>
    </row>
    <row r="4" spans="1:57" ht="19.5" customHeight="1" x14ac:dyDescent="0.25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spans="1:57" ht="13.5" thickBot="1" x14ac:dyDescent="0.25"/>
    <row r="6" spans="1:57" s="109" customFormat="1" ht="13.5" thickBot="1" x14ac:dyDescent="0.25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57" s="109" customFormat="1" ht="13.5" thickBot="1" x14ac:dyDescent="0.25">
      <c r="A7" s="274" t="str">
        <f>'SO 04 1 Pol'!B7</f>
        <v>01</v>
      </c>
      <c r="B7" s="47" t="str">
        <f>'SO 04 1 Pol'!C7</f>
        <v>Vedlejší rozpočtové náklady</v>
      </c>
      <c r="D7" s="186"/>
      <c r="E7" s="275">
        <f>'SO 04 1 Pol'!BA9</f>
        <v>0</v>
      </c>
      <c r="F7" s="276">
        <f>'SO 04 1 Pol'!BB9</f>
        <v>0</v>
      </c>
      <c r="G7" s="276">
        <f>'SO 04 1 Pol'!BC9</f>
        <v>0</v>
      </c>
      <c r="H7" s="276">
        <f>'SO 04 1 Pol'!BD9</f>
        <v>0</v>
      </c>
      <c r="I7" s="277">
        <f>'SO 04 1 Pol'!BE9</f>
        <v>0</v>
      </c>
    </row>
    <row r="8" spans="1:57" s="4" customFormat="1" ht="13.5" thickBot="1" x14ac:dyDescent="0.25">
      <c r="A8" s="187"/>
      <c r="B8" s="188" t="s">
        <v>80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57" x14ac:dyDescent="0.2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 x14ac:dyDescent="0.25">
      <c r="A10" s="178" t="s">
        <v>81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spans="1:57" ht="13.5" thickBot="1" x14ac:dyDescent="0.25"/>
    <row r="12" spans="1:57" x14ac:dyDescent="0.2">
      <c r="A12" s="144" t="s">
        <v>82</v>
      </c>
      <c r="B12" s="145"/>
      <c r="C12" s="145"/>
      <c r="D12" s="194"/>
      <c r="E12" s="195" t="s">
        <v>83</v>
      </c>
      <c r="F12" s="196" t="s">
        <v>12</v>
      </c>
      <c r="G12" s="197" t="s">
        <v>84</v>
      </c>
      <c r="H12" s="198"/>
      <c r="I12" s="199" t="s">
        <v>83</v>
      </c>
    </row>
    <row r="13" spans="1:57" x14ac:dyDescent="0.2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57" ht="13.5" thickBot="1" x14ac:dyDescent="0.25">
      <c r="A14" s="206"/>
      <c r="B14" s="207" t="s">
        <v>85</v>
      </c>
      <c r="C14" s="208"/>
      <c r="D14" s="209"/>
      <c r="E14" s="210"/>
      <c r="F14" s="211"/>
      <c r="G14" s="211"/>
      <c r="H14" s="338">
        <f>SUM(I13:I13)</f>
        <v>0</v>
      </c>
      <c r="I14" s="339"/>
    </row>
    <row r="16" spans="1:57" x14ac:dyDescent="0.2">
      <c r="B16" s="4"/>
      <c r="F16" s="212"/>
      <c r="G16" s="213"/>
      <c r="H16" s="213"/>
      <c r="I16" s="31"/>
    </row>
    <row r="17" spans="6:9" x14ac:dyDescent="0.2">
      <c r="F17" s="212"/>
      <c r="G17" s="213"/>
      <c r="H17" s="213"/>
      <c r="I17" s="31"/>
    </row>
    <row r="18" spans="6:9" x14ac:dyDescent="0.2">
      <c r="F18" s="212"/>
      <c r="G18" s="213"/>
      <c r="H18" s="213"/>
      <c r="I18" s="31"/>
    </row>
    <row r="19" spans="6:9" x14ac:dyDescent="0.2">
      <c r="F19" s="212"/>
      <c r="G19" s="213"/>
      <c r="H19" s="213"/>
      <c r="I19" s="31"/>
    </row>
    <row r="20" spans="6:9" x14ac:dyDescent="0.2">
      <c r="F20" s="212"/>
      <c r="G20" s="213"/>
      <c r="H20" s="213"/>
      <c r="I20" s="31"/>
    </row>
    <row r="21" spans="6:9" x14ac:dyDescent="0.2">
      <c r="F21" s="212"/>
      <c r="G21" s="213"/>
      <c r="H21" s="213"/>
      <c r="I21" s="31"/>
    </row>
    <row r="22" spans="6:9" x14ac:dyDescent="0.2">
      <c r="F22" s="212"/>
      <c r="G22" s="213"/>
      <c r="H22" s="213"/>
      <c r="I22" s="31"/>
    </row>
    <row r="23" spans="6:9" x14ac:dyDescent="0.2">
      <c r="F23" s="212"/>
      <c r="G23" s="213"/>
      <c r="H23" s="213"/>
      <c r="I23" s="31"/>
    </row>
    <row r="24" spans="6:9" x14ac:dyDescent="0.2">
      <c r="F24" s="212"/>
      <c r="G24" s="213"/>
      <c r="H24" s="213"/>
      <c r="I24" s="31"/>
    </row>
    <row r="25" spans="6:9" x14ac:dyDescent="0.2">
      <c r="F25" s="212"/>
      <c r="G25" s="213"/>
      <c r="H25" s="213"/>
      <c r="I25" s="31"/>
    </row>
    <row r="26" spans="6:9" x14ac:dyDescent="0.2">
      <c r="F26" s="212"/>
      <c r="G26" s="213"/>
      <c r="H26" s="213"/>
      <c r="I26" s="31"/>
    </row>
    <row r="27" spans="6:9" x14ac:dyDescent="0.2">
      <c r="F27" s="212"/>
      <c r="G27" s="213"/>
      <c r="H27" s="213"/>
      <c r="I27" s="31"/>
    </row>
    <row r="28" spans="6:9" x14ac:dyDescent="0.2">
      <c r="F28" s="212"/>
      <c r="G28" s="213"/>
      <c r="H28" s="213"/>
      <c r="I28" s="31"/>
    </row>
    <row r="29" spans="6:9" x14ac:dyDescent="0.2">
      <c r="F29" s="212"/>
      <c r="G29" s="213"/>
      <c r="H29" s="213"/>
      <c r="I29" s="31"/>
    </row>
    <row r="30" spans="6:9" x14ac:dyDescent="0.2">
      <c r="F30" s="212"/>
      <c r="G30" s="213"/>
      <c r="H30" s="213"/>
      <c r="I30" s="31"/>
    </row>
    <row r="31" spans="6:9" x14ac:dyDescent="0.2">
      <c r="F31" s="212"/>
      <c r="G31" s="213"/>
      <c r="H31" s="213"/>
      <c r="I31" s="31"/>
    </row>
    <row r="32" spans="6:9" x14ac:dyDescent="0.2">
      <c r="F32" s="212"/>
      <c r="G32" s="213"/>
      <c r="H32" s="213"/>
      <c r="I32" s="31"/>
    </row>
    <row r="33" spans="6:9" x14ac:dyDescent="0.2">
      <c r="F33" s="212"/>
      <c r="G33" s="213"/>
      <c r="H33" s="213"/>
      <c r="I33" s="31"/>
    </row>
    <row r="34" spans="6:9" x14ac:dyDescent="0.2">
      <c r="F34" s="212"/>
      <c r="G34" s="213"/>
      <c r="H34" s="213"/>
      <c r="I34" s="31"/>
    </row>
    <row r="35" spans="6:9" x14ac:dyDescent="0.2">
      <c r="F35" s="212"/>
      <c r="G35" s="213"/>
      <c r="H35" s="213"/>
      <c r="I35" s="31"/>
    </row>
    <row r="36" spans="6:9" x14ac:dyDescent="0.2">
      <c r="F36" s="212"/>
      <c r="G36" s="213"/>
      <c r="H36" s="213"/>
      <c r="I36" s="31"/>
    </row>
    <row r="37" spans="6:9" x14ac:dyDescent="0.2">
      <c r="F37" s="212"/>
      <c r="G37" s="213"/>
      <c r="H37" s="213"/>
      <c r="I37" s="31"/>
    </row>
    <row r="38" spans="6:9" x14ac:dyDescent="0.2">
      <c r="F38" s="212"/>
      <c r="G38" s="213"/>
      <c r="H38" s="213"/>
      <c r="I38" s="31"/>
    </row>
    <row r="39" spans="6:9" x14ac:dyDescent="0.2">
      <c r="F39" s="212"/>
      <c r="G39" s="213"/>
      <c r="H39" s="213"/>
      <c r="I39" s="31"/>
    </row>
    <row r="40" spans="6:9" x14ac:dyDescent="0.2">
      <c r="F40" s="212"/>
      <c r="G40" s="213"/>
      <c r="H40" s="213"/>
      <c r="I40" s="31"/>
    </row>
    <row r="41" spans="6:9" x14ac:dyDescent="0.2">
      <c r="F41" s="212"/>
      <c r="G41" s="213"/>
      <c r="H41" s="213"/>
      <c r="I41" s="31"/>
    </row>
    <row r="42" spans="6:9" x14ac:dyDescent="0.2">
      <c r="F42" s="212"/>
      <c r="G42" s="213"/>
      <c r="H42" s="213"/>
      <c r="I42" s="31"/>
    </row>
    <row r="43" spans="6:9" x14ac:dyDescent="0.2">
      <c r="F43" s="212"/>
      <c r="G43" s="213"/>
      <c r="H43" s="213"/>
      <c r="I43" s="31"/>
    </row>
    <row r="44" spans="6:9" x14ac:dyDescent="0.2">
      <c r="F44" s="212"/>
      <c r="G44" s="213"/>
      <c r="H44" s="213"/>
      <c r="I44" s="31"/>
    </row>
    <row r="45" spans="6:9" x14ac:dyDescent="0.2">
      <c r="F45" s="212"/>
      <c r="G45" s="213"/>
      <c r="H45" s="213"/>
      <c r="I45" s="31"/>
    </row>
    <row r="46" spans="6:9" x14ac:dyDescent="0.2">
      <c r="F46" s="212"/>
      <c r="G46" s="213"/>
      <c r="H46" s="213"/>
      <c r="I46" s="31"/>
    </row>
    <row r="47" spans="6:9" x14ac:dyDescent="0.2">
      <c r="F47" s="212"/>
      <c r="G47" s="213"/>
      <c r="H47" s="213"/>
      <c r="I47" s="31"/>
    </row>
    <row r="48" spans="6:9" x14ac:dyDescent="0.2">
      <c r="F48" s="212"/>
      <c r="G48" s="213"/>
      <c r="H48" s="213"/>
      <c r="I48" s="31"/>
    </row>
    <row r="49" spans="6:9" x14ac:dyDescent="0.2">
      <c r="F49" s="212"/>
      <c r="G49" s="213"/>
      <c r="H49" s="213"/>
      <c r="I49" s="31"/>
    </row>
    <row r="50" spans="6:9" x14ac:dyDescent="0.2">
      <c r="F50" s="212"/>
      <c r="G50" s="213"/>
      <c r="H50" s="213"/>
      <c r="I50" s="31"/>
    </row>
    <row r="51" spans="6:9" x14ac:dyDescent="0.2">
      <c r="F51" s="212"/>
      <c r="G51" s="213"/>
      <c r="H51" s="213"/>
      <c r="I51" s="31"/>
    </row>
    <row r="52" spans="6:9" x14ac:dyDescent="0.2">
      <c r="F52" s="212"/>
      <c r="G52" s="213"/>
      <c r="H52" s="213"/>
      <c r="I52" s="31"/>
    </row>
    <row r="53" spans="6:9" x14ac:dyDescent="0.2">
      <c r="F53" s="212"/>
      <c r="G53" s="213"/>
      <c r="H53" s="213"/>
      <c r="I53" s="31"/>
    </row>
    <row r="54" spans="6:9" x14ac:dyDescent="0.2">
      <c r="F54" s="212"/>
      <c r="G54" s="213"/>
      <c r="H54" s="213"/>
      <c r="I54" s="31"/>
    </row>
    <row r="55" spans="6:9" x14ac:dyDescent="0.2">
      <c r="F55" s="212"/>
      <c r="G55" s="213"/>
      <c r="H55" s="213"/>
      <c r="I55" s="31"/>
    </row>
    <row r="56" spans="6:9" x14ac:dyDescent="0.2">
      <c r="F56" s="212"/>
      <c r="G56" s="213"/>
      <c r="H56" s="213"/>
      <c r="I56" s="31"/>
    </row>
    <row r="57" spans="6:9" x14ac:dyDescent="0.2">
      <c r="F57" s="212"/>
      <c r="G57" s="213"/>
      <c r="H57" s="213"/>
      <c r="I57" s="31"/>
    </row>
    <row r="58" spans="6:9" x14ac:dyDescent="0.2">
      <c r="F58" s="212"/>
      <c r="G58" s="213"/>
      <c r="H58" s="213"/>
      <c r="I58" s="31"/>
    </row>
    <row r="59" spans="6:9" x14ac:dyDescent="0.2">
      <c r="F59" s="212"/>
      <c r="G59" s="213"/>
      <c r="H59" s="213"/>
      <c r="I59" s="31"/>
    </row>
    <row r="60" spans="6:9" x14ac:dyDescent="0.2">
      <c r="F60" s="212"/>
      <c r="G60" s="213"/>
      <c r="H60" s="213"/>
      <c r="I60" s="31"/>
    </row>
    <row r="61" spans="6:9" x14ac:dyDescent="0.2">
      <c r="F61" s="212"/>
      <c r="G61" s="213"/>
      <c r="H61" s="213"/>
      <c r="I61" s="31"/>
    </row>
    <row r="62" spans="6:9" x14ac:dyDescent="0.2">
      <c r="F62" s="212"/>
      <c r="G62" s="213"/>
      <c r="H62" s="213"/>
      <c r="I62" s="31"/>
    </row>
    <row r="63" spans="6:9" x14ac:dyDescent="0.2">
      <c r="F63" s="212"/>
      <c r="G63" s="213"/>
      <c r="H63" s="213"/>
      <c r="I63" s="31"/>
    </row>
    <row r="64" spans="6:9" x14ac:dyDescent="0.2">
      <c r="F64" s="212"/>
      <c r="G64" s="213"/>
      <c r="H64" s="213"/>
      <c r="I64" s="31"/>
    </row>
    <row r="65" spans="6:9" x14ac:dyDescent="0.2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CB82"/>
  <sheetViews>
    <sheetView showGridLines="0" showZeros="0" zoomScaleNormal="100" zoomScaleSheetLayoutView="100" workbookViewId="0">
      <selection activeCell="F8" sqref="F8"/>
    </sheetView>
  </sheetViews>
  <sheetFormatPr defaultRowHeight="12.75" x14ac:dyDescent="0.2"/>
  <cols>
    <col min="1" max="1" width="4.42578125" style="214" customWidth="1"/>
    <col min="2" max="2" width="11.5703125" style="214" customWidth="1"/>
    <col min="3" max="3" width="40.42578125" style="214" customWidth="1"/>
    <col min="4" max="4" width="5.5703125" style="214" customWidth="1"/>
    <col min="5" max="5" width="8.5703125" style="224" customWidth="1"/>
    <col min="6" max="6" width="9.85546875" style="214" customWidth="1"/>
    <col min="7" max="7" width="13.85546875" style="214" customWidth="1"/>
    <col min="8" max="8" width="11.7109375" style="214" hidden="1" customWidth="1"/>
    <col min="9" max="9" width="11.5703125" style="214" hidden="1" customWidth="1"/>
    <col min="10" max="10" width="11" style="214" hidden="1" customWidth="1"/>
    <col min="11" max="11" width="10.42578125" style="214" hidden="1" customWidth="1"/>
    <col min="12" max="12" width="75.42578125" style="214" customWidth="1"/>
    <col min="13" max="13" width="45.28515625" style="214" customWidth="1"/>
    <col min="14" max="16384" width="9.140625" style="214"/>
  </cols>
  <sheetData>
    <row r="1" spans="1:80" ht="15.75" x14ac:dyDescent="0.25">
      <c r="A1" s="342" t="s">
        <v>1276</v>
      </c>
      <c r="B1" s="342"/>
      <c r="C1" s="342"/>
      <c r="D1" s="342"/>
      <c r="E1" s="342"/>
      <c r="F1" s="342"/>
      <c r="G1" s="342"/>
    </row>
    <row r="2" spans="1:80" ht="14.25" customHeight="1" thickBot="1" x14ac:dyDescent="0.25">
      <c r="B2" s="215"/>
      <c r="C2" s="216"/>
      <c r="D2" s="216"/>
      <c r="E2" s="217"/>
      <c r="F2" s="216"/>
      <c r="G2" s="216"/>
    </row>
    <row r="3" spans="1:80" ht="13.5" thickTop="1" x14ac:dyDescent="0.2">
      <c r="A3" s="331" t="s">
        <v>2</v>
      </c>
      <c r="B3" s="332"/>
      <c r="C3" s="168" t="s">
        <v>105</v>
      </c>
      <c r="D3" s="218"/>
      <c r="E3" s="219" t="s">
        <v>86</v>
      </c>
      <c r="F3" s="220" t="str">
        <f>'SO 04 1 Rek'!H1</f>
        <v>1</v>
      </c>
      <c r="G3" s="221"/>
    </row>
    <row r="4" spans="1:80" ht="13.5" thickBot="1" x14ac:dyDescent="0.25">
      <c r="A4" s="343" t="s">
        <v>77</v>
      </c>
      <c r="B4" s="334"/>
      <c r="C4" s="174" t="s">
        <v>1269</v>
      </c>
      <c r="D4" s="222"/>
      <c r="E4" s="344" t="str">
        <f>'SO 04 1 Rek'!G2</f>
        <v>Rozpočtová rezerva</v>
      </c>
      <c r="F4" s="345"/>
      <c r="G4" s="346"/>
    </row>
    <row r="5" spans="1:80" ht="13.5" thickTop="1" x14ac:dyDescent="0.2">
      <c r="A5" s="223"/>
      <c r="G5" s="225"/>
    </row>
    <row r="6" spans="1:80" ht="27" customHeight="1" x14ac:dyDescent="0.2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80" x14ac:dyDescent="0.2">
      <c r="A7" s="231" t="s">
        <v>98</v>
      </c>
      <c r="B7" s="232" t="s">
        <v>1245</v>
      </c>
      <c r="C7" s="233" t="s">
        <v>1246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 x14ac:dyDescent="0.2">
      <c r="A8" s="242">
        <v>1</v>
      </c>
      <c r="B8" s="243" t="s">
        <v>1270</v>
      </c>
      <c r="C8" s="244" t="s">
        <v>1271</v>
      </c>
      <c r="D8" s="245" t="s">
        <v>361</v>
      </c>
      <c r="E8" s="246">
        <v>1</v>
      </c>
      <c r="F8" s="246">
        <f>SUM(Stavba!H34)</f>
        <v>0</v>
      </c>
      <c r="G8" s="247">
        <f>E8*F8</f>
        <v>0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80" x14ac:dyDescent="0.2">
      <c r="A9" s="258"/>
      <c r="B9" s="259" t="s">
        <v>102</v>
      </c>
      <c r="C9" s="260" t="s">
        <v>1247</v>
      </c>
      <c r="D9" s="261"/>
      <c r="E9" s="262"/>
      <c r="F9" s="263"/>
      <c r="G9" s="264">
        <f>SUM(G7:G8)</f>
        <v>0</v>
      </c>
      <c r="H9" s="265"/>
      <c r="I9" s="266">
        <f>SUM(I7:I8)</f>
        <v>0</v>
      </c>
      <c r="J9" s="265"/>
      <c r="K9" s="266">
        <f>SUM(K7:K8)</f>
        <v>0</v>
      </c>
      <c r="O9" s="241">
        <v>4</v>
      </c>
      <c r="BA9" s="267">
        <f>SUM(BA7:BA8)</f>
        <v>0</v>
      </c>
      <c r="BB9" s="267">
        <f>SUM(BB7:BB8)</f>
        <v>0</v>
      </c>
      <c r="BC9" s="267">
        <f>SUM(BC7:BC8)</f>
        <v>0</v>
      </c>
      <c r="BD9" s="267">
        <f>SUM(BD7:BD8)</f>
        <v>0</v>
      </c>
      <c r="BE9" s="267">
        <f>SUM(BE7:BE8)</f>
        <v>0</v>
      </c>
    </row>
    <row r="10" spans="1:80" x14ac:dyDescent="0.2">
      <c r="E10" s="214"/>
    </row>
    <row r="11" spans="1:80" x14ac:dyDescent="0.2">
      <c r="E11" s="214"/>
    </row>
    <row r="12" spans="1:80" x14ac:dyDescent="0.2">
      <c r="E12" s="214"/>
    </row>
    <row r="13" spans="1:80" x14ac:dyDescent="0.2">
      <c r="E13" s="214"/>
    </row>
    <row r="14" spans="1:80" x14ac:dyDescent="0.2">
      <c r="E14" s="214"/>
    </row>
    <row r="15" spans="1:80" x14ac:dyDescent="0.2">
      <c r="E15" s="214"/>
    </row>
    <row r="16" spans="1:80" x14ac:dyDescent="0.2">
      <c r="E16" s="214"/>
    </row>
    <row r="17" spans="5:5" x14ac:dyDescent="0.2">
      <c r="E17" s="214"/>
    </row>
    <row r="18" spans="5:5" x14ac:dyDescent="0.2">
      <c r="E18" s="214"/>
    </row>
    <row r="19" spans="5:5" x14ac:dyDescent="0.2">
      <c r="E19" s="214"/>
    </row>
    <row r="20" spans="5:5" x14ac:dyDescent="0.2">
      <c r="E20" s="214"/>
    </row>
    <row r="21" spans="5:5" x14ac:dyDescent="0.2">
      <c r="E21" s="214"/>
    </row>
    <row r="22" spans="5:5" x14ac:dyDescent="0.2">
      <c r="E22" s="214"/>
    </row>
    <row r="23" spans="5:5" x14ac:dyDescent="0.2">
      <c r="E23" s="214"/>
    </row>
    <row r="24" spans="5:5" x14ac:dyDescent="0.2">
      <c r="E24" s="214"/>
    </row>
    <row r="25" spans="5:5" x14ac:dyDescent="0.2">
      <c r="E25" s="214"/>
    </row>
    <row r="26" spans="5:5" x14ac:dyDescent="0.2">
      <c r="E26" s="214"/>
    </row>
    <row r="27" spans="5:5" x14ac:dyDescent="0.2">
      <c r="E27" s="214"/>
    </row>
    <row r="28" spans="5:5" x14ac:dyDescent="0.2">
      <c r="E28" s="214"/>
    </row>
    <row r="29" spans="5:5" x14ac:dyDescent="0.2">
      <c r="E29" s="214"/>
    </row>
    <row r="30" spans="5:5" x14ac:dyDescent="0.2">
      <c r="E30" s="214"/>
    </row>
    <row r="31" spans="5:5" x14ac:dyDescent="0.2">
      <c r="E31" s="214"/>
    </row>
    <row r="32" spans="5:5" x14ac:dyDescent="0.2">
      <c r="E32" s="214"/>
    </row>
    <row r="33" spans="1:7" x14ac:dyDescent="0.2">
      <c r="A33" s="257"/>
      <c r="B33" s="257"/>
      <c r="C33" s="257"/>
      <c r="D33" s="257"/>
      <c r="E33" s="257"/>
      <c r="F33" s="257"/>
      <c r="G33" s="257"/>
    </row>
    <row r="34" spans="1:7" x14ac:dyDescent="0.2">
      <c r="A34" s="257"/>
      <c r="B34" s="257"/>
      <c r="C34" s="257"/>
      <c r="D34" s="257"/>
      <c r="E34" s="257"/>
      <c r="F34" s="257"/>
      <c r="G34" s="257"/>
    </row>
    <row r="35" spans="1:7" x14ac:dyDescent="0.2">
      <c r="A35" s="257"/>
      <c r="B35" s="257"/>
      <c r="C35" s="257"/>
      <c r="D35" s="257"/>
      <c r="E35" s="257"/>
      <c r="F35" s="257"/>
      <c r="G35" s="257"/>
    </row>
    <row r="36" spans="1:7" x14ac:dyDescent="0.2">
      <c r="A36" s="257"/>
      <c r="B36" s="257"/>
      <c r="C36" s="257"/>
      <c r="D36" s="257"/>
      <c r="E36" s="257"/>
      <c r="F36" s="257"/>
      <c r="G36" s="257"/>
    </row>
    <row r="37" spans="1:7" x14ac:dyDescent="0.2">
      <c r="E37" s="214"/>
    </row>
    <row r="38" spans="1:7" x14ac:dyDescent="0.2">
      <c r="E38" s="214"/>
    </row>
    <row r="39" spans="1:7" x14ac:dyDescent="0.2">
      <c r="E39" s="214"/>
    </row>
    <row r="40" spans="1:7" x14ac:dyDescent="0.2">
      <c r="E40" s="214"/>
    </row>
    <row r="41" spans="1:7" x14ac:dyDescent="0.2">
      <c r="E41" s="214"/>
    </row>
    <row r="42" spans="1:7" x14ac:dyDescent="0.2">
      <c r="E42" s="214"/>
    </row>
    <row r="43" spans="1:7" x14ac:dyDescent="0.2">
      <c r="E43" s="214"/>
    </row>
    <row r="44" spans="1:7" x14ac:dyDescent="0.2">
      <c r="E44" s="214"/>
    </row>
    <row r="45" spans="1:7" x14ac:dyDescent="0.2">
      <c r="E45" s="214"/>
    </row>
    <row r="46" spans="1:7" x14ac:dyDescent="0.2">
      <c r="E46" s="214"/>
    </row>
    <row r="47" spans="1:7" x14ac:dyDescent="0.2">
      <c r="E47" s="214"/>
    </row>
    <row r="48" spans="1:7" x14ac:dyDescent="0.2">
      <c r="E48" s="214"/>
    </row>
    <row r="49" spans="5:5" x14ac:dyDescent="0.2">
      <c r="E49" s="214"/>
    </row>
    <row r="50" spans="5:5" x14ac:dyDescent="0.2">
      <c r="E50" s="214"/>
    </row>
    <row r="51" spans="5:5" x14ac:dyDescent="0.2">
      <c r="E51" s="214"/>
    </row>
    <row r="52" spans="5:5" x14ac:dyDescent="0.2">
      <c r="E52" s="214"/>
    </row>
    <row r="53" spans="5:5" x14ac:dyDescent="0.2">
      <c r="E53" s="214"/>
    </row>
    <row r="54" spans="5:5" x14ac:dyDescent="0.2">
      <c r="E54" s="214"/>
    </row>
    <row r="55" spans="5:5" x14ac:dyDescent="0.2">
      <c r="E55" s="214"/>
    </row>
    <row r="56" spans="5:5" x14ac:dyDescent="0.2">
      <c r="E56" s="214"/>
    </row>
    <row r="57" spans="5:5" x14ac:dyDescent="0.2">
      <c r="E57" s="214"/>
    </row>
    <row r="58" spans="5:5" x14ac:dyDescent="0.2">
      <c r="E58" s="214"/>
    </row>
    <row r="59" spans="5:5" x14ac:dyDescent="0.2">
      <c r="E59" s="214"/>
    </row>
    <row r="60" spans="5:5" x14ac:dyDescent="0.2">
      <c r="E60" s="214"/>
    </row>
    <row r="61" spans="5:5" x14ac:dyDescent="0.2">
      <c r="E61" s="214"/>
    </row>
    <row r="62" spans="5:5" x14ac:dyDescent="0.2">
      <c r="E62" s="214"/>
    </row>
    <row r="63" spans="5:5" x14ac:dyDescent="0.2">
      <c r="E63" s="214"/>
    </row>
    <row r="64" spans="5:5" x14ac:dyDescent="0.2">
      <c r="E64" s="214"/>
    </row>
    <row r="65" spans="1:7" x14ac:dyDescent="0.2">
      <c r="E65" s="214"/>
    </row>
    <row r="66" spans="1:7" x14ac:dyDescent="0.2">
      <c r="E66" s="214"/>
    </row>
    <row r="67" spans="1:7" x14ac:dyDescent="0.2">
      <c r="E67" s="214"/>
    </row>
    <row r="68" spans="1:7" x14ac:dyDescent="0.2">
      <c r="A68" s="268"/>
      <c r="B68" s="268"/>
    </row>
    <row r="69" spans="1:7" x14ac:dyDescent="0.2">
      <c r="A69" s="257"/>
      <c r="B69" s="257"/>
      <c r="C69" s="269"/>
      <c r="D69" s="269"/>
      <c r="E69" s="270"/>
      <c r="F69" s="269"/>
      <c r="G69" s="271"/>
    </row>
    <row r="70" spans="1:7" x14ac:dyDescent="0.2">
      <c r="A70" s="272"/>
      <c r="B70" s="272"/>
      <c r="C70" s="257"/>
      <c r="D70" s="257"/>
      <c r="E70" s="273"/>
      <c r="F70" s="257"/>
      <c r="G70" s="257"/>
    </row>
    <row r="71" spans="1:7" x14ac:dyDescent="0.2">
      <c r="A71" s="257"/>
      <c r="B71" s="257"/>
      <c r="C71" s="257"/>
      <c r="D71" s="257"/>
      <c r="E71" s="273"/>
      <c r="F71" s="257"/>
      <c r="G71" s="257"/>
    </row>
    <row r="72" spans="1:7" x14ac:dyDescent="0.2">
      <c r="A72" s="257"/>
      <c r="B72" s="257"/>
      <c r="C72" s="257"/>
      <c r="D72" s="257"/>
      <c r="E72" s="273"/>
      <c r="F72" s="257"/>
      <c r="G72" s="257"/>
    </row>
    <row r="73" spans="1:7" x14ac:dyDescent="0.2">
      <c r="A73" s="257"/>
      <c r="B73" s="257"/>
      <c r="C73" s="257"/>
      <c r="D73" s="257"/>
      <c r="E73" s="273"/>
      <c r="F73" s="257"/>
      <c r="G73" s="257"/>
    </row>
    <row r="74" spans="1:7" x14ac:dyDescent="0.2">
      <c r="A74" s="257"/>
      <c r="B74" s="257"/>
      <c r="C74" s="257"/>
      <c r="D74" s="257"/>
      <c r="E74" s="273"/>
      <c r="F74" s="257"/>
      <c r="G74" s="257"/>
    </row>
    <row r="75" spans="1:7" x14ac:dyDescent="0.2">
      <c r="A75" s="257"/>
      <c r="B75" s="257"/>
      <c r="C75" s="257"/>
      <c r="D75" s="257"/>
      <c r="E75" s="273"/>
      <c r="F75" s="257"/>
      <c r="G75" s="257"/>
    </row>
    <row r="76" spans="1:7" x14ac:dyDescent="0.2">
      <c r="A76" s="257"/>
      <c r="B76" s="257"/>
      <c r="C76" s="257"/>
      <c r="D76" s="257"/>
      <c r="E76" s="273"/>
      <c r="F76" s="257"/>
      <c r="G76" s="257"/>
    </row>
    <row r="77" spans="1:7" x14ac:dyDescent="0.2">
      <c r="A77" s="257"/>
      <c r="B77" s="257"/>
      <c r="C77" s="257"/>
      <c r="D77" s="257"/>
      <c r="E77" s="273"/>
      <c r="F77" s="257"/>
      <c r="G77" s="257"/>
    </row>
    <row r="78" spans="1:7" x14ac:dyDescent="0.2">
      <c r="A78" s="257"/>
      <c r="B78" s="257"/>
      <c r="C78" s="257"/>
      <c r="D78" s="257"/>
      <c r="E78" s="273"/>
      <c r="F78" s="257"/>
      <c r="G78" s="257"/>
    </row>
    <row r="79" spans="1:7" x14ac:dyDescent="0.2">
      <c r="A79" s="257"/>
      <c r="B79" s="257"/>
      <c r="C79" s="257"/>
      <c r="D79" s="257"/>
      <c r="E79" s="273"/>
      <c r="F79" s="257"/>
      <c r="G79" s="257"/>
    </row>
    <row r="80" spans="1:7" x14ac:dyDescent="0.2">
      <c r="A80" s="257"/>
      <c r="B80" s="257"/>
      <c r="C80" s="257"/>
      <c r="D80" s="257"/>
      <c r="E80" s="273"/>
      <c r="F80" s="257"/>
      <c r="G80" s="257"/>
    </row>
    <row r="81" spans="1:7" x14ac:dyDescent="0.2">
      <c r="A81" s="257"/>
      <c r="B81" s="257"/>
      <c r="C81" s="257"/>
      <c r="D81" s="257"/>
      <c r="E81" s="273"/>
      <c r="F81" s="257"/>
      <c r="G81" s="257"/>
    </row>
    <row r="82" spans="1:7" x14ac:dyDescent="0.2">
      <c r="A82" s="257"/>
      <c r="B82" s="257"/>
      <c r="C82" s="257"/>
      <c r="D82" s="257"/>
      <c r="E82" s="273"/>
      <c r="F82" s="257"/>
      <c r="G82" s="257"/>
    </row>
  </sheetData>
  <sheetProtection algorithmName="SHA-512" hashValue="290AhOt0YWmND0BOrCOlOtqihBkiL5tWppTSQQ7ZQNkZMDI55Lj14PbDAeuxiOBOTsmEmVX45km+n5ahBKRtSA==" saltValue="HkaeiKrjs5Z6ctWLYC4Cdg==" spinCount="100000" sheet="1" objects="1" scenarios="1"/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1"/>
  <sheetViews>
    <sheetView topLeftCell="A19"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75" t="s">
        <v>32</v>
      </c>
      <c r="B1" s="76"/>
      <c r="C1" s="76"/>
      <c r="D1" s="76"/>
      <c r="E1" s="76"/>
      <c r="F1" s="76"/>
      <c r="G1" s="76"/>
    </row>
    <row r="2" spans="1:57" ht="12.75" customHeight="1" x14ac:dyDescent="0.2">
      <c r="A2" s="77" t="s">
        <v>33</v>
      </c>
      <c r="B2" s="78"/>
      <c r="C2" s="79" t="s">
        <v>99</v>
      </c>
      <c r="D2" s="79" t="s">
        <v>107</v>
      </c>
      <c r="E2" s="80"/>
      <c r="F2" s="81" t="s">
        <v>34</v>
      </c>
      <c r="G2" s="82"/>
    </row>
    <row r="3" spans="1:57" ht="3" hidden="1" customHeight="1" x14ac:dyDescent="0.2">
      <c r="A3" s="83"/>
      <c r="B3" s="84"/>
      <c r="C3" s="85"/>
      <c r="D3" s="85"/>
      <c r="E3" s="86"/>
      <c r="F3" s="87"/>
      <c r="G3" s="88"/>
    </row>
    <row r="4" spans="1:57" ht="12" customHeight="1" x14ac:dyDescent="0.2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57" ht="12.95" customHeight="1" x14ac:dyDescent="0.2">
      <c r="A5" s="91" t="s">
        <v>106</v>
      </c>
      <c r="B5" s="92"/>
      <c r="C5" s="93" t="s">
        <v>107</v>
      </c>
      <c r="D5" s="94"/>
      <c r="E5" s="92"/>
      <c r="F5" s="87" t="s">
        <v>37</v>
      </c>
      <c r="G5" s="88"/>
    </row>
    <row r="6" spans="1:57" ht="12.95" customHeight="1" x14ac:dyDescent="0.2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57" ht="12.95" customHeight="1" x14ac:dyDescent="0.2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57" x14ac:dyDescent="0.2">
      <c r="A8" s="103" t="s">
        <v>41</v>
      </c>
      <c r="B8" s="87"/>
      <c r="C8" s="326" t="s">
        <v>176</v>
      </c>
      <c r="D8" s="326"/>
      <c r="E8" s="327"/>
      <c r="F8" s="104" t="s">
        <v>42</v>
      </c>
      <c r="G8" s="105"/>
      <c r="H8" s="106"/>
      <c r="I8" s="107"/>
    </row>
    <row r="9" spans="1:57" x14ac:dyDescent="0.2">
      <c r="A9" s="103" t="s">
        <v>43</v>
      </c>
      <c r="B9" s="87"/>
      <c r="C9" s="326"/>
      <c r="D9" s="326"/>
      <c r="E9" s="327"/>
      <c r="F9" s="87"/>
      <c r="G9" s="108"/>
      <c r="H9" s="109"/>
    </row>
    <row r="10" spans="1:57" x14ac:dyDescent="0.2">
      <c r="A10" s="103" t="s">
        <v>44</v>
      </c>
      <c r="B10" s="87"/>
      <c r="C10" s="326" t="s">
        <v>175</v>
      </c>
      <c r="D10" s="326"/>
      <c r="E10" s="326"/>
      <c r="F10" s="110"/>
      <c r="G10" s="111"/>
      <c r="H10" s="112"/>
    </row>
    <row r="11" spans="1:57" ht="13.5" customHeight="1" x14ac:dyDescent="0.2">
      <c r="A11" s="103" t="s">
        <v>45</v>
      </c>
      <c r="B11" s="87"/>
      <c r="C11" s="326"/>
      <c r="D11" s="326"/>
      <c r="E11" s="326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57" ht="12.75" customHeight="1" x14ac:dyDescent="0.2">
      <c r="A12" s="116" t="s">
        <v>47</v>
      </c>
      <c r="B12" s="84"/>
      <c r="C12" s="328"/>
      <c r="D12" s="328"/>
      <c r="E12" s="328"/>
      <c r="F12" s="117" t="s">
        <v>48</v>
      </c>
      <c r="G12" s="118"/>
      <c r="H12" s="109"/>
    </row>
    <row r="13" spans="1:57" ht="28.5" customHeight="1" thickBot="1" x14ac:dyDescent="0.25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57" ht="17.25" customHeight="1" thickBot="1" x14ac:dyDescent="0.25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57" ht="15.95" customHeight="1" x14ac:dyDescent="0.2">
      <c r="A15" s="128"/>
      <c r="B15" s="129" t="s">
        <v>52</v>
      </c>
      <c r="C15" s="130">
        <f>'IO 01 1 Rek'!E13</f>
        <v>0</v>
      </c>
      <c r="D15" s="131">
        <f>'IO 01 1 Rek'!A21</f>
        <v>0</v>
      </c>
      <c r="E15" s="132"/>
      <c r="F15" s="133"/>
      <c r="G15" s="130">
        <f>'IO 01 1 Rek'!I21</f>
        <v>0</v>
      </c>
    </row>
    <row r="16" spans="1:57" ht="15.95" customHeight="1" x14ac:dyDescent="0.2">
      <c r="A16" s="128" t="s">
        <v>53</v>
      </c>
      <c r="B16" s="129" t="s">
        <v>54</v>
      </c>
      <c r="C16" s="130">
        <f>'IO 01 1 Rek'!F13</f>
        <v>0</v>
      </c>
      <c r="D16" s="83"/>
      <c r="E16" s="134"/>
      <c r="F16" s="135"/>
      <c r="G16" s="130"/>
    </row>
    <row r="17" spans="1:7" ht="15.95" customHeight="1" x14ac:dyDescent="0.2">
      <c r="A17" s="128" t="s">
        <v>55</v>
      </c>
      <c r="B17" s="129" t="s">
        <v>56</v>
      </c>
      <c r="C17" s="130">
        <f>'IO 01 1 Rek'!H13</f>
        <v>0</v>
      </c>
      <c r="D17" s="83"/>
      <c r="E17" s="134"/>
      <c r="F17" s="135"/>
      <c r="G17" s="130"/>
    </row>
    <row r="18" spans="1:7" ht="15.95" customHeight="1" x14ac:dyDescent="0.2">
      <c r="A18" s="136" t="s">
        <v>57</v>
      </c>
      <c r="B18" s="137" t="s">
        <v>58</v>
      </c>
      <c r="C18" s="130">
        <f>'IO 01 1 Rek'!G13</f>
        <v>0</v>
      </c>
      <c r="D18" s="83"/>
      <c r="E18" s="134"/>
      <c r="F18" s="135"/>
      <c r="G18" s="130"/>
    </row>
    <row r="19" spans="1:7" ht="15.95" customHeight="1" x14ac:dyDescent="0.2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 x14ac:dyDescent="0.2">
      <c r="A20" s="138"/>
      <c r="B20" s="129"/>
      <c r="C20" s="130"/>
      <c r="D20" s="83"/>
      <c r="E20" s="134"/>
      <c r="F20" s="135"/>
      <c r="G20" s="130"/>
    </row>
    <row r="21" spans="1:7" ht="15.95" customHeight="1" x14ac:dyDescent="0.2">
      <c r="A21" s="138" t="s">
        <v>29</v>
      </c>
      <c r="B21" s="129"/>
      <c r="C21" s="130">
        <f>'IO 01 1 Rek'!I13</f>
        <v>0</v>
      </c>
      <c r="D21" s="83"/>
      <c r="E21" s="134"/>
      <c r="F21" s="135"/>
      <c r="G21" s="130"/>
    </row>
    <row r="22" spans="1:7" ht="15.95" customHeight="1" x14ac:dyDescent="0.2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 x14ac:dyDescent="0.25">
      <c r="A23" s="329" t="s">
        <v>62</v>
      </c>
      <c r="B23" s="330"/>
      <c r="C23" s="140">
        <f>C22+G23</f>
        <v>0</v>
      </c>
      <c r="D23" s="141" t="s">
        <v>63</v>
      </c>
      <c r="E23" s="142"/>
      <c r="F23" s="143"/>
      <c r="G23" s="130">
        <f>'IO 01 1 Rek'!H19</f>
        <v>0</v>
      </c>
    </row>
    <row r="24" spans="1:7" x14ac:dyDescent="0.2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x14ac:dyDescent="0.2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 x14ac:dyDescent="0.2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x14ac:dyDescent="0.2">
      <c r="A27" s="139"/>
      <c r="B27" s="153"/>
      <c r="C27" s="149"/>
      <c r="D27" s="109"/>
      <c r="F27" s="150"/>
      <c r="G27" s="151"/>
    </row>
    <row r="28" spans="1:7" x14ac:dyDescent="0.2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 x14ac:dyDescent="0.2">
      <c r="A29" s="139"/>
      <c r="B29" s="109"/>
      <c r="C29" s="155"/>
      <c r="D29" s="156"/>
      <c r="E29" s="155"/>
      <c r="F29" s="109"/>
      <c r="G29" s="151"/>
    </row>
    <row r="30" spans="1:7" x14ac:dyDescent="0.2">
      <c r="A30" s="157" t="s">
        <v>11</v>
      </c>
      <c r="B30" s="158"/>
      <c r="C30" s="159">
        <v>21</v>
      </c>
      <c r="D30" s="158" t="s">
        <v>71</v>
      </c>
      <c r="E30" s="160"/>
      <c r="F30" s="321">
        <f>C23-F32</f>
        <v>0</v>
      </c>
      <c r="G30" s="322"/>
    </row>
    <row r="31" spans="1:7" x14ac:dyDescent="0.2">
      <c r="A31" s="157" t="s">
        <v>72</v>
      </c>
      <c r="B31" s="158"/>
      <c r="C31" s="159">
        <f>C30</f>
        <v>21</v>
      </c>
      <c r="D31" s="158" t="s">
        <v>73</v>
      </c>
      <c r="E31" s="160"/>
      <c r="F31" s="321">
        <f>ROUND(PRODUCT(F30,C31/100),0)</f>
        <v>0</v>
      </c>
      <c r="G31" s="322"/>
    </row>
    <row r="32" spans="1:7" x14ac:dyDescent="0.2">
      <c r="A32" s="157" t="s">
        <v>11</v>
      </c>
      <c r="B32" s="158"/>
      <c r="C32" s="159">
        <v>0</v>
      </c>
      <c r="D32" s="158" t="s">
        <v>73</v>
      </c>
      <c r="E32" s="160"/>
      <c r="F32" s="321">
        <v>0</v>
      </c>
      <c r="G32" s="322"/>
    </row>
    <row r="33" spans="1:8" x14ac:dyDescent="0.2">
      <c r="A33" s="157" t="s">
        <v>72</v>
      </c>
      <c r="B33" s="161"/>
      <c r="C33" s="162">
        <f>C32</f>
        <v>0</v>
      </c>
      <c r="D33" s="158" t="s">
        <v>73</v>
      </c>
      <c r="E33" s="135"/>
      <c r="F33" s="321">
        <f>ROUND(PRODUCT(F32,C33/100),0)</f>
        <v>0</v>
      </c>
      <c r="G33" s="322"/>
    </row>
    <row r="34" spans="1:8" s="166" customFormat="1" ht="19.5" customHeight="1" thickBot="1" x14ac:dyDescent="0.3">
      <c r="A34" s="163" t="s">
        <v>74</v>
      </c>
      <c r="B34" s="164"/>
      <c r="C34" s="164"/>
      <c r="D34" s="164"/>
      <c r="E34" s="165"/>
      <c r="F34" s="323">
        <f>ROUND(SUM(F30:F33),0)</f>
        <v>0</v>
      </c>
      <c r="G34" s="324"/>
    </row>
    <row r="36" spans="1:8" x14ac:dyDescent="0.2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325"/>
      <c r="C37" s="325"/>
      <c r="D37" s="325"/>
      <c r="E37" s="325"/>
      <c r="F37" s="325"/>
      <c r="G37" s="325"/>
      <c r="H37" s="1" t="s">
        <v>1</v>
      </c>
    </row>
    <row r="38" spans="1:8" ht="12.75" customHeight="1" x14ac:dyDescent="0.2">
      <c r="A38" s="167"/>
      <c r="B38" s="325"/>
      <c r="C38" s="325"/>
      <c r="D38" s="325"/>
      <c r="E38" s="325"/>
      <c r="F38" s="325"/>
      <c r="G38" s="325"/>
      <c r="H38" s="1" t="s">
        <v>1</v>
      </c>
    </row>
    <row r="39" spans="1:8" x14ac:dyDescent="0.2">
      <c r="A39" s="167"/>
      <c r="B39" s="325"/>
      <c r="C39" s="325"/>
      <c r="D39" s="325"/>
      <c r="E39" s="325"/>
      <c r="F39" s="325"/>
      <c r="G39" s="325"/>
      <c r="H39" s="1" t="s">
        <v>1</v>
      </c>
    </row>
    <row r="40" spans="1:8" x14ac:dyDescent="0.2">
      <c r="A40" s="167"/>
      <c r="B40" s="325"/>
      <c r="C40" s="325"/>
      <c r="D40" s="325"/>
      <c r="E40" s="325"/>
      <c r="F40" s="325"/>
      <c r="G40" s="325"/>
      <c r="H40" s="1" t="s">
        <v>1</v>
      </c>
    </row>
    <row r="41" spans="1:8" x14ac:dyDescent="0.2">
      <c r="A41" s="167"/>
      <c r="B41" s="325"/>
      <c r="C41" s="325"/>
      <c r="D41" s="325"/>
      <c r="E41" s="325"/>
      <c r="F41" s="325"/>
      <c r="G41" s="325"/>
      <c r="H41" s="1" t="s">
        <v>1</v>
      </c>
    </row>
    <row r="42" spans="1:8" x14ac:dyDescent="0.2">
      <c r="A42" s="167"/>
      <c r="B42" s="325"/>
      <c r="C42" s="325"/>
      <c r="D42" s="325"/>
      <c r="E42" s="325"/>
      <c r="F42" s="325"/>
      <c r="G42" s="325"/>
      <c r="H42" s="1" t="s">
        <v>1</v>
      </c>
    </row>
    <row r="43" spans="1:8" x14ac:dyDescent="0.2">
      <c r="A43" s="167"/>
      <c r="B43" s="325"/>
      <c r="C43" s="325"/>
      <c r="D43" s="325"/>
      <c r="E43" s="325"/>
      <c r="F43" s="325"/>
      <c r="G43" s="325"/>
      <c r="H43" s="1" t="s">
        <v>1</v>
      </c>
    </row>
    <row r="44" spans="1:8" ht="12.75" customHeight="1" x14ac:dyDescent="0.2">
      <c r="A44" s="167"/>
      <c r="B44" s="325"/>
      <c r="C44" s="325"/>
      <c r="D44" s="325"/>
      <c r="E44" s="325"/>
      <c r="F44" s="325"/>
      <c r="G44" s="325"/>
      <c r="H44" s="1" t="s">
        <v>1</v>
      </c>
    </row>
    <row r="45" spans="1:8" ht="12.75" customHeight="1" x14ac:dyDescent="0.2">
      <c r="A45" s="167"/>
      <c r="B45" s="325"/>
      <c r="C45" s="325"/>
      <c r="D45" s="325"/>
      <c r="E45" s="325"/>
      <c r="F45" s="325"/>
      <c r="G45" s="325"/>
      <c r="H45" s="1" t="s">
        <v>1</v>
      </c>
    </row>
    <row r="46" spans="1:8" x14ac:dyDescent="0.2">
      <c r="B46" s="320"/>
      <c r="C46" s="320"/>
      <c r="D46" s="320"/>
      <c r="E46" s="320"/>
      <c r="F46" s="320"/>
      <c r="G46" s="320"/>
    </row>
    <row r="47" spans="1:8" x14ac:dyDescent="0.2">
      <c r="B47" s="320"/>
      <c r="C47" s="320"/>
      <c r="D47" s="320"/>
      <c r="E47" s="320"/>
      <c r="F47" s="320"/>
      <c r="G47" s="320"/>
    </row>
    <row r="48" spans="1:8" x14ac:dyDescent="0.2">
      <c r="B48" s="320"/>
      <c r="C48" s="320"/>
      <c r="D48" s="320"/>
      <c r="E48" s="320"/>
      <c r="F48" s="320"/>
      <c r="G48" s="320"/>
    </row>
    <row r="49" spans="2:7" x14ac:dyDescent="0.2">
      <c r="B49" s="320"/>
      <c r="C49" s="320"/>
      <c r="D49" s="320"/>
      <c r="E49" s="320"/>
      <c r="F49" s="320"/>
      <c r="G49" s="320"/>
    </row>
    <row r="50" spans="2:7" x14ac:dyDescent="0.2">
      <c r="B50" s="320"/>
      <c r="C50" s="320"/>
      <c r="D50" s="320"/>
      <c r="E50" s="320"/>
      <c r="F50" s="320"/>
      <c r="G50" s="320"/>
    </row>
    <row r="51" spans="2:7" x14ac:dyDescent="0.2">
      <c r="B51" s="320"/>
      <c r="C51" s="320"/>
      <c r="D51" s="320"/>
      <c r="E51" s="320"/>
      <c r="F51" s="320"/>
      <c r="G51" s="32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0"/>
  <sheetViews>
    <sheetView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331" t="s">
        <v>2</v>
      </c>
      <c r="B1" s="33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57" ht="13.5" thickBot="1" x14ac:dyDescent="0.25">
      <c r="A2" s="333" t="s">
        <v>77</v>
      </c>
      <c r="B2" s="334"/>
      <c r="C2" s="174" t="s">
        <v>108</v>
      </c>
      <c r="D2" s="175"/>
      <c r="E2" s="176"/>
      <c r="F2" s="175"/>
      <c r="G2" s="335" t="s">
        <v>107</v>
      </c>
      <c r="H2" s="336"/>
      <c r="I2" s="337"/>
    </row>
    <row r="3" spans="1:57" ht="13.5" thickTop="1" x14ac:dyDescent="0.2">
      <c r="F3" s="109"/>
    </row>
    <row r="4" spans="1:57" ht="19.5" customHeight="1" x14ac:dyDescent="0.25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spans="1:57" ht="13.5" thickBot="1" x14ac:dyDescent="0.25"/>
    <row r="6" spans="1:57" s="109" customFormat="1" ht="13.5" thickBot="1" x14ac:dyDescent="0.25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57" s="109" customFormat="1" x14ac:dyDescent="0.2">
      <c r="A7" s="274" t="str">
        <f>'IO 01 1 Pol'!B7</f>
        <v>1</v>
      </c>
      <c r="B7" s="47" t="str">
        <f>'IO 01 1 Pol'!C7</f>
        <v>Zemní práce</v>
      </c>
      <c r="D7" s="186"/>
      <c r="E7" s="275">
        <f>'IO 01 1 Pol'!BA12</f>
        <v>0</v>
      </c>
      <c r="F7" s="276">
        <f>'IO 01 1 Pol'!BB12</f>
        <v>0</v>
      </c>
      <c r="G7" s="276">
        <f>'IO 01 1 Pol'!BC12</f>
        <v>0</v>
      </c>
      <c r="H7" s="276">
        <f>'IO 01 1 Pol'!BD12</f>
        <v>0</v>
      </c>
      <c r="I7" s="277">
        <f>'IO 01 1 Pol'!BE12</f>
        <v>0</v>
      </c>
    </row>
    <row r="8" spans="1:57" s="109" customFormat="1" x14ac:dyDescent="0.2">
      <c r="A8" s="274" t="str">
        <f>'IO 01 1 Pol'!B13</f>
        <v>5</v>
      </c>
      <c r="B8" s="47" t="str">
        <f>'IO 01 1 Pol'!C13</f>
        <v>Komunikace</v>
      </c>
      <c r="D8" s="186"/>
      <c r="E8" s="275">
        <f>'IO 01 1 Pol'!BA20</f>
        <v>0</v>
      </c>
      <c r="F8" s="276">
        <f>'IO 01 1 Pol'!BB20</f>
        <v>0</v>
      </c>
      <c r="G8" s="276">
        <f>'IO 01 1 Pol'!BC20</f>
        <v>0</v>
      </c>
      <c r="H8" s="276">
        <f>'IO 01 1 Pol'!BD20</f>
        <v>0</v>
      </c>
      <c r="I8" s="277">
        <f>'IO 01 1 Pol'!BE20</f>
        <v>0</v>
      </c>
    </row>
    <row r="9" spans="1:57" s="109" customFormat="1" x14ac:dyDescent="0.2">
      <c r="A9" s="274" t="str">
        <f>'IO 01 1 Pol'!B21</f>
        <v>8</v>
      </c>
      <c r="B9" s="47" t="str">
        <f>'IO 01 1 Pol'!C21</f>
        <v>Trubní vedení</v>
      </c>
      <c r="D9" s="186"/>
      <c r="E9" s="275">
        <f>'IO 01 1 Pol'!BA38</f>
        <v>0</v>
      </c>
      <c r="F9" s="276">
        <f>'IO 01 1 Pol'!BB38</f>
        <v>0</v>
      </c>
      <c r="G9" s="276">
        <f>'IO 01 1 Pol'!BC38</f>
        <v>0</v>
      </c>
      <c r="H9" s="276">
        <f>'IO 01 1 Pol'!BD38</f>
        <v>0</v>
      </c>
      <c r="I9" s="277">
        <f>'IO 01 1 Pol'!BE38</f>
        <v>0</v>
      </c>
    </row>
    <row r="10" spans="1:57" s="109" customFormat="1" x14ac:dyDescent="0.2">
      <c r="A10" s="274" t="str">
        <f>'IO 01 1 Pol'!B39</f>
        <v>91</v>
      </c>
      <c r="B10" s="47" t="str">
        <f>'IO 01 1 Pol'!C39</f>
        <v>Doplňující práce na komunikaci</v>
      </c>
      <c r="D10" s="186"/>
      <c r="E10" s="275">
        <f>'IO 01 1 Pol'!BA42</f>
        <v>0</v>
      </c>
      <c r="F10" s="276">
        <f>'IO 01 1 Pol'!BB42</f>
        <v>0</v>
      </c>
      <c r="G10" s="276">
        <f>'IO 01 1 Pol'!BC42</f>
        <v>0</v>
      </c>
      <c r="H10" s="276">
        <f>'IO 01 1 Pol'!BD42</f>
        <v>0</v>
      </c>
      <c r="I10" s="277">
        <f>'IO 01 1 Pol'!BE42</f>
        <v>0</v>
      </c>
    </row>
    <row r="11" spans="1:57" s="109" customFormat="1" x14ac:dyDescent="0.2">
      <c r="A11" s="274" t="str">
        <f>'IO 01 1 Pol'!B43</f>
        <v>99</v>
      </c>
      <c r="B11" s="47" t="str">
        <f>'IO 01 1 Pol'!C43</f>
        <v>Staveništní přesun hmot</v>
      </c>
      <c r="D11" s="186"/>
      <c r="E11" s="275">
        <f>'IO 01 1 Pol'!BA45</f>
        <v>0</v>
      </c>
      <c r="F11" s="276">
        <f>'IO 01 1 Pol'!BB45</f>
        <v>0</v>
      </c>
      <c r="G11" s="276">
        <f>'IO 01 1 Pol'!BC45</f>
        <v>0</v>
      </c>
      <c r="H11" s="276">
        <f>'IO 01 1 Pol'!BD45</f>
        <v>0</v>
      </c>
      <c r="I11" s="277">
        <f>'IO 01 1 Pol'!BE45</f>
        <v>0</v>
      </c>
    </row>
    <row r="12" spans="1:57" s="109" customFormat="1" ht="13.5" thickBot="1" x14ac:dyDescent="0.25">
      <c r="A12" s="274" t="str">
        <f>'IO 01 1 Pol'!B46</f>
        <v>D96</v>
      </c>
      <c r="B12" s="47" t="str">
        <f>'IO 01 1 Pol'!C46</f>
        <v>Přesuny suti a vybouraných hmot</v>
      </c>
      <c r="D12" s="186"/>
      <c r="E12" s="275">
        <f>'IO 01 1 Pol'!BA52</f>
        <v>0</v>
      </c>
      <c r="F12" s="276">
        <f>'IO 01 1 Pol'!BB52</f>
        <v>0</v>
      </c>
      <c r="G12" s="276">
        <f>'IO 01 1 Pol'!BC52</f>
        <v>0</v>
      </c>
      <c r="H12" s="276">
        <f>'IO 01 1 Pol'!BD52</f>
        <v>0</v>
      </c>
      <c r="I12" s="277">
        <f>'IO 01 1 Pol'!BE52</f>
        <v>0</v>
      </c>
    </row>
    <row r="13" spans="1:57" s="4" customFormat="1" ht="13.5" thickBot="1" x14ac:dyDescent="0.25">
      <c r="A13" s="187"/>
      <c r="B13" s="188" t="s">
        <v>80</v>
      </c>
      <c r="C13" s="188"/>
      <c r="D13" s="189"/>
      <c r="E13" s="190">
        <f>SUM(E7:E12)</f>
        <v>0</v>
      </c>
      <c r="F13" s="191">
        <f>SUM(F7:F12)</f>
        <v>0</v>
      </c>
      <c r="G13" s="191">
        <f>SUM(G7:G12)</f>
        <v>0</v>
      </c>
      <c r="H13" s="191">
        <f>SUM(H7:H12)</f>
        <v>0</v>
      </c>
      <c r="I13" s="192">
        <f>SUM(I7:I12)</f>
        <v>0</v>
      </c>
    </row>
    <row r="14" spans="1:57" x14ac:dyDescent="0.2">
      <c r="A14" s="109"/>
      <c r="B14" s="109"/>
      <c r="C14" s="109"/>
      <c r="D14" s="109"/>
      <c r="E14" s="109"/>
      <c r="F14" s="109"/>
      <c r="G14" s="109"/>
      <c r="H14" s="109"/>
      <c r="I14" s="109"/>
    </row>
    <row r="15" spans="1:57" ht="19.5" customHeight="1" x14ac:dyDescent="0.25">
      <c r="A15" s="178" t="s">
        <v>81</v>
      </c>
      <c r="B15" s="178"/>
      <c r="C15" s="178"/>
      <c r="D15" s="178"/>
      <c r="E15" s="178"/>
      <c r="F15" s="178"/>
      <c r="G15" s="193"/>
      <c r="H15" s="178"/>
      <c r="I15" s="178"/>
      <c r="BA15" s="115"/>
      <c r="BB15" s="115"/>
      <c r="BC15" s="115"/>
      <c r="BD15" s="115"/>
      <c r="BE15" s="115"/>
    </row>
    <row r="16" spans="1:57" ht="13.5" thickBot="1" x14ac:dyDescent="0.25"/>
    <row r="17" spans="1:53" x14ac:dyDescent="0.2">
      <c r="A17" s="144" t="s">
        <v>82</v>
      </c>
      <c r="B17" s="145"/>
      <c r="C17" s="145"/>
      <c r="D17" s="194"/>
      <c r="E17" s="195" t="s">
        <v>83</v>
      </c>
      <c r="F17" s="196" t="s">
        <v>12</v>
      </c>
      <c r="G17" s="197" t="s">
        <v>84</v>
      </c>
      <c r="H17" s="198"/>
      <c r="I17" s="199" t="s">
        <v>83</v>
      </c>
    </row>
    <row r="18" spans="1:53" x14ac:dyDescent="0.2">
      <c r="A18" s="138"/>
      <c r="B18" s="129"/>
      <c r="C18" s="129"/>
      <c r="D18" s="200"/>
      <c r="E18" s="201"/>
      <c r="F18" s="202"/>
      <c r="G18" s="203">
        <f>CHOOSE(BA18+1,E13+F13,E13+F13+H13,E13+F13+G13+H13,E13,F13,H13,G13,H13+G13,0)</f>
        <v>0</v>
      </c>
      <c r="H18" s="204"/>
      <c r="I18" s="205">
        <f>E18+F18*G18/100</f>
        <v>0</v>
      </c>
      <c r="BA18" s="1">
        <v>8</v>
      </c>
    </row>
    <row r="19" spans="1:53" ht="13.5" thickBot="1" x14ac:dyDescent="0.25">
      <c r="A19" s="206"/>
      <c r="B19" s="207" t="s">
        <v>85</v>
      </c>
      <c r="C19" s="208"/>
      <c r="D19" s="209"/>
      <c r="E19" s="210"/>
      <c r="F19" s="211"/>
      <c r="G19" s="211"/>
      <c r="H19" s="338">
        <f>SUM(I18:I18)</f>
        <v>0</v>
      </c>
      <c r="I19" s="339"/>
    </row>
    <row r="21" spans="1:53" x14ac:dyDescent="0.2">
      <c r="B21" s="4"/>
      <c r="F21" s="212"/>
      <c r="G21" s="213"/>
      <c r="H21" s="213"/>
      <c r="I21" s="31"/>
    </row>
    <row r="22" spans="1:53" x14ac:dyDescent="0.2">
      <c r="F22" s="212"/>
      <c r="G22" s="213"/>
      <c r="H22" s="213"/>
      <c r="I22" s="31"/>
    </row>
    <row r="23" spans="1:53" x14ac:dyDescent="0.2">
      <c r="F23" s="212"/>
      <c r="G23" s="213"/>
      <c r="H23" s="213"/>
      <c r="I23" s="31"/>
    </row>
    <row r="24" spans="1:53" x14ac:dyDescent="0.2">
      <c r="F24" s="212"/>
      <c r="G24" s="213"/>
      <c r="H24" s="213"/>
      <c r="I24" s="31"/>
    </row>
    <row r="25" spans="1:53" x14ac:dyDescent="0.2">
      <c r="F25" s="212"/>
      <c r="G25" s="213"/>
      <c r="H25" s="213"/>
      <c r="I25" s="31"/>
    </row>
    <row r="26" spans="1:53" x14ac:dyDescent="0.2">
      <c r="F26" s="212"/>
      <c r="G26" s="213"/>
      <c r="H26" s="213"/>
      <c r="I26" s="31"/>
    </row>
    <row r="27" spans="1:53" x14ac:dyDescent="0.2">
      <c r="F27" s="212"/>
      <c r="G27" s="213"/>
      <c r="H27" s="213"/>
      <c r="I27" s="31"/>
    </row>
    <row r="28" spans="1:53" x14ac:dyDescent="0.2">
      <c r="F28" s="212"/>
      <c r="G28" s="213"/>
      <c r="H28" s="213"/>
      <c r="I28" s="31"/>
    </row>
    <row r="29" spans="1:53" x14ac:dyDescent="0.2">
      <c r="F29" s="212"/>
      <c r="G29" s="213"/>
      <c r="H29" s="213"/>
      <c r="I29" s="31"/>
    </row>
    <row r="30" spans="1:53" x14ac:dyDescent="0.2">
      <c r="F30" s="212"/>
      <c r="G30" s="213"/>
      <c r="H30" s="213"/>
      <c r="I30" s="31"/>
    </row>
    <row r="31" spans="1:53" x14ac:dyDescent="0.2">
      <c r="F31" s="212"/>
      <c r="G31" s="213"/>
      <c r="H31" s="213"/>
      <c r="I31" s="31"/>
    </row>
    <row r="32" spans="1:53" x14ac:dyDescent="0.2">
      <c r="F32" s="212"/>
      <c r="G32" s="213"/>
      <c r="H32" s="213"/>
      <c r="I32" s="31"/>
    </row>
    <row r="33" spans="6:9" x14ac:dyDescent="0.2">
      <c r="F33" s="212"/>
      <c r="G33" s="213"/>
      <c r="H33" s="213"/>
      <c r="I33" s="31"/>
    </row>
    <row r="34" spans="6:9" x14ac:dyDescent="0.2">
      <c r="F34" s="212"/>
      <c r="G34" s="213"/>
      <c r="H34" s="213"/>
      <c r="I34" s="31"/>
    </row>
    <row r="35" spans="6:9" x14ac:dyDescent="0.2">
      <c r="F35" s="212"/>
      <c r="G35" s="213"/>
      <c r="H35" s="213"/>
      <c r="I35" s="31"/>
    </row>
    <row r="36" spans="6:9" x14ac:dyDescent="0.2">
      <c r="F36" s="212"/>
      <c r="G36" s="213"/>
      <c r="H36" s="213"/>
      <c r="I36" s="31"/>
    </row>
    <row r="37" spans="6:9" x14ac:dyDescent="0.2">
      <c r="F37" s="212"/>
      <c r="G37" s="213"/>
      <c r="H37" s="213"/>
      <c r="I37" s="31"/>
    </row>
    <row r="38" spans="6:9" x14ac:dyDescent="0.2">
      <c r="F38" s="212"/>
      <c r="G38" s="213"/>
      <c r="H38" s="213"/>
      <c r="I38" s="31"/>
    </row>
    <row r="39" spans="6:9" x14ac:dyDescent="0.2">
      <c r="F39" s="212"/>
      <c r="G39" s="213"/>
      <c r="H39" s="213"/>
      <c r="I39" s="31"/>
    </row>
    <row r="40" spans="6:9" x14ac:dyDescent="0.2">
      <c r="F40" s="212"/>
      <c r="G40" s="213"/>
      <c r="H40" s="213"/>
      <c r="I40" s="31"/>
    </row>
    <row r="41" spans="6:9" x14ac:dyDescent="0.2">
      <c r="F41" s="212"/>
      <c r="G41" s="213"/>
      <c r="H41" s="213"/>
      <c r="I41" s="31"/>
    </row>
    <row r="42" spans="6:9" x14ac:dyDescent="0.2">
      <c r="F42" s="212"/>
      <c r="G42" s="213"/>
      <c r="H42" s="213"/>
      <c r="I42" s="31"/>
    </row>
    <row r="43" spans="6:9" x14ac:dyDescent="0.2">
      <c r="F43" s="212"/>
      <c r="G43" s="213"/>
      <c r="H43" s="213"/>
      <c r="I43" s="31"/>
    </row>
    <row r="44" spans="6:9" x14ac:dyDescent="0.2">
      <c r="F44" s="212"/>
      <c r="G44" s="213"/>
      <c r="H44" s="213"/>
      <c r="I44" s="31"/>
    </row>
    <row r="45" spans="6:9" x14ac:dyDescent="0.2">
      <c r="F45" s="212"/>
      <c r="G45" s="213"/>
      <c r="H45" s="213"/>
      <c r="I45" s="31"/>
    </row>
    <row r="46" spans="6:9" x14ac:dyDescent="0.2">
      <c r="F46" s="212"/>
      <c r="G46" s="213"/>
      <c r="H46" s="213"/>
      <c r="I46" s="31"/>
    </row>
    <row r="47" spans="6:9" x14ac:dyDescent="0.2">
      <c r="F47" s="212"/>
      <c r="G47" s="213"/>
      <c r="H47" s="213"/>
      <c r="I47" s="31"/>
    </row>
    <row r="48" spans="6:9" x14ac:dyDescent="0.2">
      <c r="F48" s="212"/>
      <c r="G48" s="213"/>
      <c r="H48" s="213"/>
      <c r="I48" s="31"/>
    </row>
    <row r="49" spans="6:9" x14ac:dyDescent="0.2">
      <c r="F49" s="212"/>
      <c r="G49" s="213"/>
      <c r="H49" s="213"/>
      <c r="I49" s="31"/>
    </row>
    <row r="50" spans="6:9" x14ac:dyDescent="0.2">
      <c r="F50" s="212"/>
      <c r="G50" s="213"/>
      <c r="H50" s="213"/>
      <c r="I50" s="31"/>
    </row>
    <row r="51" spans="6:9" x14ac:dyDescent="0.2">
      <c r="F51" s="212"/>
      <c r="G51" s="213"/>
      <c r="H51" s="213"/>
      <c r="I51" s="31"/>
    </row>
    <row r="52" spans="6:9" x14ac:dyDescent="0.2">
      <c r="F52" s="212"/>
      <c r="G52" s="213"/>
      <c r="H52" s="213"/>
      <c r="I52" s="31"/>
    </row>
    <row r="53" spans="6:9" x14ac:dyDescent="0.2">
      <c r="F53" s="212"/>
      <c r="G53" s="213"/>
      <c r="H53" s="213"/>
      <c r="I53" s="31"/>
    </row>
    <row r="54" spans="6:9" x14ac:dyDescent="0.2">
      <c r="F54" s="212"/>
      <c r="G54" s="213"/>
      <c r="H54" s="213"/>
      <c r="I54" s="31"/>
    </row>
    <row r="55" spans="6:9" x14ac:dyDescent="0.2">
      <c r="F55" s="212"/>
      <c r="G55" s="213"/>
      <c r="H55" s="213"/>
      <c r="I55" s="31"/>
    </row>
    <row r="56" spans="6:9" x14ac:dyDescent="0.2">
      <c r="F56" s="212"/>
      <c r="G56" s="213"/>
      <c r="H56" s="213"/>
      <c r="I56" s="31"/>
    </row>
    <row r="57" spans="6:9" x14ac:dyDescent="0.2">
      <c r="F57" s="212"/>
      <c r="G57" s="213"/>
      <c r="H57" s="213"/>
      <c r="I57" s="31"/>
    </row>
    <row r="58" spans="6:9" x14ac:dyDescent="0.2">
      <c r="F58" s="212"/>
      <c r="G58" s="213"/>
      <c r="H58" s="213"/>
      <c r="I58" s="31"/>
    </row>
    <row r="59" spans="6:9" x14ac:dyDescent="0.2">
      <c r="F59" s="212"/>
      <c r="G59" s="213"/>
      <c r="H59" s="213"/>
      <c r="I59" s="31"/>
    </row>
    <row r="60" spans="6:9" x14ac:dyDescent="0.2">
      <c r="F60" s="212"/>
      <c r="G60" s="213"/>
      <c r="H60" s="213"/>
      <c r="I60" s="31"/>
    </row>
    <row r="61" spans="6:9" x14ac:dyDescent="0.2">
      <c r="F61" s="212"/>
      <c r="G61" s="213"/>
      <c r="H61" s="213"/>
      <c r="I61" s="31"/>
    </row>
    <row r="62" spans="6:9" x14ac:dyDescent="0.2">
      <c r="F62" s="212"/>
      <c r="G62" s="213"/>
      <c r="H62" s="213"/>
      <c r="I62" s="31"/>
    </row>
    <row r="63" spans="6:9" x14ac:dyDescent="0.2">
      <c r="F63" s="212"/>
      <c r="G63" s="213"/>
      <c r="H63" s="213"/>
      <c r="I63" s="31"/>
    </row>
    <row r="64" spans="6:9" x14ac:dyDescent="0.2">
      <c r="F64" s="212"/>
      <c r="G64" s="213"/>
      <c r="H64" s="213"/>
      <c r="I64" s="31"/>
    </row>
    <row r="65" spans="6:9" x14ac:dyDescent="0.2">
      <c r="F65" s="212"/>
      <c r="G65" s="213"/>
      <c r="H65" s="213"/>
      <c r="I65" s="31"/>
    </row>
    <row r="66" spans="6:9" x14ac:dyDescent="0.2">
      <c r="F66" s="212"/>
      <c r="G66" s="213"/>
      <c r="H66" s="213"/>
      <c r="I66" s="31"/>
    </row>
    <row r="67" spans="6:9" x14ac:dyDescent="0.2">
      <c r="F67" s="212"/>
      <c r="G67" s="213"/>
      <c r="H67" s="213"/>
      <c r="I67" s="31"/>
    </row>
    <row r="68" spans="6:9" x14ac:dyDescent="0.2">
      <c r="F68" s="212"/>
      <c r="G68" s="213"/>
      <c r="H68" s="213"/>
      <c r="I68" s="31"/>
    </row>
    <row r="69" spans="6:9" x14ac:dyDescent="0.2">
      <c r="F69" s="212"/>
      <c r="G69" s="213"/>
      <c r="H69" s="213"/>
      <c r="I69" s="31"/>
    </row>
    <row r="70" spans="6:9" x14ac:dyDescent="0.2">
      <c r="F70" s="212"/>
      <c r="G70" s="213"/>
      <c r="H70" s="213"/>
      <c r="I70" s="31"/>
    </row>
  </sheetData>
  <mergeCells count="4">
    <mergeCell ref="A1:B1"/>
    <mergeCell ref="A2:B2"/>
    <mergeCell ref="G2:I2"/>
    <mergeCell ref="H19:I19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B125"/>
  <sheetViews>
    <sheetView showGridLines="0" showZeros="0" zoomScaleNormal="100" zoomScaleSheetLayoutView="100" workbookViewId="0">
      <selection activeCell="F8" sqref="F8:F51"/>
    </sheetView>
  </sheetViews>
  <sheetFormatPr defaultRowHeight="12.75" x14ac:dyDescent="0.2"/>
  <cols>
    <col min="1" max="1" width="4.42578125" style="214" customWidth="1"/>
    <col min="2" max="2" width="11.5703125" style="214" customWidth="1"/>
    <col min="3" max="3" width="40.42578125" style="214" customWidth="1"/>
    <col min="4" max="4" width="5.5703125" style="214" customWidth="1"/>
    <col min="5" max="5" width="8.5703125" style="224" customWidth="1"/>
    <col min="6" max="6" width="9.85546875" style="214" customWidth="1"/>
    <col min="7" max="7" width="13.85546875" style="214" customWidth="1"/>
    <col min="8" max="8" width="11.7109375" style="214" hidden="1" customWidth="1"/>
    <col min="9" max="9" width="11.5703125" style="214" hidden="1" customWidth="1"/>
    <col min="10" max="10" width="11" style="214" hidden="1" customWidth="1"/>
    <col min="11" max="11" width="10.42578125" style="214" hidden="1" customWidth="1"/>
    <col min="12" max="12" width="75.42578125" style="214" customWidth="1"/>
    <col min="13" max="13" width="45.28515625" style="214" customWidth="1"/>
    <col min="14" max="16384" width="9.140625" style="214"/>
  </cols>
  <sheetData>
    <row r="1" spans="1:80" ht="15.75" x14ac:dyDescent="0.25">
      <c r="A1" s="342" t="s">
        <v>1276</v>
      </c>
      <c r="B1" s="342"/>
      <c r="C1" s="342"/>
      <c r="D1" s="342"/>
      <c r="E1" s="342"/>
      <c r="F1" s="342"/>
      <c r="G1" s="342"/>
    </row>
    <row r="2" spans="1:80" ht="14.25" customHeight="1" thickBot="1" x14ac:dyDescent="0.25">
      <c r="B2" s="215"/>
      <c r="C2" s="216"/>
      <c r="D2" s="216"/>
      <c r="E2" s="217"/>
      <c r="F2" s="216"/>
      <c r="G2" s="216"/>
    </row>
    <row r="3" spans="1:80" ht="13.5" thickTop="1" x14ac:dyDescent="0.2">
      <c r="A3" s="331" t="s">
        <v>2</v>
      </c>
      <c r="B3" s="332"/>
      <c r="C3" s="168" t="s">
        <v>105</v>
      </c>
      <c r="D3" s="218"/>
      <c r="E3" s="219" t="s">
        <v>86</v>
      </c>
      <c r="F3" s="220" t="str">
        <f>'IO 01 1 Rek'!H1</f>
        <v>1</v>
      </c>
      <c r="G3" s="221"/>
    </row>
    <row r="4" spans="1:80" ht="13.5" thickBot="1" x14ac:dyDescent="0.25">
      <c r="A4" s="343" t="s">
        <v>77</v>
      </c>
      <c r="B4" s="334"/>
      <c r="C4" s="174" t="s">
        <v>108</v>
      </c>
      <c r="D4" s="222"/>
      <c r="E4" s="344" t="str">
        <f>'IO 01 1 Rek'!G2</f>
        <v>Úprava areálové dešťové kanalizace</v>
      </c>
      <c r="F4" s="345"/>
      <c r="G4" s="346"/>
    </row>
    <row r="5" spans="1:80" ht="13.5" thickTop="1" x14ac:dyDescent="0.2">
      <c r="A5" s="223"/>
      <c r="G5" s="225"/>
    </row>
    <row r="6" spans="1:80" ht="27" customHeight="1" x14ac:dyDescent="0.2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80" x14ac:dyDescent="0.2">
      <c r="A7" s="231" t="s">
        <v>98</v>
      </c>
      <c r="B7" s="232" t="s">
        <v>99</v>
      </c>
      <c r="C7" s="233" t="s">
        <v>100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x14ac:dyDescent="0.2">
      <c r="A8" s="242">
        <v>1</v>
      </c>
      <c r="B8" s="243" t="s">
        <v>110</v>
      </c>
      <c r="C8" s="244" t="s">
        <v>111</v>
      </c>
      <c r="D8" s="245" t="s">
        <v>112</v>
      </c>
      <c r="E8" s="246">
        <v>27</v>
      </c>
      <c r="F8" s="375"/>
      <c r="G8" s="247">
        <f>E8*F8</f>
        <v>0</v>
      </c>
      <c r="H8" s="248">
        <v>0</v>
      </c>
      <c r="I8" s="249">
        <f>E8*H8</f>
        <v>0</v>
      </c>
      <c r="J8" s="248">
        <v>-0.33</v>
      </c>
      <c r="K8" s="249">
        <f>E8*J8</f>
        <v>-8.91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80" x14ac:dyDescent="0.2">
      <c r="A9" s="250"/>
      <c r="B9" s="253"/>
      <c r="C9" s="340" t="s">
        <v>113</v>
      </c>
      <c r="D9" s="341"/>
      <c r="E9" s="254">
        <v>27</v>
      </c>
      <c r="F9" s="376"/>
      <c r="G9" s="255"/>
      <c r="H9" s="256"/>
      <c r="I9" s="251"/>
      <c r="J9" s="257"/>
      <c r="K9" s="251"/>
      <c r="M9" s="252" t="s">
        <v>113</v>
      </c>
      <c r="O9" s="241"/>
    </row>
    <row r="10" spans="1:80" x14ac:dyDescent="0.2">
      <c r="A10" s="242">
        <v>2</v>
      </c>
      <c r="B10" s="243" t="s">
        <v>114</v>
      </c>
      <c r="C10" s="244" t="s">
        <v>115</v>
      </c>
      <c r="D10" s="245" t="s">
        <v>116</v>
      </c>
      <c r="E10" s="246">
        <v>17.815999999999999</v>
      </c>
      <c r="F10" s="375"/>
      <c r="G10" s="247">
        <f>E10*F10</f>
        <v>0</v>
      </c>
      <c r="H10" s="248">
        <v>0</v>
      </c>
      <c r="I10" s="249">
        <f>E10*H10</f>
        <v>0</v>
      </c>
      <c r="J10" s="248">
        <v>0</v>
      </c>
      <c r="K10" s="249">
        <f>E10*J10</f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0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80" x14ac:dyDescent="0.2">
      <c r="A11" s="250"/>
      <c r="B11" s="253"/>
      <c r="C11" s="340" t="s">
        <v>117</v>
      </c>
      <c r="D11" s="341"/>
      <c r="E11" s="254">
        <v>17.815999999999999</v>
      </c>
      <c r="F11" s="376"/>
      <c r="G11" s="255"/>
      <c r="H11" s="256"/>
      <c r="I11" s="251"/>
      <c r="J11" s="257"/>
      <c r="K11" s="251"/>
      <c r="M11" s="252" t="s">
        <v>117</v>
      </c>
      <c r="O11" s="241"/>
    </row>
    <row r="12" spans="1:80" x14ac:dyDescent="0.2">
      <c r="A12" s="258"/>
      <c r="B12" s="259" t="s">
        <v>102</v>
      </c>
      <c r="C12" s="260" t="s">
        <v>109</v>
      </c>
      <c r="D12" s="261"/>
      <c r="E12" s="262"/>
      <c r="F12" s="377"/>
      <c r="G12" s="264">
        <f>SUM(G7:G11)</f>
        <v>0</v>
      </c>
      <c r="H12" s="265"/>
      <c r="I12" s="266">
        <f>SUM(I7:I11)</f>
        <v>0</v>
      </c>
      <c r="J12" s="265"/>
      <c r="K12" s="266">
        <f>SUM(K7:K11)</f>
        <v>-8.91</v>
      </c>
      <c r="O12" s="241">
        <v>4</v>
      </c>
      <c r="BA12" s="267">
        <f>SUM(BA7:BA11)</f>
        <v>0</v>
      </c>
      <c r="BB12" s="267">
        <f>SUM(BB7:BB11)</f>
        <v>0</v>
      </c>
      <c r="BC12" s="267">
        <f>SUM(BC7:BC11)</f>
        <v>0</v>
      </c>
      <c r="BD12" s="267">
        <f>SUM(BD7:BD11)</f>
        <v>0</v>
      </c>
      <c r="BE12" s="267">
        <f>SUM(BE7:BE11)</f>
        <v>0</v>
      </c>
    </row>
    <row r="13" spans="1:80" x14ac:dyDescent="0.2">
      <c r="A13" s="231" t="s">
        <v>98</v>
      </c>
      <c r="B13" s="232" t="s">
        <v>118</v>
      </c>
      <c r="C13" s="233" t="s">
        <v>119</v>
      </c>
      <c r="D13" s="234"/>
      <c r="E13" s="235"/>
      <c r="F13" s="378"/>
      <c r="G13" s="236"/>
      <c r="H13" s="237"/>
      <c r="I13" s="238"/>
      <c r="J13" s="239"/>
      <c r="K13" s="240"/>
      <c r="O13" s="241">
        <v>1</v>
      </c>
    </row>
    <row r="14" spans="1:80" x14ac:dyDescent="0.2">
      <c r="A14" s="242">
        <v>3</v>
      </c>
      <c r="B14" s="243" t="s">
        <v>121</v>
      </c>
      <c r="C14" s="244" t="s">
        <v>122</v>
      </c>
      <c r="D14" s="245" t="s">
        <v>116</v>
      </c>
      <c r="E14" s="246">
        <v>2.7</v>
      </c>
      <c r="F14" s="375"/>
      <c r="G14" s="247">
        <f>E14*F14</f>
        <v>0</v>
      </c>
      <c r="H14" s="248">
        <v>1.6867000000000001</v>
      </c>
      <c r="I14" s="249">
        <f>E14*H14</f>
        <v>4.5540900000000004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0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80" x14ac:dyDescent="0.2">
      <c r="A15" s="250"/>
      <c r="B15" s="253"/>
      <c r="C15" s="340" t="s">
        <v>123</v>
      </c>
      <c r="D15" s="341"/>
      <c r="E15" s="254">
        <v>2.7</v>
      </c>
      <c r="F15" s="376"/>
      <c r="G15" s="255"/>
      <c r="H15" s="256"/>
      <c r="I15" s="251"/>
      <c r="J15" s="257"/>
      <c r="K15" s="251"/>
      <c r="M15" s="252" t="s">
        <v>123</v>
      </c>
      <c r="O15" s="241"/>
    </row>
    <row r="16" spans="1:80" x14ac:dyDescent="0.2">
      <c r="A16" s="242">
        <v>4</v>
      </c>
      <c r="B16" s="243" t="s">
        <v>124</v>
      </c>
      <c r="C16" s="244" t="s">
        <v>125</v>
      </c>
      <c r="D16" s="245" t="s">
        <v>126</v>
      </c>
      <c r="E16" s="246">
        <v>10.26</v>
      </c>
      <c r="F16" s="375"/>
      <c r="G16" s="247">
        <f>E16*F16</f>
        <v>0</v>
      </c>
      <c r="H16" s="248">
        <v>1.1000000000000001</v>
      </c>
      <c r="I16" s="249">
        <f>E16*H16</f>
        <v>11.286000000000001</v>
      </c>
      <c r="J16" s="248">
        <v>0</v>
      </c>
      <c r="K16" s="249">
        <f>E16*J16</f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>IF(AZ16=1,G16,0)</f>
        <v>0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1</v>
      </c>
      <c r="CB16" s="241">
        <v>1</v>
      </c>
    </row>
    <row r="17" spans="1:80" x14ac:dyDescent="0.2">
      <c r="A17" s="250"/>
      <c r="B17" s="253"/>
      <c r="C17" s="340" t="s">
        <v>127</v>
      </c>
      <c r="D17" s="341"/>
      <c r="E17" s="254">
        <v>10.26</v>
      </c>
      <c r="F17" s="376"/>
      <c r="G17" s="255"/>
      <c r="H17" s="256"/>
      <c r="I17" s="251"/>
      <c r="J17" s="257"/>
      <c r="K17" s="251"/>
      <c r="M17" s="252" t="s">
        <v>127</v>
      </c>
      <c r="O17" s="241"/>
    </row>
    <row r="18" spans="1:80" x14ac:dyDescent="0.2">
      <c r="A18" s="242">
        <v>5</v>
      </c>
      <c r="B18" s="243" t="s">
        <v>128</v>
      </c>
      <c r="C18" s="244" t="s">
        <v>129</v>
      </c>
      <c r="D18" s="245" t="s">
        <v>126</v>
      </c>
      <c r="E18" s="246">
        <v>8.91</v>
      </c>
      <c r="F18" s="375"/>
      <c r="G18" s="247">
        <f>E18*F18</f>
        <v>0</v>
      </c>
      <c r="H18" s="248">
        <v>1</v>
      </c>
      <c r="I18" s="249">
        <f>E18*H18</f>
        <v>8.91</v>
      </c>
      <c r="J18" s="248">
        <v>0</v>
      </c>
      <c r="K18" s="249">
        <f>E18*J18</f>
        <v>0</v>
      </c>
      <c r="O18" s="241">
        <v>2</v>
      </c>
      <c r="AA18" s="214">
        <v>1</v>
      </c>
      <c r="AB18" s="214">
        <v>1</v>
      </c>
      <c r="AC18" s="214">
        <v>1</v>
      </c>
      <c r="AZ18" s="214">
        <v>1</v>
      </c>
      <c r="BA18" s="214">
        <f>IF(AZ18=1,G18,0)</f>
        <v>0</v>
      </c>
      <c r="BB18" s="214">
        <f>IF(AZ18=2,G18,0)</f>
        <v>0</v>
      </c>
      <c r="BC18" s="214">
        <f>IF(AZ18=3,G18,0)</f>
        <v>0</v>
      </c>
      <c r="BD18" s="214">
        <f>IF(AZ18=4,G18,0)</f>
        <v>0</v>
      </c>
      <c r="BE18" s="214">
        <f>IF(AZ18=5,G18,0)</f>
        <v>0</v>
      </c>
      <c r="CA18" s="241">
        <v>1</v>
      </c>
      <c r="CB18" s="241">
        <v>1</v>
      </c>
    </row>
    <row r="19" spans="1:80" x14ac:dyDescent="0.2">
      <c r="A19" s="250"/>
      <c r="B19" s="253"/>
      <c r="C19" s="340" t="s">
        <v>130</v>
      </c>
      <c r="D19" s="341"/>
      <c r="E19" s="254">
        <v>8.91</v>
      </c>
      <c r="F19" s="376"/>
      <c r="G19" s="255"/>
      <c r="H19" s="256"/>
      <c r="I19" s="251"/>
      <c r="J19" s="257"/>
      <c r="K19" s="251"/>
      <c r="M19" s="252" t="s">
        <v>130</v>
      </c>
      <c r="O19" s="241"/>
    </row>
    <row r="20" spans="1:80" x14ac:dyDescent="0.2">
      <c r="A20" s="258"/>
      <c r="B20" s="259" t="s">
        <v>102</v>
      </c>
      <c r="C20" s="260" t="s">
        <v>120</v>
      </c>
      <c r="D20" s="261"/>
      <c r="E20" s="262"/>
      <c r="F20" s="377"/>
      <c r="G20" s="264">
        <f>SUM(G13:G19)</f>
        <v>0</v>
      </c>
      <c r="H20" s="265"/>
      <c r="I20" s="266">
        <f>SUM(I13:I19)</f>
        <v>24.75009</v>
      </c>
      <c r="J20" s="265"/>
      <c r="K20" s="266">
        <f>SUM(K13:K19)</f>
        <v>0</v>
      </c>
      <c r="O20" s="241">
        <v>4</v>
      </c>
      <c r="BA20" s="267">
        <f>SUM(BA13:BA19)</f>
        <v>0</v>
      </c>
      <c r="BB20" s="267">
        <f>SUM(BB13:BB19)</f>
        <v>0</v>
      </c>
      <c r="BC20" s="267">
        <f>SUM(BC13:BC19)</f>
        <v>0</v>
      </c>
      <c r="BD20" s="267">
        <f>SUM(BD13:BD19)</f>
        <v>0</v>
      </c>
      <c r="BE20" s="267">
        <f>SUM(BE13:BE19)</f>
        <v>0</v>
      </c>
    </row>
    <row r="21" spans="1:80" x14ac:dyDescent="0.2">
      <c r="A21" s="231" t="s">
        <v>98</v>
      </c>
      <c r="B21" s="232" t="s">
        <v>131</v>
      </c>
      <c r="C21" s="233" t="s">
        <v>132</v>
      </c>
      <c r="D21" s="234"/>
      <c r="E21" s="235"/>
      <c r="F21" s="378"/>
      <c r="G21" s="236"/>
      <c r="H21" s="237"/>
      <c r="I21" s="238"/>
      <c r="J21" s="239"/>
      <c r="K21" s="240"/>
      <c r="O21" s="241">
        <v>1</v>
      </c>
    </row>
    <row r="22" spans="1:80" ht="22.5" x14ac:dyDescent="0.2">
      <c r="A22" s="242">
        <v>6</v>
      </c>
      <c r="B22" s="243" t="s">
        <v>134</v>
      </c>
      <c r="C22" s="244" t="s">
        <v>135</v>
      </c>
      <c r="D22" s="245" t="s">
        <v>136</v>
      </c>
      <c r="E22" s="246">
        <v>24</v>
      </c>
      <c r="F22" s="375"/>
      <c r="G22" s="247">
        <f>E22*F22</f>
        <v>0</v>
      </c>
      <c r="H22" s="248">
        <v>0</v>
      </c>
      <c r="I22" s="249">
        <f>E22*H22</f>
        <v>0</v>
      </c>
      <c r="J22" s="248"/>
      <c r="K22" s="249">
        <f>E22*J22</f>
        <v>0</v>
      </c>
      <c r="O22" s="241">
        <v>2</v>
      </c>
      <c r="AA22" s="214">
        <v>12</v>
      </c>
      <c r="AB22" s="214">
        <v>0</v>
      </c>
      <c r="AC22" s="214">
        <v>2</v>
      </c>
      <c r="AZ22" s="214">
        <v>1</v>
      </c>
      <c r="BA22" s="214">
        <f>IF(AZ22=1,G22,0)</f>
        <v>0</v>
      </c>
      <c r="BB22" s="214">
        <f>IF(AZ22=2,G22,0)</f>
        <v>0</v>
      </c>
      <c r="BC22" s="214">
        <f>IF(AZ22=3,G22,0)</f>
        <v>0</v>
      </c>
      <c r="BD22" s="214">
        <f>IF(AZ22=4,G22,0)</f>
        <v>0</v>
      </c>
      <c r="BE22" s="214">
        <f>IF(AZ22=5,G22,0)</f>
        <v>0</v>
      </c>
      <c r="CA22" s="241">
        <v>12</v>
      </c>
      <c r="CB22" s="241">
        <v>0</v>
      </c>
    </row>
    <row r="23" spans="1:80" ht="33.75" x14ac:dyDescent="0.2">
      <c r="A23" s="250"/>
      <c r="B23" s="253"/>
      <c r="C23" s="340" t="s">
        <v>137</v>
      </c>
      <c r="D23" s="341"/>
      <c r="E23" s="254">
        <v>0</v>
      </c>
      <c r="F23" s="376"/>
      <c r="G23" s="255"/>
      <c r="H23" s="256"/>
      <c r="I23" s="251"/>
      <c r="J23" s="257"/>
      <c r="K23" s="251"/>
      <c r="M23" s="252" t="s">
        <v>137</v>
      </c>
      <c r="O23" s="241"/>
    </row>
    <row r="24" spans="1:80" ht="33.75" x14ac:dyDescent="0.2">
      <c r="A24" s="250"/>
      <c r="B24" s="253"/>
      <c r="C24" s="340" t="s">
        <v>138</v>
      </c>
      <c r="D24" s="341"/>
      <c r="E24" s="254">
        <v>0</v>
      </c>
      <c r="F24" s="376"/>
      <c r="G24" s="255"/>
      <c r="H24" s="256"/>
      <c r="I24" s="251"/>
      <c r="J24" s="257"/>
      <c r="K24" s="251"/>
      <c r="M24" s="252" t="s">
        <v>138</v>
      </c>
      <c r="O24" s="241"/>
    </row>
    <row r="25" spans="1:80" ht="22.5" x14ac:dyDescent="0.2">
      <c r="A25" s="250"/>
      <c r="B25" s="253"/>
      <c r="C25" s="340" t="s">
        <v>139</v>
      </c>
      <c r="D25" s="341"/>
      <c r="E25" s="254">
        <v>0</v>
      </c>
      <c r="F25" s="376"/>
      <c r="G25" s="255"/>
      <c r="H25" s="256"/>
      <c r="I25" s="251"/>
      <c r="J25" s="257"/>
      <c r="K25" s="251"/>
      <c r="M25" s="252" t="s">
        <v>139</v>
      </c>
      <c r="O25" s="241"/>
    </row>
    <row r="26" spans="1:80" x14ac:dyDescent="0.2">
      <c r="A26" s="250"/>
      <c r="B26" s="253"/>
      <c r="C26" s="340" t="s">
        <v>140</v>
      </c>
      <c r="D26" s="341"/>
      <c r="E26" s="254">
        <v>0</v>
      </c>
      <c r="F26" s="376"/>
      <c r="G26" s="255"/>
      <c r="H26" s="256"/>
      <c r="I26" s="251"/>
      <c r="J26" s="257"/>
      <c r="K26" s="251"/>
      <c r="M26" s="252" t="s">
        <v>140</v>
      </c>
      <c r="O26" s="241"/>
    </row>
    <row r="27" spans="1:80" x14ac:dyDescent="0.2">
      <c r="A27" s="250"/>
      <c r="B27" s="253"/>
      <c r="C27" s="340" t="s">
        <v>141</v>
      </c>
      <c r="D27" s="341"/>
      <c r="E27" s="254">
        <v>24</v>
      </c>
      <c r="F27" s="376"/>
      <c r="G27" s="255"/>
      <c r="H27" s="256"/>
      <c r="I27" s="251"/>
      <c r="J27" s="257"/>
      <c r="K27" s="251"/>
      <c r="M27" s="252" t="s">
        <v>141</v>
      </c>
      <c r="O27" s="241"/>
    </row>
    <row r="28" spans="1:80" ht="22.5" x14ac:dyDescent="0.2">
      <c r="A28" s="242">
        <v>7</v>
      </c>
      <c r="B28" s="243" t="s">
        <v>142</v>
      </c>
      <c r="C28" s="244" t="s">
        <v>143</v>
      </c>
      <c r="D28" s="245" t="s">
        <v>136</v>
      </c>
      <c r="E28" s="246">
        <v>10</v>
      </c>
      <c r="F28" s="375"/>
      <c r="G28" s="247">
        <f>E28*F28</f>
        <v>0</v>
      </c>
      <c r="H28" s="248">
        <v>0.45800999999999997</v>
      </c>
      <c r="I28" s="249">
        <f>E28*H28</f>
        <v>4.5800999999999998</v>
      </c>
      <c r="J28" s="248"/>
      <c r="K28" s="249">
        <f>E28*J28</f>
        <v>0</v>
      </c>
      <c r="O28" s="241">
        <v>2</v>
      </c>
      <c r="AA28" s="214">
        <v>12</v>
      </c>
      <c r="AB28" s="214">
        <v>0</v>
      </c>
      <c r="AC28" s="214">
        <v>3</v>
      </c>
      <c r="AZ28" s="214">
        <v>1</v>
      </c>
      <c r="BA28" s="214">
        <f>IF(AZ28=1,G28,0)</f>
        <v>0</v>
      </c>
      <c r="BB28" s="214">
        <f>IF(AZ28=2,G28,0)</f>
        <v>0</v>
      </c>
      <c r="BC28" s="214">
        <f>IF(AZ28=3,G28,0)</f>
        <v>0</v>
      </c>
      <c r="BD28" s="214">
        <f>IF(AZ28=4,G28,0)</f>
        <v>0</v>
      </c>
      <c r="BE28" s="214">
        <f>IF(AZ28=5,G28,0)</f>
        <v>0</v>
      </c>
      <c r="CA28" s="241">
        <v>12</v>
      </c>
      <c r="CB28" s="241">
        <v>0</v>
      </c>
    </row>
    <row r="29" spans="1:80" ht="33.75" x14ac:dyDescent="0.2">
      <c r="A29" s="250"/>
      <c r="B29" s="253"/>
      <c r="C29" s="340" t="s">
        <v>137</v>
      </c>
      <c r="D29" s="341"/>
      <c r="E29" s="254">
        <v>0</v>
      </c>
      <c r="F29" s="376"/>
      <c r="G29" s="255"/>
      <c r="H29" s="256"/>
      <c r="I29" s="251"/>
      <c r="J29" s="257"/>
      <c r="K29" s="251"/>
      <c r="M29" s="252" t="s">
        <v>137</v>
      </c>
      <c r="O29" s="241"/>
    </row>
    <row r="30" spans="1:80" ht="33.75" x14ac:dyDescent="0.2">
      <c r="A30" s="250"/>
      <c r="B30" s="253"/>
      <c r="C30" s="340" t="s">
        <v>138</v>
      </c>
      <c r="D30" s="341"/>
      <c r="E30" s="254">
        <v>0</v>
      </c>
      <c r="F30" s="376"/>
      <c r="G30" s="255"/>
      <c r="H30" s="256"/>
      <c r="I30" s="251"/>
      <c r="J30" s="257"/>
      <c r="K30" s="251"/>
      <c r="M30" s="252" t="s">
        <v>138</v>
      </c>
      <c r="O30" s="241"/>
    </row>
    <row r="31" spans="1:80" ht="22.5" x14ac:dyDescent="0.2">
      <c r="A31" s="250"/>
      <c r="B31" s="253"/>
      <c r="C31" s="340" t="s">
        <v>139</v>
      </c>
      <c r="D31" s="341"/>
      <c r="E31" s="254">
        <v>0</v>
      </c>
      <c r="F31" s="376"/>
      <c r="G31" s="255"/>
      <c r="H31" s="256"/>
      <c r="I31" s="251"/>
      <c r="J31" s="257"/>
      <c r="K31" s="251"/>
      <c r="M31" s="252" t="s">
        <v>139</v>
      </c>
      <c r="O31" s="241"/>
    </row>
    <row r="32" spans="1:80" x14ac:dyDescent="0.2">
      <c r="A32" s="250"/>
      <c r="B32" s="253"/>
      <c r="C32" s="340" t="s">
        <v>140</v>
      </c>
      <c r="D32" s="341"/>
      <c r="E32" s="254">
        <v>0</v>
      </c>
      <c r="F32" s="376"/>
      <c r="G32" s="255"/>
      <c r="H32" s="256"/>
      <c r="I32" s="251"/>
      <c r="J32" s="257"/>
      <c r="K32" s="251"/>
      <c r="M32" s="252" t="s">
        <v>140</v>
      </c>
      <c r="O32" s="241"/>
    </row>
    <row r="33" spans="1:80" x14ac:dyDescent="0.2">
      <c r="A33" s="250"/>
      <c r="B33" s="253"/>
      <c r="C33" s="340" t="s">
        <v>144</v>
      </c>
      <c r="D33" s="341"/>
      <c r="E33" s="254">
        <v>10</v>
      </c>
      <c r="F33" s="376"/>
      <c r="G33" s="255"/>
      <c r="H33" s="256"/>
      <c r="I33" s="251"/>
      <c r="J33" s="257"/>
      <c r="K33" s="251"/>
      <c r="M33" s="252" t="s">
        <v>144</v>
      </c>
      <c r="O33" s="241"/>
    </row>
    <row r="34" spans="1:80" x14ac:dyDescent="0.2">
      <c r="A34" s="242">
        <v>8</v>
      </c>
      <c r="B34" s="243" t="s">
        <v>145</v>
      </c>
      <c r="C34" s="244" t="s">
        <v>146</v>
      </c>
      <c r="D34" s="245" t="s">
        <v>116</v>
      </c>
      <c r="E34" s="246">
        <v>9.18</v>
      </c>
      <c r="F34" s="375"/>
      <c r="G34" s="247">
        <f>E34*F34</f>
        <v>0</v>
      </c>
      <c r="H34" s="248">
        <v>0</v>
      </c>
      <c r="I34" s="249">
        <f>E34*H34</f>
        <v>0</v>
      </c>
      <c r="J34" s="248"/>
      <c r="K34" s="249">
        <f>E34*J34</f>
        <v>0</v>
      </c>
      <c r="O34" s="241">
        <v>2</v>
      </c>
      <c r="AA34" s="214">
        <v>12</v>
      </c>
      <c r="AB34" s="214">
        <v>0</v>
      </c>
      <c r="AC34" s="214">
        <v>17</v>
      </c>
      <c r="AZ34" s="214">
        <v>1</v>
      </c>
      <c r="BA34" s="214">
        <f>IF(AZ34=1,G34,0)</f>
        <v>0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12</v>
      </c>
      <c r="CB34" s="241">
        <v>0</v>
      </c>
    </row>
    <row r="35" spans="1:80" x14ac:dyDescent="0.2">
      <c r="A35" s="250"/>
      <c r="B35" s="253"/>
      <c r="C35" s="340" t="s">
        <v>147</v>
      </c>
      <c r="D35" s="341"/>
      <c r="E35" s="254">
        <v>9.18</v>
      </c>
      <c r="F35" s="376"/>
      <c r="G35" s="255"/>
      <c r="H35" s="256"/>
      <c r="I35" s="251"/>
      <c r="J35" s="257"/>
      <c r="K35" s="251"/>
      <c r="M35" s="252" t="s">
        <v>147</v>
      </c>
      <c r="O35" s="241"/>
    </row>
    <row r="36" spans="1:80" x14ac:dyDescent="0.2">
      <c r="A36" s="242">
        <v>9</v>
      </c>
      <c r="B36" s="243" t="s">
        <v>148</v>
      </c>
      <c r="C36" s="244" t="s">
        <v>149</v>
      </c>
      <c r="D36" s="245" t="s">
        <v>116</v>
      </c>
      <c r="E36" s="246">
        <v>27.54</v>
      </c>
      <c r="F36" s="375"/>
      <c r="G36" s="247">
        <f>E36*F36</f>
        <v>0</v>
      </c>
      <c r="H36" s="248">
        <v>0</v>
      </c>
      <c r="I36" s="249">
        <f>E36*H36</f>
        <v>0</v>
      </c>
      <c r="J36" s="248"/>
      <c r="K36" s="249">
        <f>E36*J36</f>
        <v>0</v>
      </c>
      <c r="O36" s="241">
        <v>2</v>
      </c>
      <c r="AA36" s="214">
        <v>12</v>
      </c>
      <c r="AB36" s="214">
        <v>0</v>
      </c>
      <c r="AC36" s="214">
        <v>18</v>
      </c>
      <c r="AZ36" s="214">
        <v>1</v>
      </c>
      <c r="BA36" s="214">
        <f>IF(AZ36=1,G36,0)</f>
        <v>0</v>
      </c>
      <c r="BB36" s="214">
        <f>IF(AZ36=2,G36,0)</f>
        <v>0</v>
      </c>
      <c r="BC36" s="214">
        <f>IF(AZ36=3,G36,0)</f>
        <v>0</v>
      </c>
      <c r="BD36" s="214">
        <f>IF(AZ36=4,G36,0)</f>
        <v>0</v>
      </c>
      <c r="BE36" s="214">
        <f>IF(AZ36=5,G36,0)</f>
        <v>0</v>
      </c>
      <c r="CA36" s="241">
        <v>12</v>
      </c>
      <c r="CB36" s="241">
        <v>0</v>
      </c>
    </row>
    <row r="37" spans="1:80" x14ac:dyDescent="0.2">
      <c r="A37" s="250"/>
      <c r="B37" s="253"/>
      <c r="C37" s="340" t="s">
        <v>150</v>
      </c>
      <c r="D37" s="341"/>
      <c r="E37" s="254">
        <v>27.54</v>
      </c>
      <c r="F37" s="376"/>
      <c r="G37" s="255"/>
      <c r="H37" s="256"/>
      <c r="I37" s="251"/>
      <c r="J37" s="257"/>
      <c r="K37" s="251"/>
      <c r="M37" s="252" t="s">
        <v>150</v>
      </c>
      <c r="O37" s="241"/>
    </row>
    <row r="38" spans="1:80" x14ac:dyDescent="0.2">
      <c r="A38" s="258"/>
      <c r="B38" s="259" t="s">
        <v>102</v>
      </c>
      <c r="C38" s="260" t="s">
        <v>133</v>
      </c>
      <c r="D38" s="261"/>
      <c r="E38" s="262"/>
      <c r="F38" s="377"/>
      <c r="G38" s="264">
        <f>SUM(G21:G37)</f>
        <v>0</v>
      </c>
      <c r="H38" s="265"/>
      <c r="I38" s="266">
        <f>SUM(I21:I37)</f>
        <v>4.5800999999999998</v>
      </c>
      <c r="J38" s="265"/>
      <c r="K38" s="266">
        <f>SUM(K21:K37)</f>
        <v>0</v>
      </c>
      <c r="O38" s="241">
        <v>4</v>
      </c>
      <c r="BA38" s="267">
        <f>SUM(BA21:BA37)</f>
        <v>0</v>
      </c>
      <c r="BB38" s="267">
        <f>SUM(BB21:BB37)</f>
        <v>0</v>
      </c>
      <c r="BC38" s="267">
        <f>SUM(BC21:BC37)</f>
        <v>0</v>
      </c>
      <c r="BD38" s="267">
        <f>SUM(BD21:BD37)</f>
        <v>0</v>
      </c>
      <c r="BE38" s="267">
        <f>SUM(BE21:BE37)</f>
        <v>0</v>
      </c>
    </row>
    <row r="39" spans="1:80" x14ac:dyDescent="0.2">
      <c r="A39" s="231" t="s">
        <v>98</v>
      </c>
      <c r="B39" s="232" t="s">
        <v>151</v>
      </c>
      <c r="C39" s="233" t="s">
        <v>152</v>
      </c>
      <c r="D39" s="234"/>
      <c r="E39" s="235"/>
      <c r="F39" s="378"/>
      <c r="G39" s="236"/>
      <c r="H39" s="237"/>
      <c r="I39" s="238"/>
      <c r="J39" s="239"/>
      <c r="K39" s="240"/>
      <c r="O39" s="241">
        <v>1</v>
      </c>
    </row>
    <row r="40" spans="1:80" x14ac:dyDescent="0.2">
      <c r="A40" s="242">
        <v>10</v>
      </c>
      <c r="B40" s="243" t="s">
        <v>154</v>
      </c>
      <c r="C40" s="244" t="s">
        <v>155</v>
      </c>
      <c r="D40" s="245" t="s">
        <v>136</v>
      </c>
      <c r="E40" s="246">
        <v>54</v>
      </c>
      <c r="F40" s="375"/>
      <c r="G40" s="247">
        <f>E40*F40</f>
        <v>0</v>
      </c>
      <c r="H40" s="248">
        <v>0</v>
      </c>
      <c r="I40" s="249">
        <f>E40*H40</f>
        <v>0</v>
      </c>
      <c r="J40" s="248">
        <v>0</v>
      </c>
      <c r="K40" s="249">
        <f>E40*J40</f>
        <v>0</v>
      </c>
      <c r="O40" s="241">
        <v>2</v>
      </c>
      <c r="AA40" s="214">
        <v>1</v>
      </c>
      <c r="AB40" s="214">
        <v>1</v>
      </c>
      <c r="AC40" s="214">
        <v>1</v>
      </c>
      <c r="AZ40" s="214">
        <v>1</v>
      </c>
      <c r="BA40" s="214">
        <f>IF(AZ40=1,G40,0)</f>
        <v>0</v>
      </c>
      <c r="BB40" s="214">
        <f>IF(AZ40=2,G40,0)</f>
        <v>0</v>
      </c>
      <c r="BC40" s="214">
        <f>IF(AZ40=3,G40,0)</f>
        <v>0</v>
      </c>
      <c r="BD40" s="214">
        <f>IF(AZ40=4,G40,0)</f>
        <v>0</v>
      </c>
      <c r="BE40" s="214">
        <f>IF(AZ40=5,G40,0)</f>
        <v>0</v>
      </c>
      <c r="CA40" s="241">
        <v>1</v>
      </c>
      <c r="CB40" s="241">
        <v>1</v>
      </c>
    </row>
    <row r="41" spans="1:80" x14ac:dyDescent="0.2">
      <c r="A41" s="250"/>
      <c r="B41" s="253"/>
      <c r="C41" s="340" t="s">
        <v>156</v>
      </c>
      <c r="D41" s="341"/>
      <c r="E41" s="254">
        <v>54</v>
      </c>
      <c r="F41" s="376"/>
      <c r="G41" s="255"/>
      <c r="H41" s="256"/>
      <c r="I41" s="251"/>
      <c r="J41" s="257"/>
      <c r="K41" s="251"/>
      <c r="M41" s="252" t="s">
        <v>156</v>
      </c>
      <c r="O41" s="241"/>
    </row>
    <row r="42" spans="1:80" x14ac:dyDescent="0.2">
      <c r="A42" s="258"/>
      <c r="B42" s="259" t="s">
        <v>102</v>
      </c>
      <c r="C42" s="260" t="s">
        <v>153</v>
      </c>
      <c r="D42" s="261"/>
      <c r="E42" s="262"/>
      <c r="F42" s="377"/>
      <c r="G42" s="264">
        <f>SUM(G39:G41)</f>
        <v>0</v>
      </c>
      <c r="H42" s="265"/>
      <c r="I42" s="266">
        <f>SUM(I39:I41)</f>
        <v>0</v>
      </c>
      <c r="J42" s="265"/>
      <c r="K42" s="266">
        <f>SUM(K39:K41)</f>
        <v>0</v>
      </c>
      <c r="O42" s="241">
        <v>4</v>
      </c>
      <c r="BA42" s="267">
        <f>SUM(BA39:BA41)</f>
        <v>0</v>
      </c>
      <c r="BB42" s="267">
        <f>SUM(BB39:BB41)</f>
        <v>0</v>
      </c>
      <c r="BC42" s="267">
        <f>SUM(BC39:BC41)</f>
        <v>0</v>
      </c>
      <c r="BD42" s="267">
        <f>SUM(BD39:BD41)</f>
        <v>0</v>
      </c>
      <c r="BE42" s="267">
        <f>SUM(BE39:BE41)</f>
        <v>0</v>
      </c>
    </row>
    <row r="43" spans="1:80" x14ac:dyDescent="0.2">
      <c r="A43" s="231" t="s">
        <v>98</v>
      </c>
      <c r="B43" s="232" t="s">
        <v>157</v>
      </c>
      <c r="C43" s="233" t="s">
        <v>158</v>
      </c>
      <c r="D43" s="234"/>
      <c r="E43" s="235"/>
      <c r="F43" s="378"/>
      <c r="G43" s="236"/>
      <c r="H43" s="237"/>
      <c r="I43" s="238"/>
      <c r="J43" s="239"/>
      <c r="K43" s="240"/>
      <c r="O43" s="241">
        <v>1</v>
      </c>
    </row>
    <row r="44" spans="1:80" x14ac:dyDescent="0.2">
      <c r="A44" s="242">
        <v>11</v>
      </c>
      <c r="B44" s="243" t="s">
        <v>160</v>
      </c>
      <c r="C44" s="244" t="s">
        <v>161</v>
      </c>
      <c r="D44" s="245" t="s">
        <v>126</v>
      </c>
      <c r="E44" s="246">
        <v>29.330190000000002</v>
      </c>
      <c r="F44" s="375"/>
      <c r="G44" s="247">
        <f>E44*F44</f>
        <v>0</v>
      </c>
      <c r="H44" s="248">
        <v>0</v>
      </c>
      <c r="I44" s="249">
        <f>E44*H44</f>
        <v>0</v>
      </c>
      <c r="J44" s="248"/>
      <c r="K44" s="249">
        <f>E44*J44</f>
        <v>0</v>
      </c>
      <c r="O44" s="241">
        <v>2</v>
      </c>
      <c r="AA44" s="214">
        <v>7</v>
      </c>
      <c r="AB44" s="214">
        <v>1</v>
      </c>
      <c r="AC44" s="214">
        <v>2</v>
      </c>
      <c r="AZ44" s="214">
        <v>1</v>
      </c>
      <c r="BA44" s="214">
        <f>IF(AZ44=1,G44,0)</f>
        <v>0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7</v>
      </c>
      <c r="CB44" s="241">
        <v>1</v>
      </c>
    </row>
    <row r="45" spans="1:80" x14ac:dyDescent="0.2">
      <c r="A45" s="258"/>
      <c r="B45" s="259" t="s">
        <v>102</v>
      </c>
      <c r="C45" s="260" t="s">
        <v>159</v>
      </c>
      <c r="D45" s="261"/>
      <c r="E45" s="262"/>
      <c r="F45" s="377"/>
      <c r="G45" s="264">
        <f>SUM(G43:G44)</f>
        <v>0</v>
      </c>
      <c r="H45" s="265"/>
      <c r="I45" s="266">
        <f>SUM(I43:I44)</f>
        <v>0</v>
      </c>
      <c r="J45" s="265"/>
      <c r="K45" s="266">
        <f>SUM(K43:K44)</f>
        <v>0</v>
      </c>
      <c r="O45" s="241">
        <v>4</v>
      </c>
      <c r="BA45" s="267">
        <f>SUM(BA43:BA44)</f>
        <v>0</v>
      </c>
      <c r="BB45" s="267">
        <f>SUM(BB43:BB44)</f>
        <v>0</v>
      </c>
      <c r="BC45" s="267">
        <f>SUM(BC43:BC44)</f>
        <v>0</v>
      </c>
      <c r="BD45" s="267">
        <f>SUM(BD43:BD44)</f>
        <v>0</v>
      </c>
      <c r="BE45" s="267">
        <f>SUM(BE43:BE44)</f>
        <v>0</v>
      </c>
    </row>
    <row r="46" spans="1:80" x14ac:dyDescent="0.2">
      <c r="A46" s="231" t="s">
        <v>98</v>
      </c>
      <c r="B46" s="232" t="s">
        <v>162</v>
      </c>
      <c r="C46" s="233" t="s">
        <v>163</v>
      </c>
      <c r="D46" s="234"/>
      <c r="E46" s="235"/>
      <c r="F46" s="378"/>
      <c r="G46" s="236"/>
      <c r="H46" s="237"/>
      <c r="I46" s="238"/>
      <c r="J46" s="239"/>
      <c r="K46" s="240"/>
      <c r="O46" s="241">
        <v>1</v>
      </c>
    </row>
    <row r="47" spans="1:80" x14ac:dyDescent="0.2">
      <c r="A47" s="242">
        <v>12</v>
      </c>
      <c r="B47" s="243" t="s">
        <v>165</v>
      </c>
      <c r="C47" s="244" t="s">
        <v>166</v>
      </c>
      <c r="D47" s="245" t="s">
        <v>126</v>
      </c>
      <c r="E47" s="246">
        <v>8.91</v>
      </c>
      <c r="F47" s="375"/>
      <c r="G47" s="247">
        <f>E47*F47</f>
        <v>0</v>
      </c>
      <c r="H47" s="248">
        <v>0</v>
      </c>
      <c r="I47" s="249">
        <f>E47*H47</f>
        <v>0</v>
      </c>
      <c r="J47" s="248"/>
      <c r="K47" s="249">
        <f>E47*J47</f>
        <v>0</v>
      </c>
      <c r="O47" s="241">
        <v>2</v>
      </c>
      <c r="AA47" s="214">
        <v>8</v>
      </c>
      <c r="AB47" s="214">
        <v>0</v>
      </c>
      <c r="AC47" s="214">
        <v>3</v>
      </c>
      <c r="AZ47" s="214">
        <v>1</v>
      </c>
      <c r="BA47" s="214">
        <f>IF(AZ47=1,G47,0)</f>
        <v>0</v>
      </c>
      <c r="BB47" s="214">
        <f>IF(AZ47=2,G47,0)</f>
        <v>0</v>
      </c>
      <c r="BC47" s="214">
        <f>IF(AZ47=3,G47,0)</f>
        <v>0</v>
      </c>
      <c r="BD47" s="214">
        <f>IF(AZ47=4,G47,0)</f>
        <v>0</v>
      </c>
      <c r="BE47" s="214">
        <f>IF(AZ47=5,G47,0)</f>
        <v>0</v>
      </c>
      <c r="CA47" s="241">
        <v>8</v>
      </c>
      <c r="CB47" s="241">
        <v>0</v>
      </c>
    </row>
    <row r="48" spans="1:80" x14ac:dyDescent="0.2">
      <c r="A48" s="242">
        <v>13</v>
      </c>
      <c r="B48" s="243" t="s">
        <v>167</v>
      </c>
      <c r="C48" s="244" t="s">
        <v>168</v>
      </c>
      <c r="D48" s="245" t="s">
        <v>126</v>
      </c>
      <c r="E48" s="246">
        <v>35.64</v>
      </c>
      <c r="F48" s="375"/>
      <c r="G48" s="247">
        <f>E48*F48</f>
        <v>0</v>
      </c>
      <c r="H48" s="248">
        <v>0</v>
      </c>
      <c r="I48" s="249">
        <f>E48*H48</f>
        <v>0</v>
      </c>
      <c r="J48" s="248"/>
      <c r="K48" s="249">
        <f>E48*J48</f>
        <v>0</v>
      </c>
      <c r="O48" s="241">
        <v>2</v>
      </c>
      <c r="AA48" s="214">
        <v>8</v>
      </c>
      <c r="AB48" s="214">
        <v>0</v>
      </c>
      <c r="AC48" s="214">
        <v>3</v>
      </c>
      <c r="AZ48" s="214">
        <v>1</v>
      </c>
      <c r="BA48" s="214">
        <f>IF(AZ48=1,G48,0)</f>
        <v>0</v>
      </c>
      <c r="BB48" s="214">
        <f>IF(AZ48=2,G48,0)</f>
        <v>0</v>
      </c>
      <c r="BC48" s="214">
        <f>IF(AZ48=3,G48,0)</f>
        <v>0</v>
      </c>
      <c r="BD48" s="214">
        <f>IF(AZ48=4,G48,0)</f>
        <v>0</v>
      </c>
      <c r="BE48" s="214">
        <f>IF(AZ48=5,G48,0)</f>
        <v>0</v>
      </c>
      <c r="CA48" s="241">
        <v>8</v>
      </c>
      <c r="CB48" s="241">
        <v>0</v>
      </c>
    </row>
    <row r="49" spans="1:80" x14ac:dyDescent="0.2">
      <c r="A49" s="242">
        <v>14</v>
      </c>
      <c r="B49" s="243" t="s">
        <v>169</v>
      </c>
      <c r="C49" s="244" t="s">
        <v>170</v>
      </c>
      <c r="D49" s="245" t="s">
        <v>126</v>
      </c>
      <c r="E49" s="246">
        <v>8.91</v>
      </c>
      <c r="F49" s="375"/>
      <c r="G49" s="247">
        <f>E49*F49</f>
        <v>0</v>
      </c>
      <c r="H49" s="248">
        <v>0</v>
      </c>
      <c r="I49" s="249">
        <f>E49*H49</f>
        <v>0</v>
      </c>
      <c r="J49" s="248"/>
      <c r="K49" s="249">
        <f>E49*J49</f>
        <v>0</v>
      </c>
      <c r="O49" s="241">
        <v>2</v>
      </c>
      <c r="AA49" s="214">
        <v>8</v>
      </c>
      <c r="AB49" s="214">
        <v>0</v>
      </c>
      <c r="AC49" s="214">
        <v>3</v>
      </c>
      <c r="AZ49" s="214">
        <v>1</v>
      </c>
      <c r="BA49" s="214">
        <f>IF(AZ49=1,G49,0)</f>
        <v>0</v>
      </c>
      <c r="BB49" s="214">
        <f>IF(AZ49=2,G49,0)</f>
        <v>0</v>
      </c>
      <c r="BC49" s="214">
        <f>IF(AZ49=3,G49,0)</f>
        <v>0</v>
      </c>
      <c r="BD49" s="214">
        <f>IF(AZ49=4,G49,0)</f>
        <v>0</v>
      </c>
      <c r="BE49" s="214">
        <f>IF(AZ49=5,G49,0)</f>
        <v>0</v>
      </c>
      <c r="CA49" s="241">
        <v>8</v>
      </c>
      <c r="CB49" s="241">
        <v>0</v>
      </c>
    </row>
    <row r="50" spans="1:80" x14ac:dyDescent="0.2">
      <c r="A50" s="242">
        <v>15</v>
      </c>
      <c r="B50" s="243" t="s">
        <v>171</v>
      </c>
      <c r="C50" s="244" t="s">
        <v>172</v>
      </c>
      <c r="D50" s="245" t="s">
        <v>126</v>
      </c>
      <c r="E50" s="246">
        <v>8.91</v>
      </c>
      <c r="F50" s="375"/>
      <c r="G50" s="247">
        <f>E50*F50</f>
        <v>0</v>
      </c>
      <c r="H50" s="248">
        <v>0</v>
      </c>
      <c r="I50" s="249">
        <f>E50*H50</f>
        <v>0</v>
      </c>
      <c r="J50" s="248"/>
      <c r="K50" s="249">
        <f>E50*J50</f>
        <v>0</v>
      </c>
      <c r="O50" s="241">
        <v>2</v>
      </c>
      <c r="AA50" s="214">
        <v>8</v>
      </c>
      <c r="AB50" s="214">
        <v>0</v>
      </c>
      <c r="AC50" s="214">
        <v>3</v>
      </c>
      <c r="AZ50" s="214">
        <v>1</v>
      </c>
      <c r="BA50" s="214">
        <f>IF(AZ50=1,G50,0)</f>
        <v>0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8</v>
      </c>
      <c r="CB50" s="241">
        <v>0</v>
      </c>
    </row>
    <row r="51" spans="1:80" x14ac:dyDescent="0.2">
      <c r="A51" s="242">
        <v>16</v>
      </c>
      <c r="B51" s="243" t="s">
        <v>173</v>
      </c>
      <c r="C51" s="244" t="s">
        <v>174</v>
      </c>
      <c r="D51" s="245" t="s">
        <v>126</v>
      </c>
      <c r="E51" s="246">
        <v>8.91</v>
      </c>
      <c r="F51" s="375"/>
      <c r="G51" s="247">
        <f>E51*F51</f>
        <v>0</v>
      </c>
      <c r="H51" s="248">
        <v>0</v>
      </c>
      <c r="I51" s="249">
        <f>E51*H51</f>
        <v>0</v>
      </c>
      <c r="J51" s="248"/>
      <c r="K51" s="249">
        <f>E51*J51</f>
        <v>0</v>
      </c>
      <c r="O51" s="241">
        <v>2</v>
      </c>
      <c r="AA51" s="214">
        <v>8</v>
      </c>
      <c r="AB51" s="214">
        <v>0</v>
      </c>
      <c r="AC51" s="214">
        <v>3</v>
      </c>
      <c r="AZ51" s="214">
        <v>1</v>
      </c>
      <c r="BA51" s="214">
        <f>IF(AZ51=1,G51,0)</f>
        <v>0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8</v>
      </c>
      <c r="CB51" s="241">
        <v>0</v>
      </c>
    </row>
    <row r="52" spans="1:80" x14ac:dyDescent="0.2">
      <c r="A52" s="258"/>
      <c r="B52" s="259" t="s">
        <v>102</v>
      </c>
      <c r="C52" s="260" t="s">
        <v>164</v>
      </c>
      <c r="D52" s="261"/>
      <c r="E52" s="262"/>
      <c r="F52" s="263"/>
      <c r="G52" s="264">
        <f>SUM(G46:G51)</f>
        <v>0</v>
      </c>
      <c r="H52" s="265"/>
      <c r="I52" s="266">
        <f>SUM(I46:I51)</f>
        <v>0</v>
      </c>
      <c r="J52" s="265"/>
      <c r="K52" s="266">
        <f>SUM(K46:K51)</f>
        <v>0</v>
      </c>
      <c r="O52" s="241">
        <v>4</v>
      </c>
      <c r="BA52" s="267">
        <f>SUM(BA46:BA51)</f>
        <v>0</v>
      </c>
      <c r="BB52" s="267">
        <f>SUM(BB46:BB51)</f>
        <v>0</v>
      </c>
      <c r="BC52" s="267">
        <f>SUM(BC46:BC51)</f>
        <v>0</v>
      </c>
      <c r="BD52" s="267">
        <f>SUM(BD46:BD51)</f>
        <v>0</v>
      </c>
      <c r="BE52" s="267">
        <f>SUM(BE46:BE51)</f>
        <v>0</v>
      </c>
    </row>
    <row r="53" spans="1:80" x14ac:dyDescent="0.2">
      <c r="E53" s="214"/>
    </row>
    <row r="54" spans="1:80" x14ac:dyDescent="0.2">
      <c r="E54" s="214"/>
    </row>
    <row r="55" spans="1:80" x14ac:dyDescent="0.2">
      <c r="E55" s="214"/>
    </row>
    <row r="56" spans="1:80" x14ac:dyDescent="0.2">
      <c r="E56" s="214"/>
    </row>
    <row r="57" spans="1:80" x14ac:dyDescent="0.2">
      <c r="E57" s="214"/>
    </row>
    <row r="58" spans="1:80" x14ac:dyDescent="0.2">
      <c r="E58" s="214"/>
    </row>
    <row r="59" spans="1:80" x14ac:dyDescent="0.2">
      <c r="E59" s="214"/>
    </row>
    <row r="60" spans="1:80" x14ac:dyDescent="0.2">
      <c r="E60" s="214"/>
    </row>
    <row r="61" spans="1:80" x14ac:dyDescent="0.2">
      <c r="E61" s="214"/>
    </row>
    <row r="62" spans="1:80" x14ac:dyDescent="0.2">
      <c r="E62" s="214"/>
    </row>
    <row r="63" spans="1:80" x14ac:dyDescent="0.2">
      <c r="E63" s="214"/>
    </row>
    <row r="64" spans="1:80" x14ac:dyDescent="0.2">
      <c r="E64" s="214"/>
    </row>
    <row r="65" spans="1:7" x14ac:dyDescent="0.2">
      <c r="E65" s="214"/>
    </row>
    <row r="66" spans="1:7" x14ac:dyDescent="0.2">
      <c r="E66" s="214"/>
    </row>
    <row r="67" spans="1:7" x14ac:dyDescent="0.2">
      <c r="E67" s="214"/>
    </row>
    <row r="68" spans="1:7" x14ac:dyDescent="0.2">
      <c r="E68" s="214"/>
    </row>
    <row r="69" spans="1:7" x14ac:dyDescent="0.2">
      <c r="E69" s="214"/>
    </row>
    <row r="70" spans="1:7" x14ac:dyDescent="0.2">
      <c r="E70" s="214"/>
    </row>
    <row r="71" spans="1:7" x14ac:dyDescent="0.2">
      <c r="E71" s="214"/>
    </row>
    <row r="72" spans="1:7" x14ac:dyDescent="0.2">
      <c r="E72" s="214"/>
    </row>
    <row r="73" spans="1:7" x14ac:dyDescent="0.2">
      <c r="E73" s="214"/>
    </row>
    <row r="74" spans="1:7" x14ac:dyDescent="0.2">
      <c r="E74" s="214"/>
    </row>
    <row r="75" spans="1:7" x14ac:dyDescent="0.2">
      <c r="E75" s="214"/>
    </row>
    <row r="76" spans="1:7" x14ac:dyDescent="0.2">
      <c r="A76" s="257"/>
      <c r="B76" s="257"/>
      <c r="C76" s="257"/>
      <c r="D76" s="257"/>
      <c r="E76" s="257"/>
      <c r="F76" s="257"/>
      <c r="G76" s="257"/>
    </row>
    <row r="77" spans="1:7" x14ac:dyDescent="0.2">
      <c r="A77" s="257"/>
      <c r="B77" s="257"/>
      <c r="C77" s="257"/>
      <c r="D77" s="257"/>
      <c r="E77" s="257"/>
      <c r="F77" s="257"/>
      <c r="G77" s="257"/>
    </row>
    <row r="78" spans="1:7" x14ac:dyDescent="0.2">
      <c r="A78" s="257"/>
      <c r="B78" s="257"/>
      <c r="C78" s="257"/>
      <c r="D78" s="257"/>
      <c r="E78" s="257"/>
      <c r="F78" s="257"/>
      <c r="G78" s="257"/>
    </row>
    <row r="79" spans="1:7" x14ac:dyDescent="0.2">
      <c r="A79" s="257"/>
      <c r="B79" s="257"/>
      <c r="C79" s="257"/>
      <c r="D79" s="257"/>
      <c r="E79" s="257"/>
      <c r="F79" s="257"/>
      <c r="G79" s="257"/>
    </row>
    <row r="80" spans="1:7" x14ac:dyDescent="0.2">
      <c r="E80" s="214"/>
    </row>
    <row r="81" spans="5:5" x14ac:dyDescent="0.2">
      <c r="E81" s="214"/>
    </row>
    <row r="82" spans="5:5" x14ac:dyDescent="0.2">
      <c r="E82" s="214"/>
    </row>
    <row r="83" spans="5:5" x14ac:dyDescent="0.2">
      <c r="E83" s="214"/>
    </row>
    <row r="84" spans="5:5" x14ac:dyDescent="0.2">
      <c r="E84" s="214"/>
    </row>
    <row r="85" spans="5:5" x14ac:dyDescent="0.2">
      <c r="E85" s="214"/>
    </row>
    <row r="86" spans="5:5" x14ac:dyDescent="0.2">
      <c r="E86" s="214"/>
    </row>
    <row r="87" spans="5:5" x14ac:dyDescent="0.2">
      <c r="E87" s="214"/>
    </row>
    <row r="88" spans="5:5" x14ac:dyDescent="0.2">
      <c r="E88" s="214"/>
    </row>
    <row r="89" spans="5:5" x14ac:dyDescent="0.2">
      <c r="E89" s="214"/>
    </row>
    <row r="90" spans="5:5" x14ac:dyDescent="0.2">
      <c r="E90" s="214"/>
    </row>
    <row r="91" spans="5:5" x14ac:dyDescent="0.2">
      <c r="E91" s="214"/>
    </row>
    <row r="92" spans="5:5" x14ac:dyDescent="0.2">
      <c r="E92" s="214"/>
    </row>
    <row r="93" spans="5:5" x14ac:dyDescent="0.2">
      <c r="E93" s="214"/>
    </row>
    <row r="94" spans="5:5" x14ac:dyDescent="0.2">
      <c r="E94" s="214"/>
    </row>
    <row r="95" spans="5:5" x14ac:dyDescent="0.2">
      <c r="E95" s="214"/>
    </row>
    <row r="96" spans="5:5" x14ac:dyDescent="0.2">
      <c r="E96" s="214"/>
    </row>
    <row r="97" spans="1:7" x14ac:dyDescent="0.2">
      <c r="E97" s="214"/>
    </row>
    <row r="98" spans="1:7" x14ac:dyDescent="0.2">
      <c r="E98" s="214"/>
    </row>
    <row r="99" spans="1:7" x14ac:dyDescent="0.2">
      <c r="E99" s="214"/>
    </row>
    <row r="100" spans="1:7" x14ac:dyDescent="0.2">
      <c r="E100" s="214"/>
    </row>
    <row r="101" spans="1:7" x14ac:dyDescent="0.2">
      <c r="E101" s="214"/>
    </row>
    <row r="102" spans="1:7" x14ac:dyDescent="0.2">
      <c r="E102" s="214"/>
    </row>
    <row r="103" spans="1:7" x14ac:dyDescent="0.2">
      <c r="E103" s="214"/>
    </row>
    <row r="104" spans="1:7" x14ac:dyDescent="0.2">
      <c r="E104" s="214"/>
    </row>
    <row r="105" spans="1:7" x14ac:dyDescent="0.2">
      <c r="E105" s="214"/>
    </row>
    <row r="106" spans="1:7" x14ac:dyDescent="0.2">
      <c r="E106" s="214"/>
    </row>
    <row r="107" spans="1:7" x14ac:dyDescent="0.2">
      <c r="E107" s="214"/>
    </row>
    <row r="108" spans="1:7" x14ac:dyDescent="0.2">
      <c r="E108" s="214"/>
    </row>
    <row r="109" spans="1:7" x14ac:dyDescent="0.2">
      <c r="E109" s="214"/>
    </row>
    <row r="110" spans="1:7" x14ac:dyDescent="0.2">
      <c r="E110" s="214"/>
    </row>
    <row r="111" spans="1:7" x14ac:dyDescent="0.2">
      <c r="A111" s="268"/>
      <c r="B111" s="268"/>
    </row>
    <row r="112" spans="1:7" x14ac:dyDescent="0.2">
      <c r="A112" s="257"/>
      <c r="B112" s="257"/>
      <c r="C112" s="269"/>
      <c r="D112" s="269"/>
      <c r="E112" s="270"/>
      <c r="F112" s="269"/>
      <c r="G112" s="271"/>
    </row>
    <row r="113" spans="1:7" x14ac:dyDescent="0.2">
      <c r="A113" s="272"/>
      <c r="B113" s="272"/>
      <c r="C113" s="257"/>
      <c r="D113" s="257"/>
      <c r="E113" s="273"/>
      <c r="F113" s="257"/>
      <c r="G113" s="257"/>
    </row>
    <row r="114" spans="1:7" x14ac:dyDescent="0.2">
      <c r="A114" s="257"/>
      <c r="B114" s="257"/>
      <c r="C114" s="257"/>
      <c r="D114" s="257"/>
      <c r="E114" s="273"/>
      <c r="F114" s="257"/>
      <c r="G114" s="257"/>
    </row>
    <row r="115" spans="1:7" x14ac:dyDescent="0.2">
      <c r="A115" s="257"/>
      <c r="B115" s="257"/>
      <c r="C115" s="257"/>
      <c r="D115" s="257"/>
      <c r="E115" s="273"/>
      <c r="F115" s="257"/>
      <c r="G115" s="257"/>
    </row>
    <row r="116" spans="1:7" x14ac:dyDescent="0.2">
      <c r="A116" s="257"/>
      <c r="B116" s="257"/>
      <c r="C116" s="257"/>
      <c r="D116" s="257"/>
      <c r="E116" s="273"/>
      <c r="F116" s="257"/>
      <c r="G116" s="257"/>
    </row>
    <row r="117" spans="1:7" x14ac:dyDescent="0.2">
      <c r="A117" s="257"/>
      <c r="B117" s="257"/>
      <c r="C117" s="257"/>
      <c r="D117" s="257"/>
      <c r="E117" s="273"/>
      <c r="F117" s="257"/>
      <c r="G117" s="257"/>
    </row>
    <row r="118" spans="1:7" x14ac:dyDescent="0.2">
      <c r="A118" s="257"/>
      <c r="B118" s="257"/>
      <c r="C118" s="257"/>
      <c r="D118" s="257"/>
      <c r="E118" s="273"/>
      <c r="F118" s="257"/>
      <c r="G118" s="257"/>
    </row>
    <row r="119" spans="1:7" x14ac:dyDescent="0.2">
      <c r="A119" s="257"/>
      <c r="B119" s="257"/>
      <c r="C119" s="257"/>
      <c r="D119" s="257"/>
      <c r="E119" s="273"/>
      <c r="F119" s="257"/>
      <c r="G119" s="257"/>
    </row>
    <row r="120" spans="1:7" x14ac:dyDescent="0.2">
      <c r="A120" s="257"/>
      <c r="B120" s="257"/>
      <c r="C120" s="257"/>
      <c r="D120" s="257"/>
      <c r="E120" s="273"/>
      <c r="F120" s="257"/>
      <c r="G120" s="257"/>
    </row>
    <row r="121" spans="1:7" x14ac:dyDescent="0.2">
      <c r="A121" s="257"/>
      <c r="B121" s="257"/>
      <c r="C121" s="257"/>
      <c r="D121" s="257"/>
      <c r="E121" s="273"/>
      <c r="F121" s="257"/>
      <c r="G121" s="257"/>
    </row>
    <row r="122" spans="1:7" x14ac:dyDescent="0.2">
      <c r="A122" s="257"/>
      <c r="B122" s="257"/>
      <c r="C122" s="257"/>
      <c r="D122" s="257"/>
      <c r="E122" s="273"/>
      <c r="F122" s="257"/>
      <c r="G122" s="257"/>
    </row>
    <row r="123" spans="1:7" x14ac:dyDescent="0.2">
      <c r="A123" s="257"/>
      <c r="B123" s="257"/>
      <c r="C123" s="257"/>
      <c r="D123" s="257"/>
      <c r="E123" s="273"/>
      <c r="F123" s="257"/>
      <c r="G123" s="257"/>
    </row>
    <row r="124" spans="1:7" x14ac:dyDescent="0.2">
      <c r="A124" s="257"/>
      <c r="B124" s="257"/>
      <c r="C124" s="257"/>
      <c r="D124" s="257"/>
      <c r="E124" s="273"/>
      <c r="F124" s="257"/>
      <c r="G124" s="257"/>
    </row>
    <row r="125" spans="1:7" x14ac:dyDescent="0.2">
      <c r="A125" s="257"/>
      <c r="B125" s="257"/>
      <c r="C125" s="257"/>
      <c r="D125" s="257"/>
      <c r="E125" s="273"/>
      <c r="F125" s="257"/>
      <c r="G125" s="257"/>
    </row>
  </sheetData>
  <sheetProtection algorithmName="SHA-512" hashValue="K4NnzcOwgQv4KtYYl3UGdrYjDhMjXm0jwRIoQKkHhcjQdUPufZA+Cl1N5Bw/SN8sYC4ij0Ekw9fGh8wudlC/QQ==" saltValue="GNIXHnKmWXh56n+gXbxQCQ==" spinCount="100000" sheet="1" objects="1" scenarios="1"/>
  <mergeCells count="22">
    <mergeCell ref="C11:D11"/>
    <mergeCell ref="A1:G1"/>
    <mergeCell ref="A3:B3"/>
    <mergeCell ref="A4:B4"/>
    <mergeCell ref="E4:G4"/>
    <mergeCell ref="C9:D9"/>
    <mergeCell ref="C15:D15"/>
    <mergeCell ref="C17:D17"/>
    <mergeCell ref="C19:D19"/>
    <mergeCell ref="C33:D33"/>
    <mergeCell ref="C35:D35"/>
    <mergeCell ref="C41:D41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7:D37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BE51"/>
  <sheetViews>
    <sheetView topLeftCell="A22"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75" t="s">
        <v>32</v>
      </c>
      <c r="B1" s="76"/>
      <c r="C1" s="76"/>
      <c r="D1" s="76"/>
      <c r="E1" s="76"/>
      <c r="F1" s="76"/>
      <c r="G1" s="76"/>
    </row>
    <row r="2" spans="1:57" ht="12.75" customHeight="1" x14ac:dyDescent="0.2">
      <c r="A2" s="77" t="s">
        <v>33</v>
      </c>
      <c r="B2" s="78"/>
      <c r="C2" s="79" t="s">
        <v>99</v>
      </c>
      <c r="D2" s="79" t="s">
        <v>179</v>
      </c>
      <c r="E2" s="80"/>
      <c r="F2" s="81" t="s">
        <v>34</v>
      </c>
      <c r="G2" s="82"/>
    </row>
    <row r="3" spans="1:57" ht="3" hidden="1" customHeight="1" x14ac:dyDescent="0.2">
      <c r="A3" s="83"/>
      <c r="B3" s="84"/>
      <c r="C3" s="85"/>
      <c r="D3" s="85"/>
      <c r="E3" s="86"/>
      <c r="F3" s="87"/>
      <c r="G3" s="88"/>
    </row>
    <row r="4" spans="1:57" ht="12" customHeight="1" x14ac:dyDescent="0.2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57" ht="12.95" customHeight="1" x14ac:dyDescent="0.2">
      <c r="A5" s="91" t="s">
        <v>178</v>
      </c>
      <c r="B5" s="92"/>
      <c r="C5" s="93" t="s">
        <v>179</v>
      </c>
      <c r="D5" s="94"/>
      <c r="E5" s="92"/>
      <c r="F5" s="87" t="s">
        <v>37</v>
      </c>
      <c r="G5" s="88"/>
    </row>
    <row r="6" spans="1:57" ht="12.95" customHeight="1" x14ac:dyDescent="0.2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57" ht="12.95" customHeight="1" x14ac:dyDescent="0.2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57" x14ac:dyDescent="0.2">
      <c r="A8" s="103" t="s">
        <v>41</v>
      </c>
      <c r="B8" s="87"/>
      <c r="C8" s="326" t="s">
        <v>176</v>
      </c>
      <c r="D8" s="326"/>
      <c r="E8" s="327"/>
      <c r="F8" s="104" t="s">
        <v>42</v>
      </c>
      <c r="G8" s="105"/>
      <c r="H8" s="106"/>
      <c r="I8" s="107"/>
    </row>
    <row r="9" spans="1:57" x14ac:dyDescent="0.2">
      <c r="A9" s="103" t="s">
        <v>43</v>
      </c>
      <c r="B9" s="87"/>
      <c r="C9" s="326"/>
      <c r="D9" s="326"/>
      <c r="E9" s="327"/>
      <c r="F9" s="87"/>
      <c r="G9" s="108"/>
      <c r="H9" s="109"/>
    </row>
    <row r="10" spans="1:57" x14ac:dyDescent="0.2">
      <c r="A10" s="103" t="s">
        <v>44</v>
      </c>
      <c r="B10" s="87"/>
      <c r="C10" s="326" t="s">
        <v>175</v>
      </c>
      <c r="D10" s="326"/>
      <c r="E10" s="326"/>
      <c r="F10" s="110"/>
      <c r="G10" s="111"/>
      <c r="H10" s="112"/>
    </row>
    <row r="11" spans="1:57" ht="13.5" customHeight="1" x14ac:dyDescent="0.2">
      <c r="A11" s="103" t="s">
        <v>45</v>
      </c>
      <c r="B11" s="87"/>
      <c r="C11" s="326"/>
      <c r="D11" s="326"/>
      <c r="E11" s="326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57" ht="12.75" customHeight="1" x14ac:dyDescent="0.2">
      <c r="A12" s="116" t="s">
        <v>47</v>
      </c>
      <c r="B12" s="84"/>
      <c r="C12" s="328"/>
      <c r="D12" s="328"/>
      <c r="E12" s="328"/>
      <c r="F12" s="117" t="s">
        <v>48</v>
      </c>
      <c r="G12" s="118"/>
      <c r="H12" s="109"/>
    </row>
    <row r="13" spans="1:57" ht="28.5" customHeight="1" thickBot="1" x14ac:dyDescent="0.25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57" ht="17.25" customHeight="1" thickBot="1" x14ac:dyDescent="0.25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57" ht="15.95" customHeight="1" x14ac:dyDescent="0.2">
      <c r="A15" s="128"/>
      <c r="B15" s="129" t="s">
        <v>52</v>
      </c>
      <c r="C15" s="130">
        <f>'SO 01 1 Rek'!E42</f>
        <v>0</v>
      </c>
      <c r="D15" s="131">
        <f>'SO 01 1 Rek'!A50</f>
        <v>0</v>
      </c>
      <c r="E15" s="132"/>
      <c r="F15" s="133"/>
      <c r="G15" s="130">
        <f>'SO 01 1 Rek'!I50</f>
        <v>0</v>
      </c>
    </row>
    <row r="16" spans="1:57" ht="15.95" customHeight="1" x14ac:dyDescent="0.2">
      <c r="A16" s="128" t="s">
        <v>53</v>
      </c>
      <c r="B16" s="129" t="s">
        <v>54</v>
      </c>
      <c r="C16" s="130">
        <f>'SO 01 1 Rek'!F42</f>
        <v>0</v>
      </c>
      <c r="D16" s="83"/>
      <c r="E16" s="134"/>
      <c r="F16" s="135"/>
      <c r="G16" s="130"/>
    </row>
    <row r="17" spans="1:7" ht="15.95" customHeight="1" x14ac:dyDescent="0.2">
      <c r="A17" s="128" t="s">
        <v>55</v>
      </c>
      <c r="B17" s="129" t="s">
        <v>56</v>
      </c>
      <c r="C17" s="130">
        <f>'SO 01 1 Rek'!H42</f>
        <v>0</v>
      </c>
      <c r="D17" s="83"/>
      <c r="E17" s="134"/>
      <c r="F17" s="135"/>
      <c r="G17" s="130"/>
    </row>
    <row r="18" spans="1:7" ht="15.95" customHeight="1" x14ac:dyDescent="0.2">
      <c r="A18" s="136" t="s">
        <v>57</v>
      </c>
      <c r="B18" s="137" t="s">
        <v>58</v>
      </c>
      <c r="C18" s="130">
        <f>'SO 01 1 Rek'!G42</f>
        <v>0</v>
      </c>
      <c r="D18" s="83"/>
      <c r="E18" s="134"/>
      <c r="F18" s="135"/>
      <c r="G18" s="130"/>
    </row>
    <row r="19" spans="1:7" ht="15.95" customHeight="1" x14ac:dyDescent="0.2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 x14ac:dyDescent="0.2">
      <c r="A20" s="138"/>
      <c r="B20" s="129"/>
      <c r="C20" s="130"/>
      <c r="D20" s="83"/>
      <c r="E20" s="134"/>
      <c r="F20" s="135"/>
      <c r="G20" s="130"/>
    </row>
    <row r="21" spans="1:7" ht="15.95" customHeight="1" x14ac:dyDescent="0.2">
      <c r="A21" s="138" t="s">
        <v>29</v>
      </c>
      <c r="B21" s="129"/>
      <c r="C21" s="130">
        <f>'SO 01 1 Rek'!I42</f>
        <v>0</v>
      </c>
      <c r="D21" s="83"/>
      <c r="E21" s="134"/>
      <c r="F21" s="135"/>
      <c r="G21" s="130"/>
    </row>
    <row r="22" spans="1:7" ht="15.95" customHeight="1" x14ac:dyDescent="0.2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 x14ac:dyDescent="0.25">
      <c r="A23" s="329" t="s">
        <v>62</v>
      </c>
      <c r="B23" s="330"/>
      <c r="C23" s="140">
        <f>C22+G23</f>
        <v>0</v>
      </c>
      <c r="D23" s="141" t="s">
        <v>63</v>
      </c>
      <c r="E23" s="142"/>
      <c r="F23" s="143"/>
      <c r="G23" s="130">
        <f>'SO 01 1 Rek'!H48</f>
        <v>0</v>
      </c>
    </row>
    <row r="24" spans="1:7" x14ac:dyDescent="0.2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x14ac:dyDescent="0.2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 x14ac:dyDescent="0.2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x14ac:dyDescent="0.2">
      <c r="A27" s="139"/>
      <c r="B27" s="153"/>
      <c r="C27" s="149"/>
      <c r="D27" s="109"/>
      <c r="F27" s="150"/>
      <c r="G27" s="151"/>
    </row>
    <row r="28" spans="1:7" x14ac:dyDescent="0.2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 x14ac:dyDescent="0.2">
      <c r="A29" s="139"/>
      <c r="B29" s="109"/>
      <c r="C29" s="155"/>
      <c r="D29" s="156"/>
      <c r="E29" s="155"/>
      <c r="F29" s="109"/>
      <c r="G29" s="151"/>
    </row>
    <row r="30" spans="1:7" x14ac:dyDescent="0.2">
      <c r="A30" s="157" t="s">
        <v>11</v>
      </c>
      <c r="B30" s="158"/>
      <c r="C30" s="159">
        <v>21</v>
      </c>
      <c r="D30" s="158" t="s">
        <v>71</v>
      </c>
      <c r="E30" s="160"/>
      <c r="F30" s="321">
        <f>C23-F32</f>
        <v>0</v>
      </c>
      <c r="G30" s="322"/>
    </row>
    <row r="31" spans="1:7" x14ac:dyDescent="0.2">
      <c r="A31" s="157" t="s">
        <v>72</v>
      </c>
      <c r="B31" s="158"/>
      <c r="C31" s="159">
        <f>C30</f>
        <v>21</v>
      </c>
      <c r="D31" s="158" t="s">
        <v>73</v>
      </c>
      <c r="E31" s="160"/>
      <c r="F31" s="321">
        <f>ROUND(PRODUCT(F30,C31/100),0)</f>
        <v>0</v>
      </c>
      <c r="G31" s="322"/>
    </row>
    <row r="32" spans="1:7" x14ac:dyDescent="0.2">
      <c r="A32" s="157" t="s">
        <v>11</v>
      </c>
      <c r="B32" s="158"/>
      <c r="C32" s="159">
        <v>0</v>
      </c>
      <c r="D32" s="158" t="s">
        <v>73</v>
      </c>
      <c r="E32" s="160"/>
      <c r="F32" s="321">
        <v>0</v>
      </c>
      <c r="G32" s="322"/>
    </row>
    <row r="33" spans="1:8" x14ac:dyDescent="0.2">
      <c r="A33" s="157" t="s">
        <v>72</v>
      </c>
      <c r="B33" s="161"/>
      <c r="C33" s="162">
        <f>C32</f>
        <v>0</v>
      </c>
      <c r="D33" s="158" t="s">
        <v>73</v>
      </c>
      <c r="E33" s="135"/>
      <c r="F33" s="321">
        <f>ROUND(PRODUCT(F32,C33/100),0)</f>
        <v>0</v>
      </c>
      <c r="G33" s="322"/>
    </row>
    <row r="34" spans="1:8" s="166" customFormat="1" ht="19.5" customHeight="1" thickBot="1" x14ac:dyDescent="0.3">
      <c r="A34" s="163" t="s">
        <v>74</v>
      </c>
      <c r="B34" s="164"/>
      <c r="C34" s="164"/>
      <c r="D34" s="164"/>
      <c r="E34" s="165"/>
      <c r="F34" s="323">
        <f>ROUND(SUM(F30:F33),0)</f>
        <v>0</v>
      </c>
      <c r="G34" s="324"/>
    </row>
    <row r="36" spans="1:8" x14ac:dyDescent="0.2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325"/>
      <c r="C37" s="325"/>
      <c r="D37" s="325"/>
      <c r="E37" s="325"/>
      <c r="F37" s="325"/>
      <c r="G37" s="325"/>
      <c r="H37" s="1" t="s">
        <v>1</v>
      </c>
    </row>
    <row r="38" spans="1:8" ht="12.75" customHeight="1" x14ac:dyDescent="0.2">
      <c r="A38" s="167"/>
      <c r="B38" s="325"/>
      <c r="C38" s="325"/>
      <c r="D38" s="325"/>
      <c r="E38" s="325"/>
      <c r="F38" s="325"/>
      <c r="G38" s="325"/>
      <c r="H38" s="1" t="s">
        <v>1</v>
      </c>
    </row>
    <row r="39" spans="1:8" x14ac:dyDescent="0.2">
      <c r="A39" s="167"/>
      <c r="B39" s="325"/>
      <c r="C39" s="325"/>
      <c r="D39" s="325"/>
      <c r="E39" s="325"/>
      <c r="F39" s="325"/>
      <c r="G39" s="325"/>
      <c r="H39" s="1" t="s">
        <v>1</v>
      </c>
    </row>
    <row r="40" spans="1:8" x14ac:dyDescent="0.2">
      <c r="A40" s="167"/>
      <c r="B40" s="325"/>
      <c r="C40" s="325"/>
      <c r="D40" s="325"/>
      <c r="E40" s="325"/>
      <c r="F40" s="325"/>
      <c r="G40" s="325"/>
      <c r="H40" s="1" t="s">
        <v>1</v>
      </c>
    </row>
    <row r="41" spans="1:8" x14ac:dyDescent="0.2">
      <c r="A41" s="167"/>
      <c r="B41" s="325"/>
      <c r="C41" s="325"/>
      <c r="D41" s="325"/>
      <c r="E41" s="325"/>
      <c r="F41" s="325"/>
      <c r="G41" s="325"/>
      <c r="H41" s="1" t="s">
        <v>1</v>
      </c>
    </row>
    <row r="42" spans="1:8" x14ac:dyDescent="0.2">
      <c r="A42" s="167"/>
      <c r="B42" s="325"/>
      <c r="C42" s="325"/>
      <c r="D42" s="325"/>
      <c r="E42" s="325"/>
      <c r="F42" s="325"/>
      <c r="G42" s="325"/>
      <c r="H42" s="1" t="s">
        <v>1</v>
      </c>
    </row>
    <row r="43" spans="1:8" x14ac:dyDescent="0.2">
      <c r="A43" s="167"/>
      <c r="B43" s="325"/>
      <c r="C43" s="325"/>
      <c r="D43" s="325"/>
      <c r="E43" s="325"/>
      <c r="F43" s="325"/>
      <c r="G43" s="325"/>
      <c r="H43" s="1" t="s">
        <v>1</v>
      </c>
    </row>
    <row r="44" spans="1:8" ht="12.75" customHeight="1" x14ac:dyDescent="0.2">
      <c r="A44" s="167"/>
      <c r="B44" s="325"/>
      <c r="C44" s="325"/>
      <c r="D44" s="325"/>
      <c r="E44" s="325"/>
      <c r="F44" s="325"/>
      <c r="G44" s="325"/>
      <c r="H44" s="1" t="s">
        <v>1</v>
      </c>
    </row>
    <row r="45" spans="1:8" ht="12.75" customHeight="1" x14ac:dyDescent="0.2">
      <c r="A45" s="167"/>
      <c r="B45" s="325"/>
      <c r="C45" s="325"/>
      <c r="D45" s="325"/>
      <c r="E45" s="325"/>
      <c r="F45" s="325"/>
      <c r="G45" s="325"/>
      <c r="H45" s="1" t="s">
        <v>1</v>
      </c>
    </row>
    <row r="46" spans="1:8" x14ac:dyDescent="0.2">
      <c r="B46" s="320"/>
      <c r="C46" s="320"/>
      <c r="D46" s="320"/>
      <c r="E46" s="320"/>
      <c r="F46" s="320"/>
      <c r="G46" s="320"/>
    </row>
    <row r="47" spans="1:8" x14ac:dyDescent="0.2">
      <c r="B47" s="320"/>
      <c r="C47" s="320"/>
      <c r="D47" s="320"/>
      <c r="E47" s="320"/>
      <c r="F47" s="320"/>
      <c r="G47" s="320"/>
    </row>
    <row r="48" spans="1:8" x14ac:dyDescent="0.2">
      <c r="B48" s="320"/>
      <c r="C48" s="320"/>
      <c r="D48" s="320"/>
      <c r="E48" s="320"/>
      <c r="F48" s="320"/>
      <c r="G48" s="320"/>
    </row>
    <row r="49" spans="2:7" x14ac:dyDescent="0.2">
      <c r="B49" s="320"/>
      <c r="C49" s="320"/>
      <c r="D49" s="320"/>
      <c r="E49" s="320"/>
      <c r="F49" s="320"/>
      <c r="G49" s="320"/>
    </row>
    <row r="50" spans="2:7" x14ac:dyDescent="0.2">
      <c r="B50" s="320"/>
      <c r="C50" s="320"/>
      <c r="D50" s="320"/>
      <c r="E50" s="320"/>
      <c r="F50" s="320"/>
      <c r="G50" s="320"/>
    </row>
    <row r="51" spans="2:7" x14ac:dyDescent="0.2">
      <c r="B51" s="320"/>
      <c r="C51" s="320"/>
      <c r="D51" s="320"/>
      <c r="E51" s="320"/>
      <c r="F51" s="320"/>
      <c r="G51" s="32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BE99"/>
  <sheetViews>
    <sheetView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331" t="s">
        <v>2</v>
      </c>
      <c r="B1" s="33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 x14ac:dyDescent="0.25">
      <c r="A2" s="333" t="s">
        <v>77</v>
      </c>
      <c r="B2" s="334"/>
      <c r="C2" s="174" t="s">
        <v>180</v>
      </c>
      <c r="D2" s="175"/>
      <c r="E2" s="176"/>
      <c r="F2" s="175"/>
      <c r="G2" s="335" t="s">
        <v>179</v>
      </c>
      <c r="H2" s="336"/>
      <c r="I2" s="337"/>
    </row>
    <row r="3" spans="1:9" ht="13.5" thickTop="1" x14ac:dyDescent="0.2">
      <c r="F3" s="109"/>
    </row>
    <row r="4" spans="1:9" ht="19.5" customHeight="1" x14ac:dyDescent="0.25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spans="1:9" ht="13.5" thickBot="1" x14ac:dyDescent="0.25"/>
    <row r="6" spans="1:9" s="109" customFormat="1" ht="13.5" thickBot="1" x14ac:dyDescent="0.25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x14ac:dyDescent="0.2">
      <c r="A7" s="274" t="str">
        <f>'SO 01 1 Pol'!B7</f>
        <v>1</v>
      </c>
      <c r="B7" s="47" t="str">
        <f>'SO 01 1 Pol'!C7</f>
        <v>Zemní práce</v>
      </c>
      <c r="D7" s="186"/>
      <c r="E7" s="275">
        <f>'SO 01 1 Pol'!BA168</f>
        <v>0</v>
      </c>
      <c r="F7" s="276">
        <f>'SO 01 1 Pol'!BB168</f>
        <v>0</v>
      </c>
      <c r="G7" s="276">
        <f>'SO 01 1 Pol'!BC168</f>
        <v>0</v>
      </c>
      <c r="H7" s="276">
        <f>'SO 01 1 Pol'!BD168</f>
        <v>0</v>
      </c>
      <c r="I7" s="277">
        <f>'SO 01 1 Pol'!BE168</f>
        <v>0</v>
      </c>
    </row>
    <row r="8" spans="1:9" s="109" customFormat="1" x14ac:dyDescent="0.2">
      <c r="A8" s="274" t="str">
        <f>'SO 01 1 Pol'!B169</f>
        <v>2</v>
      </c>
      <c r="B8" s="47" t="str">
        <f>'SO 01 1 Pol'!C169</f>
        <v>Základy a zvláštní zakládání</v>
      </c>
      <c r="D8" s="186"/>
      <c r="E8" s="275">
        <f>'SO 01 1 Pol'!BA179</f>
        <v>0</v>
      </c>
      <c r="F8" s="276">
        <f>'SO 01 1 Pol'!BB179</f>
        <v>0</v>
      </c>
      <c r="G8" s="276">
        <f>'SO 01 1 Pol'!BC179</f>
        <v>0</v>
      </c>
      <c r="H8" s="276">
        <f>'SO 01 1 Pol'!BD179</f>
        <v>0</v>
      </c>
      <c r="I8" s="277">
        <f>'SO 01 1 Pol'!BE179</f>
        <v>0</v>
      </c>
    </row>
    <row r="9" spans="1:9" s="109" customFormat="1" x14ac:dyDescent="0.2">
      <c r="A9" s="274" t="str">
        <f>'SO 01 1 Pol'!B180</f>
        <v>3</v>
      </c>
      <c r="B9" s="47" t="str">
        <f>'SO 01 1 Pol'!C180</f>
        <v>Svislé a kompletní konstrukce</v>
      </c>
      <c r="D9" s="186"/>
      <c r="E9" s="275">
        <f>'SO 01 1 Pol'!BA227</f>
        <v>0</v>
      </c>
      <c r="F9" s="276">
        <f>'SO 01 1 Pol'!BB227</f>
        <v>0</v>
      </c>
      <c r="G9" s="276">
        <f>'SO 01 1 Pol'!BC227</f>
        <v>0</v>
      </c>
      <c r="H9" s="276">
        <f>'SO 01 1 Pol'!BD227</f>
        <v>0</v>
      </c>
      <c r="I9" s="277">
        <f>'SO 01 1 Pol'!BE227</f>
        <v>0</v>
      </c>
    </row>
    <row r="10" spans="1:9" s="109" customFormat="1" x14ac:dyDescent="0.2">
      <c r="A10" s="274" t="str">
        <f>'SO 01 1 Pol'!B228</f>
        <v>4</v>
      </c>
      <c r="B10" s="47" t="str">
        <f>'SO 01 1 Pol'!C228</f>
        <v>Vodorovné konstrukce</v>
      </c>
      <c r="D10" s="186"/>
      <c r="E10" s="275">
        <f>'SO 01 1 Pol'!BA238</f>
        <v>0</v>
      </c>
      <c r="F10" s="276">
        <f>'SO 01 1 Pol'!BB238</f>
        <v>0</v>
      </c>
      <c r="G10" s="276">
        <f>'SO 01 1 Pol'!BC238</f>
        <v>0</v>
      </c>
      <c r="H10" s="276">
        <f>'SO 01 1 Pol'!BD238</f>
        <v>0</v>
      </c>
      <c r="I10" s="277">
        <f>'SO 01 1 Pol'!BE238</f>
        <v>0</v>
      </c>
    </row>
    <row r="11" spans="1:9" s="109" customFormat="1" x14ac:dyDescent="0.2">
      <c r="A11" s="274" t="str">
        <f>'SO 01 1 Pol'!B239</f>
        <v>5</v>
      </c>
      <c r="B11" s="47" t="str">
        <f>'SO 01 1 Pol'!C239</f>
        <v>Komunikace</v>
      </c>
      <c r="D11" s="186"/>
      <c r="E11" s="275">
        <f>'SO 01 1 Pol'!BA292</f>
        <v>0</v>
      </c>
      <c r="F11" s="276">
        <f>'SO 01 1 Pol'!BB292</f>
        <v>0</v>
      </c>
      <c r="G11" s="276">
        <f>'SO 01 1 Pol'!BC292</f>
        <v>0</v>
      </c>
      <c r="H11" s="276">
        <f>'SO 01 1 Pol'!BD292</f>
        <v>0</v>
      </c>
      <c r="I11" s="277">
        <f>'SO 01 1 Pol'!BE292</f>
        <v>0</v>
      </c>
    </row>
    <row r="12" spans="1:9" s="109" customFormat="1" x14ac:dyDescent="0.2">
      <c r="A12" s="274" t="str">
        <f>'SO 01 1 Pol'!B293</f>
        <v>61</v>
      </c>
      <c r="B12" s="47" t="str">
        <f>'SO 01 1 Pol'!C293</f>
        <v>Upravy povrchů vnitřní</v>
      </c>
      <c r="D12" s="186"/>
      <c r="E12" s="275">
        <f>'SO 01 1 Pol'!BA381</f>
        <v>0</v>
      </c>
      <c r="F12" s="276">
        <f>'SO 01 1 Pol'!BB381</f>
        <v>0</v>
      </c>
      <c r="G12" s="276">
        <f>'SO 01 1 Pol'!BC381</f>
        <v>0</v>
      </c>
      <c r="H12" s="276">
        <f>'SO 01 1 Pol'!BD381</f>
        <v>0</v>
      </c>
      <c r="I12" s="277">
        <f>'SO 01 1 Pol'!BE381</f>
        <v>0</v>
      </c>
    </row>
    <row r="13" spans="1:9" s="109" customFormat="1" x14ac:dyDescent="0.2">
      <c r="A13" s="274" t="str">
        <f>'SO 01 1 Pol'!B382</f>
        <v>62</v>
      </c>
      <c r="B13" s="47" t="str">
        <f>'SO 01 1 Pol'!C382</f>
        <v>Úpravy povrchů vnější</v>
      </c>
      <c r="D13" s="186"/>
      <c r="E13" s="275">
        <f>'SO 01 1 Pol'!BA921</f>
        <v>0</v>
      </c>
      <c r="F13" s="276">
        <f>'SO 01 1 Pol'!BB921</f>
        <v>0</v>
      </c>
      <c r="G13" s="276">
        <f>'SO 01 1 Pol'!BC921</f>
        <v>0</v>
      </c>
      <c r="H13" s="276">
        <f>'SO 01 1 Pol'!BD921</f>
        <v>0</v>
      </c>
      <c r="I13" s="277">
        <f>'SO 01 1 Pol'!BE921</f>
        <v>0</v>
      </c>
    </row>
    <row r="14" spans="1:9" s="109" customFormat="1" x14ac:dyDescent="0.2">
      <c r="A14" s="274" t="str">
        <f>'SO 01 1 Pol'!B922</f>
        <v>621</v>
      </c>
      <c r="B14" s="47" t="str">
        <f>'SO 01 1 Pol'!C922</f>
        <v>Průzkumy a zkoušky</v>
      </c>
      <c r="D14" s="186"/>
      <c r="E14" s="275">
        <f>'SO 01 1 Pol'!BA926</f>
        <v>0</v>
      </c>
      <c r="F14" s="276">
        <f>'SO 01 1 Pol'!BB926</f>
        <v>0</v>
      </c>
      <c r="G14" s="276">
        <f>'SO 01 1 Pol'!BC926</f>
        <v>0</v>
      </c>
      <c r="H14" s="276">
        <f>'SO 01 1 Pol'!BD926</f>
        <v>0</v>
      </c>
      <c r="I14" s="277">
        <f>'SO 01 1 Pol'!BE926</f>
        <v>0</v>
      </c>
    </row>
    <row r="15" spans="1:9" s="109" customFormat="1" x14ac:dyDescent="0.2">
      <c r="A15" s="274" t="str">
        <f>'SO 01 1 Pol'!B927</f>
        <v>63</v>
      </c>
      <c r="B15" s="47" t="str">
        <f>'SO 01 1 Pol'!C927</f>
        <v>Podlahy a podlahové konstrukce</v>
      </c>
      <c r="D15" s="186"/>
      <c r="E15" s="275">
        <f>'SO 01 1 Pol'!BA980</f>
        <v>0</v>
      </c>
      <c r="F15" s="276">
        <f>'SO 01 1 Pol'!BB980</f>
        <v>0</v>
      </c>
      <c r="G15" s="276">
        <f>'SO 01 1 Pol'!BC980</f>
        <v>0</v>
      </c>
      <c r="H15" s="276">
        <f>'SO 01 1 Pol'!BD980</f>
        <v>0</v>
      </c>
      <c r="I15" s="277">
        <f>'SO 01 1 Pol'!BE980</f>
        <v>0</v>
      </c>
    </row>
    <row r="16" spans="1:9" s="109" customFormat="1" x14ac:dyDescent="0.2">
      <c r="A16" s="274" t="str">
        <f>'SO 01 1 Pol'!B981</f>
        <v>64</v>
      </c>
      <c r="B16" s="47" t="str">
        <f>'SO 01 1 Pol'!C981</f>
        <v>Výplně otvorů</v>
      </c>
      <c r="D16" s="186"/>
      <c r="E16" s="275">
        <f>'SO 01 1 Pol'!BA998</f>
        <v>0</v>
      </c>
      <c r="F16" s="276">
        <f>'SO 01 1 Pol'!BB998</f>
        <v>0</v>
      </c>
      <c r="G16" s="276">
        <f>'SO 01 1 Pol'!BC998</f>
        <v>0</v>
      </c>
      <c r="H16" s="276">
        <f>'SO 01 1 Pol'!BD998</f>
        <v>0</v>
      </c>
      <c r="I16" s="277">
        <f>'SO 01 1 Pol'!BE998</f>
        <v>0</v>
      </c>
    </row>
    <row r="17" spans="1:9" s="109" customFormat="1" x14ac:dyDescent="0.2">
      <c r="A17" s="274" t="str">
        <f>'SO 01 1 Pol'!B999</f>
        <v>91</v>
      </c>
      <c r="B17" s="47" t="str">
        <f>'SO 01 1 Pol'!C999</f>
        <v>Doplňující práce na komunikaci</v>
      </c>
      <c r="D17" s="186"/>
      <c r="E17" s="275">
        <f>'SO 01 1 Pol'!BA1022</f>
        <v>0</v>
      </c>
      <c r="F17" s="276">
        <f>'SO 01 1 Pol'!BB1022</f>
        <v>0</v>
      </c>
      <c r="G17" s="276">
        <f>'SO 01 1 Pol'!BC1022</f>
        <v>0</v>
      </c>
      <c r="H17" s="276">
        <f>'SO 01 1 Pol'!BD1022</f>
        <v>0</v>
      </c>
      <c r="I17" s="277">
        <f>'SO 01 1 Pol'!BE1022</f>
        <v>0</v>
      </c>
    </row>
    <row r="18" spans="1:9" s="109" customFormat="1" x14ac:dyDescent="0.2">
      <c r="A18" s="274" t="str">
        <f>'SO 01 1 Pol'!B1023</f>
        <v>94</v>
      </c>
      <c r="B18" s="47" t="str">
        <f>'SO 01 1 Pol'!C1023</f>
        <v>Lešení a stavební výtahy</v>
      </c>
      <c r="D18" s="186"/>
      <c r="E18" s="275">
        <f>'SO 01 1 Pol'!BA1050</f>
        <v>0</v>
      </c>
      <c r="F18" s="276">
        <f>'SO 01 1 Pol'!BB1050</f>
        <v>0</v>
      </c>
      <c r="G18" s="276">
        <f>'SO 01 1 Pol'!BC1050</f>
        <v>0</v>
      </c>
      <c r="H18" s="276">
        <f>'SO 01 1 Pol'!BD1050</f>
        <v>0</v>
      </c>
      <c r="I18" s="277">
        <f>'SO 01 1 Pol'!BE1050</f>
        <v>0</v>
      </c>
    </row>
    <row r="19" spans="1:9" s="109" customFormat="1" x14ac:dyDescent="0.2">
      <c r="A19" s="274" t="str">
        <f>'SO 01 1 Pol'!B1051</f>
        <v>95</v>
      </c>
      <c r="B19" s="47" t="str">
        <f>'SO 01 1 Pol'!C1051</f>
        <v>Dokončovací konstrukce na pozemních stavbách</v>
      </c>
      <c r="D19" s="186"/>
      <c r="E19" s="275">
        <f>'SO 01 1 Pol'!BA1085</f>
        <v>0</v>
      </c>
      <c r="F19" s="276">
        <f>'SO 01 1 Pol'!BB1085</f>
        <v>0</v>
      </c>
      <c r="G19" s="276">
        <f>'SO 01 1 Pol'!BC1085</f>
        <v>0</v>
      </c>
      <c r="H19" s="276">
        <f>'SO 01 1 Pol'!BD1085</f>
        <v>0</v>
      </c>
      <c r="I19" s="277">
        <f>'SO 01 1 Pol'!BE1085</f>
        <v>0</v>
      </c>
    </row>
    <row r="20" spans="1:9" s="109" customFormat="1" x14ac:dyDescent="0.2">
      <c r="A20" s="274" t="str">
        <f>'SO 01 1 Pol'!B1086</f>
        <v>96</v>
      </c>
      <c r="B20" s="47" t="str">
        <f>'SO 01 1 Pol'!C1086</f>
        <v>Bourání konstrukcí</v>
      </c>
      <c r="D20" s="186"/>
      <c r="E20" s="275">
        <f>'SO 01 1 Pol'!BA1153</f>
        <v>0</v>
      </c>
      <c r="F20" s="276">
        <f>'SO 01 1 Pol'!BB1153</f>
        <v>0</v>
      </c>
      <c r="G20" s="276">
        <f>'SO 01 1 Pol'!BC1153</f>
        <v>0</v>
      </c>
      <c r="H20" s="276">
        <f>'SO 01 1 Pol'!BD1153</f>
        <v>0</v>
      </c>
      <c r="I20" s="277">
        <f>'SO 01 1 Pol'!BE1153</f>
        <v>0</v>
      </c>
    </row>
    <row r="21" spans="1:9" s="109" customFormat="1" x14ac:dyDescent="0.2">
      <c r="A21" s="274" t="str">
        <f>'SO 01 1 Pol'!B1154</f>
        <v>97</v>
      </c>
      <c r="B21" s="47" t="str">
        <f>'SO 01 1 Pol'!C1154</f>
        <v>Prorážení otvorů</v>
      </c>
      <c r="D21" s="186"/>
      <c r="E21" s="275">
        <f>'SO 01 1 Pol'!BA1177</f>
        <v>0</v>
      </c>
      <c r="F21" s="276">
        <f>'SO 01 1 Pol'!BB1177</f>
        <v>0</v>
      </c>
      <c r="G21" s="276">
        <f>'SO 01 1 Pol'!BC1177</f>
        <v>0</v>
      </c>
      <c r="H21" s="276">
        <f>'SO 01 1 Pol'!BD1177</f>
        <v>0</v>
      </c>
      <c r="I21" s="277">
        <f>'SO 01 1 Pol'!BE1177</f>
        <v>0</v>
      </c>
    </row>
    <row r="22" spans="1:9" s="109" customFormat="1" x14ac:dyDescent="0.2">
      <c r="A22" s="274" t="str">
        <f>'SO 01 1 Pol'!B1178</f>
        <v>99</v>
      </c>
      <c r="B22" s="47" t="str">
        <f>'SO 01 1 Pol'!C1178</f>
        <v>Staveništní přesun hmot</v>
      </c>
      <c r="D22" s="186"/>
      <c r="E22" s="275">
        <f>'SO 01 1 Pol'!BA1180</f>
        <v>0</v>
      </c>
      <c r="F22" s="276">
        <f>'SO 01 1 Pol'!BB1180</f>
        <v>0</v>
      </c>
      <c r="G22" s="276">
        <f>'SO 01 1 Pol'!BC1180</f>
        <v>0</v>
      </c>
      <c r="H22" s="276">
        <f>'SO 01 1 Pol'!BD1180</f>
        <v>0</v>
      </c>
      <c r="I22" s="277">
        <f>'SO 01 1 Pol'!BE1180</f>
        <v>0</v>
      </c>
    </row>
    <row r="23" spans="1:9" s="109" customFormat="1" x14ac:dyDescent="0.2">
      <c r="A23" s="274" t="str">
        <f>'SO 01 1 Pol'!B1181</f>
        <v>711</v>
      </c>
      <c r="B23" s="47" t="str">
        <f>'SO 01 1 Pol'!C1181</f>
        <v>Izolace proti vodě</v>
      </c>
      <c r="D23" s="186"/>
      <c r="E23" s="275">
        <f>'SO 01 1 Pol'!BA1276</f>
        <v>0</v>
      </c>
      <c r="F23" s="276">
        <f>'SO 01 1 Pol'!BB1276</f>
        <v>0</v>
      </c>
      <c r="G23" s="276">
        <f>'SO 01 1 Pol'!BC1276</f>
        <v>0</v>
      </c>
      <c r="H23" s="276">
        <f>'SO 01 1 Pol'!BD1276</f>
        <v>0</v>
      </c>
      <c r="I23" s="277">
        <f>'SO 01 1 Pol'!BE1276</f>
        <v>0</v>
      </c>
    </row>
    <row r="24" spans="1:9" s="109" customFormat="1" x14ac:dyDescent="0.2">
      <c r="A24" s="274" t="str">
        <f>'SO 01 1 Pol'!B1277</f>
        <v>712</v>
      </c>
      <c r="B24" s="47" t="str">
        <f>'SO 01 1 Pol'!C1277</f>
        <v>Živičné krytiny</v>
      </c>
      <c r="D24" s="186"/>
      <c r="E24" s="275">
        <f>'SO 01 1 Pol'!BA1358</f>
        <v>0</v>
      </c>
      <c r="F24" s="276">
        <f>'SO 01 1 Pol'!BB1358</f>
        <v>0</v>
      </c>
      <c r="G24" s="276">
        <f>'SO 01 1 Pol'!BC1358</f>
        <v>0</v>
      </c>
      <c r="H24" s="276">
        <f>'SO 01 1 Pol'!BD1358</f>
        <v>0</v>
      </c>
      <c r="I24" s="277">
        <f>'SO 01 1 Pol'!BE1358</f>
        <v>0</v>
      </c>
    </row>
    <row r="25" spans="1:9" s="109" customFormat="1" x14ac:dyDescent="0.2">
      <c r="A25" s="274" t="str">
        <f>'SO 01 1 Pol'!B1359</f>
        <v>713</v>
      </c>
      <c r="B25" s="47" t="str">
        <f>'SO 01 1 Pol'!C1359</f>
        <v>Izolace tepelné</v>
      </c>
      <c r="D25" s="186"/>
      <c r="E25" s="275">
        <f>'SO 01 1 Pol'!BA1407</f>
        <v>0</v>
      </c>
      <c r="F25" s="276">
        <f>'SO 01 1 Pol'!BB1407</f>
        <v>0</v>
      </c>
      <c r="G25" s="276">
        <f>'SO 01 1 Pol'!BC1407</f>
        <v>0</v>
      </c>
      <c r="H25" s="276">
        <f>'SO 01 1 Pol'!BD1407</f>
        <v>0</v>
      </c>
      <c r="I25" s="277">
        <f>'SO 01 1 Pol'!BE1407</f>
        <v>0</v>
      </c>
    </row>
    <row r="26" spans="1:9" s="109" customFormat="1" x14ac:dyDescent="0.2">
      <c r="A26" s="274" t="str">
        <f>'SO 01 1 Pol'!B1408</f>
        <v>721</v>
      </c>
      <c r="B26" s="47" t="str">
        <f>'SO 01 1 Pol'!C1408</f>
        <v>Vnitřní kanalizace</v>
      </c>
      <c r="D26" s="186"/>
      <c r="E26" s="275">
        <f>'SO 01 1 Pol'!BA1412</f>
        <v>0</v>
      </c>
      <c r="F26" s="276">
        <f>'SO 01 1 Pol'!BB1412</f>
        <v>0</v>
      </c>
      <c r="G26" s="276">
        <f>'SO 01 1 Pol'!BC1412</f>
        <v>0</v>
      </c>
      <c r="H26" s="276">
        <f>'SO 01 1 Pol'!BD1412</f>
        <v>0</v>
      </c>
      <c r="I26" s="277">
        <f>'SO 01 1 Pol'!BE1412</f>
        <v>0</v>
      </c>
    </row>
    <row r="27" spans="1:9" s="109" customFormat="1" x14ac:dyDescent="0.2">
      <c r="A27" s="274" t="str">
        <f>'SO 01 1 Pol'!B1413</f>
        <v>722</v>
      </c>
      <c r="B27" s="47" t="str">
        <f>'SO 01 1 Pol'!C1413</f>
        <v>Vnitřní vodovod</v>
      </c>
      <c r="D27" s="186"/>
      <c r="E27" s="275">
        <f>'SO 01 1 Pol'!BA1416</f>
        <v>0</v>
      </c>
      <c r="F27" s="276">
        <f>'SO 01 1 Pol'!BB1416</f>
        <v>0</v>
      </c>
      <c r="G27" s="276">
        <f>'SO 01 1 Pol'!BC1416</f>
        <v>0</v>
      </c>
      <c r="H27" s="276">
        <f>'SO 01 1 Pol'!BD1416</f>
        <v>0</v>
      </c>
      <c r="I27" s="277">
        <f>'SO 01 1 Pol'!BE1416</f>
        <v>0</v>
      </c>
    </row>
    <row r="28" spans="1:9" s="109" customFormat="1" x14ac:dyDescent="0.2">
      <c r="A28" s="274" t="str">
        <f>'SO 01 1 Pol'!B1417</f>
        <v>762</v>
      </c>
      <c r="B28" s="47" t="str">
        <f>'SO 01 1 Pol'!C1417</f>
        <v>Konstrukce tesařské</v>
      </c>
      <c r="D28" s="186"/>
      <c r="E28" s="275">
        <f>'SO 01 1 Pol'!BA1431</f>
        <v>0</v>
      </c>
      <c r="F28" s="276">
        <f>'SO 01 1 Pol'!BB1431</f>
        <v>0</v>
      </c>
      <c r="G28" s="276">
        <f>'SO 01 1 Pol'!BC1431</f>
        <v>0</v>
      </c>
      <c r="H28" s="276">
        <f>'SO 01 1 Pol'!BD1431</f>
        <v>0</v>
      </c>
      <c r="I28" s="277">
        <f>'SO 01 1 Pol'!BE1431</f>
        <v>0</v>
      </c>
    </row>
    <row r="29" spans="1:9" s="109" customFormat="1" x14ac:dyDescent="0.2">
      <c r="A29" s="274" t="str">
        <f>'SO 01 1 Pol'!B1432</f>
        <v>764</v>
      </c>
      <c r="B29" s="47" t="str">
        <f>'SO 01 1 Pol'!C1432</f>
        <v>Konstrukce klempířské</v>
      </c>
      <c r="D29" s="186"/>
      <c r="E29" s="275">
        <f>'SO 01 1 Pol'!BA1524</f>
        <v>0</v>
      </c>
      <c r="F29" s="276">
        <f>'SO 01 1 Pol'!BB1524</f>
        <v>0</v>
      </c>
      <c r="G29" s="276">
        <f>'SO 01 1 Pol'!BC1524</f>
        <v>0</v>
      </c>
      <c r="H29" s="276">
        <f>'SO 01 1 Pol'!BD1524</f>
        <v>0</v>
      </c>
      <c r="I29" s="277">
        <f>'SO 01 1 Pol'!BE1524</f>
        <v>0</v>
      </c>
    </row>
    <row r="30" spans="1:9" s="109" customFormat="1" x14ac:dyDescent="0.2">
      <c r="A30" s="274" t="str">
        <f>'SO 01 1 Pol'!B1525</f>
        <v>766</v>
      </c>
      <c r="B30" s="47" t="str">
        <f>'SO 01 1 Pol'!C1525</f>
        <v>Konstrukce truhlářské</v>
      </c>
      <c r="D30" s="186"/>
      <c r="E30" s="275">
        <f>'SO 01 1 Pol'!BA1597</f>
        <v>0</v>
      </c>
      <c r="F30" s="276">
        <f>'SO 01 1 Pol'!BB1597</f>
        <v>0</v>
      </c>
      <c r="G30" s="276">
        <f>'SO 01 1 Pol'!BC1597</f>
        <v>0</v>
      </c>
      <c r="H30" s="276">
        <f>'SO 01 1 Pol'!BD1597</f>
        <v>0</v>
      </c>
      <c r="I30" s="277">
        <f>'SO 01 1 Pol'!BE1597</f>
        <v>0</v>
      </c>
    </row>
    <row r="31" spans="1:9" s="109" customFormat="1" x14ac:dyDescent="0.2">
      <c r="A31" s="274" t="str">
        <f>'SO 01 1 Pol'!B1598</f>
        <v>767</v>
      </c>
      <c r="B31" s="47" t="str">
        <f>'SO 01 1 Pol'!C1598</f>
        <v>Konstrukce zámečnické</v>
      </c>
      <c r="D31" s="186"/>
      <c r="E31" s="275">
        <f>'SO 01 1 Pol'!BA1653</f>
        <v>0</v>
      </c>
      <c r="F31" s="276">
        <f>'SO 01 1 Pol'!BB1653</f>
        <v>0</v>
      </c>
      <c r="G31" s="276">
        <f>'SO 01 1 Pol'!BC1653</f>
        <v>0</v>
      </c>
      <c r="H31" s="276">
        <f>'SO 01 1 Pol'!BD1653</f>
        <v>0</v>
      </c>
      <c r="I31" s="277">
        <f>'SO 01 1 Pol'!BE1653</f>
        <v>0</v>
      </c>
    </row>
    <row r="32" spans="1:9" s="109" customFormat="1" x14ac:dyDescent="0.2">
      <c r="A32" s="274" t="str">
        <f>'SO 01 1 Pol'!B1654</f>
        <v>769</v>
      </c>
      <c r="B32" s="47" t="str">
        <f>'SO 01 1 Pol'!C1654</f>
        <v>Otvorové prvky z plastu</v>
      </c>
      <c r="D32" s="186"/>
      <c r="E32" s="275">
        <f>'SO 01 1 Pol'!BA1722</f>
        <v>0</v>
      </c>
      <c r="F32" s="276">
        <f>'SO 01 1 Pol'!BB1722</f>
        <v>0</v>
      </c>
      <c r="G32" s="276">
        <f>'SO 01 1 Pol'!BC1722</f>
        <v>0</v>
      </c>
      <c r="H32" s="276">
        <f>'SO 01 1 Pol'!BD1722</f>
        <v>0</v>
      </c>
      <c r="I32" s="277">
        <f>'SO 01 1 Pol'!BE1722</f>
        <v>0</v>
      </c>
    </row>
    <row r="33" spans="1:57" s="109" customFormat="1" x14ac:dyDescent="0.2">
      <c r="A33" s="274" t="str">
        <f>'SO 01 1 Pol'!B1723</f>
        <v>769b</v>
      </c>
      <c r="B33" s="47" t="str">
        <f>'SO 01 1 Pol'!C1723</f>
        <v>Otvorové prvky z hliníku</v>
      </c>
      <c r="D33" s="186"/>
      <c r="E33" s="275">
        <f>'SO 01 1 Pol'!BA1757</f>
        <v>0</v>
      </c>
      <c r="F33" s="276">
        <f>'SO 01 1 Pol'!BB1757</f>
        <v>0</v>
      </c>
      <c r="G33" s="276">
        <f>'SO 01 1 Pol'!BC1757</f>
        <v>0</v>
      </c>
      <c r="H33" s="276">
        <f>'SO 01 1 Pol'!BD1757</f>
        <v>0</v>
      </c>
      <c r="I33" s="277">
        <f>'SO 01 1 Pol'!BE1757</f>
        <v>0</v>
      </c>
    </row>
    <row r="34" spans="1:57" s="109" customFormat="1" x14ac:dyDescent="0.2">
      <c r="A34" s="274" t="str">
        <f>'SO 01 1 Pol'!B1758</f>
        <v>771</v>
      </c>
      <c r="B34" s="47" t="str">
        <f>'SO 01 1 Pol'!C1758</f>
        <v>Podlahy z dlaždic a obklady</v>
      </c>
      <c r="D34" s="186"/>
      <c r="E34" s="275">
        <f>'SO 01 1 Pol'!BA1770</f>
        <v>0</v>
      </c>
      <c r="F34" s="276">
        <f>'SO 01 1 Pol'!BB1770</f>
        <v>0</v>
      </c>
      <c r="G34" s="276">
        <f>'SO 01 1 Pol'!BC1770</f>
        <v>0</v>
      </c>
      <c r="H34" s="276">
        <f>'SO 01 1 Pol'!BD1770</f>
        <v>0</v>
      </c>
      <c r="I34" s="277">
        <f>'SO 01 1 Pol'!BE1770</f>
        <v>0</v>
      </c>
    </row>
    <row r="35" spans="1:57" s="109" customFormat="1" x14ac:dyDescent="0.2">
      <c r="A35" s="274" t="str">
        <f>'SO 01 1 Pol'!B1771</f>
        <v>781</v>
      </c>
      <c r="B35" s="47" t="str">
        <f>'SO 01 1 Pol'!C1771</f>
        <v>Obklady keramické</v>
      </c>
      <c r="D35" s="186"/>
      <c r="E35" s="275">
        <f>'SO 01 1 Pol'!BA1774</f>
        <v>0</v>
      </c>
      <c r="F35" s="276">
        <f>'SO 01 1 Pol'!BB1774</f>
        <v>0</v>
      </c>
      <c r="G35" s="276">
        <f>'SO 01 1 Pol'!BC1774</f>
        <v>0</v>
      </c>
      <c r="H35" s="276">
        <f>'SO 01 1 Pol'!BD1774</f>
        <v>0</v>
      </c>
      <c r="I35" s="277">
        <f>'SO 01 1 Pol'!BE1774</f>
        <v>0</v>
      </c>
    </row>
    <row r="36" spans="1:57" s="109" customFormat="1" x14ac:dyDescent="0.2">
      <c r="A36" s="274" t="str">
        <f>'SO 01 1 Pol'!B1775</f>
        <v>783</v>
      </c>
      <c r="B36" s="47" t="str">
        <f>'SO 01 1 Pol'!C1775</f>
        <v>Nátěry</v>
      </c>
      <c r="D36" s="186"/>
      <c r="E36" s="275">
        <f>'SO 01 1 Pol'!BA1778</f>
        <v>0</v>
      </c>
      <c r="F36" s="276">
        <f>'SO 01 1 Pol'!BB1778</f>
        <v>0</v>
      </c>
      <c r="G36" s="276">
        <f>'SO 01 1 Pol'!BC1778</f>
        <v>0</v>
      </c>
      <c r="H36" s="276">
        <f>'SO 01 1 Pol'!BD1778</f>
        <v>0</v>
      </c>
      <c r="I36" s="277">
        <f>'SO 01 1 Pol'!BE1778</f>
        <v>0</v>
      </c>
    </row>
    <row r="37" spans="1:57" s="109" customFormat="1" x14ac:dyDescent="0.2">
      <c r="A37" s="274" t="str">
        <f>'SO 01 1 Pol'!B1779</f>
        <v>784</v>
      </c>
      <c r="B37" s="47" t="str">
        <f>'SO 01 1 Pol'!C1779</f>
        <v>Malby</v>
      </c>
      <c r="D37" s="186"/>
      <c r="E37" s="275">
        <f>'SO 01 1 Pol'!BA1869</f>
        <v>0</v>
      </c>
      <c r="F37" s="276">
        <f>'SO 01 1 Pol'!BB1869</f>
        <v>0</v>
      </c>
      <c r="G37" s="276">
        <f>'SO 01 1 Pol'!BC1869</f>
        <v>0</v>
      </c>
      <c r="H37" s="276">
        <f>'SO 01 1 Pol'!BD1869</f>
        <v>0</v>
      </c>
      <c r="I37" s="277">
        <f>'SO 01 1 Pol'!BE1869</f>
        <v>0</v>
      </c>
    </row>
    <row r="38" spans="1:57" s="109" customFormat="1" x14ac:dyDescent="0.2">
      <c r="A38" s="274" t="str">
        <f>'SO 01 1 Pol'!B1870</f>
        <v>M21</v>
      </c>
      <c r="B38" s="47" t="str">
        <f>'SO 01 1 Pol'!C1870</f>
        <v>Elektromontáže</v>
      </c>
      <c r="D38" s="186"/>
      <c r="E38" s="275">
        <f>'SO 01 1 Pol'!BA1892</f>
        <v>0</v>
      </c>
      <c r="F38" s="276">
        <f>'SO 01 1 Pol'!BB1892</f>
        <v>0</v>
      </c>
      <c r="G38" s="276">
        <f>'SO 01 1 Pol'!BC1892</f>
        <v>0</v>
      </c>
      <c r="H38" s="276">
        <f>'SO 01 1 Pol'!BD1892</f>
        <v>0</v>
      </c>
      <c r="I38" s="277">
        <f>'SO 01 1 Pol'!BE1892</f>
        <v>0</v>
      </c>
    </row>
    <row r="39" spans="1:57" s="109" customFormat="1" x14ac:dyDescent="0.2">
      <c r="A39" s="274" t="str">
        <f>'SO 01 1 Pol'!B1893</f>
        <v>M22</v>
      </c>
      <c r="B39" s="47" t="str">
        <f>'SO 01 1 Pol'!C1893</f>
        <v>Montáž sdělovací a zabezp. techniky</v>
      </c>
      <c r="D39" s="186"/>
      <c r="E39" s="275">
        <f>'SO 01 1 Pol'!BA1905</f>
        <v>0</v>
      </c>
      <c r="F39" s="276">
        <f>'SO 01 1 Pol'!BB1905</f>
        <v>0</v>
      </c>
      <c r="G39" s="276">
        <f>'SO 01 1 Pol'!BC1905</f>
        <v>0</v>
      </c>
      <c r="H39" s="276">
        <f>'SO 01 1 Pol'!BD1905</f>
        <v>0</v>
      </c>
      <c r="I39" s="277">
        <f>'SO 01 1 Pol'!BE1905</f>
        <v>0</v>
      </c>
    </row>
    <row r="40" spans="1:57" s="109" customFormat="1" x14ac:dyDescent="0.2">
      <c r="A40" s="274" t="str">
        <f>'SO 01 1 Pol'!B1906</f>
        <v>M24</v>
      </c>
      <c r="B40" s="47" t="str">
        <f>'SO 01 1 Pol'!C1906</f>
        <v>Montáže vzduchotechnických zařízení</v>
      </c>
      <c r="D40" s="186"/>
      <c r="E40" s="275">
        <f>'SO 01 1 Pol'!BA1914</f>
        <v>0</v>
      </c>
      <c r="F40" s="276">
        <f>'SO 01 1 Pol'!BB1914</f>
        <v>0</v>
      </c>
      <c r="G40" s="276">
        <f>'SO 01 1 Pol'!BC1914</f>
        <v>0</v>
      </c>
      <c r="H40" s="276">
        <f>'SO 01 1 Pol'!BD1914</f>
        <v>0</v>
      </c>
      <c r="I40" s="277">
        <f>'SO 01 1 Pol'!BE1914</f>
        <v>0</v>
      </c>
    </row>
    <row r="41" spans="1:57" s="109" customFormat="1" ht="13.5" thickBot="1" x14ac:dyDescent="0.25">
      <c r="A41" s="274" t="str">
        <f>'SO 01 1 Pol'!B1915</f>
        <v>D96</v>
      </c>
      <c r="B41" s="47" t="str">
        <f>'SO 01 1 Pol'!C1915</f>
        <v>Přesuny suti a vybouraných hmot</v>
      </c>
      <c r="D41" s="186"/>
      <c r="E41" s="275">
        <f>'SO 01 1 Pol'!BA1923</f>
        <v>0</v>
      </c>
      <c r="F41" s="276">
        <f>'SO 01 1 Pol'!BB1923</f>
        <v>0</v>
      </c>
      <c r="G41" s="276">
        <f>'SO 01 1 Pol'!BC1923</f>
        <v>0</v>
      </c>
      <c r="H41" s="276">
        <f>'SO 01 1 Pol'!BD1923</f>
        <v>0</v>
      </c>
      <c r="I41" s="277">
        <f>'SO 01 1 Pol'!BE1923</f>
        <v>0</v>
      </c>
    </row>
    <row r="42" spans="1:57" s="4" customFormat="1" ht="13.5" thickBot="1" x14ac:dyDescent="0.25">
      <c r="A42" s="187"/>
      <c r="B42" s="188" t="s">
        <v>80</v>
      </c>
      <c r="C42" s="188"/>
      <c r="D42" s="189"/>
      <c r="E42" s="190">
        <f>SUM(E7:E41)</f>
        <v>0</v>
      </c>
      <c r="F42" s="191">
        <f>SUM(F7:F41)</f>
        <v>0</v>
      </c>
      <c r="G42" s="191">
        <f>SUM(G7:G41)</f>
        <v>0</v>
      </c>
      <c r="H42" s="191">
        <f>SUM(H7:H41)</f>
        <v>0</v>
      </c>
      <c r="I42" s="192">
        <f>SUM(I7:I41)</f>
        <v>0</v>
      </c>
    </row>
    <row r="43" spans="1:57" x14ac:dyDescent="0.2">
      <c r="A43" s="109"/>
      <c r="B43" s="109"/>
      <c r="C43" s="109"/>
      <c r="D43" s="109"/>
      <c r="E43" s="109"/>
      <c r="F43" s="109"/>
      <c r="G43" s="109"/>
      <c r="H43" s="109"/>
      <c r="I43" s="109"/>
    </row>
    <row r="44" spans="1:57" ht="19.5" customHeight="1" x14ac:dyDescent="0.25">
      <c r="A44" s="178" t="s">
        <v>81</v>
      </c>
      <c r="B44" s="178"/>
      <c r="C44" s="178"/>
      <c r="D44" s="178"/>
      <c r="E44" s="178"/>
      <c r="F44" s="178"/>
      <c r="G44" s="193"/>
      <c r="H44" s="178"/>
      <c r="I44" s="178"/>
      <c r="BA44" s="115"/>
      <c r="BB44" s="115"/>
      <c r="BC44" s="115"/>
      <c r="BD44" s="115"/>
      <c r="BE44" s="115"/>
    </row>
    <row r="45" spans="1:57" ht="13.5" thickBot="1" x14ac:dyDescent="0.25"/>
    <row r="46" spans="1:57" x14ac:dyDescent="0.2">
      <c r="A46" s="144" t="s">
        <v>82</v>
      </c>
      <c r="B46" s="145"/>
      <c r="C46" s="145"/>
      <c r="D46" s="194"/>
      <c r="E46" s="195" t="s">
        <v>83</v>
      </c>
      <c r="F46" s="196" t="s">
        <v>12</v>
      </c>
      <c r="G46" s="197" t="s">
        <v>84</v>
      </c>
      <c r="H46" s="198"/>
      <c r="I46" s="199" t="s">
        <v>83</v>
      </c>
    </row>
    <row r="47" spans="1:57" x14ac:dyDescent="0.2">
      <c r="A47" s="138"/>
      <c r="B47" s="129"/>
      <c r="C47" s="129"/>
      <c r="D47" s="200"/>
      <c r="E47" s="201"/>
      <c r="F47" s="202"/>
      <c r="G47" s="203">
        <f>CHOOSE(BA47+1,E42+F42,E42+F42+H42,E42+F42+G42+H42,E42,F42,H42,G42,H42+G42,0)</f>
        <v>0</v>
      </c>
      <c r="H47" s="204"/>
      <c r="I47" s="205">
        <f>E47+F47*G47/100</f>
        <v>0</v>
      </c>
      <c r="BA47" s="1">
        <v>8</v>
      </c>
    </row>
    <row r="48" spans="1:57" ht="13.5" thickBot="1" x14ac:dyDescent="0.25">
      <c r="A48" s="206"/>
      <c r="B48" s="207" t="s">
        <v>85</v>
      </c>
      <c r="C48" s="208"/>
      <c r="D48" s="209"/>
      <c r="E48" s="210"/>
      <c r="F48" s="211"/>
      <c r="G48" s="211"/>
      <c r="H48" s="338">
        <f>SUM(I47:I47)</f>
        <v>0</v>
      </c>
      <c r="I48" s="339"/>
    </row>
    <row r="50" spans="2:9" x14ac:dyDescent="0.2">
      <c r="B50" s="4"/>
      <c r="F50" s="212"/>
      <c r="G50" s="213"/>
      <c r="H50" s="213"/>
      <c r="I50" s="31"/>
    </row>
    <row r="51" spans="2:9" x14ac:dyDescent="0.2">
      <c r="F51" s="212"/>
      <c r="G51" s="213"/>
      <c r="H51" s="213"/>
      <c r="I51" s="31"/>
    </row>
    <row r="52" spans="2:9" x14ac:dyDescent="0.2">
      <c r="F52" s="212"/>
      <c r="G52" s="213"/>
      <c r="H52" s="213"/>
      <c r="I52" s="31"/>
    </row>
    <row r="53" spans="2:9" x14ac:dyDescent="0.2">
      <c r="F53" s="212"/>
      <c r="G53" s="213"/>
      <c r="H53" s="213"/>
      <c r="I53" s="31"/>
    </row>
    <row r="54" spans="2:9" x14ac:dyDescent="0.2">
      <c r="F54" s="212"/>
      <c r="G54" s="213"/>
      <c r="H54" s="213"/>
      <c r="I54" s="31"/>
    </row>
    <row r="55" spans="2:9" x14ac:dyDescent="0.2">
      <c r="F55" s="212"/>
      <c r="G55" s="213"/>
      <c r="H55" s="213"/>
      <c r="I55" s="31"/>
    </row>
    <row r="56" spans="2:9" x14ac:dyDescent="0.2">
      <c r="F56" s="212"/>
      <c r="G56" s="213"/>
      <c r="H56" s="213"/>
      <c r="I56" s="31"/>
    </row>
    <row r="57" spans="2:9" x14ac:dyDescent="0.2">
      <c r="F57" s="212"/>
      <c r="G57" s="213"/>
      <c r="H57" s="213"/>
      <c r="I57" s="31"/>
    </row>
    <row r="58" spans="2:9" x14ac:dyDescent="0.2">
      <c r="F58" s="212"/>
      <c r="G58" s="213"/>
      <c r="H58" s="213"/>
      <c r="I58" s="31"/>
    </row>
    <row r="59" spans="2:9" x14ac:dyDescent="0.2">
      <c r="F59" s="212"/>
      <c r="G59" s="213"/>
      <c r="H59" s="213"/>
      <c r="I59" s="31"/>
    </row>
    <row r="60" spans="2:9" x14ac:dyDescent="0.2">
      <c r="F60" s="212"/>
      <c r="G60" s="213"/>
      <c r="H60" s="213"/>
      <c r="I60" s="31"/>
    </row>
    <row r="61" spans="2:9" x14ac:dyDescent="0.2">
      <c r="F61" s="212"/>
      <c r="G61" s="213"/>
      <c r="H61" s="213"/>
      <c r="I61" s="31"/>
    </row>
    <row r="62" spans="2:9" x14ac:dyDescent="0.2">
      <c r="F62" s="212"/>
      <c r="G62" s="213"/>
      <c r="H62" s="213"/>
      <c r="I62" s="31"/>
    </row>
    <row r="63" spans="2:9" x14ac:dyDescent="0.2">
      <c r="F63" s="212"/>
      <c r="G63" s="213"/>
      <c r="H63" s="213"/>
      <c r="I63" s="31"/>
    </row>
    <row r="64" spans="2:9" x14ac:dyDescent="0.2">
      <c r="F64" s="212"/>
      <c r="G64" s="213"/>
      <c r="H64" s="213"/>
      <c r="I64" s="31"/>
    </row>
    <row r="65" spans="6:9" x14ac:dyDescent="0.2">
      <c r="F65" s="212"/>
      <c r="G65" s="213"/>
      <c r="H65" s="213"/>
      <c r="I65" s="31"/>
    </row>
    <row r="66" spans="6:9" x14ac:dyDescent="0.2">
      <c r="F66" s="212"/>
      <c r="G66" s="213"/>
      <c r="H66" s="213"/>
      <c r="I66" s="31"/>
    </row>
    <row r="67" spans="6:9" x14ac:dyDescent="0.2">
      <c r="F67" s="212"/>
      <c r="G67" s="213"/>
      <c r="H67" s="213"/>
      <c r="I67" s="31"/>
    </row>
    <row r="68" spans="6:9" x14ac:dyDescent="0.2">
      <c r="F68" s="212"/>
      <c r="G68" s="213"/>
      <c r="H68" s="213"/>
      <c r="I68" s="31"/>
    </row>
    <row r="69" spans="6:9" x14ac:dyDescent="0.2">
      <c r="F69" s="212"/>
      <c r="G69" s="213"/>
      <c r="H69" s="213"/>
      <c r="I69" s="31"/>
    </row>
    <row r="70" spans="6:9" x14ac:dyDescent="0.2">
      <c r="F70" s="212"/>
      <c r="G70" s="213"/>
      <c r="H70" s="213"/>
      <c r="I70" s="31"/>
    </row>
    <row r="71" spans="6:9" x14ac:dyDescent="0.2">
      <c r="F71" s="212"/>
      <c r="G71" s="213"/>
      <c r="H71" s="213"/>
      <c r="I71" s="31"/>
    </row>
    <row r="72" spans="6:9" x14ac:dyDescent="0.2">
      <c r="F72" s="212"/>
      <c r="G72" s="213"/>
      <c r="H72" s="213"/>
      <c r="I72" s="31"/>
    </row>
    <row r="73" spans="6:9" x14ac:dyDescent="0.2">
      <c r="F73" s="212"/>
      <c r="G73" s="213"/>
      <c r="H73" s="213"/>
      <c r="I73" s="31"/>
    </row>
    <row r="74" spans="6:9" x14ac:dyDescent="0.2">
      <c r="F74" s="212"/>
      <c r="G74" s="213"/>
      <c r="H74" s="213"/>
      <c r="I74" s="31"/>
    </row>
    <row r="75" spans="6:9" x14ac:dyDescent="0.2">
      <c r="F75" s="212"/>
      <c r="G75" s="213"/>
      <c r="H75" s="213"/>
      <c r="I75" s="31"/>
    </row>
    <row r="76" spans="6:9" x14ac:dyDescent="0.2">
      <c r="F76" s="212"/>
      <c r="G76" s="213"/>
      <c r="H76" s="213"/>
      <c r="I76" s="31"/>
    </row>
    <row r="77" spans="6:9" x14ac:dyDescent="0.2">
      <c r="F77" s="212"/>
      <c r="G77" s="213"/>
      <c r="H77" s="213"/>
      <c r="I77" s="31"/>
    </row>
    <row r="78" spans="6:9" x14ac:dyDescent="0.2">
      <c r="F78" s="212"/>
      <c r="G78" s="213"/>
      <c r="H78" s="213"/>
      <c r="I78" s="31"/>
    </row>
    <row r="79" spans="6:9" x14ac:dyDescent="0.2">
      <c r="F79" s="212"/>
      <c r="G79" s="213"/>
      <c r="H79" s="213"/>
      <c r="I79" s="31"/>
    </row>
    <row r="80" spans="6:9" x14ac:dyDescent="0.2">
      <c r="F80" s="212"/>
      <c r="G80" s="213"/>
      <c r="H80" s="213"/>
      <c r="I80" s="31"/>
    </row>
    <row r="81" spans="6:9" x14ac:dyDescent="0.2">
      <c r="F81" s="212"/>
      <c r="G81" s="213"/>
      <c r="H81" s="213"/>
      <c r="I81" s="31"/>
    </row>
    <row r="82" spans="6:9" x14ac:dyDescent="0.2">
      <c r="F82" s="212"/>
      <c r="G82" s="213"/>
      <c r="H82" s="213"/>
      <c r="I82" s="31"/>
    </row>
    <row r="83" spans="6:9" x14ac:dyDescent="0.2">
      <c r="F83" s="212"/>
      <c r="G83" s="213"/>
      <c r="H83" s="213"/>
      <c r="I83" s="31"/>
    </row>
    <row r="84" spans="6:9" x14ac:dyDescent="0.2">
      <c r="F84" s="212"/>
      <c r="G84" s="213"/>
      <c r="H84" s="213"/>
      <c r="I84" s="31"/>
    </row>
    <row r="85" spans="6:9" x14ac:dyDescent="0.2">
      <c r="F85" s="212"/>
      <c r="G85" s="213"/>
      <c r="H85" s="213"/>
      <c r="I85" s="31"/>
    </row>
    <row r="86" spans="6:9" x14ac:dyDescent="0.2">
      <c r="F86" s="212"/>
      <c r="G86" s="213"/>
      <c r="H86" s="213"/>
      <c r="I86" s="31"/>
    </row>
    <row r="87" spans="6:9" x14ac:dyDescent="0.2">
      <c r="F87" s="212"/>
      <c r="G87" s="213"/>
      <c r="H87" s="213"/>
      <c r="I87" s="31"/>
    </row>
    <row r="88" spans="6:9" x14ac:dyDescent="0.2">
      <c r="F88" s="212"/>
      <c r="G88" s="213"/>
      <c r="H88" s="213"/>
      <c r="I88" s="31"/>
    </row>
    <row r="89" spans="6:9" x14ac:dyDescent="0.2">
      <c r="F89" s="212"/>
      <c r="G89" s="213"/>
      <c r="H89" s="213"/>
      <c r="I89" s="31"/>
    </row>
    <row r="90" spans="6:9" x14ac:dyDescent="0.2">
      <c r="F90" s="212"/>
      <c r="G90" s="213"/>
      <c r="H90" s="213"/>
      <c r="I90" s="31"/>
    </row>
    <row r="91" spans="6:9" x14ac:dyDescent="0.2">
      <c r="F91" s="212"/>
      <c r="G91" s="213"/>
      <c r="H91" s="213"/>
      <c r="I91" s="31"/>
    </row>
    <row r="92" spans="6:9" x14ac:dyDescent="0.2">
      <c r="F92" s="212"/>
      <c r="G92" s="213"/>
      <c r="H92" s="213"/>
      <c r="I92" s="31"/>
    </row>
    <row r="93" spans="6:9" x14ac:dyDescent="0.2">
      <c r="F93" s="212"/>
      <c r="G93" s="213"/>
      <c r="H93" s="213"/>
      <c r="I93" s="31"/>
    </row>
    <row r="94" spans="6:9" x14ac:dyDescent="0.2">
      <c r="F94" s="212"/>
      <c r="G94" s="213"/>
      <c r="H94" s="213"/>
      <c r="I94" s="31"/>
    </row>
    <row r="95" spans="6:9" x14ac:dyDescent="0.2">
      <c r="F95" s="212"/>
      <c r="G95" s="213"/>
      <c r="H95" s="213"/>
      <c r="I95" s="31"/>
    </row>
    <row r="96" spans="6:9" x14ac:dyDescent="0.2">
      <c r="F96" s="212"/>
      <c r="G96" s="213"/>
      <c r="H96" s="213"/>
      <c r="I96" s="31"/>
    </row>
    <row r="97" spans="6:9" x14ac:dyDescent="0.2">
      <c r="F97" s="212"/>
      <c r="G97" s="213"/>
      <c r="H97" s="213"/>
      <c r="I97" s="31"/>
    </row>
    <row r="98" spans="6:9" x14ac:dyDescent="0.2">
      <c r="F98" s="212"/>
      <c r="G98" s="213"/>
      <c r="H98" s="213"/>
      <c r="I98" s="31"/>
    </row>
    <row r="99" spans="6:9" x14ac:dyDescent="0.2">
      <c r="F99" s="212"/>
      <c r="G99" s="213"/>
      <c r="H99" s="213"/>
      <c r="I99" s="31"/>
    </row>
  </sheetData>
  <mergeCells count="4">
    <mergeCell ref="A1:B1"/>
    <mergeCell ref="A2:B2"/>
    <mergeCell ref="G2:I2"/>
    <mergeCell ref="H48:I48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B1996"/>
  <sheetViews>
    <sheetView showGridLines="0" showZeros="0" zoomScaleNormal="100" zoomScaleSheetLayoutView="100" workbookViewId="0">
      <selection activeCell="F8" sqref="F8:F1922"/>
    </sheetView>
  </sheetViews>
  <sheetFormatPr defaultRowHeight="12.75" x14ac:dyDescent="0.2"/>
  <cols>
    <col min="1" max="1" width="4.42578125" style="214" customWidth="1"/>
    <col min="2" max="2" width="11.5703125" style="214" customWidth="1"/>
    <col min="3" max="3" width="40.42578125" style="214" customWidth="1"/>
    <col min="4" max="4" width="5.5703125" style="214" customWidth="1"/>
    <col min="5" max="5" width="8.5703125" style="224" customWidth="1"/>
    <col min="6" max="6" width="9.85546875" style="214" customWidth="1"/>
    <col min="7" max="7" width="13.85546875" style="214" customWidth="1"/>
    <col min="8" max="8" width="11.7109375" style="214" hidden="1" customWidth="1"/>
    <col min="9" max="9" width="11.5703125" style="214" hidden="1" customWidth="1"/>
    <col min="10" max="10" width="11" style="214" hidden="1" customWidth="1"/>
    <col min="11" max="11" width="10.42578125" style="214" hidden="1" customWidth="1"/>
    <col min="12" max="12" width="75.42578125" style="214" customWidth="1"/>
    <col min="13" max="13" width="45.28515625" style="214" customWidth="1"/>
    <col min="14" max="16384" width="9.140625" style="214"/>
  </cols>
  <sheetData>
    <row r="1" spans="1:80" ht="15.75" x14ac:dyDescent="0.25">
      <c r="A1" s="342" t="s">
        <v>1276</v>
      </c>
      <c r="B1" s="342"/>
      <c r="C1" s="342"/>
      <c r="D1" s="342"/>
      <c r="E1" s="342"/>
      <c r="F1" s="342"/>
      <c r="G1" s="342"/>
    </row>
    <row r="2" spans="1:80" ht="14.25" customHeight="1" thickBot="1" x14ac:dyDescent="0.25">
      <c r="B2" s="215"/>
      <c r="C2" s="216"/>
      <c r="D2" s="216"/>
      <c r="E2" s="217"/>
      <c r="F2" s="216"/>
      <c r="G2" s="216"/>
    </row>
    <row r="3" spans="1:80" ht="13.5" thickTop="1" x14ac:dyDescent="0.2">
      <c r="A3" s="331" t="s">
        <v>2</v>
      </c>
      <c r="B3" s="332"/>
      <c r="C3" s="168" t="s">
        <v>105</v>
      </c>
      <c r="D3" s="218"/>
      <c r="E3" s="219" t="s">
        <v>86</v>
      </c>
      <c r="F3" s="220" t="str">
        <f>'SO 01 1 Rek'!H1</f>
        <v>1</v>
      </c>
      <c r="G3" s="221"/>
    </row>
    <row r="4" spans="1:80" ht="13.5" thickBot="1" x14ac:dyDescent="0.25">
      <c r="A4" s="343" t="s">
        <v>77</v>
      </c>
      <c r="B4" s="334"/>
      <c r="C4" s="174" t="s">
        <v>180</v>
      </c>
      <c r="D4" s="222"/>
      <c r="E4" s="344" t="str">
        <f>'SO 01 1 Rek'!G2</f>
        <v>Objekt SOŠ a SOU</v>
      </c>
      <c r="F4" s="345"/>
      <c r="G4" s="346"/>
    </row>
    <row r="5" spans="1:80" ht="13.5" thickTop="1" x14ac:dyDescent="0.2">
      <c r="A5" s="223"/>
      <c r="G5" s="225"/>
    </row>
    <row r="6" spans="1:80" ht="27" customHeight="1" x14ac:dyDescent="0.2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80" x14ac:dyDescent="0.2">
      <c r="A7" s="231" t="s">
        <v>98</v>
      </c>
      <c r="B7" s="232" t="s">
        <v>99</v>
      </c>
      <c r="C7" s="233" t="s">
        <v>100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x14ac:dyDescent="0.2">
      <c r="A8" s="242">
        <v>1</v>
      </c>
      <c r="B8" s="243" t="s">
        <v>110</v>
      </c>
      <c r="C8" s="244" t="s">
        <v>111</v>
      </c>
      <c r="D8" s="245" t="s">
        <v>112</v>
      </c>
      <c r="E8" s="246">
        <v>112.0294</v>
      </c>
      <c r="F8" s="375"/>
      <c r="G8" s="247">
        <f>E8*F8</f>
        <v>0</v>
      </c>
      <c r="H8" s="248">
        <v>0</v>
      </c>
      <c r="I8" s="249">
        <f>E8*H8</f>
        <v>0</v>
      </c>
      <c r="J8" s="248">
        <v>-0.33</v>
      </c>
      <c r="K8" s="249">
        <f>E8*J8</f>
        <v>-36.969701999999998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80" x14ac:dyDescent="0.2">
      <c r="A9" s="250"/>
      <c r="B9" s="253"/>
      <c r="C9" s="340" t="s">
        <v>181</v>
      </c>
      <c r="D9" s="341"/>
      <c r="E9" s="254">
        <v>0</v>
      </c>
      <c r="F9" s="376"/>
      <c r="G9" s="255"/>
      <c r="H9" s="256"/>
      <c r="I9" s="251"/>
      <c r="J9" s="257"/>
      <c r="K9" s="251"/>
      <c r="M9" s="252" t="s">
        <v>181</v>
      </c>
      <c r="O9" s="241"/>
    </row>
    <row r="10" spans="1:80" x14ac:dyDescent="0.2">
      <c r="A10" s="250"/>
      <c r="B10" s="253"/>
      <c r="C10" s="340" t="s">
        <v>182</v>
      </c>
      <c r="D10" s="341"/>
      <c r="E10" s="254">
        <v>0</v>
      </c>
      <c r="F10" s="376"/>
      <c r="G10" s="255"/>
      <c r="H10" s="256"/>
      <c r="I10" s="251"/>
      <c r="J10" s="257"/>
      <c r="K10" s="251"/>
      <c r="M10" s="252" t="s">
        <v>182</v>
      </c>
      <c r="O10" s="241"/>
    </row>
    <row r="11" spans="1:80" x14ac:dyDescent="0.2">
      <c r="A11" s="250"/>
      <c r="B11" s="253"/>
      <c r="C11" s="340" t="s">
        <v>183</v>
      </c>
      <c r="D11" s="341"/>
      <c r="E11" s="254">
        <v>27.898</v>
      </c>
      <c r="F11" s="376"/>
      <c r="G11" s="255"/>
      <c r="H11" s="256"/>
      <c r="I11" s="251"/>
      <c r="J11" s="257"/>
      <c r="K11" s="251"/>
      <c r="M11" s="252" t="s">
        <v>183</v>
      </c>
      <c r="O11" s="241"/>
    </row>
    <row r="12" spans="1:80" x14ac:dyDescent="0.2">
      <c r="A12" s="250"/>
      <c r="B12" s="253"/>
      <c r="C12" s="340" t="s">
        <v>184</v>
      </c>
      <c r="D12" s="341"/>
      <c r="E12" s="254">
        <v>17.619399999999999</v>
      </c>
      <c r="F12" s="376"/>
      <c r="G12" s="255"/>
      <c r="H12" s="256"/>
      <c r="I12" s="251"/>
      <c r="J12" s="257"/>
      <c r="K12" s="251"/>
      <c r="M12" s="252" t="s">
        <v>184</v>
      </c>
      <c r="O12" s="241"/>
    </row>
    <row r="13" spans="1:80" x14ac:dyDescent="0.2">
      <c r="A13" s="250"/>
      <c r="B13" s="253"/>
      <c r="C13" s="340" t="s">
        <v>185</v>
      </c>
      <c r="D13" s="341"/>
      <c r="E13" s="254">
        <v>7.4</v>
      </c>
      <c r="F13" s="376"/>
      <c r="G13" s="255"/>
      <c r="H13" s="256"/>
      <c r="I13" s="251"/>
      <c r="J13" s="257"/>
      <c r="K13" s="251"/>
      <c r="M13" s="252" t="s">
        <v>185</v>
      </c>
      <c r="O13" s="241"/>
    </row>
    <row r="14" spans="1:80" x14ac:dyDescent="0.2">
      <c r="A14" s="250"/>
      <c r="B14" s="253"/>
      <c r="C14" s="340" t="s">
        <v>186</v>
      </c>
      <c r="D14" s="341"/>
      <c r="E14" s="254">
        <v>5.476</v>
      </c>
      <c r="F14" s="376"/>
      <c r="G14" s="255"/>
      <c r="H14" s="256"/>
      <c r="I14" s="251"/>
      <c r="J14" s="257"/>
      <c r="K14" s="251"/>
      <c r="M14" s="252" t="s">
        <v>186</v>
      </c>
      <c r="O14" s="241"/>
    </row>
    <row r="15" spans="1:80" x14ac:dyDescent="0.2">
      <c r="A15" s="250"/>
      <c r="B15" s="253"/>
      <c r="C15" s="347" t="s">
        <v>187</v>
      </c>
      <c r="D15" s="341"/>
      <c r="E15" s="278">
        <v>58.393399999999993</v>
      </c>
      <c r="F15" s="376"/>
      <c r="G15" s="255"/>
      <c r="H15" s="256"/>
      <c r="I15" s="251"/>
      <c r="J15" s="257"/>
      <c r="K15" s="251"/>
      <c r="M15" s="252" t="s">
        <v>187</v>
      </c>
      <c r="O15" s="241"/>
    </row>
    <row r="16" spans="1:80" x14ac:dyDescent="0.2">
      <c r="A16" s="250"/>
      <c r="B16" s="253"/>
      <c r="C16" s="340" t="s">
        <v>188</v>
      </c>
      <c r="D16" s="341"/>
      <c r="E16" s="254">
        <v>0</v>
      </c>
      <c r="F16" s="376"/>
      <c r="G16" s="255"/>
      <c r="H16" s="256"/>
      <c r="I16" s="251"/>
      <c r="J16" s="257"/>
      <c r="K16" s="251"/>
      <c r="M16" s="252" t="s">
        <v>188</v>
      </c>
      <c r="O16" s="241"/>
    </row>
    <row r="17" spans="1:80" x14ac:dyDescent="0.2">
      <c r="A17" s="250"/>
      <c r="B17" s="253"/>
      <c r="C17" s="340" t="s">
        <v>189</v>
      </c>
      <c r="D17" s="341"/>
      <c r="E17" s="254">
        <v>15.6</v>
      </c>
      <c r="F17" s="376"/>
      <c r="G17" s="255"/>
      <c r="H17" s="256"/>
      <c r="I17" s="251"/>
      <c r="J17" s="257"/>
      <c r="K17" s="251"/>
      <c r="M17" s="252" t="s">
        <v>189</v>
      </c>
      <c r="O17" s="241"/>
    </row>
    <row r="18" spans="1:80" x14ac:dyDescent="0.2">
      <c r="A18" s="250"/>
      <c r="B18" s="253"/>
      <c r="C18" s="340" t="s">
        <v>190</v>
      </c>
      <c r="D18" s="341"/>
      <c r="E18" s="254">
        <v>15.54</v>
      </c>
      <c r="F18" s="376"/>
      <c r="G18" s="255"/>
      <c r="H18" s="256"/>
      <c r="I18" s="251"/>
      <c r="J18" s="257"/>
      <c r="K18" s="251"/>
      <c r="M18" s="252" t="s">
        <v>190</v>
      </c>
      <c r="O18" s="241"/>
    </row>
    <row r="19" spans="1:80" x14ac:dyDescent="0.2">
      <c r="A19" s="250"/>
      <c r="B19" s="253"/>
      <c r="C19" s="340" t="s">
        <v>191</v>
      </c>
      <c r="D19" s="341"/>
      <c r="E19" s="254">
        <v>13.172000000000001</v>
      </c>
      <c r="F19" s="376"/>
      <c r="G19" s="255"/>
      <c r="H19" s="256"/>
      <c r="I19" s="251"/>
      <c r="J19" s="257"/>
      <c r="K19" s="251"/>
      <c r="M19" s="252" t="s">
        <v>191</v>
      </c>
      <c r="O19" s="241"/>
    </row>
    <row r="20" spans="1:80" x14ac:dyDescent="0.2">
      <c r="A20" s="250"/>
      <c r="B20" s="253"/>
      <c r="C20" s="340" t="s">
        <v>192</v>
      </c>
      <c r="D20" s="341"/>
      <c r="E20" s="254">
        <v>9.3239999999999998</v>
      </c>
      <c r="F20" s="376"/>
      <c r="G20" s="255"/>
      <c r="H20" s="256"/>
      <c r="I20" s="251"/>
      <c r="J20" s="257"/>
      <c r="K20" s="251"/>
      <c r="M20" s="252" t="s">
        <v>192</v>
      </c>
      <c r="O20" s="241"/>
    </row>
    <row r="21" spans="1:80" x14ac:dyDescent="0.2">
      <c r="A21" s="242">
        <v>2</v>
      </c>
      <c r="B21" s="243" t="s">
        <v>193</v>
      </c>
      <c r="C21" s="244" t="s">
        <v>194</v>
      </c>
      <c r="D21" s="245" t="s">
        <v>112</v>
      </c>
      <c r="E21" s="246">
        <v>32.448999999999998</v>
      </c>
      <c r="F21" s="375"/>
      <c r="G21" s="247">
        <f>E21*F21</f>
        <v>0</v>
      </c>
      <c r="H21" s="248">
        <v>0</v>
      </c>
      <c r="I21" s="249">
        <f>E21*H21</f>
        <v>0</v>
      </c>
      <c r="J21" s="248">
        <v>-0.36</v>
      </c>
      <c r="K21" s="249">
        <f>E21*J21</f>
        <v>-11.681639999999998</v>
      </c>
      <c r="O21" s="241">
        <v>2</v>
      </c>
      <c r="AA21" s="214">
        <v>1</v>
      </c>
      <c r="AB21" s="214">
        <v>1</v>
      </c>
      <c r="AC21" s="214">
        <v>1</v>
      </c>
      <c r="AZ21" s="214">
        <v>1</v>
      </c>
      <c r="BA21" s="214">
        <f>IF(AZ21=1,G21,0)</f>
        <v>0</v>
      </c>
      <c r="BB21" s="214">
        <f>IF(AZ21=2,G21,0)</f>
        <v>0</v>
      </c>
      <c r="BC21" s="214">
        <f>IF(AZ21=3,G21,0)</f>
        <v>0</v>
      </c>
      <c r="BD21" s="214">
        <f>IF(AZ21=4,G21,0)</f>
        <v>0</v>
      </c>
      <c r="BE21" s="214">
        <f>IF(AZ21=5,G21,0)</f>
        <v>0</v>
      </c>
      <c r="CA21" s="241">
        <v>1</v>
      </c>
      <c r="CB21" s="241">
        <v>1</v>
      </c>
    </row>
    <row r="22" spans="1:80" x14ac:dyDescent="0.2">
      <c r="A22" s="250"/>
      <c r="B22" s="253"/>
      <c r="C22" s="340" t="s">
        <v>181</v>
      </c>
      <c r="D22" s="341"/>
      <c r="E22" s="254">
        <v>0</v>
      </c>
      <c r="F22" s="376"/>
      <c r="G22" s="255"/>
      <c r="H22" s="256"/>
      <c r="I22" s="251"/>
      <c r="J22" s="257"/>
      <c r="K22" s="251"/>
      <c r="M22" s="252" t="s">
        <v>181</v>
      </c>
      <c r="O22" s="241"/>
    </row>
    <row r="23" spans="1:80" x14ac:dyDescent="0.2">
      <c r="A23" s="250"/>
      <c r="B23" s="253"/>
      <c r="C23" s="340" t="s">
        <v>182</v>
      </c>
      <c r="D23" s="341"/>
      <c r="E23" s="254">
        <v>0</v>
      </c>
      <c r="F23" s="376"/>
      <c r="G23" s="255"/>
      <c r="H23" s="256"/>
      <c r="I23" s="251"/>
      <c r="J23" s="257"/>
      <c r="K23" s="251"/>
      <c r="M23" s="252" t="s">
        <v>182</v>
      </c>
      <c r="O23" s="241"/>
    </row>
    <row r="24" spans="1:80" x14ac:dyDescent="0.2">
      <c r="A24" s="250"/>
      <c r="B24" s="253"/>
      <c r="C24" s="340" t="s">
        <v>195</v>
      </c>
      <c r="D24" s="341"/>
      <c r="E24" s="254">
        <v>10.952</v>
      </c>
      <c r="F24" s="376"/>
      <c r="G24" s="255"/>
      <c r="H24" s="256"/>
      <c r="I24" s="251"/>
      <c r="J24" s="257"/>
      <c r="K24" s="251"/>
      <c r="M24" s="252" t="s">
        <v>195</v>
      </c>
      <c r="O24" s="241"/>
    </row>
    <row r="25" spans="1:80" x14ac:dyDescent="0.2">
      <c r="A25" s="250"/>
      <c r="B25" s="253"/>
      <c r="C25" s="347" t="s">
        <v>187</v>
      </c>
      <c r="D25" s="341"/>
      <c r="E25" s="278">
        <v>10.952</v>
      </c>
      <c r="F25" s="376"/>
      <c r="G25" s="255"/>
      <c r="H25" s="256"/>
      <c r="I25" s="251"/>
      <c r="J25" s="257"/>
      <c r="K25" s="251"/>
      <c r="M25" s="252" t="s">
        <v>187</v>
      </c>
      <c r="O25" s="241"/>
    </row>
    <row r="26" spans="1:80" x14ac:dyDescent="0.2">
      <c r="A26" s="250"/>
      <c r="B26" s="253"/>
      <c r="C26" s="340" t="s">
        <v>196</v>
      </c>
      <c r="D26" s="341"/>
      <c r="E26" s="254">
        <v>0</v>
      </c>
      <c r="F26" s="376"/>
      <c r="G26" s="255"/>
      <c r="H26" s="256"/>
      <c r="I26" s="251"/>
      <c r="J26" s="257"/>
      <c r="K26" s="251"/>
      <c r="M26" s="252" t="s">
        <v>196</v>
      </c>
      <c r="O26" s="241"/>
    </row>
    <row r="27" spans="1:80" x14ac:dyDescent="0.2">
      <c r="A27" s="250"/>
      <c r="B27" s="253"/>
      <c r="C27" s="340" t="s">
        <v>197</v>
      </c>
      <c r="D27" s="341"/>
      <c r="E27" s="254">
        <v>7.77</v>
      </c>
      <c r="F27" s="376"/>
      <c r="G27" s="255"/>
      <c r="H27" s="256"/>
      <c r="I27" s="251"/>
      <c r="J27" s="257"/>
      <c r="K27" s="251"/>
      <c r="M27" s="252" t="s">
        <v>197</v>
      </c>
      <c r="O27" s="241"/>
    </row>
    <row r="28" spans="1:80" x14ac:dyDescent="0.2">
      <c r="A28" s="250"/>
      <c r="B28" s="253"/>
      <c r="C28" s="340" t="s">
        <v>198</v>
      </c>
      <c r="D28" s="341"/>
      <c r="E28" s="254">
        <v>4.8099999999999996</v>
      </c>
      <c r="F28" s="376"/>
      <c r="G28" s="255"/>
      <c r="H28" s="256"/>
      <c r="I28" s="251"/>
      <c r="J28" s="257"/>
      <c r="K28" s="251"/>
      <c r="M28" s="252" t="s">
        <v>198</v>
      </c>
      <c r="O28" s="241"/>
    </row>
    <row r="29" spans="1:80" x14ac:dyDescent="0.2">
      <c r="A29" s="250"/>
      <c r="B29" s="253"/>
      <c r="C29" s="340" t="s">
        <v>199</v>
      </c>
      <c r="D29" s="341"/>
      <c r="E29" s="254">
        <v>8.9169999999999998</v>
      </c>
      <c r="F29" s="376"/>
      <c r="G29" s="255"/>
      <c r="H29" s="256"/>
      <c r="I29" s="251"/>
      <c r="J29" s="257"/>
      <c r="K29" s="251"/>
      <c r="M29" s="252" t="s">
        <v>199</v>
      </c>
      <c r="O29" s="241"/>
    </row>
    <row r="30" spans="1:80" x14ac:dyDescent="0.2">
      <c r="A30" s="250"/>
      <c r="B30" s="253"/>
      <c r="C30" s="347" t="s">
        <v>187</v>
      </c>
      <c r="D30" s="341"/>
      <c r="E30" s="278">
        <v>21.497</v>
      </c>
      <c r="F30" s="376"/>
      <c r="G30" s="255"/>
      <c r="H30" s="256"/>
      <c r="I30" s="251"/>
      <c r="J30" s="257"/>
      <c r="K30" s="251"/>
      <c r="M30" s="252" t="s">
        <v>187</v>
      </c>
      <c r="O30" s="241"/>
    </row>
    <row r="31" spans="1:80" x14ac:dyDescent="0.2">
      <c r="A31" s="242">
        <v>3</v>
      </c>
      <c r="B31" s="243" t="s">
        <v>200</v>
      </c>
      <c r="C31" s="244" t="s">
        <v>201</v>
      </c>
      <c r="D31" s="245" t="s">
        <v>116</v>
      </c>
      <c r="E31" s="246">
        <v>86.686999999999998</v>
      </c>
      <c r="F31" s="375"/>
      <c r="G31" s="247">
        <f>E31*F31</f>
        <v>0</v>
      </c>
      <c r="H31" s="248">
        <v>0</v>
      </c>
      <c r="I31" s="249">
        <f>E31*H31</f>
        <v>0</v>
      </c>
      <c r="J31" s="248">
        <v>0</v>
      </c>
      <c r="K31" s="249">
        <f>E31*J31</f>
        <v>0</v>
      </c>
      <c r="O31" s="241">
        <v>2</v>
      </c>
      <c r="AA31" s="214">
        <v>1</v>
      </c>
      <c r="AB31" s="214">
        <v>1</v>
      </c>
      <c r="AC31" s="214">
        <v>1</v>
      </c>
      <c r="AZ31" s="214">
        <v>1</v>
      </c>
      <c r="BA31" s="214">
        <f>IF(AZ31=1,G31,0)</f>
        <v>0</v>
      </c>
      <c r="BB31" s="214">
        <f>IF(AZ31=2,G31,0)</f>
        <v>0</v>
      </c>
      <c r="BC31" s="214">
        <f>IF(AZ31=3,G31,0)</f>
        <v>0</v>
      </c>
      <c r="BD31" s="214">
        <f>IF(AZ31=4,G31,0)</f>
        <v>0</v>
      </c>
      <c r="BE31" s="214">
        <f>IF(AZ31=5,G31,0)</f>
        <v>0</v>
      </c>
      <c r="CA31" s="241">
        <v>1</v>
      </c>
      <c r="CB31" s="241">
        <v>1</v>
      </c>
    </row>
    <row r="32" spans="1:80" x14ac:dyDescent="0.2">
      <c r="A32" s="250"/>
      <c r="B32" s="253"/>
      <c r="C32" s="340" t="s">
        <v>181</v>
      </c>
      <c r="D32" s="341"/>
      <c r="E32" s="254">
        <v>0</v>
      </c>
      <c r="F32" s="376"/>
      <c r="G32" s="255"/>
      <c r="H32" s="256"/>
      <c r="I32" s="251"/>
      <c r="J32" s="257"/>
      <c r="K32" s="251"/>
      <c r="M32" s="252" t="s">
        <v>181</v>
      </c>
      <c r="O32" s="241"/>
    </row>
    <row r="33" spans="1:15" x14ac:dyDescent="0.2">
      <c r="A33" s="250"/>
      <c r="B33" s="253"/>
      <c r="C33" s="340" t="s">
        <v>182</v>
      </c>
      <c r="D33" s="341"/>
      <c r="E33" s="254">
        <v>0</v>
      </c>
      <c r="F33" s="376"/>
      <c r="G33" s="255"/>
      <c r="H33" s="256"/>
      <c r="I33" s="251"/>
      <c r="J33" s="257"/>
      <c r="K33" s="251"/>
      <c r="M33" s="252" t="s">
        <v>182</v>
      </c>
      <c r="O33" s="241"/>
    </row>
    <row r="34" spans="1:15" x14ac:dyDescent="0.2">
      <c r="A34" s="250"/>
      <c r="B34" s="253"/>
      <c r="C34" s="340" t="s">
        <v>202</v>
      </c>
      <c r="D34" s="341"/>
      <c r="E34" s="254">
        <v>6.5712000000000002</v>
      </c>
      <c r="F34" s="376"/>
      <c r="G34" s="255"/>
      <c r="H34" s="256"/>
      <c r="I34" s="251"/>
      <c r="J34" s="257"/>
      <c r="K34" s="251"/>
      <c r="M34" s="252" t="s">
        <v>202</v>
      </c>
      <c r="O34" s="241"/>
    </row>
    <row r="35" spans="1:15" x14ac:dyDescent="0.2">
      <c r="A35" s="250"/>
      <c r="B35" s="253"/>
      <c r="C35" s="340" t="s">
        <v>203</v>
      </c>
      <c r="D35" s="341"/>
      <c r="E35" s="254">
        <v>16.738800000000001</v>
      </c>
      <c r="F35" s="376"/>
      <c r="G35" s="255"/>
      <c r="H35" s="256"/>
      <c r="I35" s="251"/>
      <c r="J35" s="257"/>
      <c r="K35" s="251"/>
      <c r="M35" s="252" t="s">
        <v>203</v>
      </c>
      <c r="O35" s="241"/>
    </row>
    <row r="36" spans="1:15" x14ac:dyDescent="0.2">
      <c r="A36" s="250"/>
      <c r="B36" s="253"/>
      <c r="C36" s="340" t="s">
        <v>204</v>
      </c>
      <c r="D36" s="341"/>
      <c r="E36" s="254">
        <v>10.5716</v>
      </c>
      <c r="F36" s="376"/>
      <c r="G36" s="255"/>
      <c r="H36" s="256"/>
      <c r="I36" s="251"/>
      <c r="J36" s="257"/>
      <c r="K36" s="251"/>
      <c r="M36" s="252" t="s">
        <v>204</v>
      </c>
      <c r="O36" s="241"/>
    </row>
    <row r="37" spans="1:15" x14ac:dyDescent="0.2">
      <c r="A37" s="250"/>
      <c r="B37" s="253"/>
      <c r="C37" s="340" t="s">
        <v>205</v>
      </c>
      <c r="D37" s="341"/>
      <c r="E37" s="254">
        <v>4.4400000000000004</v>
      </c>
      <c r="F37" s="376"/>
      <c r="G37" s="255"/>
      <c r="H37" s="256"/>
      <c r="I37" s="251"/>
      <c r="J37" s="257"/>
      <c r="K37" s="251"/>
      <c r="M37" s="252" t="s">
        <v>205</v>
      </c>
      <c r="O37" s="241"/>
    </row>
    <row r="38" spans="1:15" x14ac:dyDescent="0.2">
      <c r="A38" s="250"/>
      <c r="B38" s="253"/>
      <c r="C38" s="340" t="s">
        <v>206</v>
      </c>
      <c r="D38" s="341"/>
      <c r="E38" s="254">
        <v>3.2856000000000001</v>
      </c>
      <c r="F38" s="376"/>
      <c r="G38" s="255"/>
      <c r="H38" s="256"/>
      <c r="I38" s="251"/>
      <c r="J38" s="257"/>
      <c r="K38" s="251"/>
      <c r="M38" s="252" t="s">
        <v>206</v>
      </c>
      <c r="O38" s="241"/>
    </row>
    <row r="39" spans="1:15" x14ac:dyDescent="0.2">
      <c r="A39" s="250"/>
      <c r="B39" s="253"/>
      <c r="C39" s="347" t="s">
        <v>187</v>
      </c>
      <c r="D39" s="341"/>
      <c r="E39" s="278">
        <v>41.607200000000006</v>
      </c>
      <c r="F39" s="376"/>
      <c r="G39" s="255"/>
      <c r="H39" s="256"/>
      <c r="I39" s="251"/>
      <c r="J39" s="257"/>
      <c r="K39" s="251"/>
      <c r="M39" s="252" t="s">
        <v>187</v>
      </c>
      <c r="O39" s="241"/>
    </row>
    <row r="40" spans="1:15" x14ac:dyDescent="0.2">
      <c r="A40" s="250"/>
      <c r="B40" s="253"/>
      <c r="C40" s="340" t="s">
        <v>188</v>
      </c>
      <c r="D40" s="341"/>
      <c r="E40" s="254">
        <v>0</v>
      </c>
      <c r="F40" s="376"/>
      <c r="G40" s="255"/>
      <c r="H40" s="256"/>
      <c r="I40" s="251"/>
      <c r="J40" s="257"/>
      <c r="K40" s="251"/>
      <c r="M40" s="252" t="s">
        <v>188</v>
      </c>
      <c r="O40" s="241"/>
    </row>
    <row r="41" spans="1:15" x14ac:dyDescent="0.2">
      <c r="A41" s="250"/>
      <c r="B41" s="253"/>
      <c r="C41" s="340" t="s">
        <v>207</v>
      </c>
      <c r="D41" s="341"/>
      <c r="E41" s="254">
        <v>9.36</v>
      </c>
      <c r="F41" s="376"/>
      <c r="G41" s="255"/>
      <c r="H41" s="256"/>
      <c r="I41" s="251"/>
      <c r="J41" s="257"/>
      <c r="K41" s="251"/>
      <c r="M41" s="252" t="s">
        <v>207</v>
      </c>
      <c r="O41" s="241"/>
    </row>
    <row r="42" spans="1:15" x14ac:dyDescent="0.2">
      <c r="A42" s="250"/>
      <c r="B42" s="253"/>
      <c r="C42" s="340" t="s">
        <v>208</v>
      </c>
      <c r="D42" s="341"/>
      <c r="E42" s="254">
        <v>9.3239999999999998</v>
      </c>
      <c r="F42" s="376"/>
      <c r="G42" s="255"/>
      <c r="H42" s="256"/>
      <c r="I42" s="251"/>
      <c r="J42" s="257"/>
      <c r="K42" s="251"/>
      <c r="M42" s="252" t="s">
        <v>208</v>
      </c>
      <c r="O42" s="241"/>
    </row>
    <row r="43" spans="1:15" x14ac:dyDescent="0.2">
      <c r="A43" s="250"/>
      <c r="B43" s="253"/>
      <c r="C43" s="340" t="s">
        <v>209</v>
      </c>
      <c r="D43" s="341"/>
      <c r="E43" s="254">
        <v>7.9032</v>
      </c>
      <c r="F43" s="376"/>
      <c r="G43" s="255"/>
      <c r="H43" s="256"/>
      <c r="I43" s="251"/>
      <c r="J43" s="257"/>
      <c r="K43" s="251"/>
      <c r="M43" s="252" t="s">
        <v>209</v>
      </c>
      <c r="O43" s="241"/>
    </row>
    <row r="44" spans="1:15" x14ac:dyDescent="0.2">
      <c r="A44" s="250"/>
      <c r="B44" s="253"/>
      <c r="C44" s="340" t="s">
        <v>210</v>
      </c>
      <c r="D44" s="341"/>
      <c r="E44" s="254">
        <v>5.5944000000000003</v>
      </c>
      <c r="F44" s="376"/>
      <c r="G44" s="255"/>
      <c r="H44" s="256"/>
      <c r="I44" s="251"/>
      <c r="J44" s="257"/>
      <c r="K44" s="251"/>
      <c r="M44" s="252" t="s">
        <v>210</v>
      </c>
      <c r="O44" s="241"/>
    </row>
    <row r="45" spans="1:15" x14ac:dyDescent="0.2">
      <c r="A45" s="250"/>
      <c r="B45" s="253"/>
      <c r="C45" s="347" t="s">
        <v>187</v>
      </c>
      <c r="D45" s="341"/>
      <c r="E45" s="278">
        <v>32.181599999999996</v>
      </c>
      <c r="F45" s="376"/>
      <c r="G45" s="255"/>
      <c r="H45" s="256"/>
      <c r="I45" s="251"/>
      <c r="J45" s="257"/>
      <c r="K45" s="251"/>
      <c r="M45" s="252" t="s">
        <v>187</v>
      </c>
      <c r="O45" s="241"/>
    </row>
    <row r="46" spans="1:15" x14ac:dyDescent="0.2">
      <c r="A46" s="250"/>
      <c r="B46" s="253"/>
      <c r="C46" s="340" t="s">
        <v>196</v>
      </c>
      <c r="D46" s="341"/>
      <c r="E46" s="254">
        <v>0</v>
      </c>
      <c r="F46" s="376"/>
      <c r="G46" s="255"/>
      <c r="H46" s="256"/>
      <c r="I46" s="251"/>
      <c r="J46" s="257"/>
      <c r="K46" s="251"/>
      <c r="M46" s="252" t="s">
        <v>196</v>
      </c>
      <c r="O46" s="241"/>
    </row>
    <row r="47" spans="1:15" x14ac:dyDescent="0.2">
      <c r="A47" s="250"/>
      <c r="B47" s="253"/>
      <c r="C47" s="340" t="s">
        <v>211</v>
      </c>
      <c r="D47" s="341"/>
      <c r="E47" s="254">
        <v>4.6619999999999999</v>
      </c>
      <c r="F47" s="376"/>
      <c r="G47" s="255"/>
      <c r="H47" s="256"/>
      <c r="I47" s="251"/>
      <c r="J47" s="257"/>
      <c r="K47" s="251"/>
      <c r="M47" s="252" t="s">
        <v>211</v>
      </c>
      <c r="O47" s="241"/>
    </row>
    <row r="48" spans="1:15" x14ac:dyDescent="0.2">
      <c r="A48" s="250"/>
      <c r="B48" s="253"/>
      <c r="C48" s="340" t="s">
        <v>212</v>
      </c>
      <c r="D48" s="341"/>
      <c r="E48" s="254">
        <v>2.8860000000000001</v>
      </c>
      <c r="F48" s="376"/>
      <c r="G48" s="255"/>
      <c r="H48" s="256"/>
      <c r="I48" s="251"/>
      <c r="J48" s="257"/>
      <c r="K48" s="251"/>
      <c r="M48" s="252" t="s">
        <v>212</v>
      </c>
      <c r="O48" s="241"/>
    </row>
    <row r="49" spans="1:80" x14ac:dyDescent="0.2">
      <c r="A49" s="250"/>
      <c r="B49" s="253"/>
      <c r="C49" s="340" t="s">
        <v>213</v>
      </c>
      <c r="D49" s="341"/>
      <c r="E49" s="254">
        <v>5.3502000000000001</v>
      </c>
      <c r="F49" s="376"/>
      <c r="G49" s="255"/>
      <c r="H49" s="256"/>
      <c r="I49" s="251"/>
      <c r="J49" s="257"/>
      <c r="K49" s="251"/>
      <c r="M49" s="252" t="s">
        <v>213</v>
      </c>
      <c r="O49" s="241"/>
    </row>
    <row r="50" spans="1:80" x14ac:dyDescent="0.2">
      <c r="A50" s="250"/>
      <c r="B50" s="253"/>
      <c r="C50" s="347" t="s">
        <v>187</v>
      </c>
      <c r="D50" s="341"/>
      <c r="E50" s="278">
        <v>12.898199999999999</v>
      </c>
      <c r="F50" s="376"/>
      <c r="G50" s="255"/>
      <c r="H50" s="256"/>
      <c r="I50" s="251"/>
      <c r="J50" s="257"/>
      <c r="K50" s="251"/>
      <c r="M50" s="252" t="s">
        <v>187</v>
      </c>
      <c r="O50" s="241"/>
    </row>
    <row r="51" spans="1:80" x14ac:dyDescent="0.2">
      <c r="A51" s="242">
        <v>4</v>
      </c>
      <c r="B51" s="243" t="s">
        <v>214</v>
      </c>
      <c r="C51" s="244" t="s">
        <v>215</v>
      </c>
      <c r="D51" s="245" t="s">
        <v>116</v>
      </c>
      <c r="E51" s="246">
        <v>43.343499999999999</v>
      </c>
      <c r="F51" s="375"/>
      <c r="G51" s="247">
        <f>E51*F51</f>
        <v>0</v>
      </c>
      <c r="H51" s="248">
        <v>0</v>
      </c>
      <c r="I51" s="249">
        <f>E51*H51</f>
        <v>0</v>
      </c>
      <c r="J51" s="248">
        <v>0</v>
      </c>
      <c r="K51" s="249">
        <f>E51*J51</f>
        <v>0</v>
      </c>
      <c r="O51" s="241">
        <v>2</v>
      </c>
      <c r="AA51" s="214">
        <v>1</v>
      </c>
      <c r="AB51" s="214">
        <v>1</v>
      </c>
      <c r="AC51" s="214">
        <v>1</v>
      </c>
      <c r="AZ51" s="214">
        <v>1</v>
      </c>
      <c r="BA51" s="214">
        <f>IF(AZ51=1,G51,0)</f>
        <v>0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1</v>
      </c>
      <c r="CB51" s="241">
        <v>1</v>
      </c>
    </row>
    <row r="52" spans="1:80" x14ac:dyDescent="0.2">
      <c r="A52" s="250"/>
      <c r="B52" s="253"/>
      <c r="C52" s="340" t="s">
        <v>181</v>
      </c>
      <c r="D52" s="341"/>
      <c r="E52" s="254">
        <v>0</v>
      </c>
      <c r="F52" s="376"/>
      <c r="G52" s="255"/>
      <c r="H52" s="256"/>
      <c r="I52" s="251"/>
      <c r="J52" s="257"/>
      <c r="K52" s="251"/>
      <c r="M52" s="252" t="s">
        <v>181</v>
      </c>
      <c r="O52" s="241"/>
    </row>
    <row r="53" spans="1:80" x14ac:dyDescent="0.2">
      <c r="A53" s="250"/>
      <c r="B53" s="253"/>
      <c r="C53" s="340" t="s">
        <v>182</v>
      </c>
      <c r="D53" s="341"/>
      <c r="E53" s="254">
        <v>0</v>
      </c>
      <c r="F53" s="376"/>
      <c r="G53" s="255"/>
      <c r="H53" s="256"/>
      <c r="I53" s="251"/>
      <c r="J53" s="257"/>
      <c r="K53" s="251"/>
      <c r="M53" s="252" t="s">
        <v>182</v>
      </c>
      <c r="O53" s="241"/>
    </row>
    <row r="54" spans="1:80" x14ac:dyDescent="0.2">
      <c r="A54" s="250"/>
      <c r="B54" s="253"/>
      <c r="C54" s="340" t="s">
        <v>202</v>
      </c>
      <c r="D54" s="341"/>
      <c r="E54" s="254">
        <v>6.5712000000000002</v>
      </c>
      <c r="F54" s="376"/>
      <c r="G54" s="255"/>
      <c r="H54" s="256"/>
      <c r="I54" s="251"/>
      <c r="J54" s="257"/>
      <c r="K54" s="251"/>
      <c r="M54" s="252" t="s">
        <v>202</v>
      </c>
      <c r="O54" s="241"/>
    </row>
    <row r="55" spans="1:80" x14ac:dyDescent="0.2">
      <c r="A55" s="250"/>
      <c r="B55" s="253"/>
      <c r="C55" s="340" t="s">
        <v>203</v>
      </c>
      <c r="D55" s="341"/>
      <c r="E55" s="254">
        <v>16.738800000000001</v>
      </c>
      <c r="F55" s="376"/>
      <c r="G55" s="255"/>
      <c r="H55" s="256"/>
      <c r="I55" s="251"/>
      <c r="J55" s="257"/>
      <c r="K55" s="251"/>
      <c r="M55" s="252" t="s">
        <v>203</v>
      </c>
      <c r="O55" s="241"/>
    </row>
    <row r="56" spans="1:80" x14ac:dyDescent="0.2">
      <c r="A56" s="250"/>
      <c r="B56" s="253"/>
      <c r="C56" s="340" t="s">
        <v>204</v>
      </c>
      <c r="D56" s="341"/>
      <c r="E56" s="254">
        <v>10.5716</v>
      </c>
      <c r="F56" s="376"/>
      <c r="G56" s="255"/>
      <c r="H56" s="256"/>
      <c r="I56" s="251"/>
      <c r="J56" s="257"/>
      <c r="K56" s="251"/>
      <c r="M56" s="252" t="s">
        <v>204</v>
      </c>
      <c r="O56" s="241"/>
    </row>
    <row r="57" spans="1:80" x14ac:dyDescent="0.2">
      <c r="A57" s="250"/>
      <c r="B57" s="253"/>
      <c r="C57" s="340" t="s">
        <v>205</v>
      </c>
      <c r="D57" s="341"/>
      <c r="E57" s="254">
        <v>4.4400000000000004</v>
      </c>
      <c r="F57" s="376"/>
      <c r="G57" s="255"/>
      <c r="H57" s="256"/>
      <c r="I57" s="251"/>
      <c r="J57" s="257"/>
      <c r="K57" s="251"/>
      <c r="M57" s="252" t="s">
        <v>205</v>
      </c>
      <c r="O57" s="241"/>
    </row>
    <row r="58" spans="1:80" x14ac:dyDescent="0.2">
      <c r="A58" s="250"/>
      <c r="B58" s="253"/>
      <c r="C58" s="340" t="s">
        <v>206</v>
      </c>
      <c r="D58" s="341"/>
      <c r="E58" s="254">
        <v>3.2856000000000001</v>
      </c>
      <c r="F58" s="376"/>
      <c r="G58" s="255"/>
      <c r="H58" s="256"/>
      <c r="I58" s="251"/>
      <c r="J58" s="257"/>
      <c r="K58" s="251"/>
      <c r="M58" s="252" t="s">
        <v>206</v>
      </c>
      <c r="O58" s="241"/>
    </row>
    <row r="59" spans="1:80" x14ac:dyDescent="0.2">
      <c r="A59" s="250"/>
      <c r="B59" s="253"/>
      <c r="C59" s="340" t="s">
        <v>188</v>
      </c>
      <c r="D59" s="341"/>
      <c r="E59" s="254">
        <v>0</v>
      </c>
      <c r="F59" s="376"/>
      <c r="G59" s="255"/>
      <c r="H59" s="256"/>
      <c r="I59" s="251"/>
      <c r="J59" s="257"/>
      <c r="K59" s="251"/>
      <c r="M59" s="252" t="s">
        <v>188</v>
      </c>
      <c r="O59" s="241"/>
    </row>
    <row r="60" spans="1:80" x14ac:dyDescent="0.2">
      <c r="A60" s="250"/>
      <c r="B60" s="253"/>
      <c r="C60" s="340" t="s">
        <v>207</v>
      </c>
      <c r="D60" s="341"/>
      <c r="E60" s="254">
        <v>9.36</v>
      </c>
      <c r="F60" s="376"/>
      <c r="G60" s="255"/>
      <c r="H60" s="256"/>
      <c r="I60" s="251"/>
      <c r="J60" s="257"/>
      <c r="K60" s="251"/>
      <c r="M60" s="252" t="s">
        <v>207</v>
      </c>
      <c r="O60" s="241"/>
    </row>
    <row r="61" spans="1:80" x14ac:dyDescent="0.2">
      <c r="A61" s="250"/>
      <c r="B61" s="253"/>
      <c r="C61" s="340" t="s">
        <v>208</v>
      </c>
      <c r="D61" s="341"/>
      <c r="E61" s="254">
        <v>9.3239999999999998</v>
      </c>
      <c r="F61" s="376"/>
      <c r="G61" s="255"/>
      <c r="H61" s="256"/>
      <c r="I61" s="251"/>
      <c r="J61" s="257"/>
      <c r="K61" s="251"/>
      <c r="M61" s="252" t="s">
        <v>208</v>
      </c>
      <c r="O61" s="241"/>
    </row>
    <row r="62" spans="1:80" x14ac:dyDescent="0.2">
      <c r="A62" s="250"/>
      <c r="B62" s="253"/>
      <c r="C62" s="340" t="s">
        <v>209</v>
      </c>
      <c r="D62" s="341"/>
      <c r="E62" s="254">
        <v>7.9032</v>
      </c>
      <c r="F62" s="376"/>
      <c r="G62" s="255"/>
      <c r="H62" s="256"/>
      <c r="I62" s="251"/>
      <c r="J62" s="257"/>
      <c r="K62" s="251"/>
      <c r="M62" s="252" t="s">
        <v>209</v>
      </c>
      <c r="O62" s="241"/>
    </row>
    <row r="63" spans="1:80" x14ac:dyDescent="0.2">
      <c r="A63" s="250"/>
      <c r="B63" s="253"/>
      <c r="C63" s="340" t="s">
        <v>210</v>
      </c>
      <c r="D63" s="341"/>
      <c r="E63" s="254">
        <v>5.5944000000000003</v>
      </c>
      <c r="F63" s="376"/>
      <c r="G63" s="255"/>
      <c r="H63" s="256"/>
      <c r="I63" s="251"/>
      <c r="J63" s="257"/>
      <c r="K63" s="251"/>
      <c r="M63" s="252" t="s">
        <v>210</v>
      </c>
      <c r="O63" s="241"/>
    </row>
    <row r="64" spans="1:80" x14ac:dyDescent="0.2">
      <c r="A64" s="250"/>
      <c r="B64" s="253"/>
      <c r="C64" s="340" t="s">
        <v>196</v>
      </c>
      <c r="D64" s="341"/>
      <c r="E64" s="254">
        <v>0</v>
      </c>
      <c r="F64" s="376"/>
      <c r="G64" s="255"/>
      <c r="H64" s="256"/>
      <c r="I64" s="251"/>
      <c r="J64" s="257"/>
      <c r="K64" s="251"/>
      <c r="M64" s="252" t="s">
        <v>196</v>
      </c>
      <c r="O64" s="241"/>
    </row>
    <row r="65" spans="1:80" x14ac:dyDescent="0.2">
      <c r="A65" s="250"/>
      <c r="B65" s="253"/>
      <c r="C65" s="340" t="s">
        <v>211</v>
      </c>
      <c r="D65" s="341"/>
      <c r="E65" s="254">
        <v>4.6619999999999999</v>
      </c>
      <c r="F65" s="376"/>
      <c r="G65" s="255"/>
      <c r="H65" s="256"/>
      <c r="I65" s="251"/>
      <c r="J65" s="257"/>
      <c r="K65" s="251"/>
      <c r="M65" s="252" t="s">
        <v>211</v>
      </c>
      <c r="O65" s="241"/>
    </row>
    <row r="66" spans="1:80" x14ac:dyDescent="0.2">
      <c r="A66" s="250"/>
      <c r="B66" s="253"/>
      <c r="C66" s="340" t="s">
        <v>212</v>
      </c>
      <c r="D66" s="341"/>
      <c r="E66" s="254">
        <v>2.8860000000000001</v>
      </c>
      <c r="F66" s="376"/>
      <c r="G66" s="255"/>
      <c r="H66" s="256"/>
      <c r="I66" s="251"/>
      <c r="J66" s="257"/>
      <c r="K66" s="251"/>
      <c r="M66" s="252" t="s">
        <v>212</v>
      </c>
      <c r="O66" s="241"/>
    </row>
    <row r="67" spans="1:80" x14ac:dyDescent="0.2">
      <c r="A67" s="250"/>
      <c r="B67" s="253"/>
      <c r="C67" s="340" t="s">
        <v>213</v>
      </c>
      <c r="D67" s="341"/>
      <c r="E67" s="254">
        <v>5.3502000000000001</v>
      </c>
      <c r="F67" s="376"/>
      <c r="G67" s="255"/>
      <c r="H67" s="256"/>
      <c r="I67" s="251"/>
      <c r="J67" s="257"/>
      <c r="K67" s="251"/>
      <c r="M67" s="252" t="s">
        <v>213</v>
      </c>
      <c r="O67" s="241"/>
    </row>
    <row r="68" spans="1:80" x14ac:dyDescent="0.2">
      <c r="A68" s="250"/>
      <c r="B68" s="253"/>
      <c r="C68" s="347" t="s">
        <v>187</v>
      </c>
      <c r="D68" s="341"/>
      <c r="E68" s="278">
        <v>86.687000000000012</v>
      </c>
      <c r="F68" s="376"/>
      <c r="G68" s="255"/>
      <c r="H68" s="256"/>
      <c r="I68" s="251"/>
      <c r="J68" s="257"/>
      <c r="K68" s="251"/>
      <c r="M68" s="252" t="s">
        <v>187</v>
      </c>
      <c r="O68" s="241"/>
    </row>
    <row r="69" spans="1:80" x14ac:dyDescent="0.2">
      <c r="A69" s="250"/>
      <c r="B69" s="253"/>
      <c r="C69" s="340" t="s">
        <v>216</v>
      </c>
      <c r="D69" s="341"/>
      <c r="E69" s="254">
        <v>-43.343499999999999</v>
      </c>
      <c r="F69" s="376"/>
      <c r="G69" s="255"/>
      <c r="H69" s="256"/>
      <c r="I69" s="251"/>
      <c r="J69" s="257"/>
      <c r="K69" s="251"/>
      <c r="M69" s="252" t="s">
        <v>216</v>
      </c>
      <c r="O69" s="241"/>
    </row>
    <row r="70" spans="1:80" x14ac:dyDescent="0.2">
      <c r="A70" s="242">
        <v>5</v>
      </c>
      <c r="B70" s="243" t="s">
        <v>217</v>
      </c>
      <c r="C70" s="244" t="s">
        <v>218</v>
      </c>
      <c r="D70" s="245" t="s">
        <v>116</v>
      </c>
      <c r="E70" s="246">
        <v>43.343499999999999</v>
      </c>
      <c r="F70" s="375"/>
      <c r="G70" s="247">
        <f>E70*F70</f>
        <v>0</v>
      </c>
      <c r="H70" s="248">
        <v>0</v>
      </c>
      <c r="I70" s="249">
        <f>E70*H70</f>
        <v>0</v>
      </c>
      <c r="J70" s="248">
        <v>0</v>
      </c>
      <c r="K70" s="249">
        <f>E70*J70</f>
        <v>0</v>
      </c>
      <c r="O70" s="241">
        <v>2</v>
      </c>
      <c r="AA70" s="214">
        <v>1</v>
      </c>
      <c r="AB70" s="214">
        <v>1</v>
      </c>
      <c r="AC70" s="214">
        <v>1</v>
      </c>
      <c r="AZ70" s="214">
        <v>1</v>
      </c>
      <c r="BA70" s="214">
        <f>IF(AZ70=1,G70,0)</f>
        <v>0</v>
      </c>
      <c r="BB70" s="214">
        <f>IF(AZ70=2,G70,0)</f>
        <v>0</v>
      </c>
      <c r="BC70" s="214">
        <f>IF(AZ70=3,G70,0)</f>
        <v>0</v>
      </c>
      <c r="BD70" s="214">
        <f>IF(AZ70=4,G70,0)</f>
        <v>0</v>
      </c>
      <c r="BE70" s="214">
        <f>IF(AZ70=5,G70,0)</f>
        <v>0</v>
      </c>
      <c r="CA70" s="241">
        <v>1</v>
      </c>
      <c r="CB70" s="241">
        <v>1</v>
      </c>
    </row>
    <row r="71" spans="1:80" x14ac:dyDescent="0.2">
      <c r="A71" s="250"/>
      <c r="B71" s="253"/>
      <c r="C71" s="340" t="s">
        <v>181</v>
      </c>
      <c r="D71" s="341"/>
      <c r="E71" s="254">
        <v>0</v>
      </c>
      <c r="F71" s="376"/>
      <c r="G71" s="255"/>
      <c r="H71" s="256"/>
      <c r="I71" s="251"/>
      <c r="J71" s="257"/>
      <c r="K71" s="251"/>
      <c r="M71" s="252" t="s">
        <v>181</v>
      </c>
      <c r="O71" s="241"/>
    </row>
    <row r="72" spans="1:80" x14ac:dyDescent="0.2">
      <c r="A72" s="250"/>
      <c r="B72" s="253"/>
      <c r="C72" s="340" t="s">
        <v>182</v>
      </c>
      <c r="D72" s="341"/>
      <c r="E72" s="254">
        <v>0</v>
      </c>
      <c r="F72" s="376"/>
      <c r="G72" s="255"/>
      <c r="H72" s="256"/>
      <c r="I72" s="251"/>
      <c r="J72" s="257"/>
      <c r="K72" s="251"/>
      <c r="M72" s="252" t="s">
        <v>182</v>
      </c>
      <c r="O72" s="241"/>
    </row>
    <row r="73" spans="1:80" x14ac:dyDescent="0.2">
      <c r="A73" s="250"/>
      <c r="B73" s="253"/>
      <c r="C73" s="340" t="s">
        <v>202</v>
      </c>
      <c r="D73" s="341"/>
      <c r="E73" s="254">
        <v>6.5712000000000002</v>
      </c>
      <c r="F73" s="376"/>
      <c r="G73" s="255"/>
      <c r="H73" s="256"/>
      <c r="I73" s="251"/>
      <c r="J73" s="257"/>
      <c r="K73" s="251"/>
      <c r="M73" s="252" t="s">
        <v>202</v>
      </c>
      <c r="O73" s="241"/>
    </row>
    <row r="74" spans="1:80" x14ac:dyDescent="0.2">
      <c r="A74" s="250"/>
      <c r="B74" s="253"/>
      <c r="C74" s="340" t="s">
        <v>203</v>
      </c>
      <c r="D74" s="341"/>
      <c r="E74" s="254">
        <v>16.738800000000001</v>
      </c>
      <c r="F74" s="376"/>
      <c r="G74" s="255"/>
      <c r="H74" s="256"/>
      <c r="I74" s="251"/>
      <c r="J74" s="257"/>
      <c r="K74" s="251"/>
      <c r="M74" s="252" t="s">
        <v>203</v>
      </c>
      <c r="O74" s="241"/>
    </row>
    <row r="75" spans="1:80" x14ac:dyDescent="0.2">
      <c r="A75" s="250"/>
      <c r="B75" s="253"/>
      <c r="C75" s="340" t="s">
        <v>204</v>
      </c>
      <c r="D75" s="341"/>
      <c r="E75" s="254">
        <v>10.5716</v>
      </c>
      <c r="F75" s="376"/>
      <c r="G75" s="255"/>
      <c r="H75" s="256"/>
      <c r="I75" s="251"/>
      <c r="J75" s="257"/>
      <c r="K75" s="251"/>
      <c r="M75" s="252" t="s">
        <v>204</v>
      </c>
      <c r="O75" s="241"/>
    </row>
    <row r="76" spans="1:80" x14ac:dyDescent="0.2">
      <c r="A76" s="250"/>
      <c r="B76" s="253"/>
      <c r="C76" s="340" t="s">
        <v>205</v>
      </c>
      <c r="D76" s="341"/>
      <c r="E76" s="254">
        <v>4.4400000000000004</v>
      </c>
      <c r="F76" s="376"/>
      <c r="G76" s="255"/>
      <c r="H76" s="256"/>
      <c r="I76" s="251"/>
      <c r="J76" s="257"/>
      <c r="K76" s="251"/>
      <c r="M76" s="252" t="s">
        <v>205</v>
      </c>
      <c r="O76" s="241"/>
    </row>
    <row r="77" spans="1:80" x14ac:dyDescent="0.2">
      <c r="A77" s="250"/>
      <c r="B77" s="253"/>
      <c r="C77" s="340" t="s">
        <v>206</v>
      </c>
      <c r="D77" s="341"/>
      <c r="E77" s="254">
        <v>3.2856000000000001</v>
      </c>
      <c r="F77" s="376"/>
      <c r="G77" s="255"/>
      <c r="H77" s="256"/>
      <c r="I77" s="251"/>
      <c r="J77" s="257"/>
      <c r="K77" s="251"/>
      <c r="M77" s="252" t="s">
        <v>206</v>
      </c>
      <c r="O77" s="241"/>
    </row>
    <row r="78" spans="1:80" x14ac:dyDescent="0.2">
      <c r="A78" s="250"/>
      <c r="B78" s="253"/>
      <c r="C78" s="340" t="s">
        <v>188</v>
      </c>
      <c r="D78" s="341"/>
      <c r="E78" s="254">
        <v>0</v>
      </c>
      <c r="F78" s="376"/>
      <c r="G78" s="255"/>
      <c r="H78" s="256"/>
      <c r="I78" s="251"/>
      <c r="J78" s="257"/>
      <c r="K78" s="251"/>
      <c r="M78" s="252" t="s">
        <v>188</v>
      </c>
      <c r="O78" s="241"/>
    </row>
    <row r="79" spans="1:80" x14ac:dyDescent="0.2">
      <c r="A79" s="250"/>
      <c r="B79" s="253"/>
      <c r="C79" s="340" t="s">
        <v>207</v>
      </c>
      <c r="D79" s="341"/>
      <c r="E79" s="254">
        <v>9.36</v>
      </c>
      <c r="F79" s="376"/>
      <c r="G79" s="255"/>
      <c r="H79" s="256"/>
      <c r="I79" s="251"/>
      <c r="J79" s="257"/>
      <c r="K79" s="251"/>
      <c r="M79" s="252" t="s">
        <v>207</v>
      </c>
      <c r="O79" s="241"/>
    </row>
    <row r="80" spans="1:80" x14ac:dyDescent="0.2">
      <c r="A80" s="250"/>
      <c r="B80" s="253"/>
      <c r="C80" s="340" t="s">
        <v>208</v>
      </c>
      <c r="D80" s="341"/>
      <c r="E80" s="254">
        <v>9.3239999999999998</v>
      </c>
      <c r="F80" s="376"/>
      <c r="G80" s="255"/>
      <c r="H80" s="256"/>
      <c r="I80" s="251"/>
      <c r="J80" s="257"/>
      <c r="K80" s="251"/>
      <c r="M80" s="252" t="s">
        <v>208</v>
      </c>
      <c r="O80" s="241"/>
    </row>
    <row r="81" spans="1:80" x14ac:dyDescent="0.2">
      <c r="A81" s="250"/>
      <c r="B81" s="253"/>
      <c r="C81" s="340" t="s">
        <v>209</v>
      </c>
      <c r="D81" s="341"/>
      <c r="E81" s="254">
        <v>7.9032</v>
      </c>
      <c r="F81" s="376"/>
      <c r="G81" s="255"/>
      <c r="H81" s="256"/>
      <c r="I81" s="251"/>
      <c r="J81" s="257"/>
      <c r="K81" s="251"/>
      <c r="M81" s="252" t="s">
        <v>209</v>
      </c>
      <c r="O81" s="241"/>
    </row>
    <row r="82" spans="1:80" x14ac:dyDescent="0.2">
      <c r="A82" s="250"/>
      <c r="B82" s="253"/>
      <c r="C82" s="340" t="s">
        <v>210</v>
      </c>
      <c r="D82" s="341"/>
      <c r="E82" s="254">
        <v>5.5944000000000003</v>
      </c>
      <c r="F82" s="376"/>
      <c r="G82" s="255"/>
      <c r="H82" s="256"/>
      <c r="I82" s="251"/>
      <c r="J82" s="257"/>
      <c r="K82" s="251"/>
      <c r="M82" s="252" t="s">
        <v>210</v>
      </c>
      <c r="O82" s="241"/>
    </row>
    <row r="83" spans="1:80" x14ac:dyDescent="0.2">
      <c r="A83" s="250"/>
      <c r="B83" s="253"/>
      <c r="C83" s="340" t="s">
        <v>196</v>
      </c>
      <c r="D83" s="341"/>
      <c r="E83" s="254">
        <v>0</v>
      </c>
      <c r="F83" s="376"/>
      <c r="G83" s="255"/>
      <c r="H83" s="256"/>
      <c r="I83" s="251"/>
      <c r="J83" s="257"/>
      <c r="K83" s="251"/>
      <c r="M83" s="252" t="s">
        <v>196</v>
      </c>
      <c r="O83" s="241"/>
    </row>
    <row r="84" spans="1:80" x14ac:dyDescent="0.2">
      <c r="A84" s="250"/>
      <c r="B84" s="253"/>
      <c r="C84" s="340" t="s">
        <v>211</v>
      </c>
      <c r="D84" s="341"/>
      <c r="E84" s="254">
        <v>4.6619999999999999</v>
      </c>
      <c r="F84" s="376"/>
      <c r="G84" s="255"/>
      <c r="H84" s="256"/>
      <c r="I84" s="251"/>
      <c r="J84" s="257"/>
      <c r="K84" s="251"/>
      <c r="M84" s="252" t="s">
        <v>211</v>
      </c>
      <c r="O84" s="241"/>
    </row>
    <row r="85" spans="1:80" x14ac:dyDescent="0.2">
      <c r="A85" s="250"/>
      <c r="B85" s="253"/>
      <c r="C85" s="340" t="s">
        <v>212</v>
      </c>
      <c r="D85" s="341"/>
      <c r="E85" s="254">
        <v>2.8860000000000001</v>
      </c>
      <c r="F85" s="376"/>
      <c r="G85" s="255"/>
      <c r="H85" s="256"/>
      <c r="I85" s="251"/>
      <c r="J85" s="257"/>
      <c r="K85" s="251"/>
      <c r="M85" s="252" t="s">
        <v>212</v>
      </c>
      <c r="O85" s="241"/>
    </row>
    <row r="86" spans="1:80" x14ac:dyDescent="0.2">
      <c r="A86" s="250"/>
      <c r="B86" s="253"/>
      <c r="C86" s="340" t="s">
        <v>213</v>
      </c>
      <c r="D86" s="341"/>
      <c r="E86" s="254">
        <v>5.3502000000000001</v>
      </c>
      <c r="F86" s="376"/>
      <c r="G86" s="255"/>
      <c r="H86" s="256"/>
      <c r="I86" s="251"/>
      <c r="J86" s="257"/>
      <c r="K86" s="251"/>
      <c r="M86" s="252" t="s">
        <v>213</v>
      </c>
      <c r="O86" s="241"/>
    </row>
    <row r="87" spans="1:80" x14ac:dyDescent="0.2">
      <c r="A87" s="250"/>
      <c r="B87" s="253"/>
      <c r="C87" s="347" t="s">
        <v>187</v>
      </c>
      <c r="D87" s="341"/>
      <c r="E87" s="278">
        <v>86.687000000000012</v>
      </c>
      <c r="F87" s="376"/>
      <c r="G87" s="255"/>
      <c r="H87" s="256"/>
      <c r="I87" s="251"/>
      <c r="J87" s="257"/>
      <c r="K87" s="251"/>
      <c r="M87" s="252" t="s">
        <v>187</v>
      </c>
      <c r="O87" s="241"/>
    </row>
    <row r="88" spans="1:80" x14ac:dyDescent="0.2">
      <c r="A88" s="250"/>
      <c r="B88" s="253"/>
      <c r="C88" s="340" t="s">
        <v>216</v>
      </c>
      <c r="D88" s="341"/>
      <c r="E88" s="254">
        <v>-43.343499999999999</v>
      </c>
      <c r="F88" s="376"/>
      <c r="G88" s="255"/>
      <c r="H88" s="256"/>
      <c r="I88" s="251"/>
      <c r="J88" s="257"/>
      <c r="K88" s="251"/>
      <c r="M88" s="252" t="s">
        <v>216</v>
      </c>
      <c r="O88" s="241"/>
    </row>
    <row r="89" spans="1:80" x14ac:dyDescent="0.2">
      <c r="A89" s="242">
        <v>6</v>
      </c>
      <c r="B89" s="243" t="s">
        <v>219</v>
      </c>
      <c r="C89" s="244" t="s">
        <v>220</v>
      </c>
      <c r="D89" s="245" t="s">
        <v>116</v>
      </c>
      <c r="E89" s="246">
        <v>43.343499999999999</v>
      </c>
      <c r="F89" s="375"/>
      <c r="G89" s="247">
        <f>E89*F89</f>
        <v>0</v>
      </c>
      <c r="H89" s="248">
        <v>0</v>
      </c>
      <c r="I89" s="249">
        <f>E89*H89</f>
        <v>0</v>
      </c>
      <c r="J89" s="248">
        <v>0</v>
      </c>
      <c r="K89" s="249">
        <f>E89*J89</f>
        <v>0</v>
      </c>
      <c r="O89" s="241">
        <v>2</v>
      </c>
      <c r="AA89" s="214">
        <v>1</v>
      </c>
      <c r="AB89" s="214">
        <v>1</v>
      </c>
      <c r="AC89" s="214">
        <v>1</v>
      </c>
      <c r="AZ89" s="214">
        <v>1</v>
      </c>
      <c r="BA89" s="214">
        <f>IF(AZ89=1,G89,0)</f>
        <v>0</v>
      </c>
      <c r="BB89" s="214">
        <f>IF(AZ89=2,G89,0)</f>
        <v>0</v>
      </c>
      <c r="BC89" s="214">
        <f>IF(AZ89=3,G89,0)</f>
        <v>0</v>
      </c>
      <c r="BD89" s="214">
        <f>IF(AZ89=4,G89,0)</f>
        <v>0</v>
      </c>
      <c r="BE89" s="214">
        <f>IF(AZ89=5,G89,0)</f>
        <v>0</v>
      </c>
      <c r="CA89" s="241">
        <v>1</v>
      </c>
      <c r="CB89" s="241">
        <v>1</v>
      </c>
    </row>
    <row r="90" spans="1:80" x14ac:dyDescent="0.2">
      <c r="A90" s="250"/>
      <c r="B90" s="253"/>
      <c r="C90" s="340" t="s">
        <v>181</v>
      </c>
      <c r="D90" s="341"/>
      <c r="E90" s="254">
        <v>0</v>
      </c>
      <c r="F90" s="376"/>
      <c r="G90" s="255"/>
      <c r="H90" s="256"/>
      <c r="I90" s="251"/>
      <c r="J90" s="257"/>
      <c r="K90" s="251"/>
      <c r="M90" s="252" t="s">
        <v>181</v>
      </c>
      <c r="O90" s="241"/>
    </row>
    <row r="91" spans="1:80" x14ac:dyDescent="0.2">
      <c r="A91" s="250"/>
      <c r="B91" s="253"/>
      <c r="C91" s="340" t="s">
        <v>182</v>
      </c>
      <c r="D91" s="341"/>
      <c r="E91" s="254">
        <v>0</v>
      </c>
      <c r="F91" s="376"/>
      <c r="G91" s="255"/>
      <c r="H91" s="256"/>
      <c r="I91" s="251"/>
      <c r="J91" s="257"/>
      <c r="K91" s="251"/>
      <c r="M91" s="252" t="s">
        <v>182</v>
      </c>
      <c r="O91" s="241"/>
    </row>
    <row r="92" spans="1:80" x14ac:dyDescent="0.2">
      <c r="A92" s="250"/>
      <c r="B92" s="253"/>
      <c r="C92" s="340" t="s">
        <v>202</v>
      </c>
      <c r="D92" s="341"/>
      <c r="E92" s="254">
        <v>6.5712000000000002</v>
      </c>
      <c r="F92" s="376"/>
      <c r="G92" s="255"/>
      <c r="H92" s="256"/>
      <c r="I92" s="251"/>
      <c r="J92" s="257"/>
      <c r="K92" s="251"/>
      <c r="M92" s="252" t="s">
        <v>202</v>
      </c>
      <c r="O92" s="241"/>
    </row>
    <row r="93" spans="1:80" x14ac:dyDescent="0.2">
      <c r="A93" s="250"/>
      <c r="B93" s="253"/>
      <c r="C93" s="340" t="s">
        <v>203</v>
      </c>
      <c r="D93" s="341"/>
      <c r="E93" s="254">
        <v>16.738800000000001</v>
      </c>
      <c r="F93" s="376"/>
      <c r="G93" s="255"/>
      <c r="H93" s="256"/>
      <c r="I93" s="251"/>
      <c r="J93" s="257"/>
      <c r="K93" s="251"/>
      <c r="M93" s="252" t="s">
        <v>203</v>
      </c>
      <c r="O93" s="241"/>
    </row>
    <row r="94" spans="1:80" x14ac:dyDescent="0.2">
      <c r="A94" s="250"/>
      <c r="B94" s="253"/>
      <c r="C94" s="340" t="s">
        <v>204</v>
      </c>
      <c r="D94" s="341"/>
      <c r="E94" s="254">
        <v>10.5716</v>
      </c>
      <c r="F94" s="376"/>
      <c r="G94" s="255"/>
      <c r="H94" s="256"/>
      <c r="I94" s="251"/>
      <c r="J94" s="257"/>
      <c r="K94" s="251"/>
      <c r="M94" s="252" t="s">
        <v>204</v>
      </c>
      <c r="O94" s="241"/>
    </row>
    <row r="95" spans="1:80" x14ac:dyDescent="0.2">
      <c r="A95" s="250"/>
      <c r="B95" s="253"/>
      <c r="C95" s="340" t="s">
        <v>205</v>
      </c>
      <c r="D95" s="341"/>
      <c r="E95" s="254">
        <v>4.4400000000000004</v>
      </c>
      <c r="F95" s="376"/>
      <c r="G95" s="255"/>
      <c r="H95" s="256"/>
      <c r="I95" s="251"/>
      <c r="J95" s="257"/>
      <c r="K95" s="251"/>
      <c r="M95" s="252" t="s">
        <v>205</v>
      </c>
      <c r="O95" s="241"/>
    </row>
    <row r="96" spans="1:80" x14ac:dyDescent="0.2">
      <c r="A96" s="250"/>
      <c r="B96" s="253"/>
      <c r="C96" s="340" t="s">
        <v>206</v>
      </c>
      <c r="D96" s="341"/>
      <c r="E96" s="254">
        <v>3.2856000000000001</v>
      </c>
      <c r="F96" s="376"/>
      <c r="G96" s="255"/>
      <c r="H96" s="256"/>
      <c r="I96" s="251"/>
      <c r="J96" s="257"/>
      <c r="K96" s="251"/>
      <c r="M96" s="252" t="s">
        <v>206</v>
      </c>
      <c r="O96" s="241"/>
    </row>
    <row r="97" spans="1:80" x14ac:dyDescent="0.2">
      <c r="A97" s="250"/>
      <c r="B97" s="253"/>
      <c r="C97" s="340" t="s">
        <v>188</v>
      </c>
      <c r="D97" s="341"/>
      <c r="E97" s="254">
        <v>0</v>
      </c>
      <c r="F97" s="376"/>
      <c r="G97" s="255"/>
      <c r="H97" s="256"/>
      <c r="I97" s="251"/>
      <c r="J97" s="257"/>
      <c r="K97" s="251"/>
      <c r="M97" s="252" t="s">
        <v>188</v>
      </c>
      <c r="O97" s="241"/>
    </row>
    <row r="98" spans="1:80" x14ac:dyDescent="0.2">
      <c r="A98" s="250"/>
      <c r="B98" s="253"/>
      <c r="C98" s="340" t="s">
        <v>207</v>
      </c>
      <c r="D98" s="341"/>
      <c r="E98" s="254">
        <v>9.36</v>
      </c>
      <c r="F98" s="376"/>
      <c r="G98" s="255"/>
      <c r="H98" s="256"/>
      <c r="I98" s="251"/>
      <c r="J98" s="257"/>
      <c r="K98" s="251"/>
      <c r="M98" s="252" t="s">
        <v>207</v>
      </c>
      <c r="O98" s="241"/>
    </row>
    <row r="99" spans="1:80" x14ac:dyDescent="0.2">
      <c r="A99" s="250"/>
      <c r="B99" s="253"/>
      <c r="C99" s="340" t="s">
        <v>208</v>
      </c>
      <c r="D99" s="341"/>
      <c r="E99" s="254">
        <v>9.3239999999999998</v>
      </c>
      <c r="F99" s="376"/>
      <c r="G99" s="255"/>
      <c r="H99" s="256"/>
      <c r="I99" s="251"/>
      <c r="J99" s="257"/>
      <c r="K99" s="251"/>
      <c r="M99" s="252" t="s">
        <v>208</v>
      </c>
      <c r="O99" s="241"/>
    </row>
    <row r="100" spans="1:80" x14ac:dyDescent="0.2">
      <c r="A100" s="250"/>
      <c r="B100" s="253"/>
      <c r="C100" s="340" t="s">
        <v>209</v>
      </c>
      <c r="D100" s="341"/>
      <c r="E100" s="254">
        <v>7.9032</v>
      </c>
      <c r="F100" s="376"/>
      <c r="G100" s="255"/>
      <c r="H100" s="256"/>
      <c r="I100" s="251"/>
      <c r="J100" s="257"/>
      <c r="K100" s="251"/>
      <c r="M100" s="252" t="s">
        <v>209</v>
      </c>
      <c r="O100" s="241"/>
    </row>
    <row r="101" spans="1:80" x14ac:dyDescent="0.2">
      <c r="A101" s="250"/>
      <c r="B101" s="253"/>
      <c r="C101" s="340" t="s">
        <v>210</v>
      </c>
      <c r="D101" s="341"/>
      <c r="E101" s="254">
        <v>5.5944000000000003</v>
      </c>
      <c r="F101" s="376"/>
      <c r="G101" s="255"/>
      <c r="H101" s="256"/>
      <c r="I101" s="251"/>
      <c r="J101" s="257"/>
      <c r="K101" s="251"/>
      <c r="M101" s="252" t="s">
        <v>210</v>
      </c>
      <c r="O101" s="241"/>
    </row>
    <row r="102" spans="1:80" x14ac:dyDescent="0.2">
      <c r="A102" s="250"/>
      <c r="B102" s="253"/>
      <c r="C102" s="340" t="s">
        <v>196</v>
      </c>
      <c r="D102" s="341"/>
      <c r="E102" s="254">
        <v>0</v>
      </c>
      <c r="F102" s="376"/>
      <c r="G102" s="255"/>
      <c r="H102" s="256"/>
      <c r="I102" s="251"/>
      <c r="J102" s="257"/>
      <c r="K102" s="251"/>
      <c r="M102" s="252" t="s">
        <v>196</v>
      </c>
      <c r="O102" s="241"/>
    </row>
    <row r="103" spans="1:80" x14ac:dyDescent="0.2">
      <c r="A103" s="250"/>
      <c r="B103" s="253"/>
      <c r="C103" s="340" t="s">
        <v>211</v>
      </c>
      <c r="D103" s="341"/>
      <c r="E103" s="254">
        <v>4.6619999999999999</v>
      </c>
      <c r="F103" s="376"/>
      <c r="G103" s="255"/>
      <c r="H103" s="256"/>
      <c r="I103" s="251"/>
      <c r="J103" s="257"/>
      <c r="K103" s="251"/>
      <c r="M103" s="252" t="s">
        <v>211</v>
      </c>
      <c r="O103" s="241"/>
    </row>
    <row r="104" spans="1:80" x14ac:dyDescent="0.2">
      <c r="A104" s="250"/>
      <c r="B104" s="253"/>
      <c r="C104" s="340" t="s">
        <v>212</v>
      </c>
      <c r="D104" s="341"/>
      <c r="E104" s="254">
        <v>2.8860000000000001</v>
      </c>
      <c r="F104" s="376"/>
      <c r="G104" s="255"/>
      <c r="H104" s="256"/>
      <c r="I104" s="251"/>
      <c r="J104" s="257"/>
      <c r="K104" s="251"/>
      <c r="M104" s="252" t="s">
        <v>212</v>
      </c>
      <c r="O104" s="241"/>
    </row>
    <row r="105" spans="1:80" x14ac:dyDescent="0.2">
      <c r="A105" s="250"/>
      <c r="B105" s="253"/>
      <c r="C105" s="340" t="s">
        <v>213</v>
      </c>
      <c r="D105" s="341"/>
      <c r="E105" s="254">
        <v>5.3502000000000001</v>
      </c>
      <c r="F105" s="376"/>
      <c r="G105" s="255"/>
      <c r="H105" s="256"/>
      <c r="I105" s="251"/>
      <c r="J105" s="257"/>
      <c r="K105" s="251"/>
      <c r="M105" s="252" t="s">
        <v>213</v>
      </c>
      <c r="O105" s="241"/>
    </row>
    <row r="106" spans="1:80" x14ac:dyDescent="0.2">
      <c r="A106" s="250"/>
      <c r="B106" s="253"/>
      <c r="C106" s="347" t="s">
        <v>187</v>
      </c>
      <c r="D106" s="341"/>
      <c r="E106" s="278">
        <v>86.687000000000012</v>
      </c>
      <c r="F106" s="376"/>
      <c r="G106" s="255"/>
      <c r="H106" s="256"/>
      <c r="I106" s="251"/>
      <c r="J106" s="257"/>
      <c r="K106" s="251"/>
      <c r="M106" s="252" t="s">
        <v>187</v>
      </c>
      <c r="O106" s="241"/>
    </row>
    <row r="107" spans="1:80" x14ac:dyDescent="0.2">
      <c r="A107" s="250"/>
      <c r="B107" s="253"/>
      <c r="C107" s="340" t="s">
        <v>216</v>
      </c>
      <c r="D107" s="341"/>
      <c r="E107" s="254">
        <v>-43.343499999999999</v>
      </c>
      <c r="F107" s="376"/>
      <c r="G107" s="255"/>
      <c r="H107" s="256"/>
      <c r="I107" s="251"/>
      <c r="J107" s="257"/>
      <c r="K107" s="251"/>
      <c r="M107" s="252" t="s">
        <v>216</v>
      </c>
      <c r="O107" s="241"/>
    </row>
    <row r="108" spans="1:80" x14ac:dyDescent="0.2">
      <c r="A108" s="242">
        <v>7</v>
      </c>
      <c r="B108" s="243" t="s">
        <v>221</v>
      </c>
      <c r="C108" s="244" t="s">
        <v>222</v>
      </c>
      <c r="D108" s="245" t="s">
        <v>116</v>
      </c>
      <c r="E108" s="246">
        <v>43.343499999999999</v>
      </c>
      <c r="F108" s="375"/>
      <c r="G108" s="247">
        <f>E108*F108</f>
        <v>0</v>
      </c>
      <c r="H108" s="248">
        <v>0</v>
      </c>
      <c r="I108" s="249">
        <f>E108*H108</f>
        <v>0</v>
      </c>
      <c r="J108" s="248">
        <v>0</v>
      </c>
      <c r="K108" s="249">
        <f>E108*J108</f>
        <v>0</v>
      </c>
      <c r="O108" s="241">
        <v>2</v>
      </c>
      <c r="AA108" s="214">
        <v>1</v>
      </c>
      <c r="AB108" s="214">
        <v>1</v>
      </c>
      <c r="AC108" s="214">
        <v>1</v>
      </c>
      <c r="AZ108" s="214">
        <v>1</v>
      </c>
      <c r="BA108" s="214">
        <f>IF(AZ108=1,G108,0)</f>
        <v>0</v>
      </c>
      <c r="BB108" s="214">
        <f>IF(AZ108=2,G108,0)</f>
        <v>0</v>
      </c>
      <c r="BC108" s="214">
        <f>IF(AZ108=3,G108,0)</f>
        <v>0</v>
      </c>
      <c r="BD108" s="214">
        <f>IF(AZ108=4,G108,0)</f>
        <v>0</v>
      </c>
      <c r="BE108" s="214">
        <f>IF(AZ108=5,G108,0)</f>
        <v>0</v>
      </c>
      <c r="CA108" s="241">
        <v>1</v>
      </c>
      <c r="CB108" s="241">
        <v>1</v>
      </c>
    </row>
    <row r="109" spans="1:80" x14ac:dyDescent="0.2">
      <c r="A109" s="250"/>
      <c r="B109" s="253"/>
      <c r="C109" s="340" t="s">
        <v>181</v>
      </c>
      <c r="D109" s="341"/>
      <c r="E109" s="254">
        <v>0</v>
      </c>
      <c r="F109" s="376"/>
      <c r="G109" s="255"/>
      <c r="H109" s="256"/>
      <c r="I109" s="251"/>
      <c r="J109" s="257"/>
      <c r="K109" s="251"/>
      <c r="M109" s="252" t="s">
        <v>181</v>
      </c>
      <c r="O109" s="241"/>
    </row>
    <row r="110" spans="1:80" x14ac:dyDescent="0.2">
      <c r="A110" s="250"/>
      <c r="B110" s="253"/>
      <c r="C110" s="340" t="s">
        <v>182</v>
      </c>
      <c r="D110" s="341"/>
      <c r="E110" s="254">
        <v>0</v>
      </c>
      <c r="F110" s="376"/>
      <c r="G110" s="255"/>
      <c r="H110" s="256"/>
      <c r="I110" s="251"/>
      <c r="J110" s="257"/>
      <c r="K110" s="251"/>
      <c r="M110" s="252" t="s">
        <v>182</v>
      </c>
      <c r="O110" s="241"/>
    </row>
    <row r="111" spans="1:80" x14ac:dyDescent="0.2">
      <c r="A111" s="250"/>
      <c r="B111" s="253"/>
      <c r="C111" s="340" t="s">
        <v>202</v>
      </c>
      <c r="D111" s="341"/>
      <c r="E111" s="254">
        <v>6.5712000000000002</v>
      </c>
      <c r="F111" s="376"/>
      <c r="G111" s="255"/>
      <c r="H111" s="256"/>
      <c r="I111" s="251"/>
      <c r="J111" s="257"/>
      <c r="K111" s="251"/>
      <c r="M111" s="252" t="s">
        <v>202</v>
      </c>
      <c r="O111" s="241"/>
    </row>
    <row r="112" spans="1:80" x14ac:dyDescent="0.2">
      <c r="A112" s="250"/>
      <c r="B112" s="253"/>
      <c r="C112" s="340" t="s">
        <v>203</v>
      </c>
      <c r="D112" s="341"/>
      <c r="E112" s="254">
        <v>16.738800000000001</v>
      </c>
      <c r="F112" s="376"/>
      <c r="G112" s="255"/>
      <c r="H112" s="256"/>
      <c r="I112" s="251"/>
      <c r="J112" s="257"/>
      <c r="K112" s="251"/>
      <c r="M112" s="252" t="s">
        <v>203</v>
      </c>
      <c r="O112" s="241"/>
    </row>
    <row r="113" spans="1:80" x14ac:dyDescent="0.2">
      <c r="A113" s="250"/>
      <c r="B113" s="253"/>
      <c r="C113" s="340" t="s">
        <v>204</v>
      </c>
      <c r="D113" s="341"/>
      <c r="E113" s="254">
        <v>10.5716</v>
      </c>
      <c r="F113" s="376"/>
      <c r="G113" s="255"/>
      <c r="H113" s="256"/>
      <c r="I113" s="251"/>
      <c r="J113" s="257"/>
      <c r="K113" s="251"/>
      <c r="M113" s="252" t="s">
        <v>204</v>
      </c>
      <c r="O113" s="241"/>
    </row>
    <row r="114" spans="1:80" x14ac:dyDescent="0.2">
      <c r="A114" s="250"/>
      <c r="B114" s="253"/>
      <c r="C114" s="340" t="s">
        <v>205</v>
      </c>
      <c r="D114" s="341"/>
      <c r="E114" s="254">
        <v>4.4400000000000004</v>
      </c>
      <c r="F114" s="376"/>
      <c r="G114" s="255"/>
      <c r="H114" s="256"/>
      <c r="I114" s="251"/>
      <c r="J114" s="257"/>
      <c r="K114" s="251"/>
      <c r="M114" s="252" t="s">
        <v>205</v>
      </c>
      <c r="O114" s="241"/>
    </row>
    <row r="115" spans="1:80" x14ac:dyDescent="0.2">
      <c r="A115" s="250"/>
      <c r="B115" s="253"/>
      <c r="C115" s="340" t="s">
        <v>206</v>
      </c>
      <c r="D115" s="341"/>
      <c r="E115" s="254">
        <v>3.2856000000000001</v>
      </c>
      <c r="F115" s="376"/>
      <c r="G115" s="255"/>
      <c r="H115" s="256"/>
      <c r="I115" s="251"/>
      <c r="J115" s="257"/>
      <c r="K115" s="251"/>
      <c r="M115" s="252" t="s">
        <v>206</v>
      </c>
      <c r="O115" s="241"/>
    </row>
    <row r="116" spans="1:80" x14ac:dyDescent="0.2">
      <c r="A116" s="250"/>
      <c r="B116" s="253"/>
      <c r="C116" s="340" t="s">
        <v>188</v>
      </c>
      <c r="D116" s="341"/>
      <c r="E116" s="254">
        <v>0</v>
      </c>
      <c r="F116" s="376"/>
      <c r="G116" s="255"/>
      <c r="H116" s="256"/>
      <c r="I116" s="251"/>
      <c r="J116" s="257"/>
      <c r="K116" s="251"/>
      <c r="M116" s="252" t="s">
        <v>188</v>
      </c>
      <c r="O116" s="241"/>
    </row>
    <row r="117" spans="1:80" x14ac:dyDescent="0.2">
      <c r="A117" s="250"/>
      <c r="B117" s="253"/>
      <c r="C117" s="340" t="s">
        <v>207</v>
      </c>
      <c r="D117" s="341"/>
      <c r="E117" s="254">
        <v>9.36</v>
      </c>
      <c r="F117" s="376"/>
      <c r="G117" s="255"/>
      <c r="H117" s="256"/>
      <c r="I117" s="251"/>
      <c r="J117" s="257"/>
      <c r="K117" s="251"/>
      <c r="M117" s="252" t="s">
        <v>207</v>
      </c>
      <c r="O117" s="241"/>
    </row>
    <row r="118" spans="1:80" x14ac:dyDescent="0.2">
      <c r="A118" s="250"/>
      <c r="B118" s="253"/>
      <c r="C118" s="340" t="s">
        <v>208</v>
      </c>
      <c r="D118" s="341"/>
      <c r="E118" s="254">
        <v>9.3239999999999998</v>
      </c>
      <c r="F118" s="376"/>
      <c r="G118" s="255"/>
      <c r="H118" s="256"/>
      <c r="I118" s="251"/>
      <c r="J118" s="257"/>
      <c r="K118" s="251"/>
      <c r="M118" s="252" t="s">
        <v>208</v>
      </c>
      <c r="O118" s="241"/>
    </row>
    <row r="119" spans="1:80" x14ac:dyDescent="0.2">
      <c r="A119" s="250"/>
      <c r="B119" s="253"/>
      <c r="C119" s="340" t="s">
        <v>209</v>
      </c>
      <c r="D119" s="341"/>
      <c r="E119" s="254">
        <v>7.9032</v>
      </c>
      <c r="F119" s="376"/>
      <c r="G119" s="255"/>
      <c r="H119" s="256"/>
      <c r="I119" s="251"/>
      <c r="J119" s="257"/>
      <c r="K119" s="251"/>
      <c r="M119" s="252" t="s">
        <v>209</v>
      </c>
      <c r="O119" s="241"/>
    </row>
    <row r="120" spans="1:80" x14ac:dyDescent="0.2">
      <c r="A120" s="250"/>
      <c r="B120" s="253"/>
      <c r="C120" s="340" t="s">
        <v>210</v>
      </c>
      <c r="D120" s="341"/>
      <c r="E120" s="254">
        <v>5.5944000000000003</v>
      </c>
      <c r="F120" s="376"/>
      <c r="G120" s="255"/>
      <c r="H120" s="256"/>
      <c r="I120" s="251"/>
      <c r="J120" s="257"/>
      <c r="K120" s="251"/>
      <c r="M120" s="252" t="s">
        <v>210</v>
      </c>
      <c r="O120" s="241"/>
    </row>
    <row r="121" spans="1:80" x14ac:dyDescent="0.2">
      <c r="A121" s="250"/>
      <c r="B121" s="253"/>
      <c r="C121" s="340" t="s">
        <v>196</v>
      </c>
      <c r="D121" s="341"/>
      <c r="E121" s="254">
        <v>0</v>
      </c>
      <c r="F121" s="376"/>
      <c r="G121" s="255"/>
      <c r="H121" s="256"/>
      <c r="I121" s="251"/>
      <c r="J121" s="257"/>
      <c r="K121" s="251"/>
      <c r="M121" s="252" t="s">
        <v>196</v>
      </c>
      <c r="O121" s="241"/>
    </row>
    <row r="122" spans="1:80" x14ac:dyDescent="0.2">
      <c r="A122" s="250"/>
      <c r="B122" s="253"/>
      <c r="C122" s="340" t="s">
        <v>211</v>
      </c>
      <c r="D122" s="341"/>
      <c r="E122" s="254">
        <v>4.6619999999999999</v>
      </c>
      <c r="F122" s="376"/>
      <c r="G122" s="255"/>
      <c r="H122" s="256"/>
      <c r="I122" s="251"/>
      <c r="J122" s="257"/>
      <c r="K122" s="251"/>
      <c r="M122" s="252" t="s">
        <v>211</v>
      </c>
      <c r="O122" s="241"/>
    </row>
    <row r="123" spans="1:80" x14ac:dyDescent="0.2">
      <c r="A123" s="250"/>
      <c r="B123" s="253"/>
      <c r="C123" s="340" t="s">
        <v>212</v>
      </c>
      <c r="D123" s="341"/>
      <c r="E123" s="254">
        <v>2.8860000000000001</v>
      </c>
      <c r="F123" s="376"/>
      <c r="G123" s="255"/>
      <c r="H123" s="256"/>
      <c r="I123" s="251"/>
      <c r="J123" s="257"/>
      <c r="K123" s="251"/>
      <c r="M123" s="252" t="s">
        <v>212</v>
      </c>
      <c r="O123" s="241"/>
    </row>
    <row r="124" spans="1:80" x14ac:dyDescent="0.2">
      <c r="A124" s="250"/>
      <c r="B124" s="253"/>
      <c r="C124" s="340" t="s">
        <v>213</v>
      </c>
      <c r="D124" s="341"/>
      <c r="E124" s="254">
        <v>5.3502000000000001</v>
      </c>
      <c r="F124" s="376"/>
      <c r="G124" s="255"/>
      <c r="H124" s="256"/>
      <c r="I124" s="251"/>
      <c r="J124" s="257"/>
      <c r="K124" s="251"/>
      <c r="M124" s="252" t="s">
        <v>213</v>
      </c>
      <c r="O124" s="241"/>
    </row>
    <row r="125" spans="1:80" x14ac:dyDescent="0.2">
      <c r="A125" s="250"/>
      <c r="B125" s="253"/>
      <c r="C125" s="347" t="s">
        <v>187</v>
      </c>
      <c r="D125" s="341"/>
      <c r="E125" s="278">
        <v>86.687000000000012</v>
      </c>
      <c r="F125" s="376"/>
      <c r="G125" s="255"/>
      <c r="H125" s="256"/>
      <c r="I125" s="251"/>
      <c r="J125" s="257"/>
      <c r="K125" s="251"/>
      <c r="M125" s="252" t="s">
        <v>187</v>
      </c>
      <c r="O125" s="241"/>
    </row>
    <row r="126" spans="1:80" x14ac:dyDescent="0.2">
      <c r="A126" s="250"/>
      <c r="B126" s="253"/>
      <c r="C126" s="340" t="s">
        <v>216</v>
      </c>
      <c r="D126" s="341"/>
      <c r="E126" s="254">
        <v>-43.343499999999999</v>
      </c>
      <c r="F126" s="376"/>
      <c r="G126" s="255"/>
      <c r="H126" s="256"/>
      <c r="I126" s="251"/>
      <c r="J126" s="257"/>
      <c r="K126" s="251"/>
      <c r="M126" s="252" t="s">
        <v>216</v>
      </c>
      <c r="O126" s="241"/>
    </row>
    <row r="127" spans="1:80" x14ac:dyDescent="0.2">
      <c r="A127" s="242">
        <v>8</v>
      </c>
      <c r="B127" s="243" t="s">
        <v>223</v>
      </c>
      <c r="C127" s="244" t="s">
        <v>224</v>
      </c>
      <c r="D127" s="245" t="s">
        <v>116</v>
      </c>
      <c r="E127" s="246">
        <v>43.343499999999999</v>
      </c>
      <c r="F127" s="375"/>
      <c r="G127" s="247">
        <f>E127*F127</f>
        <v>0</v>
      </c>
      <c r="H127" s="248">
        <v>0</v>
      </c>
      <c r="I127" s="249">
        <f>E127*H127</f>
        <v>0</v>
      </c>
      <c r="J127" s="248">
        <v>0</v>
      </c>
      <c r="K127" s="249">
        <f>E127*J127</f>
        <v>0</v>
      </c>
      <c r="O127" s="241">
        <v>2</v>
      </c>
      <c r="AA127" s="214">
        <v>1</v>
      </c>
      <c r="AB127" s="214">
        <v>1</v>
      </c>
      <c r="AC127" s="214">
        <v>1</v>
      </c>
      <c r="AZ127" s="214">
        <v>1</v>
      </c>
      <c r="BA127" s="214">
        <f>IF(AZ127=1,G127,0)</f>
        <v>0</v>
      </c>
      <c r="BB127" s="214">
        <f>IF(AZ127=2,G127,0)</f>
        <v>0</v>
      </c>
      <c r="BC127" s="214">
        <f>IF(AZ127=3,G127,0)</f>
        <v>0</v>
      </c>
      <c r="BD127" s="214">
        <f>IF(AZ127=4,G127,0)</f>
        <v>0</v>
      </c>
      <c r="BE127" s="214">
        <f>IF(AZ127=5,G127,0)</f>
        <v>0</v>
      </c>
      <c r="CA127" s="241">
        <v>1</v>
      </c>
      <c r="CB127" s="241">
        <v>1</v>
      </c>
    </row>
    <row r="128" spans="1:80" x14ac:dyDescent="0.2">
      <c r="A128" s="250"/>
      <c r="B128" s="253"/>
      <c r="C128" s="340" t="s">
        <v>181</v>
      </c>
      <c r="D128" s="341"/>
      <c r="E128" s="254">
        <v>0</v>
      </c>
      <c r="F128" s="376"/>
      <c r="G128" s="255"/>
      <c r="H128" s="256"/>
      <c r="I128" s="251"/>
      <c r="J128" s="257"/>
      <c r="K128" s="251"/>
      <c r="M128" s="252" t="s">
        <v>181</v>
      </c>
      <c r="O128" s="241"/>
    </row>
    <row r="129" spans="1:15" x14ac:dyDescent="0.2">
      <c r="A129" s="250"/>
      <c r="B129" s="253"/>
      <c r="C129" s="340" t="s">
        <v>182</v>
      </c>
      <c r="D129" s="341"/>
      <c r="E129" s="254">
        <v>0</v>
      </c>
      <c r="F129" s="376"/>
      <c r="G129" s="255"/>
      <c r="H129" s="256"/>
      <c r="I129" s="251"/>
      <c r="J129" s="257"/>
      <c r="K129" s="251"/>
      <c r="M129" s="252" t="s">
        <v>182</v>
      </c>
      <c r="O129" s="241"/>
    </row>
    <row r="130" spans="1:15" x14ac:dyDescent="0.2">
      <c r="A130" s="250"/>
      <c r="B130" s="253"/>
      <c r="C130" s="340" t="s">
        <v>202</v>
      </c>
      <c r="D130" s="341"/>
      <c r="E130" s="254">
        <v>6.5712000000000002</v>
      </c>
      <c r="F130" s="376"/>
      <c r="G130" s="255"/>
      <c r="H130" s="256"/>
      <c r="I130" s="251"/>
      <c r="J130" s="257"/>
      <c r="K130" s="251"/>
      <c r="M130" s="252" t="s">
        <v>202</v>
      </c>
      <c r="O130" s="241"/>
    </row>
    <row r="131" spans="1:15" x14ac:dyDescent="0.2">
      <c r="A131" s="250"/>
      <c r="B131" s="253"/>
      <c r="C131" s="340" t="s">
        <v>203</v>
      </c>
      <c r="D131" s="341"/>
      <c r="E131" s="254">
        <v>16.738800000000001</v>
      </c>
      <c r="F131" s="376"/>
      <c r="G131" s="255"/>
      <c r="H131" s="256"/>
      <c r="I131" s="251"/>
      <c r="J131" s="257"/>
      <c r="K131" s="251"/>
      <c r="M131" s="252" t="s">
        <v>203</v>
      </c>
      <c r="O131" s="241"/>
    </row>
    <row r="132" spans="1:15" x14ac:dyDescent="0.2">
      <c r="A132" s="250"/>
      <c r="B132" s="253"/>
      <c r="C132" s="340" t="s">
        <v>204</v>
      </c>
      <c r="D132" s="341"/>
      <c r="E132" s="254">
        <v>10.5716</v>
      </c>
      <c r="F132" s="376"/>
      <c r="G132" s="255"/>
      <c r="H132" s="256"/>
      <c r="I132" s="251"/>
      <c r="J132" s="257"/>
      <c r="K132" s="251"/>
      <c r="M132" s="252" t="s">
        <v>204</v>
      </c>
      <c r="O132" s="241"/>
    </row>
    <row r="133" spans="1:15" x14ac:dyDescent="0.2">
      <c r="A133" s="250"/>
      <c r="B133" s="253"/>
      <c r="C133" s="340" t="s">
        <v>205</v>
      </c>
      <c r="D133" s="341"/>
      <c r="E133" s="254">
        <v>4.4400000000000004</v>
      </c>
      <c r="F133" s="376"/>
      <c r="G133" s="255"/>
      <c r="H133" s="256"/>
      <c r="I133" s="251"/>
      <c r="J133" s="257"/>
      <c r="K133" s="251"/>
      <c r="M133" s="252" t="s">
        <v>205</v>
      </c>
      <c r="O133" s="241"/>
    </row>
    <row r="134" spans="1:15" x14ac:dyDescent="0.2">
      <c r="A134" s="250"/>
      <c r="B134" s="253"/>
      <c r="C134" s="340" t="s">
        <v>206</v>
      </c>
      <c r="D134" s="341"/>
      <c r="E134" s="254">
        <v>3.2856000000000001</v>
      </c>
      <c r="F134" s="376"/>
      <c r="G134" s="255"/>
      <c r="H134" s="256"/>
      <c r="I134" s="251"/>
      <c r="J134" s="257"/>
      <c r="K134" s="251"/>
      <c r="M134" s="252" t="s">
        <v>206</v>
      </c>
      <c r="O134" s="241"/>
    </row>
    <row r="135" spans="1:15" x14ac:dyDescent="0.2">
      <c r="A135" s="250"/>
      <c r="B135" s="253"/>
      <c r="C135" s="340" t="s">
        <v>188</v>
      </c>
      <c r="D135" s="341"/>
      <c r="E135" s="254">
        <v>0</v>
      </c>
      <c r="F135" s="376"/>
      <c r="G135" s="255"/>
      <c r="H135" s="256"/>
      <c r="I135" s="251"/>
      <c r="J135" s="257"/>
      <c r="K135" s="251"/>
      <c r="M135" s="252" t="s">
        <v>188</v>
      </c>
      <c r="O135" s="241"/>
    </row>
    <row r="136" spans="1:15" x14ac:dyDescent="0.2">
      <c r="A136" s="250"/>
      <c r="B136" s="253"/>
      <c r="C136" s="340" t="s">
        <v>207</v>
      </c>
      <c r="D136" s="341"/>
      <c r="E136" s="254">
        <v>9.36</v>
      </c>
      <c r="F136" s="376"/>
      <c r="G136" s="255"/>
      <c r="H136" s="256"/>
      <c r="I136" s="251"/>
      <c r="J136" s="257"/>
      <c r="K136" s="251"/>
      <c r="M136" s="252" t="s">
        <v>207</v>
      </c>
      <c r="O136" s="241"/>
    </row>
    <row r="137" spans="1:15" x14ac:dyDescent="0.2">
      <c r="A137" s="250"/>
      <c r="B137" s="253"/>
      <c r="C137" s="340" t="s">
        <v>208</v>
      </c>
      <c r="D137" s="341"/>
      <c r="E137" s="254">
        <v>9.3239999999999998</v>
      </c>
      <c r="F137" s="376"/>
      <c r="G137" s="255"/>
      <c r="H137" s="256"/>
      <c r="I137" s="251"/>
      <c r="J137" s="257"/>
      <c r="K137" s="251"/>
      <c r="M137" s="252" t="s">
        <v>208</v>
      </c>
      <c r="O137" s="241"/>
    </row>
    <row r="138" spans="1:15" x14ac:dyDescent="0.2">
      <c r="A138" s="250"/>
      <c r="B138" s="253"/>
      <c r="C138" s="340" t="s">
        <v>209</v>
      </c>
      <c r="D138" s="341"/>
      <c r="E138" s="254">
        <v>7.9032</v>
      </c>
      <c r="F138" s="376"/>
      <c r="G138" s="255"/>
      <c r="H138" s="256"/>
      <c r="I138" s="251"/>
      <c r="J138" s="257"/>
      <c r="K138" s="251"/>
      <c r="M138" s="252" t="s">
        <v>209</v>
      </c>
      <c r="O138" s="241"/>
    </row>
    <row r="139" spans="1:15" x14ac:dyDescent="0.2">
      <c r="A139" s="250"/>
      <c r="B139" s="253"/>
      <c r="C139" s="340" t="s">
        <v>210</v>
      </c>
      <c r="D139" s="341"/>
      <c r="E139" s="254">
        <v>5.5944000000000003</v>
      </c>
      <c r="F139" s="376"/>
      <c r="G139" s="255"/>
      <c r="H139" s="256"/>
      <c r="I139" s="251"/>
      <c r="J139" s="257"/>
      <c r="K139" s="251"/>
      <c r="M139" s="252" t="s">
        <v>210</v>
      </c>
      <c r="O139" s="241"/>
    </row>
    <row r="140" spans="1:15" x14ac:dyDescent="0.2">
      <c r="A140" s="250"/>
      <c r="B140" s="253"/>
      <c r="C140" s="340" t="s">
        <v>196</v>
      </c>
      <c r="D140" s="341"/>
      <c r="E140" s="254">
        <v>0</v>
      </c>
      <c r="F140" s="376"/>
      <c r="G140" s="255"/>
      <c r="H140" s="256"/>
      <c r="I140" s="251"/>
      <c r="J140" s="257"/>
      <c r="K140" s="251"/>
      <c r="M140" s="252" t="s">
        <v>196</v>
      </c>
      <c r="O140" s="241"/>
    </row>
    <row r="141" spans="1:15" x14ac:dyDescent="0.2">
      <c r="A141" s="250"/>
      <c r="B141" s="253"/>
      <c r="C141" s="340" t="s">
        <v>211</v>
      </c>
      <c r="D141" s="341"/>
      <c r="E141" s="254">
        <v>4.6619999999999999</v>
      </c>
      <c r="F141" s="376"/>
      <c r="G141" s="255"/>
      <c r="H141" s="256"/>
      <c r="I141" s="251"/>
      <c r="J141" s="257"/>
      <c r="K141" s="251"/>
      <c r="M141" s="252" t="s">
        <v>211</v>
      </c>
      <c r="O141" s="241"/>
    </row>
    <row r="142" spans="1:15" x14ac:dyDescent="0.2">
      <c r="A142" s="250"/>
      <c r="B142" s="253"/>
      <c r="C142" s="340" t="s">
        <v>212</v>
      </c>
      <c r="D142" s="341"/>
      <c r="E142" s="254">
        <v>2.8860000000000001</v>
      </c>
      <c r="F142" s="376"/>
      <c r="G142" s="255"/>
      <c r="H142" s="256"/>
      <c r="I142" s="251"/>
      <c r="J142" s="257"/>
      <c r="K142" s="251"/>
      <c r="M142" s="252" t="s">
        <v>212</v>
      </c>
      <c r="O142" s="241"/>
    </row>
    <row r="143" spans="1:15" x14ac:dyDescent="0.2">
      <c r="A143" s="250"/>
      <c r="B143" s="253"/>
      <c r="C143" s="340" t="s">
        <v>213</v>
      </c>
      <c r="D143" s="341"/>
      <c r="E143" s="254">
        <v>5.3502000000000001</v>
      </c>
      <c r="F143" s="376"/>
      <c r="G143" s="255"/>
      <c r="H143" s="256"/>
      <c r="I143" s="251"/>
      <c r="J143" s="257"/>
      <c r="K143" s="251"/>
      <c r="M143" s="252" t="s">
        <v>213</v>
      </c>
      <c r="O143" s="241"/>
    </row>
    <row r="144" spans="1:15" x14ac:dyDescent="0.2">
      <c r="A144" s="250"/>
      <c r="B144" s="253"/>
      <c r="C144" s="347" t="s">
        <v>187</v>
      </c>
      <c r="D144" s="341"/>
      <c r="E144" s="278">
        <v>86.687000000000012</v>
      </c>
      <c r="F144" s="376"/>
      <c r="G144" s="255"/>
      <c r="H144" s="256"/>
      <c r="I144" s="251"/>
      <c r="J144" s="257"/>
      <c r="K144" s="251"/>
      <c r="M144" s="252" t="s">
        <v>187</v>
      </c>
      <c r="O144" s="241"/>
    </row>
    <row r="145" spans="1:80" x14ac:dyDescent="0.2">
      <c r="A145" s="250"/>
      <c r="B145" s="253"/>
      <c r="C145" s="340" t="s">
        <v>216</v>
      </c>
      <c r="D145" s="341"/>
      <c r="E145" s="254">
        <v>-43.343499999999999</v>
      </c>
      <c r="F145" s="376"/>
      <c r="G145" s="255"/>
      <c r="H145" s="256"/>
      <c r="I145" s="251"/>
      <c r="J145" s="257"/>
      <c r="K145" s="251"/>
      <c r="M145" s="252" t="s">
        <v>216</v>
      </c>
      <c r="O145" s="241"/>
    </row>
    <row r="146" spans="1:80" x14ac:dyDescent="0.2">
      <c r="A146" s="242">
        <v>9</v>
      </c>
      <c r="B146" s="243" t="s">
        <v>114</v>
      </c>
      <c r="C146" s="244" t="s">
        <v>115</v>
      </c>
      <c r="D146" s="245" t="s">
        <v>116</v>
      </c>
      <c r="E146" s="246">
        <v>43.343499999999999</v>
      </c>
      <c r="F146" s="375"/>
      <c r="G146" s="247">
        <f>E146*F146</f>
        <v>0</v>
      </c>
      <c r="H146" s="248">
        <v>0</v>
      </c>
      <c r="I146" s="249">
        <f>E146*H146</f>
        <v>0</v>
      </c>
      <c r="J146" s="248">
        <v>0</v>
      </c>
      <c r="K146" s="249">
        <f>E146*J146</f>
        <v>0</v>
      </c>
      <c r="O146" s="241">
        <v>2</v>
      </c>
      <c r="AA146" s="214">
        <v>1</v>
      </c>
      <c r="AB146" s="214">
        <v>1</v>
      </c>
      <c r="AC146" s="214">
        <v>1</v>
      </c>
      <c r="AZ146" s="214">
        <v>1</v>
      </c>
      <c r="BA146" s="214">
        <f>IF(AZ146=1,G146,0)</f>
        <v>0</v>
      </c>
      <c r="BB146" s="214">
        <f>IF(AZ146=2,G146,0)</f>
        <v>0</v>
      </c>
      <c r="BC146" s="214">
        <f>IF(AZ146=3,G146,0)</f>
        <v>0</v>
      </c>
      <c r="BD146" s="214">
        <f>IF(AZ146=4,G146,0)</f>
        <v>0</v>
      </c>
      <c r="BE146" s="214">
        <f>IF(AZ146=5,G146,0)</f>
        <v>0</v>
      </c>
      <c r="CA146" s="241">
        <v>1</v>
      </c>
      <c r="CB146" s="241">
        <v>1</v>
      </c>
    </row>
    <row r="147" spans="1:80" x14ac:dyDescent="0.2">
      <c r="A147" s="250"/>
      <c r="B147" s="253"/>
      <c r="C147" s="340" t="s">
        <v>181</v>
      </c>
      <c r="D147" s="341"/>
      <c r="E147" s="254">
        <v>0</v>
      </c>
      <c r="F147" s="376"/>
      <c r="G147" s="255"/>
      <c r="H147" s="256"/>
      <c r="I147" s="251"/>
      <c r="J147" s="257"/>
      <c r="K147" s="251"/>
      <c r="M147" s="252" t="s">
        <v>181</v>
      </c>
      <c r="O147" s="241"/>
    </row>
    <row r="148" spans="1:80" x14ac:dyDescent="0.2">
      <c r="A148" s="250"/>
      <c r="B148" s="253"/>
      <c r="C148" s="340" t="s">
        <v>182</v>
      </c>
      <c r="D148" s="341"/>
      <c r="E148" s="254">
        <v>0</v>
      </c>
      <c r="F148" s="376"/>
      <c r="G148" s="255"/>
      <c r="H148" s="256"/>
      <c r="I148" s="251"/>
      <c r="J148" s="257"/>
      <c r="K148" s="251"/>
      <c r="M148" s="252" t="s">
        <v>182</v>
      </c>
      <c r="O148" s="241"/>
    </row>
    <row r="149" spans="1:80" x14ac:dyDescent="0.2">
      <c r="A149" s="250"/>
      <c r="B149" s="253"/>
      <c r="C149" s="340" t="s">
        <v>202</v>
      </c>
      <c r="D149" s="341"/>
      <c r="E149" s="254">
        <v>6.5712000000000002</v>
      </c>
      <c r="F149" s="376"/>
      <c r="G149" s="255"/>
      <c r="H149" s="256"/>
      <c r="I149" s="251"/>
      <c r="J149" s="257"/>
      <c r="K149" s="251"/>
      <c r="M149" s="252" t="s">
        <v>202</v>
      </c>
      <c r="O149" s="241"/>
    </row>
    <row r="150" spans="1:80" x14ac:dyDescent="0.2">
      <c r="A150" s="250"/>
      <c r="B150" s="253"/>
      <c r="C150" s="340" t="s">
        <v>203</v>
      </c>
      <c r="D150" s="341"/>
      <c r="E150" s="254">
        <v>16.738800000000001</v>
      </c>
      <c r="F150" s="376"/>
      <c r="G150" s="255"/>
      <c r="H150" s="256"/>
      <c r="I150" s="251"/>
      <c r="J150" s="257"/>
      <c r="K150" s="251"/>
      <c r="M150" s="252" t="s">
        <v>203</v>
      </c>
      <c r="O150" s="241"/>
    </row>
    <row r="151" spans="1:80" x14ac:dyDescent="0.2">
      <c r="A151" s="250"/>
      <c r="B151" s="253"/>
      <c r="C151" s="340" t="s">
        <v>204</v>
      </c>
      <c r="D151" s="341"/>
      <c r="E151" s="254">
        <v>10.5716</v>
      </c>
      <c r="F151" s="376"/>
      <c r="G151" s="255"/>
      <c r="H151" s="256"/>
      <c r="I151" s="251"/>
      <c r="J151" s="257"/>
      <c r="K151" s="251"/>
      <c r="M151" s="252" t="s">
        <v>204</v>
      </c>
      <c r="O151" s="241"/>
    </row>
    <row r="152" spans="1:80" x14ac:dyDescent="0.2">
      <c r="A152" s="250"/>
      <c r="B152" s="253"/>
      <c r="C152" s="340" t="s">
        <v>205</v>
      </c>
      <c r="D152" s="341"/>
      <c r="E152" s="254">
        <v>4.4400000000000004</v>
      </c>
      <c r="F152" s="376"/>
      <c r="G152" s="255"/>
      <c r="H152" s="256"/>
      <c r="I152" s="251"/>
      <c r="J152" s="257"/>
      <c r="K152" s="251"/>
      <c r="M152" s="252" t="s">
        <v>205</v>
      </c>
      <c r="O152" s="241"/>
    </row>
    <row r="153" spans="1:80" x14ac:dyDescent="0.2">
      <c r="A153" s="250"/>
      <c r="B153" s="253"/>
      <c r="C153" s="340" t="s">
        <v>206</v>
      </c>
      <c r="D153" s="341"/>
      <c r="E153" s="254">
        <v>3.2856000000000001</v>
      </c>
      <c r="F153" s="376"/>
      <c r="G153" s="255"/>
      <c r="H153" s="256"/>
      <c r="I153" s="251"/>
      <c r="J153" s="257"/>
      <c r="K153" s="251"/>
      <c r="M153" s="252" t="s">
        <v>206</v>
      </c>
      <c r="O153" s="241"/>
    </row>
    <row r="154" spans="1:80" x14ac:dyDescent="0.2">
      <c r="A154" s="250"/>
      <c r="B154" s="253"/>
      <c r="C154" s="340" t="s">
        <v>188</v>
      </c>
      <c r="D154" s="341"/>
      <c r="E154" s="254">
        <v>0</v>
      </c>
      <c r="F154" s="376"/>
      <c r="G154" s="255"/>
      <c r="H154" s="256"/>
      <c r="I154" s="251"/>
      <c r="J154" s="257"/>
      <c r="K154" s="251"/>
      <c r="M154" s="252" t="s">
        <v>188</v>
      </c>
      <c r="O154" s="241"/>
    </row>
    <row r="155" spans="1:80" x14ac:dyDescent="0.2">
      <c r="A155" s="250"/>
      <c r="B155" s="253"/>
      <c r="C155" s="340" t="s">
        <v>207</v>
      </c>
      <c r="D155" s="341"/>
      <c r="E155" s="254">
        <v>9.36</v>
      </c>
      <c r="F155" s="376"/>
      <c r="G155" s="255"/>
      <c r="H155" s="256"/>
      <c r="I155" s="251"/>
      <c r="J155" s="257"/>
      <c r="K155" s="251"/>
      <c r="M155" s="252" t="s">
        <v>207</v>
      </c>
      <c r="O155" s="241"/>
    </row>
    <row r="156" spans="1:80" x14ac:dyDescent="0.2">
      <c r="A156" s="250"/>
      <c r="B156" s="253"/>
      <c r="C156" s="340" t="s">
        <v>208</v>
      </c>
      <c r="D156" s="341"/>
      <c r="E156" s="254">
        <v>9.3239999999999998</v>
      </c>
      <c r="F156" s="376"/>
      <c r="G156" s="255"/>
      <c r="H156" s="256"/>
      <c r="I156" s="251"/>
      <c r="J156" s="257"/>
      <c r="K156" s="251"/>
      <c r="M156" s="252" t="s">
        <v>208</v>
      </c>
      <c r="O156" s="241"/>
    </row>
    <row r="157" spans="1:80" x14ac:dyDescent="0.2">
      <c r="A157" s="250"/>
      <c r="B157" s="253"/>
      <c r="C157" s="340" t="s">
        <v>209</v>
      </c>
      <c r="D157" s="341"/>
      <c r="E157" s="254">
        <v>7.9032</v>
      </c>
      <c r="F157" s="376"/>
      <c r="G157" s="255"/>
      <c r="H157" s="256"/>
      <c r="I157" s="251"/>
      <c r="J157" s="257"/>
      <c r="K157" s="251"/>
      <c r="M157" s="252" t="s">
        <v>209</v>
      </c>
      <c r="O157" s="241"/>
    </row>
    <row r="158" spans="1:80" x14ac:dyDescent="0.2">
      <c r="A158" s="250"/>
      <c r="B158" s="253"/>
      <c r="C158" s="340" t="s">
        <v>210</v>
      </c>
      <c r="D158" s="341"/>
      <c r="E158" s="254">
        <v>5.5944000000000003</v>
      </c>
      <c r="F158" s="376"/>
      <c r="G158" s="255"/>
      <c r="H158" s="256"/>
      <c r="I158" s="251"/>
      <c r="J158" s="257"/>
      <c r="K158" s="251"/>
      <c r="M158" s="252" t="s">
        <v>210</v>
      </c>
      <c r="O158" s="241"/>
    </row>
    <row r="159" spans="1:80" x14ac:dyDescent="0.2">
      <c r="A159" s="250"/>
      <c r="B159" s="253"/>
      <c r="C159" s="340" t="s">
        <v>196</v>
      </c>
      <c r="D159" s="341"/>
      <c r="E159" s="254">
        <v>0</v>
      </c>
      <c r="F159" s="376"/>
      <c r="G159" s="255"/>
      <c r="H159" s="256"/>
      <c r="I159" s="251"/>
      <c r="J159" s="257"/>
      <c r="K159" s="251"/>
      <c r="M159" s="252" t="s">
        <v>196</v>
      </c>
      <c r="O159" s="241"/>
    </row>
    <row r="160" spans="1:80" x14ac:dyDescent="0.2">
      <c r="A160" s="250"/>
      <c r="B160" s="253"/>
      <c r="C160" s="340" t="s">
        <v>211</v>
      </c>
      <c r="D160" s="341"/>
      <c r="E160" s="254">
        <v>4.6619999999999999</v>
      </c>
      <c r="F160" s="376"/>
      <c r="G160" s="255"/>
      <c r="H160" s="256"/>
      <c r="I160" s="251"/>
      <c r="J160" s="257"/>
      <c r="K160" s="251"/>
      <c r="M160" s="252" t="s">
        <v>211</v>
      </c>
      <c r="O160" s="241"/>
    </row>
    <row r="161" spans="1:80" x14ac:dyDescent="0.2">
      <c r="A161" s="250"/>
      <c r="B161" s="253"/>
      <c r="C161" s="340" t="s">
        <v>212</v>
      </c>
      <c r="D161" s="341"/>
      <c r="E161" s="254">
        <v>2.8860000000000001</v>
      </c>
      <c r="F161" s="376"/>
      <c r="G161" s="255"/>
      <c r="H161" s="256"/>
      <c r="I161" s="251"/>
      <c r="J161" s="257"/>
      <c r="K161" s="251"/>
      <c r="M161" s="252" t="s">
        <v>212</v>
      </c>
      <c r="O161" s="241"/>
    </row>
    <row r="162" spans="1:80" x14ac:dyDescent="0.2">
      <c r="A162" s="250"/>
      <c r="B162" s="253"/>
      <c r="C162" s="340" t="s">
        <v>213</v>
      </c>
      <c r="D162" s="341"/>
      <c r="E162" s="254">
        <v>5.3502000000000001</v>
      </c>
      <c r="F162" s="376"/>
      <c r="G162" s="255"/>
      <c r="H162" s="256"/>
      <c r="I162" s="251"/>
      <c r="J162" s="257"/>
      <c r="K162" s="251"/>
      <c r="M162" s="252" t="s">
        <v>213</v>
      </c>
      <c r="O162" s="241"/>
    </row>
    <row r="163" spans="1:80" x14ac:dyDescent="0.2">
      <c r="A163" s="250"/>
      <c r="B163" s="253"/>
      <c r="C163" s="347" t="s">
        <v>187</v>
      </c>
      <c r="D163" s="341"/>
      <c r="E163" s="278">
        <v>86.687000000000012</v>
      </c>
      <c r="F163" s="376"/>
      <c r="G163" s="255"/>
      <c r="H163" s="256"/>
      <c r="I163" s="251"/>
      <c r="J163" s="257"/>
      <c r="K163" s="251"/>
      <c r="M163" s="252" t="s">
        <v>187</v>
      </c>
      <c r="O163" s="241"/>
    </row>
    <row r="164" spans="1:80" x14ac:dyDescent="0.2">
      <c r="A164" s="250"/>
      <c r="B164" s="253"/>
      <c r="C164" s="340" t="s">
        <v>216</v>
      </c>
      <c r="D164" s="341"/>
      <c r="E164" s="254">
        <v>-43.343499999999999</v>
      </c>
      <c r="F164" s="376"/>
      <c r="G164" s="255"/>
      <c r="H164" s="256"/>
      <c r="I164" s="251"/>
      <c r="J164" s="257"/>
      <c r="K164" s="251"/>
      <c r="M164" s="252" t="s">
        <v>216</v>
      </c>
      <c r="O164" s="241"/>
    </row>
    <row r="165" spans="1:80" x14ac:dyDescent="0.2">
      <c r="A165" s="242">
        <v>10</v>
      </c>
      <c r="B165" s="243" t="s">
        <v>173</v>
      </c>
      <c r="C165" s="244" t="s">
        <v>225</v>
      </c>
      <c r="D165" s="245" t="s">
        <v>126</v>
      </c>
      <c r="E165" s="246">
        <v>36.96</v>
      </c>
      <c r="F165" s="375"/>
      <c r="G165" s="247">
        <f>E165*F165</f>
        <v>0</v>
      </c>
      <c r="H165" s="248">
        <v>0</v>
      </c>
      <c r="I165" s="249">
        <f>E165*H165</f>
        <v>0</v>
      </c>
      <c r="J165" s="248">
        <v>0</v>
      </c>
      <c r="K165" s="249">
        <f>E165*J165</f>
        <v>0</v>
      </c>
      <c r="O165" s="241">
        <v>2</v>
      </c>
      <c r="AA165" s="214">
        <v>1</v>
      </c>
      <c r="AB165" s="214">
        <v>3</v>
      </c>
      <c r="AC165" s="214">
        <v>3</v>
      </c>
      <c r="AZ165" s="214">
        <v>1</v>
      </c>
      <c r="BA165" s="214">
        <f>IF(AZ165=1,G165,0)</f>
        <v>0</v>
      </c>
      <c r="BB165" s="214">
        <f>IF(AZ165=2,G165,0)</f>
        <v>0</v>
      </c>
      <c r="BC165" s="214">
        <f>IF(AZ165=3,G165,0)</f>
        <v>0</v>
      </c>
      <c r="BD165" s="214">
        <f>IF(AZ165=4,G165,0)</f>
        <v>0</v>
      </c>
      <c r="BE165" s="214">
        <f>IF(AZ165=5,G165,0)</f>
        <v>0</v>
      </c>
      <c r="CA165" s="241">
        <v>1</v>
      </c>
      <c r="CB165" s="241">
        <v>3</v>
      </c>
    </row>
    <row r="166" spans="1:80" x14ac:dyDescent="0.2">
      <c r="A166" s="242">
        <v>11</v>
      </c>
      <c r="B166" s="243" t="s">
        <v>226</v>
      </c>
      <c r="C166" s="244" t="s">
        <v>227</v>
      </c>
      <c r="D166" s="245" t="s">
        <v>112</v>
      </c>
      <c r="E166" s="246">
        <v>25.5</v>
      </c>
      <c r="F166" s="375"/>
      <c r="G166" s="247">
        <f>E166*F166</f>
        <v>0</v>
      </c>
      <c r="H166" s="248">
        <v>5.0000000000000002E-5</v>
      </c>
      <c r="I166" s="249">
        <f>E166*H166</f>
        <v>1.2750000000000001E-3</v>
      </c>
      <c r="J166" s="248">
        <v>0</v>
      </c>
      <c r="K166" s="249">
        <f>E166*J166</f>
        <v>0</v>
      </c>
      <c r="O166" s="241">
        <v>2</v>
      </c>
      <c r="AA166" s="214">
        <v>2</v>
      </c>
      <c r="AB166" s="214">
        <v>1</v>
      </c>
      <c r="AC166" s="214">
        <v>1</v>
      </c>
      <c r="AZ166" s="214">
        <v>1</v>
      </c>
      <c r="BA166" s="214">
        <f>IF(AZ166=1,G166,0)</f>
        <v>0</v>
      </c>
      <c r="BB166" s="214">
        <f>IF(AZ166=2,G166,0)</f>
        <v>0</v>
      </c>
      <c r="BC166" s="214">
        <f>IF(AZ166=3,G166,0)</f>
        <v>0</v>
      </c>
      <c r="BD166" s="214">
        <f>IF(AZ166=4,G166,0)</f>
        <v>0</v>
      </c>
      <c r="BE166" s="214">
        <f>IF(AZ166=5,G166,0)</f>
        <v>0</v>
      </c>
      <c r="CA166" s="241">
        <v>2</v>
      </c>
      <c r="CB166" s="241">
        <v>1</v>
      </c>
    </row>
    <row r="167" spans="1:80" x14ac:dyDescent="0.2">
      <c r="A167" s="250"/>
      <c r="B167" s="253"/>
      <c r="C167" s="340" t="s">
        <v>228</v>
      </c>
      <c r="D167" s="341"/>
      <c r="E167" s="254">
        <v>25.5</v>
      </c>
      <c r="F167" s="376"/>
      <c r="G167" s="255"/>
      <c r="H167" s="256"/>
      <c r="I167" s="251"/>
      <c r="J167" s="257"/>
      <c r="K167" s="251"/>
      <c r="M167" s="252" t="s">
        <v>228</v>
      </c>
      <c r="O167" s="241"/>
    </row>
    <row r="168" spans="1:80" x14ac:dyDescent="0.2">
      <c r="A168" s="258"/>
      <c r="B168" s="259" t="s">
        <v>102</v>
      </c>
      <c r="C168" s="260" t="s">
        <v>109</v>
      </c>
      <c r="D168" s="261"/>
      <c r="E168" s="262"/>
      <c r="F168" s="377"/>
      <c r="G168" s="264">
        <f>SUM(G7:G167)</f>
        <v>0</v>
      </c>
      <c r="H168" s="265"/>
      <c r="I168" s="266">
        <f>SUM(I7:I167)</f>
        <v>1.2750000000000001E-3</v>
      </c>
      <c r="J168" s="265"/>
      <c r="K168" s="266">
        <f>SUM(K7:K167)</f>
        <v>-48.651342</v>
      </c>
      <c r="O168" s="241">
        <v>4</v>
      </c>
      <c r="BA168" s="267">
        <f>SUM(BA7:BA167)</f>
        <v>0</v>
      </c>
      <c r="BB168" s="267">
        <f>SUM(BB7:BB167)</f>
        <v>0</v>
      </c>
      <c r="BC168" s="267">
        <f>SUM(BC7:BC167)</f>
        <v>0</v>
      </c>
      <c r="BD168" s="267">
        <f>SUM(BD7:BD167)</f>
        <v>0</v>
      </c>
      <c r="BE168" s="267">
        <f>SUM(BE7:BE167)</f>
        <v>0</v>
      </c>
    </row>
    <row r="169" spans="1:80" x14ac:dyDescent="0.2">
      <c r="A169" s="231" t="s">
        <v>98</v>
      </c>
      <c r="B169" s="232" t="s">
        <v>229</v>
      </c>
      <c r="C169" s="233" t="s">
        <v>230</v>
      </c>
      <c r="D169" s="234"/>
      <c r="E169" s="235"/>
      <c r="F169" s="378"/>
      <c r="G169" s="236"/>
      <c r="H169" s="237"/>
      <c r="I169" s="238"/>
      <c r="J169" s="239"/>
      <c r="K169" s="240"/>
      <c r="O169" s="241">
        <v>1</v>
      </c>
    </row>
    <row r="170" spans="1:80" x14ac:dyDescent="0.2">
      <c r="A170" s="242">
        <v>12</v>
      </c>
      <c r="B170" s="243" t="s">
        <v>232</v>
      </c>
      <c r="C170" s="244" t="s">
        <v>233</v>
      </c>
      <c r="D170" s="245" t="s">
        <v>116</v>
      </c>
      <c r="E170" s="246">
        <v>4.8673999999999999</v>
      </c>
      <c r="F170" s="375"/>
      <c r="G170" s="247">
        <f>E170*F170</f>
        <v>0</v>
      </c>
      <c r="H170" s="248">
        <v>3.6233499999999998</v>
      </c>
      <c r="I170" s="249">
        <f>E170*H170</f>
        <v>17.63629379</v>
      </c>
      <c r="J170" s="248">
        <v>0</v>
      </c>
      <c r="K170" s="249">
        <f>E170*J170</f>
        <v>0</v>
      </c>
      <c r="O170" s="241">
        <v>2</v>
      </c>
      <c r="AA170" s="214">
        <v>2</v>
      </c>
      <c r="AB170" s="214">
        <v>1</v>
      </c>
      <c r="AC170" s="214">
        <v>1</v>
      </c>
      <c r="AZ170" s="214">
        <v>1</v>
      </c>
      <c r="BA170" s="214">
        <f>IF(AZ170=1,G170,0)</f>
        <v>0</v>
      </c>
      <c r="BB170" s="214">
        <f>IF(AZ170=2,G170,0)</f>
        <v>0</v>
      </c>
      <c r="BC170" s="214">
        <f>IF(AZ170=3,G170,0)</f>
        <v>0</v>
      </c>
      <c r="BD170" s="214">
        <f>IF(AZ170=4,G170,0)</f>
        <v>0</v>
      </c>
      <c r="BE170" s="214">
        <f>IF(AZ170=5,G170,0)</f>
        <v>0</v>
      </c>
      <c r="CA170" s="241">
        <v>2</v>
      </c>
      <c r="CB170" s="241">
        <v>1</v>
      </c>
    </row>
    <row r="171" spans="1:80" x14ac:dyDescent="0.2">
      <c r="A171" s="250"/>
      <c r="B171" s="253"/>
      <c r="C171" s="340" t="s">
        <v>181</v>
      </c>
      <c r="D171" s="341"/>
      <c r="E171" s="254">
        <v>0</v>
      </c>
      <c r="F171" s="376"/>
      <c r="G171" s="255"/>
      <c r="H171" s="256"/>
      <c r="I171" s="251"/>
      <c r="J171" s="257"/>
      <c r="K171" s="251"/>
      <c r="M171" s="252" t="s">
        <v>181</v>
      </c>
      <c r="O171" s="241"/>
    </row>
    <row r="172" spans="1:80" x14ac:dyDescent="0.2">
      <c r="A172" s="250"/>
      <c r="B172" s="253"/>
      <c r="C172" s="340" t="s">
        <v>182</v>
      </c>
      <c r="D172" s="341"/>
      <c r="E172" s="254">
        <v>0</v>
      </c>
      <c r="F172" s="376"/>
      <c r="G172" s="255"/>
      <c r="H172" s="256"/>
      <c r="I172" s="251"/>
      <c r="J172" s="257"/>
      <c r="K172" s="251"/>
      <c r="M172" s="252" t="s">
        <v>182</v>
      </c>
      <c r="O172" s="241"/>
    </row>
    <row r="173" spans="1:80" x14ac:dyDescent="0.2">
      <c r="A173" s="250"/>
      <c r="B173" s="253"/>
      <c r="C173" s="340" t="s">
        <v>234</v>
      </c>
      <c r="D173" s="341"/>
      <c r="E173" s="254">
        <v>1.6428</v>
      </c>
      <c r="F173" s="376"/>
      <c r="G173" s="255"/>
      <c r="H173" s="256"/>
      <c r="I173" s="251"/>
      <c r="J173" s="257"/>
      <c r="K173" s="251"/>
      <c r="M173" s="252" t="s">
        <v>234</v>
      </c>
      <c r="O173" s="241"/>
    </row>
    <row r="174" spans="1:80" x14ac:dyDescent="0.2">
      <c r="A174" s="250"/>
      <c r="B174" s="253"/>
      <c r="C174" s="347" t="s">
        <v>187</v>
      </c>
      <c r="D174" s="341"/>
      <c r="E174" s="278">
        <v>1.6428</v>
      </c>
      <c r="F174" s="376"/>
      <c r="G174" s="255"/>
      <c r="H174" s="256"/>
      <c r="I174" s="251"/>
      <c r="J174" s="257"/>
      <c r="K174" s="251"/>
      <c r="M174" s="252" t="s">
        <v>187</v>
      </c>
      <c r="O174" s="241"/>
    </row>
    <row r="175" spans="1:80" x14ac:dyDescent="0.2">
      <c r="A175" s="250"/>
      <c r="B175" s="253"/>
      <c r="C175" s="340" t="s">
        <v>196</v>
      </c>
      <c r="D175" s="341"/>
      <c r="E175" s="254">
        <v>0</v>
      </c>
      <c r="F175" s="376"/>
      <c r="G175" s="255"/>
      <c r="H175" s="256"/>
      <c r="I175" s="251"/>
      <c r="J175" s="257"/>
      <c r="K175" s="251"/>
      <c r="M175" s="252" t="s">
        <v>196</v>
      </c>
      <c r="O175" s="241"/>
    </row>
    <row r="176" spans="1:80" x14ac:dyDescent="0.2">
      <c r="A176" s="250"/>
      <c r="B176" s="253"/>
      <c r="C176" s="340" t="s">
        <v>235</v>
      </c>
      <c r="D176" s="341"/>
      <c r="E176" s="254">
        <v>1.1655</v>
      </c>
      <c r="F176" s="376"/>
      <c r="G176" s="255"/>
      <c r="H176" s="256"/>
      <c r="I176" s="251"/>
      <c r="J176" s="257"/>
      <c r="K176" s="251"/>
      <c r="M176" s="252" t="s">
        <v>235</v>
      </c>
      <c r="O176" s="241"/>
    </row>
    <row r="177" spans="1:80" x14ac:dyDescent="0.2">
      <c r="A177" s="250"/>
      <c r="B177" s="253"/>
      <c r="C177" s="340" t="s">
        <v>236</v>
      </c>
      <c r="D177" s="341"/>
      <c r="E177" s="254">
        <v>0.72150000000000003</v>
      </c>
      <c r="F177" s="376"/>
      <c r="G177" s="255"/>
      <c r="H177" s="256"/>
      <c r="I177" s="251"/>
      <c r="J177" s="257"/>
      <c r="K177" s="251"/>
      <c r="M177" s="252" t="s">
        <v>236</v>
      </c>
      <c r="O177" s="241"/>
    </row>
    <row r="178" spans="1:80" x14ac:dyDescent="0.2">
      <c r="A178" s="250"/>
      <c r="B178" s="253"/>
      <c r="C178" s="340" t="s">
        <v>237</v>
      </c>
      <c r="D178" s="341"/>
      <c r="E178" s="254">
        <v>1.3375999999999999</v>
      </c>
      <c r="F178" s="376"/>
      <c r="G178" s="255"/>
      <c r="H178" s="256"/>
      <c r="I178" s="251"/>
      <c r="J178" s="257"/>
      <c r="K178" s="251"/>
      <c r="M178" s="252" t="s">
        <v>237</v>
      </c>
      <c r="O178" s="241"/>
    </row>
    <row r="179" spans="1:80" x14ac:dyDescent="0.2">
      <c r="A179" s="258"/>
      <c r="B179" s="259" t="s">
        <v>102</v>
      </c>
      <c r="C179" s="260" t="s">
        <v>231</v>
      </c>
      <c r="D179" s="261"/>
      <c r="E179" s="262"/>
      <c r="F179" s="377"/>
      <c r="G179" s="264">
        <f>SUM(G169:G178)</f>
        <v>0</v>
      </c>
      <c r="H179" s="265"/>
      <c r="I179" s="266">
        <f>SUM(I169:I178)</f>
        <v>17.63629379</v>
      </c>
      <c r="J179" s="265"/>
      <c r="K179" s="266">
        <f>SUM(K169:K178)</f>
        <v>0</v>
      </c>
      <c r="O179" s="241">
        <v>4</v>
      </c>
      <c r="BA179" s="267">
        <f>SUM(BA169:BA178)</f>
        <v>0</v>
      </c>
      <c r="BB179" s="267">
        <f>SUM(BB169:BB178)</f>
        <v>0</v>
      </c>
      <c r="BC179" s="267">
        <f>SUM(BC169:BC178)</f>
        <v>0</v>
      </c>
      <c r="BD179" s="267">
        <f>SUM(BD169:BD178)</f>
        <v>0</v>
      </c>
      <c r="BE179" s="267">
        <f>SUM(BE169:BE178)</f>
        <v>0</v>
      </c>
    </row>
    <row r="180" spans="1:80" x14ac:dyDescent="0.2">
      <c r="A180" s="231" t="s">
        <v>98</v>
      </c>
      <c r="B180" s="232" t="s">
        <v>238</v>
      </c>
      <c r="C180" s="233" t="s">
        <v>239</v>
      </c>
      <c r="D180" s="234"/>
      <c r="E180" s="235"/>
      <c r="F180" s="378"/>
      <c r="G180" s="236"/>
      <c r="H180" s="237"/>
      <c r="I180" s="238"/>
      <c r="J180" s="239"/>
      <c r="K180" s="240"/>
      <c r="O180" s="241">
        <v>1</v>
      </c>
    </row>
    <row r="181" spans="1:80" x14ac:dyDescent="0.2">
      <c r="A181" s="242">
        <v>13</v>
      </c>
      <c r="B181" s="243" t="s">
        <v>241</v>
      </c>
      <c r="C181" s="244" t="s">
        <v>242</v>
      </c>
      <c r="D181" s="245" t="s">
        <v>112</v>
      </c>
      <c r="E181" s="246">
        <v>2.4</v>
      </c>
      <c r="F181" s="375"/>
      <c r="G181" s="247">
        <f>E181*F181</f>
        <v>0</v>
      </c>
      <c r="H181" s="248">
        <v>0.11772000000000001</v>
      </c>
      <c r="I181" s="249">
        <f>E181*H181</f>
        <v>0.282528</v>
      </c>
      <c r="J181" s="248">
        <v>0</v>
      </c>
      <c r="K181" s="249">
        <f>E181*J181</f>
        <v>0</v>
      </c>
      <c r="O181" s="241">
        <v>2</v>
      </c>
      <c r="AA181" s="214">
        <v>1</v>
      </c>
      <c r="AB181" s="214">
        <v>1</v>
      </c>
      <c r="AC181" s="214">
        <v>1</v>
      </c>
      <c r="AZ181" s="214">
        <v>1</v>
      </c>
      <c r="BA181" s="214">
        <f>IF(AZ181=1,G181,0)</f>
        <v>0</v>
      </c>
      <c r="BB181" s="214">
        <f>IF(AZ181=2,G181,0)</f>
        <v>0</v>
      </c>
      <c r="BC181" s="214">
        <f>IF(AZ181=3,G181,0)</f>
        <v>0</v>
      </c>
      <c r="BD181" s="214">
        <f>IF(AZ181=4,G181,0)</f>
        <v>0</v>
      </c>
      <c r="BE181" s="214">
        <f>IF(AZ181=5,G181,0)</f>
        <v>0</v>
      </c>
      <c r="CA181" s="241">
        <v>1</v>
      </c>
      <c r="CB181" s="241">
        <v>1</v>
      </c>
    </row>
    <row r="182" spans="1:80" x14ac:dyDescent="0.2">
      <c r="A182" s="250"/>
      <c r="B182" s="253"/>
      <c r="C182" s="340" t="s">
        <v>243</v>
      </c>
      <c r="D182" s="341"/>
      <c r="E182" s="254">
        <v>2.4</v>
      </c>
      <c r="F182" s="376"/>
      <c r="G182" s="255"/>
      <c r="H182" s="256"/>
      <c r="I182" s="251"/>
      <c r="J182" s="257"/>
      <c r="K182" s="251"/>
      <c r="M182" s="252" t="s">
        <v>243</v>
      </c>
      <c r="O182" s="241"/>
    </row>
    <row r="183" spans="1:80" ht="22.5" x14ac:dyDescent="0.2">
      <c r="A183" s="242">
        <v>14</v>
      </c>
      <c r="B183" s="243" t="s">
        <v>244</v>
      </c>
      <c r="C183" s="244" t="s">
        <v>245</v>
      </c>
      <c r="D183" s="245" t="s">
        <v>112</v>
      </c>
      <c r="E183" s="246">
        <v>152.72999999999999</v>
      </c>
      <c r="F183" s="375"/>
      <c r="G183" s="247">
        <f>E183*F183</f>
        <v>0</v>
      </c>
      <c r="H183" s="248">
        <v>0.04</v>
      </c>
      <c r="I183" s="249">
        <f>E183*H183</f>
        <v>6.1091999999999995</v>
      </c>
      <c r="J183" s="248">
        <v>-0.04</v>
      </c>
      <c r="K183" s="249">
        <f>E183*J183</f>
        <v>-6.1091999999999995</v>
      </c>
      <c r="O183" s="241">
        <v>2</v>
      </c>
      <c r="AA183" s="214">
        <v>1</v>
      </c>
      <c r="AB183" s="214">
        <v>1</v>
      </c>
      <c r="AC183" s="214">
        <v>1</v>
      </c>
      <c r="AZ183" s="214">
        <v>1</v>
      </c>
      <c r="BA183" s="214">
        <f>IF(AZ183=1,G183,0)</f>
        <v>0</v>
      </c>
      <c r="BB183" s="214">
        <f>IF(AZ183=2,G183,0)</f>
        <v>0</v>
      </c>
      <c r="BC183" s="214">
        <f>IF(AZ183=3,G183,0)</f>
        <v>0</v>
      </c>
      <c r="BD183" s="214">
        <f>IF(AZ183=4,G183,0)</f>
        <v>0</v>
      </c>
      <c r="BE183" s="214">
        <f>IF(AZ183=5,G183,0)</f>
        <v>0</v>
      </c>
      <c r="CA183" s="241">
        <v>1</v>
      </c>
      <c r="CB183" s="241">
        <v>1</v>
      </c>
    </row>
    <row r="184" spans="1:80" x14ac:dyDescent="0.2">
      <c r="A184" s="250"/>
      <c r="B184" s="253"/>
      <c r="C184" s="340" t="s">
        <v>246</v>
      </c>
      <c r="D184" s="341"/>
      <c r="E184" s="254">
        <v>0</v>
      </c>
      <c r="F184" s="376"/>
      <c r="G184" s="255"/>
      <c r="H184" s="256"/>
      <c r="I184" s="251"/>
      <c r="J184" s="257"/>
      <c r="K184" s="251"/>
      <c r="M184" s="252" t="s">
        <v>246</v>
      </c>
      <c r="O184" s="241"/>
    </row>
    <row r="185" spans="1:80" x14ac:dyDescent="0.2">
      <c r="A185" s="250"/>
      <c r="B185" s="253"/>
      <c r="C185" s="340" t="s">
        <v>247</v>
      </c>
      <c r="D185" s="341"/>
      <c r="E185" s="254">
        <v>0</v>
      </c>
      <c r="F185" s="376"/>
      <c r="G185" s="255"/>
      <c r="H185" s="256"/>
      <c r="I185" s="251"/>
      <c r="J185" s="257"/>
      <c r="K185" s="251"/>
      <c r="M185" s="252" t="s">
        <v>247</v>
      </c>
      <c r="O185" s="241"/>
    </row>
    <row r="186" spans="1:80" x14ac:dyDescent="0.2">
      <c r="A186" s="250"/>
      <c r="B186" s="253"/>
      <c r="C186" s="340" t="s">
        <v>248</v>
      </c>
      <c r="D186" s="341"/>
      <c r="E186" s="254">
        <v>4.8</v>
      </c>
      <c r="F186" s="376"/>
      <c r="G186" s="255"/>
      <c r="H186" s="256"/>
      <c r="I186" s="251"/>
      <c r="J186" s="257"/>
      <c r="K186" s="251"/>
      <c r="M186" s="252" t="s">
        <v>248</v>
      </c>
      <c r="O186" s="241"/>
    </row>
    <row r="187" spans="1:80" x14ac:dyDescent="0.2">
      <c r="A187" s="250"/>
      <c r="B187" s="253"/>
      <c r="C187" s="340" t="s">
        <v>249</v>
      </c>
      <c r="D187" s="341"/>
      <c r="E187" s="254">
        <v>10.199999999999999</v>
      </c>
      <c r="F187" s="376"/>
      <c r="G187" s="255"/>
      <c r="H187" s="256"/>
      <c r="I187" s="251"/>
      <c r="J187" s="257"/>
      <c r="K187" s="251"/>
      <c r="M187" s="252" t="s">
        <v>249</v>
      </c>
      <c r="O187" s="241"/>
    </row>
    <row r="188" spans="1:80" x14ac:dyDescent="0.2">
      <c r="A188" s="250"/>
      <c r="B188" s="253"/>
      <c r="C188" s="340" t="s">
        <v>250</v>
      </c>
      <c r="D188" s="341"/>
      <c r="E188" s="254">
        <v>4.1500000000000004</v>
      </c>
      <c r="F188" s="376"/>
      <c r="G188" s="255"/>
      <c r="H188" s="256"/>
      <c r="I188" s="251"/>
      <c r="J188" s="257"/>
      <c r="K188" s="251"/>
      <c r="M188" s="252" t="s">
        <v>250</v>
      </c>
      <c r="O188" s="241"/>
    </row>
    <row r="189" spans="1:80" x14ac:dyDescent="0.2">
      <c r="A189" s="250"/>
      <c r="B189" s="253"/>
      <c r="C189" s="340" t="s">
        <v>251</v>
      </c>
      <c r="D189" s="341"/>
      <c r="E189" s="254">
        <v>9.75</v>
      </c>
      <c r="F189" s="376"/>
      <c r="G189" s="255"/>
      <c r="H189" s="256"/>
      <c r="I189" s="251"/>
      <c r="J189" s="257"/>
      <c r="K189" s="251"/>
      <c r="M189" s="252" t="s">
        <v>251</v>
      </c>
      <c r="O189" s="241"/>
    </row>
    <row r="190" spans="1:80" x14ac:dyDescent="0.2">
      <c r="A190" s="250"/>
      <c r="B190" s="253"/>
      <c r="C190" s="340" t="s">
        <v>252</v>
      </c>
      <c r="D190" s="341"/>
      <c r="E190" s="254">
        <v>2.65</v>
      </c>
      <c r="F190" s="376"/>
      <c r="G190" s="255"/>
      <c r="H190" s="256"/>
      <c r="I190" s="251"/>
      <c r="J190" s="257"/>
      <c r="K190" s="251"/>
      <c r="M190" s="252" t="s">
        <v>252</v>
      </c>
      <c r="O190" s="241"/>
    </row>
    <row r="191" spans="1:80" x14ac:dyDescent="0.2">
      <c r="A191" s="250"/>
      <c r="B191" s="253"/>
      <c r="C191" s="340" t="s">
        <v>253</v>
      </c>
      <c r="D191" s="341"/>
      <c r="E191" s="254">
        <v>3.3</v>
      </c>
      <c r="F191" s="376"/>
      <c r="G191" s="255"/>
      <c r="H191" s="256"/>
      <c r="I191" s="251"/>
      <c r="J191" s="257"/>
      <c r="K191" s="251"/>
      <c r="M191" s="252" t="s">
        <v>253</v>
      </c>
      <c r="O191" s="241"/>
    </row>
    <row r="192" spans="1:80" x14ac:dyDescent="0.2">
      <c r="A192" s="250"/>
      <c r="B192" s="253"/>
      <c r="C192" s="340" t="s">
        <v>254</v>
      </c>
      <c r="D192" s="341"/>
      <c r="E192" s="254">
        <v>6.9</v>
      </c>
      <c r="F192" s="376"/>
      <c r="G192" s="255"/>
      <c r="H192" s="256"/>
      <c r="I192" s="251"/>
      <c r="J192" s="257"/>
      <c r="K192" s="251"/>
      <c r="M192" s="252" t="s">
        <v>254</v>
      </c>
      <c r="O192" s="241"/>
    </row>
    <row r="193" spans="1:15" x14ac:dyDescent="0.2">
      <c r="A193" s="250"/>
      <c r="B193" s="253"/>
      <c r="C193" s="340" t="s">
        <v>255</v>
      </c>
      <c r="D193" s="341"/>
      <c r="E193" s="254">
        <v>3.9</v>
      </c>
      <c r="F193" s="376"/>
      <c r="G193" s="255"/>
      <c r="H193" s="256"/>
      <c r="I193" s="251"/>
      <c r="J193" s="257"/>
      <c r="K193" s="251"/>
      <c r="M193" s="252" t="s">
        <v>255</v>
      </c>
      <c r="O193" s="241"/>
    </row>
    <row r="194" spans="1:15" x14ac:dyDescent="0.2">
      <c r="A194" s="250"/>
      <c r="B194" s="253"/>
      <c r="C194" s="340" t="s">
        <v>256</v>
      </c>
      <c r="D194" s="341"/>
      <c r="E194" s="254">
        <v>3.6</v>
      </c>
      <c r="F194" s="376"/>
      <c r="G194" s="255"/>
      <c r="H194" s="256"/>
      <c r="I194" s="251"/>
      <c r="J194" s="257"/>
      <c r="K194" s="251"/>
      <c r="M194" s="252" t="s">
        <v>256</v>
      </c>
      <c r="O194" s="241"/>
    </row>
    <row r="195" spans="1:15" x14ac:dyDescent="0.2">
      <c r="A195" s="250"/>
      <c r="B195" s="253"/>
      <c r="C195" s="340" t="s">
        <v>257</v>
      </c>
      <c r="D195" s="341"/>
      <c r="E195" s="254">
        <v>9.1999999999999993</v>
      </c>
      <c r="F195" s="376"/>
      <c r="G195" s="255"/>
      <c r="H195" s="256"/>
      <c r="I195" s="251"/>
      <c r="J195" s="257"/>
      <c r="K195" s="251"/>
      <c r="M195" s="252" t="s">
        <v>257</v>
      </c>
      <c r="O195" s="241"/>
    </row>
    <row r="196" spans="1:15" x14ac:dyDescent="0.2">
      <c r="A196" s="250"/>
      <c r="B196" s="253"/>
      <c r="C196" s="340" t="s">
        <v>258</v>
      </c>
      <c r="D196" s="341"/>
      <c r="E196" s="254">
        <v>2</v>
      </c>
      <c r="F196" s="376"/>
      <c r="G196" s="255"/>
      <c r="H196" s="256"/>
      <c r="I196" s="251"/>
      <c r="J196" s="257"/>
      <c r="K196" s="251"/>
      <c r="M196" s="252" t="s">
        <v>258</v>
      </c>
      <c r="O196" s="241"/>
    </row>
    <row r="197" spans="1:15" x14ac:dyDescent="0.2">
      <c r="A197" s="250"/>
      <c r="B197" s="253"/>
      <c r="C197" s="340" t="s">
        <v>259</v>
      </c>
      <c r="D197" s="341"/>
      <c r="E197" s="254">
        <v>10</v>
      </c>
      <c r="F197" s="376"/>
      <c r="G197" s="255"/>
      <c r="H197" s="256"/>
      <c r="I197" s="251"/>
      <c r="J197" s="257"/>
      <c r="K197" s="251"/>
      <c r="M197" s="252" t="s">
        <v>259</v>
      </c>
      <c r="O197" s="241"/>
    </row>
    <row r="198" spans="1:15" x14ac:dyDescent="0.2">
      <c r="A198" s="250"/>
      <c r="B198" s="253"/>
      <c r="C198" s="340" t="s">
        <v>260</v>
      </c>
      <c r="D198" s="341"/>
      <c r="E198" s="254">
        <v>6.8</v>
      </c>
      <c r="F198" s="376"/>
      <c r="G198" s="255"/>
      <c r="H198" s="256"/>
      <c r="I198" s="251"/>
      <c r="J198" s="257"/>
      <c r="K198" s="251"/>
      <c r="M198" s="252" t="s">
        <v>260</v>
      </c>
      <c r="O198" s="241"/>
    </row>
    <row r="199" spans="1:15" x14ac:dyDescent="0.2">
      <c r="A199" s="250"/>
      <c r="B199" s="253"/>
      <c r="C199" s="340" t="s">
        <v>261</v>
      </c>
      <c r="D199" s="341"/>
      <c r="E199" s="254">
        <v>2.1</v>
      </c>
      <c r="F199" s="376"/>
      <c r="G199" s="255"/>
      <c r="H199" s="256"/>
      <c r="I199" s="251"/>
      <c r="J199" s="257"/>
      <c r="K199" s="251"/>
      <c r="M199" s="252" t="s">
        <v>261</v>
      </c>
      <c r="O199" s="241"/>
    </row>
    <row r="200" spans="1:15" x14ac:dyDescent="0.2">
      <c r="A200" s="250"/>
      <c r="B200" s="253"/>
      <c r="C200" s="340" t="s">
        <v>262</v>
      </c>
      <c r="D200" s="341"/>
      <c r="E200" s="254">
        <v>1.9</v>
      </c>
      <c r="F200" s="376"/>
      <c r="G200" s="255"/>
      <c r="H200" s="256"/>
      <c r="I200" s="251"/>
      <c r="J200" s="257"/>
      <c r="K200" s="251"/>
      <c r="M200" s="252" t="s">
        <v>262</v>
      </c>
      <c r="O200" s="241"/>
    </row>
    <row r="201" spans="1:15" x14ac:dyDescent="0.2">
      <c r="A201" s="250"/>
      <c r="B201" s="253"/>
      <c r="C201" s="340" t="s">
        <v>263</v>
      </c>
      <c r="D201" s="341"/>
      <c r="E201" s="254">
        <v>9.5500000000000007</v>
      </c>
      <c r="F201" s="376"/>
      <c r="G201" s="255"/>
      <c r="H201" s="256"/>
      <c r="I201" s="251"/>
      <c r="J201" s="257"/>
      <c r="K201" s="251"/>
      <c r="M201" s="252" t="s">
        <v>263</v>
      </c>
      <c r="O201" s="241"/>
    </row>
    <row r="202" spans="1:15" x14ac:dyDescent="0.2">
      <c r="A202" s="250"/>
      <c r="B202" s="253"/>
      <c r="C202" s="340" t="s">
        <v>264</v>
      </c>
      <c r="D202" s="341"/>
      <c r="E202" s="254">
        <v>2.8</v>
      </c>
      <c r="F202" s="376"/>
      <c r="G202" s="255"/>
      <c r="H202" s="256"/>
      <c r="I202" s="251"/>
      <c r="J202" s="257"/>
      <c r="K202" s="251"/>
      <c r="M202" s="252" t="s">
        <v>264</v>
      </c>
      <c r="O202" s="241"/>
    </row>
    <row r="203" spans="1:15" x14ac:dyDescent="0.2">
      <c r="A203" s="250"/>
      <c r="B203" s="253"/>
      <c r="C203" s="340" t="s">
        <v>265</v>
      </c>
      <c r="D203" s="341"/>
      <c r="E203" s="254">
        <v>24.9</v>
      </c>
      <c r="F203" s="376"/>
      <c r="G203" s="255"/>
      <c r="H203" s="256"/>
      <c r="I203" s="251"/>
      <c r="J203" s="257"/>
      <c r="K203" s="251"/>
      <c r="M203" s="252" t="s">
        <v>265</v>
      </c>
      <c r="O203" s="241"/>
    </row>
    <row r="204" spans="1:15" x14ac:dyDescent="0.2">
      <c r="A204" s="250"/>
      <c r="B204" s="253"/>
      <c r="C204" s="340" t="s">
        <v>266</v>
      </c>
      <c r="D204" s="341"/>
      <c r="E204" s="254">
        <v>10.3</v>
      </c>
      <c r="F204" s="376"/>
      <c r="G204" s="255"/>
      <c r="H204" s="256"/>
      <c r="I204" s="251"/>
      <c r="J204" s="257"/>
      <c r="K204" s="251"/>
      <c r="M204" s="252" t="s">
        <v>266</v>
      </c>
      <c r="O204" s="241"/>
    </row>
    <row r="205" spans="1:15" x14ac:dyDescent="0.2">
      <c r="A205" s="250"/>
      <c r="B205" s="253"/>
      <c r="C205" s="340" t="s">
        <v>267</v>
      </c>
      <c r="D205" s="341"/>
      <c r="E205" s="254">
        <v>7.15</v>
      </c>
      <c r="F205" s="376"/>
      <c r="G205" s="255"/>
      <c r="H205" s="256"/>
      <c r="I205" s="251"/>
      <c r="J205" s="257"/>
      <c r="K205" s="251"/>
      <c r="M205" s="252" t="s">
        <v>267</v>
      </c>
      <c r="O205" s="241"/>
    </row>
    <row r="206" spans="1:15" x14ac:dyDescent="0.2">
      <c r="A206" s="250"/>
      <c r="B206" s="253"/>
      <c r="C206" s="340" t="s">
        <v>268</v>
      </c>
      <c r="D206" s="341"/>
      <c r="E206" s="254">
        <v>10</v>
      </c>
      <c r="F206" s="376"/>
      <c r="G206" s="255"/>
      <c r="H206" s="256"/>
      <c r="I206" s="251"/>
      <c r="J206" s="257"/>
      <c r="K206" s="251"/>
      <c r="M206" s="252" t="s">
        <v>268</v>
      </c>
      <c r="O206" s="241"/>
    </row>
    <row r="207" spans="1:15" x14ac:dyDescent="0.2">
      <c r="A207" s="250"/>
      <c r="B207" s="253"/>
      <c r="C207" s="340" t="s">
        <v>269</v>
      </c>
      <c r="D207" s="341"/>
      <c r="E207" s="254">
        <v>10</v>
      </c>
      <c r="F207" s="376"/>
      <c r="G207" s="255"/>
      <c r="H207" s="256"/>
      <c r="I207" s="251"/>
      <c r="J207" s="257"/>
      <c r="K207" s="251"/>
      <c r="M207" s="252" t="s">
        <v>269</v>
      </c>
      <c r="O207" s="241"/>
    </row>
    <row r="208" spans="1:15" x14ac:dyDescent="0.2">
      <c r="A208" s="250"/>
      <c r="B208" s="253"/>
      <c r="C208" s="340" t="s">
        <v>270</v>
      </c>
      <c r="D208" s="341"/>
      <c r="E208" s="254">
        <v>4.9000000000000004</v>
      </c>
      <c r="F208" s="376"/>
      <c r="G208" s="255"/>
      <c r="H208" s="256"/>
      <c r="I208" s="251"/>
      <c r="J208" s="257"/>
      <c r="K208" s="251"/>
      <c r="M208" s="252" t="s">
        <v>270</v>
      </c>
      <c r="O208" s="241"/>
    </row>
    <row r="209" spans="1:15" x14ac:dyDescent="0.2">
      <c r="A209" s="250"/>
      <c r="B209" s="253"/>
      <c r="C209" s="340" t="s">
        <v>271</v>
      </c>
      <c r="D209" s="341"/>
      <c r="E209" s="254">
        <v>4.9000000000000004</v>
      </c>
      <c r="F209" s="376"/>
      <c r="G209" s="255"/>
      <c r="H209" s="256"/>
      <c r="I209" s="251"/>
      <c r="J209" s="257"/>
      <c r="K209" s="251"/>
      <c r="M209" s="252" t="s">
        <v>271</v>
      </c>
      <c r="O209" s="241"/>
    </row>
    <row r="210" spans="1:15" x14ac:dyDescent="0.2">
      <c r="A210" s="250"/>
      <c r="B210" s="253"/>
      <c r="C210" s="340" t="s">
        <v>272</v>
      </c>
      <c r="D210" s="341"/>
      <c r="E210" s="254">
        <v>5</v>
      </c>
      <c r="F210" s="376"/>
      <c r="G210" s="255"/>
      <c r="H210" s="256"/>
      <c r="I210" s="251"/>
      <c r="J210" s="257"/>
      <c r="K210" s="251"/>
      <c r="M210" s="252" t="s">
        <v>272</v>
      </c>
      <c r="O210" s="241"/>
    </row>
    <row r="211" spans="1:15" x14ac:dyDescent="0.2">
      <c r="A211" s="250"/>
      <c r="B211" s="253"/>
      <c r="C211" s="340" t="s">
        <v>273</v>
      </c>
      <c r="D211" s="341"/>
      <c r="E211" s="254">
        <v>6.4</v>
      </c>
      <c r="F211" s="376"/>
      <c r="G211" s="255"/>
      <c r="H211" s="256"/>
      <c r="I211" s="251"/>
      <c r="J211" s="257"/>
      <c r="K211" s="251"/>
      <c r="M211" s="252" t="s">
        <v>273</v>
      </c>
      <c r="O211" s="241"/>
    </row>
    <row r="212" spans="1:15" x14ac:dyDescent="0.2">
      <c r="A212" s="250"/>
      <c r="B212" s="253"/>
      <c r="C212" s="340" t="s">
        <v>274</v>
      </c>
      <c r="D212" s="341"/>
      <c r="E212" s="254">
        <v>8.85</v>
      </c>
      <c r="F212" s="376"/>
      <c r="G212" s="255"/>
      <c r="H212" s="256"/>
      <c r="I212" s="251"/>
      <c r="J212" s="257"/>
      <c r="K212" s="251"/>
      <c r="M212" s="252" t="s">
        <v>274</v>
      </c>
      <c r="O212" s="241"/>
    </row>
    <row r="213" spans="1:15" x14ac:dyDescent="0.2">
      <c r="A213" s="250"/>
      <c r="B213" s="253"/>
      <c r="C213" s="340" t="s">
        <v>275</v>
      </c>
      <c r="D213" s="341"/>
      <c r="E213" s="254">
        <v>9.85</v>
      </c>
      <c r="F213" s="376"/>
      <c r="G213" s="255"/>
      <c r="H213" s="256"/>
      <c r="I213" s="251"/>
      <c r="J213" s="257"/>
      <c r="K213" s="251"/>
      <c r="M213" s="252" t="s">
        <v>275</v>
      </c>
      <c r="O213" s="241"/>
    </row>
    <row r="214" spans="1:15" x14ac:dyDescent="0.2">
      <c r="A214" s="250"/>
      <c r="B214" s="253"/>
      <c r="C214" s="340" t="s">
        <v>276</v>
      </c>
      <c r="D214" s="341"/>
      <c r="E214" s="254">
        <v>9.3000000000000007</v>
      </c>
      <c r="F214" s="376"/>
      <c r="G214" s="255"/>
      <c r="H214" s="256"/>
      <c r="I214" s="251"/>
      <c r="J214" s="257"/>
      <c r="K214" s="251"/>
      <c r="M214" s="252" t="s">
        <v>276</v>
      </c>
      <c r="O214" s="241"/>
    </row>
    <row r="215" spans="1:15" x14ac:dyDescent="0.2">
      <c r="A215" s="250"/>
      <c r="B215" s="253"/>
      <c r="C215" s="340" t="s">
        <v>277</v>
      </c>
      <c r="D215" s="341"/>
      <c r="E215" s="254">
        <v>7.85</v>
      </c>
      <c r="F215" s="376"/>
      <c r="G215" s="255"/>
      <c r="H215" s="256"/>
      <c r="I215" s="251"/>
      <c r="J215" s="257"/>
      <c r="K215" s="251"/>
      <c r="M215" s="252" t="s">
        <v>277</v>
      </c>
      <c r="O215" s="241"/>
    </row>
    <row r="216" spans="1:15" x14ac:dyDescent="0.2">
      <c r="A216" s="250"/>
      <c r="B216" s="253"/>
      <c r="C216" s="340" t="s">
        <v>278</v>
      </c>
      <c r="D216" s="341"/>
      <c r="E216" s="254">
        <v>8.25</v>
      </c>
      <c r="F216" s="376"/>
      <c r="G216" s="255"/>
      <c r="H216" s="256"/>
      <c r="I216" s="251"/>
      <c r="J216" s="257"/>
      <c r="K216" s="251"/>
      <c r="M216" s="252" t="s">
        <v>278</v>
      </c>
      <c r="O216" s="241"/>
    </row>
    <row r="217" spans="1:15" x14ac:dyDescent="0.2">
      <c r="A217" s="250"/>
      <c r="B217" s="253"/>
      <c r="C217" s="340" t="s">
        <v>279</v>
      </c>
      <c r="D217" s="341"/>
      <c r="E217" s="254">
        <v>6.65</v>
      </c>
      <c r="F217" s="376"/>
      <c r="G217" s="255"/>
      <c r="H217" s="256"/>
      <c r="I217" s="251"/>
      <c r="J217" s="257"/>
      <c r="K217" s="251"/>
      <c r="M217" s="252" t="s">
        <v>279</v>
      </c>
      <c r="O217" s="241"/>
    </row>
    <row r="218" spans="1:15" x14ac:dyDescent="0.2">
      <c r="A218" s="250"/>
      <c r="B218" s="253"/>
      <c r="C218" s="340" t="s">
        <v>280</v>
      </c>
      <c r="D218" s="341"/>
      <c r="E218" s="254">
        <v>4.9000000000000004</v>
      </c>
      <c r="F218" s="376"/>
      <c r="G218" s="255"/>
      <c r="H218" s="256"/>
      <c r="I218" s="251"/>
      <c r="J218" s="257"/>
      <c r="K218" s="251"/>
      <c r="M218" s="252" t="s">
        <v>280</v>
      </c>
      <c r="O218" s="241"/>
    </row>
    <row r="219" spans="1:15" x14ac:dyDescent="0.2">
      <c r="A219" s="250"/>
      <c r="B219" s="253"/>
      <c r="C219" s="340" t="s">
        <v>281</v>
      </c>
      <c r="D219" s="341"/>
      <c r="E219" s="254">
        <v>4.95</v>
      </c>
      <c r="F219" s="376"/>
      <c r="G219" s="255"/>
      <c r="H219" s="256"/>
      <c r="I219" s="251"/>
      <c r="J219" s="257"/>
      <c r="K219" s="251"/>
      <c r="M219" s="252" t="s">
        <v>281</v>
      </c>
      <c r="O219" s="241"/>
    </row>
    <row r="220" spans="1:15" x14ac:dyDescent="0.2">
      <c r="A220" s="250"/>
      <c r="B220" s="253"/>
      <c r="C220" s="340" t="s">
        <v>282</v>
      </c>
      <c r="D220" s="341"/>
      <c r="E220" s="254">
        <v>4.9000000000000004</v>
      </c>
      <c r="F220" s="376"/>
      <c r="G220" s="255"/>
      <c r="H220" s="256"/>
      <c r="I220" s="251"/>
      <c r="J220" s="257"/>
      <c r="K220" s="251"/>
      <c r="M220" s="252" t="s">
        <v>282</v>
      </c>
      <c r="O220" s="241"/>
    </row>
    <row r="221" spans="1:15" x14ac:dyDescent="0.2">
      <c r="A221" s="250"/>
      <c r="B221" s="253"/>
      <c r="C221" s="340" t="s">
        <v>283</v>
      </c>
      <c r="D221" s="341"/>
      <c r="E221" s="254">
        <v>5</v>
      </c>
      <c r="F221" s="376"/>
      <c r="G221" s="255"/>
      <c r="H221" s="256"/>
      <c r="I221" s="251"/>
      <c r="J221" s="257"/>
      <c r="K221" s="251"/>
      <c r="M221" s="252" t="s">
        <v>283</v>
      </c>
      <c r="O221" s="241"/>
    </row>
    <row r="222" spans="1:15" x14ac:dyDescent="0.2">
      <c r="A222" s="250"/>
      <c r="B222" s="253"/>
      <c r="C222" s="340" t="s">
        <v>284</v>
      </c>
      <c r="D222" s="341"/>
      <c r="E222" s="254">
        <v>6.9</v>
      </c>
      <c r="F222" s="376"/>
      <c r="G222" s="255"/>
      <c r="H222" s="256"/>
      <c r="I222" s="251"/>
      <c r="J222" s="257"/>
      <c r="K222" s="251"/>
      <c r="M222" s="252" t="s">
        <v>284</v>
      </c>
      <c r="O222" s="241"/>
    </row>
    <row r="223" spans="1:15" x14ac:dyDescent="0.2">
      <c r="A223" s="250"/>
      <c r="B223" s="253"/>
      <c r="C223" s="347" t="s">
        <v>187</v>
      </c>
      <c r="D223" s="341"/>
      <c r="E223" s="278">
        <v>254.55</v>
      </c>
      <c r="F223" s="376"/>
      <c r="G223" s="255"/>
      <c r="H223" s="256"/>
      <c r="I223" s="251"/>
      <c r="J223" s="257"/>
      <c r="K223" s="251"/>
      <c r="M223" s="252" t="s">
        <v>187</v>
      </c>
      <c r="O223" s="241"/>
    </row>
    <row r="224" spans="1:15" x14ac:dyDescent="0.2">
      <c r="A224" s="250"/>
      <c r="B224" s="253"/>
      <c r="C224" s="340" t="s">
        <v>285</v>
      </c>
      <c r="D224" s="341"/>
      <c r="E224" s="254">
        <v>-101.82</v>
      </c>
      <c r="F224" s="376"/>
      <c r="G224" s="255"/>
      <c r="H224" s="256"/>
      <c r="I224" s="251"/>
      <c r="J224" s="257"/>
      <c r="K224" s="251"/>
      <c r="M224" s="252" t="s">
        <v>285</v>
      </c>
      <c r="O224" s="241"/>
    </row>
    <row r="225" spans="1:80" x14ac:dyDescent="0.2">
      <c r="A225" s="242">
        <v>15</v>
      </c>
      <c r="B225" s="243" t="s">
        <v>286</v>
      </c>
      <c r="C225" s="244" t="s">
        <v>287</v>
      </c>
      <c r="D225" s="245" t="s">
        <v>136</v>
      </c>
      <c r="E225" s="246">
        <v>21</v>
      </c>
      <c r="F225" s="375"/>
      <c r="G225" s="247">
        <f>E225*F225</f>
        <v>0</v>
      </c>
      <c r="H225" s="248">
        <v>0</v>
      </c>
      <c r="I225" s="249">
        <f>E225*H225</f>
        <v>0</v>
      </c>
      <c r="J225" s="248">
        <v>0</v>
      </c>
      <c r="K225" s="249">
        <f>E225*J225</f>
        <v>0</v>
      </c>
      <c r="O225" s="241">
        <v>2</v>
      </c>
      <c r="AA225" s="214">
        <v>1</v>
      </c>
      <c r="AB225" s="214">
        <v>1</v>
      </c>
      <c r="AC225" s="214">
        <v>1</v>
      </c>
      <c r="AZ225" s="214">
        <v>1</v>
      </c>
      <c r="BA225" s="214">
        <f>IF(AZ225=1,G225,0)</f>
        <v>0</v>
      </c>
      <c r="BB225" s="214">
        <f>IF(AZ225=2,G225,0)</f>
        <v>0</v>
      </c>
      <c r="BC225" s="214">
        <f>IF(AZ225=3,G225,0)</f>
        <v>0</v>
      </c>
      <c r="BD225" s="214">
        <f>IF(AZ225=4,G225,0)</f>
        <v>0</v>
      </c>
      <c r="BE225" s="214">
        <f>IF(AZ225=5,G225,0)</f>
        <v>0</v>
      </c>
      <c r="CA225" s="241">
        <v>1</v>
      </c>
      <c r="CB225" s="241">
        <v>1</v>
      </c>
    </row>
    <row r="226" spans="1:80" x14ac:dyDescent="0.2">
      <c r="A226" s="250"/>
      <c r="B226" s="253"/>
      <c r="C226" s="340" t="s">
        <v>288</v>
      </c>
      <c r="D226" s="341"/>
      <c r="E226" s="254">
        <v>21</v>
      </c>
      <c r="F226" s="376"/>
      <c r="G226" s="255"/>
      <c r="H226" s="256"/>
      <c r="I226" s="251"/>
      <c r="J226" s="257"/>
      <c r="K226" s="251"/>
      <c r="M226" s="252" t="s">
        <v>288</v>
      </c>
      <c r="O226" s="241"/>
    </row>
    <row r="227" spans="1:80" x14ac:dyDescent="0.2">
      <c r="A227" s="258"/>
      <c r="B227" s="259" t="s">
        <v>102</v>
      </c>
      <c r="C227" s="260" t="s">
        <v>240</v>
      </c>
      <c r="D227" s="261"/>
      <c r="E227" s="262"/>
      <c r="F227" s="377"/>
      <c r="G227" s="264">
        <f>SUM(G180:G226)</f>
        <v>0</v>
      </c>
      <c r="H227" s="265"/>
      <c r="I227" s="266">
        <f>SUM(I180:I226)</f>
        <v>6.3917279999999996</v>
      </c>
      <c r="J227" s="265"/>
      <c r="K227" s="266">
        <f>SUM(K180:K226)</f>
        <v>-6.1091999999999995</v>
      </c>
      <c r="O227" s="241">
        <v>4</v>
      </c>
      <c r="BA227" s="267">
        <f>SUM(BA180:BA226)</f>
        <v>0</v>
      </c>
      <c r="BB227" s="267">
        <f>SUM(BB180:BB226)</f>
        <v>0</v>
      </c>
      <c r="BC227" s="267">
        <f>SUM(BC180:BC226)</f>
        <v>0</v>
      </c>
      <c r="BD227" s="267">
        <f>SUM(BD180:BD226)</f>
        <v>0</v>
      </c>
      <c r="BE227" s="267">
        <f>SUM(BE180:BE226)</f>
        <v>0</v>
      </c>
    </row>
    <row r="228" spans="1:80" x14ac:dyDescent="0.2">
      <c r="A228" s="231" t="s">
        <v>98</v>
      </c>
      <c r="B228" s="232" t="s">
        <v>289</v>
      </c>
      <c r="C228" s="233" t="s">
        <v>290</v>
      </c>
      <c r="D228" s="234"/>
      <c r="E228" s="235"/>
      <c r="F228" s="378"/>
      <c r="G228" s="236"/>
      <c r="H228" s="237"/>
      <c r="I228" s="238"/>
      <c r="J228" s="239"/>
      <c r="K228" s="240"/>
      <c r="O228" s="241">
        <v>1</v>
      </c>
    </row>
    <row r="229" spans="1:80" ht="22.5" x14ac:dyDescent="0.2">
      <c r="A229" s="242">
        <v>16</v>
      </c>
      <c r="B229" s="243" t="s">
        <v>292</v>
      </c>
      <c r="C229" s="244" t="s">
        <v>293</v>
      </c>
      <c r="D229" s="245" t="s">
        <v>136</v>
      </c>
      <c r="E229" s="246">
        <v>48.05</v>
      </c>
      <c r="F229" s="375"/>
      <c r="G229" s="247">
        <f>E229*F229</f>
        <v>0</v>
      </c>
      <c r="H229" s="248">
        <v>0.32338</v>
      </c>
      <c r="I229" s="249">
        <f>E229*H229</f>
        <v>15.538409</v>
      </c>
      <c r="J229" s="248"/>
      <c r="K229" s="249">
        <f>E229*J229</f>
        <v>0</v>
      </c>
      <c r="O229" s="241">
        <v>2</v>
      </c>
      <c r="AA229" s="214">
        <v>12</v>
      </c>
      <c r="AB229" s="214">
        <v>0</v>
      </c>
      <c r="AC229" s="214">
        <v>246</v>
      </c>
      <c r="AZ229" s="214">
        <v>1</v>
      </c>
      <c r="BA229" s="214">
        <f>IF(AZ229=1,G229,0)</f>
        <v>0</v>
      </c>
      <c r="BB229" s="214">
        <f>IF(AZ229=2,G229,0)</f>
        <v>0</v>
      </c>
      <c r="BC229" s="214">
        <f>IF(AZ229=3,G229,0)</f>
        <v>0</v>
      </c>
      <c r="BD229" s="214">
        <f>IF(AZ229=4,G229,0)</f>
        <v>0</v>
      </c>
      <c r="BE229" s="214">
        <f>IF(AZ229=5,G229,0)</f>
        <v>0</v>
      </c>
      <c r="CA229" s="241">
        <v>12</v>
      </c>
      <c r="CB229" s="241">
        <v>0</v>
      </c>
    </row>
    <row r="230" spans="1:80" x14ac:dyDescent="0.2">
      <c r="A230" s="250"/>
      <c r="B230" s="253"/>
      <c r="C230" s="340" t="s">
        <v>294</v>
      </c>
      <c r="D230" s="341"/>
      <c r="E230" s="254">
        <v>0</v>
      </c>
      <c r="F230" s="376"/>
      <c r="G230" s="255"/>
      <c r="H230" s="256"/>
      <c r="I230" s="251"/>
      <c r="J230" s="257"/>
      <c r="K230" s="251"/>
      <c r="M230" s="252" t="s">
        <v>294</v>
      </c>
      <c r="O230" s="241"/>
    </row>
    <row r="231" spans="1:80" x14ac:dyDescent="0.2">
      <c r="A231" s="250"/>
      <c r="B231" s="253"/>
      <c r="C231" s="340" t="s">
        <v>295</v>
      </c>
      <c r="D231" s="341"/>
      <c r="E231" s="254">
        <v>0</v>
      </c>
      <c r="F231" s="376"/>
      <c r="G231" s="255"/>
      <c r="H231" s="256"/>
      <c r="I231" s="251"/>
      <c r="J231" s="257"/>
      <c r="K231" s="251"/>
      <c r="M231" s="252" t="s">
        <v>295</v>
      </c>
      <c r="O231" s="241"/>
    </row>
    <row r="232" spans="1:80" x14ac:dyDescent="0.2">
      <c r="A232" s="250"/>
      <c r="B232" s="253"/>
      <c r="C232" s="340" t="s">
        <v>296</v>
      </c>
      <c r="D232" s="341"/>
      <c r="E232" s="254">
        <v>12.05</v>
      </c>
      <c r="F232" s="376"/>
      <c r="G232" s="255"/>
      <c r="H232" s="256"/>
      <c r="I232" s="251"/>
      <c r="J232" s="257"/>
      <c r="K232" s="251"/>
      <c r="M232" s="252" t="s">
        <v>296</v>
      </c>
      <c r="O232" s="241"/>
    </row>
    <row r="233" spans="1:80" x14ac:dyDescent="0.2">
      <c r="A233" s="250"/>
      <c r="B233" s="253"/>
      <c r="C233" s="340" t="s">
        <v>297</v>
      </c>
      <c r="D233" s="341"/>
      <c r="E233" s="254">
        <v>36</v>
      </c>
      <c r="F233" s="376"/>
      <c r="G233" s="255"/>
      <c r="H233" s="256"/>
      <c r="I233" s="251"/>
      <c r="J233" s="257"/>
      <c r="K233" s="251"/>
      <c r="M233" s="252" t="s">
        <v>297</v>
      </c>
      <c r="O233" s="241"/>
    </row>
    <row r="234" spans="1:80" ht="22.5" x14ac:dyDescent="0.2">
      <c r="A234" s="242">
        <v>17</v>
      </c>
      <c r="B234" s="243" t="s">
        <v>298</v>
      </c>
      <c r="C234" s="244" t="s">
        <v>299</v>
      </c>
      <c r="D234" s="245" t="s">
        <v>136</v>
      </c>
      <c r="E234" s="246">
        <v>32.39</v>
      </c>
      <c r="F234" s="375"/>
      <c r="G234" s="247">
        <f>E234*F234</f>
        <v>0</v>
      </c>
      <c r="H234" s="248">
        <v>0.32338</v>
      </c>
      <c r="I234" s="249">
        <f>E234*H234</f>
        <v>10.474278200000001</v>
      </c>
      <c r="J234" s="248"/>
      <c r="K234" s="249">
        <f>E234*J234</f>
        <v>0</v>
      </c>
      <c r="O234" s="241">
        <v>2</v>
      </c>
      <c r="AA234" s="214">
        <v>12</v>
      </c>
      <c r="AB234" s="214">
        <v>0</v>
      </c>
      <c r="AC234" s="214">
        <v>242</v>
      </c>
      <c r="AZ234" s="214">
        <v>1</v>
      </c>
      <c r="BA234" s="214">
        <f>IF(AZ234=1,G234,0)</f>
        <v>0</v>
      </c>
      <c r="BB234" s="214">
        <f>IF(AZ234=2,G234,0)</f>
        <v>0</v>
      </c>
      <c r="BC234" s="214">
        <f>IF(AZ234=3,G234,0)</f>
        <v>0</v>
      </c>
      <c r="BD234" s="214">
        <f>IF(AZ234=4,G234,0)</f>
        <v>0</v>
      </c>
      <c r="BE234" s="214">
        <f>IF(AZ234=5,G234,0)</f>
        <v>0</v>
      </c>
      <c r="CA234" s="241">
        <v>12</v>
      </c>
      <c r="CB234" s="241">
        <v>0</v>
      </c>
    </row>
    <row r="235" spans="1:80" x14ac:dyDescent="0.2">
      <c r="A235" s="250"/>
      <c r="B235" s="253"/>
      <c r="C235" s="340" t="s">
        <v>294</v>
      </c>
      <c r="D235" s="341"/>
      <c r="E235" s="254">
        <v>0</v>
      </c>
      <c r="F235" s="376"/>
      <c r="G235" s="255"/>
      <c r="H235" s="256"/>
      <c r="I235" s="251"/>
      <c r="J235" s="257"/>
      <c r="K235" s="251"/>
      <c r="M235" s="252" t="s">
        <v>294</v>
      </c>
      <c r="O235" s="241"/>
    </row>
    <row r="236" spans="1:80" x14ac:dyDescent="0.2">
      <c r="A236" s="250"/>
      <c r="B236" s="253"/>
      <c r="C236" s="340" t="s">
        <v>295</v>
      </c>
      <c r="D236" s="341"/>
      <c r="E236" s="254">
        <v>0</v>
      </c>
      <c r="F236" s="376"/>
      <c r="G236" s="255"/>
      <c r="H236" s="256"/>
      <c r="I236" s="251"/>
      <c r="J236" s="257"/>
      <c r="K236" s="251"/>
      <c r="M236" s="252" t="s">
        <v>295</v>
      </c>
      <c r="O236" s="241"/>
    </row>
    <row r="237" spans="1:80" x14ac:dyDescent="0.2">
      <c r="A237" s="250"/>
      <c r="B237" s="253"/>
      <c r="C237" s="340" t="s">
        <v>300</v>
      </c>
      <c r="D237" s="341"/>
      <c r="E237" s="254">
        <v>32.39</v>
      </c>
      <c r="F237" s="376"/>
      <c r="G237" s="255"/>
      <c r="H237" s="256"/>
      <c r="I237" s="251"/>
      <c r="J237" s="257"/>
      <c r="K237" s="251"/>
      <c r="M237" s="252" t="s">
        <v>300</v>
      </c>
      <c r="O237" s="241"/>
    </row>
    <row r="238" spans="1:80" x14ac:dyDescent="0.2">
      <c r="A238" s="258"/>
      <c r="B238" s="259" t="s">
        <v>102</v>
      </c>
      <c r="C238" s="260" t="s">
        <v>291</v>
      </c>
      <c r="D238" s="261"/>
      <c r="E238" s="262"/>
      <c r="F238" s="377"/>
      <c r="G238" s="264">
        <f>SUM(G228:G237)</f>
        <v>0</v>
      </c>
      <c r="H238" s="265"/>
      <c r="I238" s="266">
        <f>SUM(I228:I237)</f>
        <v>26.012687200000002</v>
      </c>
      <c r="J238" s="265"/>
      <c r="K238" s="266">
        <f>SUM(K228:K237)</f>
        <v>0</v>
      </c>
      <c r="O238" s="241">
        <v>4</v>
      </c>
      <c r="BA238" s="267">
        <f>SUM(BA228:BA237)</f>
        <v>0</v>
      </c>
      <c r="BB238" s="267">
        <f>SUM(BB228:BB237)</f>
        <v>0</v>
      </c>
      <c r="BC238" s="267">
        <f>SUM(BC228:BC237)</f>
        <v>0</v>
      </c>
      <c r="BD238" s="267">
        <f>SUM(BD228:BD237)</f>
        <v>0</v>
      </c>
      <c r="BE238" s="267">
        <f>SUM(BE228:BE237)</f>
        <v>0</v>
      </c>
    </row>
    <row r="239" spans="1:80" x14ac:dyDescent="0.2">
      <c r="A239" s="231" t="s">
        <v>98</v>
      </c>
      <c r="B239" s="232" t="s">
        <v>118</v>
      </c>
      <c r="C239" s="233" t="s">
        <v>119</v>
      </c>
      <c r="D239" s="234"/>
      <c r="E239" s="235"/>
      <c r="F239" s="378"/>
      <c r="G239" s="236"/>
      <c r="H239" s="237"/>
      <c r="I239" s="238"/>
      <c r="J239" s="239"/>
      <c r="K239" s="240"/>
      <c r="O239" s="241">
        <v>1</v>
      </c>
    </row>
    <row r="240" spans="1:80" x14ac:dyDescent="0.2">
      <c r="A240" s="242">
        <v>18</v>
      </c>
      <c r="B240" s="243" t="s">
        <v>301</v>
      </c>
      <c r="C240" s="244" t="s">
        <v>302</v>
      </c>
      <c r="D240" s="245" t="s">
        <v>112</v>
      </c>
      <c r="E240" s="246">
        <v>112.0294</v>
      </c>
      <c r="F240" s="375"/>
      <c r="G240" s="247">
        <f>E240*F240</f>
        <v>0</v>
      </c>
      <c r="H240" s="248">
        <v>0.40481</v>
      </c>
      <c r="I240" s="249">
        <f>E240*H240</f>
        <v>45.350621413999995</v>
      </c>
      <c r="J240" s="248">
        <v>0</v>
      </c>
      <c r="K240" s="249">
        <f>E240*J240</f>
        <v>0</v>
      </c>
      <c r="O240" s="241">
        <v>2</v>
      </c>
      <c r="AA240" s="214">
        <v>1</v>
      </c>
      <c r="AB240" s="214">
        <v>1</v>
      </c>
      <c r="AC240" s="214">
        <v>1</v>
      </c>
      <c r="AZ240" s="214">
        <v>1</v>
      </c>
      <c r="BA240" s="214">
        <f>IF(AZ240=1,G240,0)</f>
        <v>0</v>
      </c>
      <c r="BB240" s="214">
        <f>IF(AZ240=2,G240,0)</f>
        <v>0</v>
      </c>
      <c r="BC240" s="214">
        <f>IF(AZ240=3,G240,0)</f>
        <v>0</v>
      </c>
      <c r="BD240" s="214">
        <f>IF(AZ240=4,G240,0)</f>
        <v>0</v>
      </c>
      <c r="BE240" s="214">
        <f>IF(AZ240=5,G240,0)</f>
        <v>0</v>
      </c>
      <c r="CA240" s="241">
        <v>1</v>
      </c>
      <c r="CB240" s="241">
        <v>1</v>
      </c>
    </row>
    <row r="241" spans="1:80" x14ac:dyDescent="0.2">
      <c r="A241" s="250"/>
      <c r="B241" s="253"/>
      <c r="C241" s="340" t="s">
        <v>181</v>
      </c>
      <c r="D241" s="341"/>
      <c r="E241" s="254">
        <v>0</v>
      </c>
      <c r="F241" s="376"/>
      <c r="G241" s="255"/>
      <c r="H241" s="256"/>
      <c r="I241" s="251"/>
      <c r="J241" s="257"/>
      <c r="K241" s="251"/>
      <c r="M241" s="252" t="s">
        <v>181</v>
      </c>
      <c r="O241" s="241"/>
    </row>
    <row r="242" spans="1:80" x14ac:dyDescent="0.2">
      <c r="A242" s="250"/>
      <c r="B242" s="253"/>
      <c r="C242" s="340" t="s">
        <v>182</v>
      </c>
      <c r="D242" s="341"/>
      <c r="E242" s="254">
        <v>0</v>
      </c>
      <c r="F242" s="376"/>
      <c r="G242" s="255"/>
      <c r="H242" s="256"/>
      <c r="I242" s="251"/>
      <c r="J242" s="257"/>
      <c r="K242" s="251"/>
      <c r="M242" s="252" t="s">
        <v>182</v>
      </c>
      <c r="O242" s="241"/>
    </row>
    <row r="243" spans="1:80" x14ac:dyDescent="0.2">
      <c r="A243" s="250"/>
      <c r="B243" s="253"/>
      <c r="C243" s="340" t="s">
        <v>183</v>
      </c>
      <c r="D243" s="341"/>
      <c r="E243" s="254">
        <v>27.898</v>
      </c>
      <c r="F243" s="376"/>
      <c r="G243" s="255"/>
      <c r="H243" s="256"/>
      <c r="I243" s="251"/>
      <c r="J243" s="257"/>
      <c r="K243" s="251"/>
      <c r="M243" s="252" t="s">
        <v>183</v>
      </c>
      <c r="O243" s="241"/>
    </row>
    <row r="244" spans="1:80" x14ac:dyDescent="0.2">
      <c r="A244" s="250"/>
      <c r="B244" s="253"/>
      <c r="C244" s="340" t="s">
        <v>184</v>
      </c>
      <c r="D244" s="341"/>
      <c r="E244" s="254">
        <v>17.619399999999999</v>
      </c>
      <c r="F244" s="376"/>
      <c r="G244" s="255"/>
      <c r="H244" s="256"/>
      <c r="I244" s="251"/>
      <c r="J244" s="257"/>
      <c r="K244" s="251"/>
      <c r="M244" s="252" t="s">
        <v>184</v>
      </c>
      <c r="O244" s="241"/>
    </row>
    <row r="245" spans="1:80" x14ac:dyDescent="0.2">
      <c r="A245" s="250"/>
      <c r="B245" s="253"/>
      <c r="C245" s="340" t="s">
        <v>185</v>
      </c>
      <c r="D245" s="341"/>
      <c r="E245" s="254">
        <v>7.4</v>
      </c>
      <c r="F245" s="376"/>
      <c r="G245" s="255"/>
      <c r="H245" s="256"/>
      <c r="I245" s="251"/>
      <c r="J245" s="257"/>
      <c r="K245" s="251"/>
      <c r="M245" s="252" t="s">
        <v>185</v>
      </c>
      <c r="O245" s="241"/>
    </row>
    <row r="246" spans="1:80" x14ac:dyDescent="0.2">
      <c r="A246" s="250"/>
      <c r="B246" s="253"/>
      <c r="C246" s="340" t="s">
        <v>186</v>
      </c>
      <c r="D246" s="341"/>
      <c r="E246" s="254">
        <v>5.476</v>
      </c>
      <c r="F246" s="376"/>
      <c r="G246" s="255"/>
      <c r="H246" s="256"/>
      <c r="I246" s="251"/>
      <c r="J246" s="257"/>
      <c r="K246" s="251"/>
      <c r="M246" s="252" t="s">
        <v>186</v>
      </c>
      <c r="O246" s="241"/>
    </row>
    <row r="247" spans="1:80" x14ac:dyDescent="0.2">
      <c r="A247" s="250"/>
      <c r="B247" s="253"/>
      <c r="C247" s="347" t="s">
        <v>187</v>
      </c>
      <c r="D247" s="341"/>
      <c r="E247" s="278">
        <v>58.393399999999993</v>
      </c>
      <c r="F247" s="376"/>
      <c r="G247" s="255"/>
      <c r="H247" s="256"/>
      <c r="I247" s="251"/>
      <c r="J247" s="257"/>
      <c r="K247" s="251"/>
      <c r="M247" s="252" t="s">
        <v>187</v>
      </c>
      <c r="O247" s="241"/>
    </row>
    <row r="248" spans="1:80" x14ac:dyDescent="0.2">
      <c r="A248" s="250"/>
      <c r="B248" s="253"/>
      <c r="C248" s="340" t="s">
        <v>188</v>
      </c>
      <c r="D248" s="341"/>
      <c r="E248" s="254">
        <v>0</v>
      </c>
      <c r="F248" s="376"/>
      <c r="G248" s="255"/>
      <c r="H248" s="256"/>
      <c r="I248" s="251"/>
      <c r="J248" s="257"/>
      <c r="K248" s="251"/>
      <c r="M248" s="252" t="s">
        <v>188</v>
      </c>
      <c r="O248" s="241"/>
    </row>
    <row r="249" spans="1:80" x14ac:dyDescent="0.2">
      <c r="A249" s="250"/>
      <c r="B249" s="253"/>
      <c r="C249" s="340" t="s">
        <v>189</v>
      </c>
      <c r="D249" s="341"/>
      <c r="E249" s="254">
        <v>15.6</v>
      </c>
      <c r="F249" s="376"/>
      <c r="G249" s="255"/>
      <c r="H249" s="256"/>
      <c r="I249" s="251"/>
      <c r="J249" s="257"/>
      <c r="K249" s="251"/>
      <c r="M249" s="252" t="s">
        <v>189</v>
      </c>
      <c r="O249" s="241"/>
    </row>
    <row r="250" spans="1:80" x14ac:dyDescent="0.2">
      <c r="A250" s="250"/>
      <c r="B250" s="253"/>
      <c r="C250" s="340" t="s">
        <v>190</v>
      </c>
      <c r="D250" s="341"/>
      <c r="E250" s="254">
        <v>15.54</v>
      </c>
      <c r="F250" s="376"/>
      <c r="G250" s="255"/>
      <c r="H250" s="256"/>
      <c r="I250" s="251"/>
      <c r="J250" s="257"/>
      <c r="K250" s="251"/>
      <c r="M250" s="252" t="s">
        <v>190</v>
      </c>
      <c r="O250" s="241"/>
    </row>
    <row r="251" spans="1:80" x14ac:dyDescent="0.2">
      <c r="A251" s="250"/>
      <c r="B251" s="253"/>
      <c r="C251" s="340" t="s">
        <v>191</v>
      </c>
      <c r="D251" s="341"/>
      <c r="E251" s="254">
        <v>13.172000000000001</v>
      </c>
      <c r="F251" s="376"/>
      <c r="G251" s="255"/>
      <c r="H251" s="256"/>
      <c r="I251" s="251"/>
      <c r="J251" s="257"/>
      <c r="K251" s="251"/>
      <c r="M251" s="252" t="s">
        <v>191</v>
      </c>
      <c r="O251" s="241"/>
    </row>
    <row r="252" spans="1:80" x14ac:dyDescent="0.2">
      <c r="A252" s="250"/>
      <c r="B252" s="253"/>
      <c r="C252" s="340" t="s">
        <v>192</v>
      </c>
      <c r="D252" s="341"/>
      <c r="E252" s="254">
        <v>9.3239999999999998</v>
      </c>
      <c r="F252" s="376"/>
      <c r="G252" s="255"/>
      <c r="H252" s="256"/>
      <c r="I252" s="251"/>
      <c r="J252" s="257"/>
      <c r="K252" s="251"/>
      <c r="M252" s="252" t="s">
        <v>192</v>
      </c>
      <c r="O252" s="241"/>
    </row>
    <row r="253" spans="1:80" ht="22.5" x14ac:dyDescent="0.2">
      <c r="A253" s="242">
        <v>19</v>
      </c>
      <c r="B253" s="243" t="s">
        <v>303</v>
      </c>
      <c r="C253" s="244" t="s">
        <v>304</v>
      </c>
      <c r="D253" s="245" t="s">
        <v>112</v>
      </c>
      <c r="E253" s="246">
        <v>112.0294</v>
      </c>
      <c r="F253" s="375"/>
      <c r="G253" s="247">
        <f>E253*F253</f>
        <v>0</v>
      </c>
      <c r="H253" s="248">
        <v>0.19825000000000001</v>
      </c>
      <c r="I253" s="249">
        <f>E253*H253</f>
        <v>22.209828550000001</v>
      </c>
      <c r="J253" s="248">
        <v>0</v>
      </c>
      <c r="K253" s="249">
        <f>E253*J253</f>
        <v>0</v>
      </c>
      <c r="O253" s="241">
        <v>2</v>
      </c>
      <c r="AA253" s="214">
        <v>1</v>
      </c>
      <c r="AB253" s="214">
        <v>1</v>
      </c>
      <c r="AC253" s="214">
        <v>1</v>
      </c>
      <c r="AZ253" s="214">
        <v>1</v>
      </c>
      <c r="BA253" s="214">
        <f>IF(AZ253=1,G253,0)</f>
        <v>0</v>
      </c>
      <c r="BB253" s="214">
        <f>IF(AZ253=2,G253,0)</f>
        <v>0</v>
      </c>
      <c r="BC253" s="214">
        <f>IF(AZ253=3,G253,0)</f>
        <v>0</v>
      </c>
      <c r="BD253" s="214">
        <f>IF(AZ253=4,G253,0)</f>
        <v>0</v>
      </c>
      <c r="BE253" s="214">
        <f>IF(AZ253=5,G253,0)</f>
        <v>0</v>
      </c>
      <c r="CA253" s="241">
        <v>1</v>
      </c>
      <c r="CB253" s="241">
        <v>1</v>
      </c>
    </row>
    <row r="254" spans="1:80" x14ac:dyDescent="0.2">
      <c r="A254" s="250"/>
      <c r="B254" s="253"/>
      <c r="C254" s="340" t="s">
        <v>181</v>
      </c>
      <c r="D254" s="341"/>
      <c r="E254" s="254">
        <v>0</v>
      </c>
      <c r="F254" s="376"/>
      <c r="G254" s="255"/>
      <c r="H254" s="256"/>
      <c r="I254" s="251"/>
      <c r="J254" s="257"/>
      <c r="K254" s="251"/>
      <c r="M254" s="252" t="s">
        <v>181</v>
      </c>
      <c r="O254" s="241"/>
    </row>
    <row r="255" spans="1:80" x14ac:dyDescent="0.2">
      <c r="A255" s="250"/>
      <c r="B255" s="253"/>
      <c r="C255" s="340" t="s">
        <v>182</v>
      </c>
      <c r="D255" s="341"/>
      <c r="E255" s="254">
        <v>0</v>
      </c>
      <c r="F255" s="376"/>
      <c r="G255" s="255"/>
      <c r="H255" s="256"/>
      <c r="I255" s="251"/>
      <c r="J255" s="257"/>
      <c r="K255" s="251"/>
      <c r="M255" s="252" t="s">
        <v>182</v>
      </c>
      <c r="O255" s="241"/>
    </row>
    <row r="256" spans="1:80" x14ac:dyDescent="0.2">
      <c r="A256" s="250"/>
      <c r="B256" s="253"/>
      <c r="C256" s="340" t="s">
        <v>183</v>
      </c>
      <c r="D256" s="341"/>
      <c r="E256" s="254">
        <v>27.898</v>
      </c>
      <c r="F256" s="376"/>
      <c r="G256" s="255"/>
      <c r="H256" s="256"/>
      <c r="I256" s="251"/>
      <c r="J256" s="257"/>
      <c r="K256" s="251"/>
      <c r="M256" s="252" t="s">
        <v>183</v>
      </c>
      <c r="O256" s="241"/>
    </row>
    <row r="257" spans="1:80" x14ac:dyDescent="0.2">
      <c r="A257" s="250"/>
      <c r="B257" s="253"/>
      <c r="C257" s="340" t="s">
        <v>184</v>
      </c>
      <c r="D257" s="341"/>
      <c r="E257" s="254">
        <v>17.619399999999999</v>
      </c>
      <c r="F257" s="376"/>
      <c r="G257" s="255"/>
      <c r="H257" s="256"/>
      <c r="I257" s="251"/>
      <c r="J257" s="257"/>
      <c r="K257" s="251"/>
      <c r="M257" s="252" t="s">
        <v>184</v>
      </c>
      <c r="O257" s="241"/>
    </row>
    <row r="258" spans="1:80" x14ac:dyDescent="0.2">
      <c r="A258" s="250"/>
      <c r="B258" s="253"/>
      <c r="C258" s="340" t="s">
        <v>185</v>
      </c>
      <c r="D258" s="341"/>
      <c r="E258" s="254">
        <v>7.4</v>
      </c>
      <c r="F258" s="376"/>
      <c r="G258" s="255"/>
      <c r="H258" s="256"/>
      <c r="I258" s="251"/>
      <c r="J258" s="257"/>
      <c r="K258" s="251"/>
      <c r="M258" s="252" t="s">
        <v>185</v>
      </c>
      <c r="O258" s="241"/>
    </row>
    <row r="259" spans="1:80" x14ac:dyDescent="0.2">
      <c r="A259" s="250"/>
      <c r="B259" s="253"/>
      <c r="C259" s="340" t="s">
        <v>186</v>
      </c>
      <c r="D259" s="341"/>
      <c r="E259" s="254">
        <v>5.476</v>
      </c>
      <c r="F259" s="376"/>
      <c r="G259" s="255"/>
      <c r="H259" s="256"/>
      <c r="I259" s="251"/>
      <c r="J259" s="257"/>
      <c r="K259" s="251"/>
      <c r="M259" s="252" t="s">
        <v>186</v>
      </c>
      <c r="O259" s="241"/>
    </row>
    <row r="260" spans="1:80" x14ac:dyDescent="0.2">
      <c r="A260" s="250"/>
      <c r="B260" s="253"/>
      <c r="C260" s="347" t="s">
        <v>187</v>
      </c>
      <c r="D260" s="341"/>
      <c r="E260" s="278">
        <v>58.393399999999993</v>
      </c>
      <c r="F260" s="376"/>
      <c r="G260" s="255"/>
      <c r="H260" s="256"/>
      <c r="I260" s="251"/>
      <c r="J260" s="257"/>
      <c r="K260" s="251"/>
      <c r="M260" s="252" t="s">
        <v>187</v>
      </c>
      <c r="O260" s="241"/>
    </row>
    <row r="261" spans="1:80" x14ac:dyDescent="0.2">
      <c r="A261" s="250"/>
      <c r="B261" s="253"/>
      <c r="C261" s="340" t="s">
        <v>188</v>
      </c>
      <c r="D261" s="341"/>
      <c r="E261" s="254">
        <v>0</v>
      </c>
      <c r="F261" s="376"/>
      <c r="G261" s="255"/>
      <c r="H261" s="256"/>
      <c r="I261" s="251"/>
      <c r="J261" s="257"/>
      <c r="K261" s="251"/>
      <c r="M261" s="252" t="s">
        <v>188</v>
      </c>
      <c r="O261" s="241"/>
    </row>
    <row r="262" spans="1:80" x14ac:dyDescent="0.2">
      <c r="A262" s="250"/>
      <c r="B262" s="253"/>
      <c r="C262" s="340" t="s">
        <v>189</v>
      </c>
      <c r="D262" s="341"/>
      <c r="E262" s="254">
        <v>15.6</v>
      </c>
      <c r="F262" s="376"/>
      <c r="G262" s="255"/>
      <c r="H262" s="256"/>
      <c r="I262" s="251"/>
      <c r="J262" s="257"/>
      <c r="K262" s="251"/>
      <c r="M262" s="252" t="s">
        <v>189</v>
      </c>
      <c r="O262" s="241"/>
    </row>
    <row r="263" spans="1:80" x14ac:dyDescent="0.2">
      <c r="A263" s="250"/>
      <c r="B263" s="253"/>
      <c r="C263" s="340" t="s">
        <v>190</v>
      </c>
      <c r="D263" s="341"/>
      <c r="E263" s="254">
        <v>15.54</v>
      </c>
      <c r="F263" s="376"/>
      <c r="G263" s="255"/>
      <c r="H263" s="256"/>
      <c r="I263" s="251"/>
      <c r="J263" s="257"/>
      <c r="K263" s="251"/>
      <c r="M263" s="252" t="s">
        <v>190</v>
      </c>
      <c r="O263" s="241"/>
    </row>
    <row r="264" spans="1:80" x14ac:dyDescent="0.2">
      <c r="A264" s="250"/>
      <c r="B264" s="253"/>
      <c r="C264" s="340" t="s">
        <v>191</v>
      </c>
      <c r="D264" s="341"/>
      <c r="E264" s="254">
        <v>13.172000000000001</v>
      </c>
      <c r="F264" s="376"/>
      <c r="G264" s="255"/>
      <c r="H264" s="256"/>
      <c r="I264" s="251"/>
      <c r="J264" s="257"/>
      <c r="K264" s="251"/>
      <c r="M264" s="252" t="s">
        <v>191</v>
      </c>
      <c r="O264" s="241"/>
    </row>
    <row r="265" spans="1:80" x14ac:dyDescent="0.2">
      <c r="A265" s="250"/>
      <c r="B265" s="253"/>
      <c r="C265" s="340" t="s">
        <v>192</v>
      </c>
      <c r="D265" s="341"/>
      <c r="E265" s="254">
        <v>9.3239999999999998</v>
      </c>
      <c r="F265" s="376"/>
      <c r="G265" s="255"/>
      <c r="H265" s="256"/>
      <c r="I265" s="251"/>
      <c r="J265" s="257"/>
      <c r="K265" s="251"/>
      <c r="M265" s="252" t="s">
        <v>192</v>
      </c>
      <c r="O265" s="241"/>
    </row>
    <row r="266" spans="1:80" x14ac:dyDescent="0.2">
      <c r="A266" s="242">
        <v>20</v>
      </c>
      <c r="B266" s="243" t="s">
        <v>305</v>
      </c>
      <c r="C266" s="244" t="s">
        <v>306</v>
      </c>
      <c r="D266" s="245" t="s">
        <v>136</v>
      </c>
      <c r="E266" s="246">
        <v>145.91</v>
      </c>
      <c r="F266" s="375"/>
      <c r="G266" s="247">
        <f>E266*F266</f>
        <v>0</v>
      </c>
      <c r="H266" s="248">
        <v>2.2399999999999998E-3</v>
      </c>
      <c r="I266" s="249">
        <f>E266*H266</f>
        <v>0.32683839999999997</v>
      </c>
      <c r="J266" s="248">
        <v>0</v>
      </c>
      <c r="K266" s="249">
        <f>E266*J266</f>
        <v>0</v>
      </c>
      <c r="O266" s="241">
        <v>2</v>
      </c>
      <c r="AA266" s="214">
        <v>1</v>
      </c>
      <c r="AB266" s="214">
        <v>1</v>
      </c>
      <c r="AC266" s="214">
        <v>1</v>
      </c>
      <c r="AZ266" s="214">
        <v>1</v>
      </c>
      <c r="BA266" s="214">
        <f>IF(AZ266=1,G266,0)</f>
        <v>0</v>
      </c>
      <c r="BB266" s="214">
        <f>IF(AZ266=2,G266,0)</f>
        <v>0</v>
      </c>
      <c r="BC266" s="214">
        <f>IF(AZ266=3,G266,0)</f>
        <v>0</v>
      </c>
      <c r="BD266" s="214">
        <f>IF(AZ266=4,G266,0)</f>
        <v>0</v>
      </c>
      <c r="BE266" s="214">
        <f>IF(AZ266=5,G266,0)</f>
        <v>0</v>
      </c>
      <c r="CA266" s="241">
        <v>1</v>
      </c>
      <c r="CB266" s="241">
        <v>1</v>
      </c>
    </row>
    <row r="267" spans="1:80" x14ac:dyDescent="0.2">
      <c r="A267" s="250"/>
      <c r="B267" s="253"/>
      <c r="C267" s="340" t="s">
        <v>181</v>
      </c>
      <c r="D267" s="341"/>
      <c r="E267" s="254">
        <v>0</v>
      </c>
      <c r="F267" s="376"/>
      <c r="G267" s="255"/>
      <c r="H267" s="256"/>
      <c r="I267" s="251"/>
      <c r="J267" s="257"/>
      <c r="K267" s="251"/>
      <c r="M267" s="252" t="s">
        <v>181</v>
      </c>
      <c r="O267" s="241"/>
    </row>
    <row r="268" spans="1:80" x14ac:dyDescent="0.2">
      <c r="A268" s="250"/>
      <c r="B268" s="253"/>
      <c r="C268" s="340" t="s">
        <v>182</v>
      </c>
      <c r="D268" s="341"/>
      <c r="E268" s="254">
        <v>0</v>
      </c>
      <c r="F268" s="376"/>
      <c r="G268" s="255"/>
      <c r="H268" s="256"/>
      <c r="I268" s="251"/>
      <c r="J268" s="257"/>
      <c r="K268" s="251"/>
      <c r="M268" s="252" t="s">
        <v>182</v>
      </c>
      <c r="O268" s="241"/>
    </row>
    <row r="269" spans="1:80" x14ac:dyDescent="0.2">
      <c r="A269" s="250"/>
      <c r="B269" s="253"/>
      <c r="C269" s="340" t="s">
        <v>307</v>
      </c>
      <c r="D269" s="341"/>
      <c r="E269" s="254">
        <v>37.700000000000003</v>
      </c>
      <c r="F269" s="376"/>
      <c r="G269" s="255"/>
      <c r="H269" s="256"/>
      <c r="I269" s="251"/>
      <c r="J269" s="257"/>
      <c r="K269" s="251"/>
      <c r="M269" s="252" t="s">
        <v>307</v>
      </c>
      <c r="O269" s="241"/>
    </row>
    <row r="270" spans="1:80" x14ac:dyDescent="0.2">
      <c r="A270" s="250"/>
      <c r="B270" s="253"/>
      <c r="C270" s="340" t="s">
        <v>308</v>
      </c>
      <c r="D270" s="341"/>
      <c r="E270" s="254">
        <v>23.81</v>
      </c>
      <c r="F270" s="376"/>
      <c r="G270" s="255"/>
      <c r="H270" s="256"/>
      <c r="I270" s="251"/>
      <c r="J270" s="257"/>
      <c r="K270" s="251"/>
      <c r="M270" s="252" t="s">
        <v>308</v>
      </c>
      <c r="O270" s="241"/>
    </row>
    <row r="271" spans="1:80" x14ac:dyDescent="0.2">
      <c r="A271" s="250"/>
      <c r="B271" s="253"/>
      <c r="C271" s="340" t="s">
        <v>309</v>
      </c>
      <c r="D271" s="341"/>
      <c r="E271" s="254">
        <v>10</v>
      </c>
      <c r="F271" s="376"/>
      <c r="G271" s="255"/>
      <c r="H271" s="256"/>
      <c r="I271" s="251"/>
      <c r="J271" s="257"/>
      <c r="K271" s="251"/>
      <c r="M271" s="252" t="s">
        <v>309</v>
      </c>
      <c r="O271" s="241"/>
    </row>
    <row r="272" spans="1:80" x14ac:dyDescent="0.2">
      <c r="A272" s="250"/>
      <c r="B272" s="253"/>
      <c r="C272" s="340" t="s">
        <v>310</v>
      </c>
      <c r="D272" s="341"/>
      <c r="E272" s="254">
        <v>7.4</v>
      </c>
      <c r="F272" s="376"/>
      <c r="G272" s="255"/>
      <c r="H272" s="256"/>
      <c r="I272" s="251"/>
      <c r="J272" s="257"/>
      <c r="K272" s="251"/>
      <c r="M272" s="252" t="s">
        <v>310</v>
      </c>
      <c r="O272" s="241"/>
    </row>
    <row r="273" spans="1:80" x14ac:dyDescent="0.2">
      <c r="A273" s="250"/>
      <c r="B273" s="253"/>
      <c r="C273" s="347" t="s">
        <v>187</v>
      </c>
      <c r="D273" s="341"/>
      <c r="E273" s="278">
        <v>78.910000000000011</v>
      </c>
      <c r="F273" s="376"/>
      <c r="G273" s="255"/>
      <c r="H273" s="256"/>
      <c r="I273" s="251"/>
      <c r="J273" s="257"/>
      <c r="K273" s="251"/>
      <c r="M273" s="252" t="s">
        <v>187</v>
      </c>
      <c r="O273" s="241"/>
    </row>
    <row r="274" spans="1:80" x14ac:dyDescent="0.2">
      <c r="A274" s="250"/>
      <c r="B274" s="253"/>
      <c r="C274" s="340" t="s">
        <v>188</v>
      </c>
      <c r="D274" s="341"/>
      <c r="E274" s="254">
        <v>0</v>
      </c>
      <c r="F274" s="376"/>
      <c r="G274" s="255"/>
      <c r="H274" s="256"/>
      <c r="I274" s="251"/>
      <c r="J274" s="257"/>
      <c r="K274" s="251"/>
      <c r="M274" s="252" t="s">
        <v>188</v>
      </c>
      <c r="O274" s="241"/>
    </row>
    <row r="275" spans="1:80" x14ac:dyDescent="0.2">
      <c r="A275" s="250"/>
      <c r="B275" s="253"/>
      <c r="C275" s="340" t="s">
        <v>311</v>
      </c>
      <c r="D275" s="341"/>
      <c r="E275" s="254">
        <v>15.6</v>
      </c>
      <c r="F275" s="376"/>
      <c r="G275" s="255"/>
      <c r="H275" s="256"/>
      <c r="I275" s="251"/>
      <c r="J275" s="257"/>
      <c r="K275" s="251"/>
      <c r="M275" s="252" t="s">
        <v>311</v>
      </c>
      <c r="O275" s="241"/>
    </row>
    <row r="276" spans="1:80" x14ac:dyDescent="0.2">
      <c r="A276" s="250"/>
      <c r="B276" s="253"/>
      <c r="C276" s="340" t="s">
        <v>312</v>
      </c>
      <c r="D276" s="341"/>
      <c r="E276" s="254">
        <v>21</v>
      </c>
      <c r="F276" s="376"/>
      <c r="G276" s="255"/>
      <c r="H276" s="256"/>
      <c r="I276" s="251"/>
      <c r="J276" s="257"/>
      <c r="K276" s="251"/>
      <c r="M276" s="252" t="s">
        <v>312</v>
      </c>
      <c r="O276" s="241"/>
    </row>
    <row r="277" spans="1:80" x14ac:dyDescent="0.2">
      <c r="A277" s="250"/>
      <c r="B277" s="253"/>
      <c r="C277" s="340" t="s">
        <v>313</v>
      </c>
      <c r="D277" s="341"/>
      <c r="E277" s="254">
        <v>17.8</v>
      </c>
      <c r="F277" s="376"/>
      <c r="G277" s="255"/>
      <c r="H277" s="256"/>
      <c r="I277" s="251"/>
      <c r="J277" s="257"/>
      <c r="K277" s="251"/>
      <c r="M277" s="252" t="s">
        <v>313</v>
      </c>
      <c r="O277" s="241"/>
    </row>
    <row r="278" spans="1:80" x14ac:dyDescent="0.2">
      <c r="A278" s="250"/>
      <c r="B278" s="253"/>
      <c r="C278" s="340" t="s">
        <v>314</v>
      </c>
      <c r="D278" s="341"/>
      <c r="E278" s="254">
        <v>12.6</v>
      </c>
      <c r="F278" s="376"/>
      <c r="G278" s="255"/>
      <c r="H278" s="256"/>
      <c r="I278" s="251"/>
      <c r="J278" s="257"/>
      <c r="K278" s="251"/>
      <c r="M278" s="252" t="s">
        <v>314</v>
      </c>
      <c r="O278" s="241"/>
    </row>
    <row r="279" spans="1:80" ht="22.5" x14ac:dyDescent="0.2">
      <c r="A279" s="242">
        <v>21</v>
      </c>
      <c r="B279" s="243" t="s">
        <v>315</v>
      </c>
      <c r="C279" s="244" t="s">
        <v>316</v>
      </c>
      <c r="D279" s="245" t="s">
        <v>136</v>
      </c>
      <c r="E279" s="246">
        <v>145.91</v>
      </c>
      <c r="F279" s="375"/>
      <c r="G279" s="247">
        <f>E279*F279</f>
        <v>0</v>
      </c>
      <c r="H279" s="248">
        <v>0.12501000000000001</v>
      </c>
      <c r="I279" s="249">
        <f>E279*H279</f>
        <v>18.240209100000001</v>
      </c>
      <c r="J279" s="248">
        <v>0</v>
      </c>
      <c r="K279" s="249">
        <f>E279*J279</f>
        <v>0</v>
      </c>
      <c r="O279" s="241">
        <v>2</v>
      </c>
      <c r="AA279" s="214">
        <v>1</v>
      </c>
      <c r="AB279" s="214">
        <v>1</v>
      </c>
      <c r="AC279" s="214">
        <v>1</v>
      </c>
      <c r="AZ279" s="214">
        <v>1</v>
      </c>
      <c r="BA279" s="214">
        <f>IF(AZ279=1,G279,0)</f>
        <v>0</v>
      </c>
      <c r="BB279" s="214">
        <f>IF(AZ279=2,G279,0)</f>
        <v>0</v>
      </c>
      <c r="BC279" s="214">
        <f>IF(AZ279=3,G279,0)</f>
        <v>0</v>
      </c>
      <c r="BD279" s="214">
        <f>IF(AZ279=4,G279,0)</f>
        <v>0</v>
      </c>
      <c r="BE279" s="214">
        <f>IF(AZ279=5,G279,0)</f>
        <v>0</v>
      </c>
      <c r="CA279" s="241">
        <v>1</v>
      </c>
      <c r="CB279" s="241">
        <v>1</v>
      </c>
    </row>
    <row r="280" spans="1:80" x14ac:dyDescent="0.2">
      <c r="A280" s="250"/>
      <c r="B280" s="253"/>
      <c r="C280" s="340" t="s">
        <v>181</v>
      </c>
      <c r="D280" s="341"/>
      <c r="E280" s="254">
        <v>0</v>
      </c>
      <c r="F280" s="376"/>
      <c r="G280" s="255"/>
      <c r="H280" s="256"/>
      <c r="I280" s="251"/>
      <c r="J280" s="257"/>
      <c r="K280" s="251"/>
      <c r="M280" s="252" t="s">
        <v>181</v>
      </c>
      <c r="O280" s="241"/>
    </row>
    <row r="281" spans="1:80" x14ac:dyDescent="0.2">
      <c r="A281" s="250"/>
      <c r="B281" s="253"/>
      <c r="C281" s="340" t="s">
        <v>182</v>
      </c>
      <c r="D281" s="341"/>
      <c r="E281" s="254">
        <v>0</v>
      </c>
      <c r="F281" s="376"/>
      <c r="G281" s="255"/>
      <c r="H281" s="256"/>
      <c r="I281" s="251"/>
      <c r="J281" s="257"/>
      <c r="K281" s="251"/>
      <c r="M281" s="252" t="s">
        <v>182</v>
      </c>
      <c r="O281" s="241"/>
    </row>
    <row r="282" spans="1:80" x14ac:dyDescent="0.2">
      <c r="A282" s="250"/>
      <c r="B282" s="253"/>
      <c r="C282" s="340" t="s">
        <v>307</v>
      </c>
      <c r="D282" s="341"/>
      <c r="E282" s="254">
        <v>37.700000000000003</v>
      </c>
      <c r="F282" s="376"/>
      <c r="G282" s="255"/>
      <c r="H282" s="256"/>
      <c r="I282" s="251"/>
      <c r="J282" s="257"/>
      <c r="K282" s="251"/>
      <c r="M282" s="252" t="s">
        <v>307</v>
      </c>
      <c r="O282" s="241"/>
    </row>
    <row r="283" spans="1:80" x14ac:dyDescent="0.2">
      <c r="A283" s="250"/>
      <c r="B283" s="253"/>
      <c r="C283" s="340" t="s">
        <v>308</v>
      </c>
      <c r="D283" s="341"/>
      <c r="E283" s="254">
        <v>23.81</v>
      </c>
      <c r="F283" s="376"/>
      <c r="G283" s="255"/>
      <c r="H283" s="256"/>
      <c r="I283" s="251"/>
      <c r="J283" s="257"/>
      <c r="K283" s="251"/>
      <c r="M283" s="252" t="s">
        <v>308</v>
      </c>
      <c r="O283" s="241"/>
    </row>
    <row r="284" spans="1:80" x14ac:dyDescent="0.2">
      <c r="A284" s="250"/>
      <c r="B284" s="253"/>
      <c r="C284" s="340" t="s">
        <v>309</v>
      </c>
      <c r="D284" s="341"/>
      <c r="E284" s="254">
        <v>10</v>
      </c>
      <c r="F284" s="376"/>
      <c r="G284" s="255"/>
      <c r="H284" s="256"/>
      <c r="I284" s="251"/>
      <c r="J284" s="257"/>
      <c r="K284" s="251"/>
      <c r="M284" s="252" t="s">
        <v>309</v>
      </c>
      <c r="O284" s="241"/>
    </row>
    <row r="285" spans="1:80" x14ac:dyDescent="0.2">
      <c r="A285" s="250"/>
      <c r="B285" s="253"/>
      <c r="C285" s="340" t="s">
        <v>310</v>
      </c>
      <c r="D285" s="341"/>
      <c r="E285" s="254">
        <v>7.4</v>
      </c>
      <c r="F285" s="376"/>
      <c r="G285" s="255"/>
      <c r="H285" s="256"/>
      <c r="I285" s="251"/>
      <c r="J285" s="257"/>
      <c r="K285" s="251"/>
      <c r="M285" s="252" t="s">
        <v>310</v>
      </c>
      <c r="O285" s="241"/>
    </row>
    <row r="286" spans="1:80" x14ac:dyDescent="0.2">
      <c r="A286" s="250"/>
      <c r="B286" s="253"/>
      <c r="C286" s="347" t="s">
        <v>187</v>
      </c>
      <c r="D286" s="341"/>
      <c r="E286" s="278">
        <v>78.910000000000011</v>
      </c>
      <c r="F286" s="376"/>
      <c r="G286" s="255"/>
      <c r="H286" s="256"/>
      <c r="I286" s="251"/>
      <c r="J286" s="257"/>
      <c r="K286" s="251"/>
      <c r="M286" s="252" t="s">
        <v>187</v>
      </c>
      <c r="O286" s="241"/>
    </row>
    <row r="287" spans="1:80" x14ac:dyDescent="0.2">
      <c r="A287" s="250"/>
      <c r="B287" s="253"/>
      <c r="C287" s="340" t="s">
        <v>188</v>
      </c>
      <c r="D287" s="341"/>
      <c r="E287" s="254">
        <v>0</v>
      </c>
      <c r="F287" s="376"/>
      <c r="G287" s="255"/>
      <c r="H287" s="256"/>
      <c r="I287" s="251"/>
      <c r="J287" s="257"/>
      <c r="K287" s="251"/>
      <c r="M287" s="252" t="s">
        <v>188</v>
      </c>
      <c r="O287" s="241"/>
    </row>
    <row r="288" spans="1:80" x14ac:dyDescent="0.2">
      <c r="A288" s="250"/>
      <c r="B288" s="253"/>
      <c r="C288" s="340" t="s">
        <v>311</v>
      </c>
      <c r="D288" s="341"/>
      <c r="E288" s="254">
        <v>15.6</v>
      </c>
      <c r="F288" s="376"/>
      <c r="G288" s="255"/>
      <c r="H288" s="256"/>
      <c r="I288" s="251"/>
      <c r="J288" s="257"/>
      <c r="K288" s="251"/>
      <c r="M288" s="252" t="s">
        <v>311</v>
      </c>
      <c r="O288" s="241"/>
    </row>
    <row r="289" spans="1:80" x14ac:dyDescent="0.2">
      <c r="A289" s="250"/>
      <c r="B289" s="253"/>
      <c r="C289" s="340" t="s">
        <v>312</v>
      </c>
      <c r="D289" s="341"/>
      <c r="E289" s="254">
        <v>21</v>
      </c>
      <c r="F289" s="376"/>
      <c r="G289" s="255"/>
      <c r="H289" s="256"/>
      <c r="I289" s="251"/>
      <c r="J289" s="257"/>
      <c r="K289" s="251"/>
      <c r="M289" s="252" t="s">
        <v>312</v>
      </c>
      <c r="O289" s="241"/>
    </row>
    <row r="290" spans="1:80" x14ac:dyDescent="0.2">
      <c r="A290" s="250"/>
      <c r="B290" s="253"/>
      <c r="C290" s="340" t="s">
        <v>313</v>
      </c>
      <c r="D290" s="341"/>
      <c r="E290" s="254">
        <v>17.8</v>
      </c>
      <c r="F290" s="376"/>
      <c r="G290" s="255"/>
      <c r="H290" s="256"/>
      <c r="I290" s="251"/>
      <c r="J290" s="257"/>
      <c r="K290" s="251"/>
      <c r="M290" s="252" t="s">
        <v>313</v>
      </c>
      <c r="O290" s="241"/>
    </row>
    <row r="291" spans="1:80" x14ac:dyDescent="0.2">
      <c r="A291" s="250"/>
      <c r="B291" s="253"/>
      <c r="C291" s="340" t="s">
        <v>314</v>
      </c>
      <c r="D291" s="341"/>
      <c r="E291" s="254">
        <v>12.6</v>
      </c>
      <c r="F291" s="376"/>
      <c r="G291" s="255"/>
      <c r="H291" s="256"/>
      <c r="I291" s="251"/>
      <c r="J291" s="257"/>
      <c r="K291" s="251"/>
      <c r="M291" s="252" t="s">
        <v>314</v>
      </c>
      <c r="O291" s="241"/>
    </row>
    <row r="292" spans="1:80" x14ac:dyDescent="0.2">
      <c r="A292" s="258"/>
      <c r="B292" s="259" t="s">
        <v>102</v>
      </c>
      <c r="C292" s="260" t="s">
        <v>120</v>
      </c>
      <c r="D292" s="261"/>
      <c r="E292" s="262"/>
      <c r="F292" s="377"/>
      <c r="G292" s="264">
        <f>SUM(G239:G291)</f>
        <v>0</v>
      </c>
      <c r="H292" s="265"/>
      <c r="I292" s="266">
        <f>SUM(I239:I291)</f>
        <v>86.127497464000001</v>
      </c>
      <c r="J292" s="265"/>
      <c r="K292" s="266">
        <f>SUM(K239:K291)</f>
        <v>0</v>
      </c>
      <c r="O292" s="241">
        <v>4</v>
      </c>
      <c r="BA292" s="267">
        <f>SUM(BA239:BA291)</f>
        <v>0</v>
      </c>
      <c r="BB292" s="267">
        <f>SUM(BB239:BB291)</f>
        <v>0</v>
      </c>
      <c r="BC292" s="267">
        <f>SUM(BC239:BC291)</f>
        <v>0</v>
      </c>
      <c r="BD292" s="267">
        <f>SUM(BD239:BD291)</f>
        <v>0</v>
      </c>
      <c r="BE292" s="267">
        <f>SUM(BE239:BE291)</f>
        <v>0</v>
      </c>
    </row>
    <row r="293" spans="1:80" x14ac:dyDescent="0.2">
      <c r="A293" s="231" t="s">
        <v>98</v>
      </c>
      <c r="B293" s="232" t="s">
        <v>317</v>
      </c>
      <c r="C293" s="233" t="s">
        <v>318</v>
      </c>
      <c r="D293" s="234"/>
      <c r="E293" s="235"/>
      <c r="F293" s="378"/>
      <c r="G293" s="236"/>
      <c r="H293" s="237"/>
      <c r="I293" s="238"/>
      <c r="J293" s="239"/>
      <c r="K293" s="240"/>
      <c r="O293" s="241">
        <v>1</v>
      </c>
    </row>
    <row r="294" spans="1:80" x14ac:dyDescent="0.2">
      <c r="A294" s="242">
        <v>22</v>
      </c>
      <c r="B294" s="243" t="s">
        <v>320</v>
      </c>
      <c r="C294" s="244" t="s">
        <v>321</v>
      </c>
      <c r="D294" s="245" t="s">
        <v>112</v>
      </c>
      <c r="E294" s="246">
        <v>149.29249999999999</v>
      </c>
      <c r="F294" s="375"/>
      <c r="G294" s="247">
        <f>E294*F294</f>
        <v>0</v>
      </c>
      <c r="H294" s="248">
        <v>4.0000000000000003E-5</v>
      </c>
      <c r="I294" s="249">
        <f>E294*H294</f>
        <v>5.9716999999999999E-3</v>
      </c>
      <c r="J294" s="248">
        <v>0</v>
      </c>
      <c r="K294" s="249">
        <f>E294*J294</f>
        <v>0</v>
      </c>
      <c r="O294" s="241">
        <v>2</v>
      </c>
      <c r="AA294" s="214">
        <v>1</v>
      </c>
      <c r="AB294" s="214">
        <v>1</v>
      </c>
      <c r="AC294" s="214">
        <v>1</v>
      </c>
      <c r="AZ294" s="214">
        <v>1</v>
      </c>
      <c r="BA294" s="214">
        <f>IF(AZ294=1,G294,0)</f>
        <v>0</v>
      </c>
      <c r="BB294" s="214">
        <f>IF(AZ294=2,G294,0)</f>
        <v>0</v>
      </c>
      <c r="BC294" s="214">
        <f>IF(AZ294=3,G294,0)</f>
        <v>0</v>
      </c>
      <c r="BD294" s="214">
        <f>IF(AZ294=4,G294,0)</f>
        <v>0</v>
      </c>
      <c r="BE294" s="214">
        <f>IF(AZ294=5,G294,0)</f>
        <v>0</v>
      </c>
      <c r="CA294" s="241">
        <v>1</v>
      </c>
      <c r="CB294" s="241">
        <v>1</v>
      </c>
    </row>
    <row r="295" spans="1:80" x14ac:dyDescent="0.2">
      <c r="A295" s="250"/>
      <c r="B295" s="253"/>
      <c r="C295" s="340" t="s">
        <v>246</v>
      </c>
      <c r="D295" s="341"/>
      <c r="E295" s="254">
        <v>0</v>
      </c>
      <c r="F295" s="376"/>
      <c r="G295" s="255"/>
      <c r="H295" s="256"/>
      <c r="I295" s="251"/>
      <c r="J295" s="257"/>
      <c r="K295" s="251"/>
      <c r="M295" s="252" t="s">
        <v>246</v>
      </c>
      <c r="O295" s="241"/>
    </row>
    <row r="296" spans="1:80" x14ac:dyDescent="0.2">
      <c r="A296" s="250"/>
      <c r="B296" s="253"/>
      <c r="C296" s="340" t="s">
        <v>247</v>
      </c>
      <c r="D296" s="341"/>
      <c r="E296" s="254">
        <v>0</v>
      </c>
      <c r="F296" s="376"/>
      <c r="G296" s="255"/>
      <c r="H296" s="256"/>
      <c r="I296" s="251"/>
      <c r="J296" s="257"/>
      <c r="K296" s="251"/>
      <c r="M296" s="252" t="s">
        <v>247</v>
      </c>
      <c r="O296" s="241"/>
    </row>
    <row r="297" spans="1:80" x14ac:dyDescent="0.2">
      <c r="A297" s="250"/>
      <c r="B297" s="253"/>
      <c r="C297" s="340" t="s">
        <v>322</v>
      </c>
      <c r="D297" s="341"/>
      <c r="E297" s="254">
        <v>1.08</v>
      </c>
      <c r="F297" s="376"/>
      <c r="G297" s="255"/>
      <c r="H297" s="256"/>
      <c r="I297" s="251"/>
      <c r="J297" s="257"/>
      <c r="K297" s="251"/>
      <c r="M297" s="252" t="s">
        <v>322</v>
      </c>
      <c r="O297" s="241"/>
    </row>
    <row r="298" spans="1:80" x14ac:dyDescent="0.2">
      <c r="A298" s="250"/>
      <c r="B298" s="253"/>
      <c r="C298" s="340" t="s">
        <v>323</v>
      </c>
      <c r="D298" s="341"/>
      <c r="E298" s="254">
        <v>10.8</v>
      </c>
      <c r="F298" s="376"/>
      <c r="G298" s="255"/>
      <c r="H298" s="256"/>
      <c r="I298" s="251"/>
      <c r="J298" s="257"/>
      <c r="K298" s="251"/>
      <c r="M298" s="252" t="s">
        <v>323</v>
      </c>
      <c r="O298" s="241"/>
    </row>
    <row r="299" spans="1:80" x14ac:dyDescent="0.2">
      <c r="A299" s="250"/>
      <c r="B299" s="253"/>
      <c r="C299" s="340" t="s">
        <v>324</v>
      </c>
      <c r="D299" s="341"/>
      <c r="E299" s="254">
        <v>1.7250000000000001</v>
      </c>
      <c r="F299" s="376"/>
      <c r="G299" s="255"/>
      <c r="H299" s="256"/>
      <c r="I299" s="251"/>
      <c r="J299" s="257"/>
      <c r="K299" s="251"/>
      <c r="M299" s="252" t="s">
        <v>324</v>
      </c>
      <c r="O299" s="241"/>
    </row>
    <row r="300" spans="1:80" x14ac:dyDescent="0.2">
      <c r="A300" s="250"/>
      <c r="B300" s="253"/>
      <c r="C300" s="340" t="s">
        <v>325</v>
      </c>
      <c r="D300" s="341"/>
      <c r="E300" s="254">
        <v>3.06</v>
      </c>
      <c r="F300" s="376"/>
      <c r="G300" s="255"/>
      <c r="H300" s="256"/>
      <c r="I300" s="251"/>
      <c r="J300" s="257"/>
      <c r="K300" s="251"/>
      <c r="M300" s="252" t="s">
        <v>325</v>
      </c>
      <c r="O300" s="241"/>
    </row>
    <row r="301" spans="1:80" x14ac:dyDescent="0.2">
      <c r="A301" s="250"/>
      <c r="B301" s="253"/>
      <c r="C301" s="340" t="s">
        <v>326</v>
      </c>
      <c r="D301" s="341"/>
      <c r="E301" s="254">
        <v>0.57750000000000001</v>
      </c>
      <c r="F301" s="376"/>
      <c r="G301" s="255"/>
      <c r="H301" s="256"/>
      <c r="I301" s="251"/>
      <c r="J301" s="257"/>
      <c r="K301" s="251"/>
      <c r="M301" s="252" t="s">
        <v>326</v>
      </c>
      <c r="O301" s="241"/>
    </row>
    <row r="302" spans="1:80" x14ac:dyDescent="0.2">
      <c r="A302" s="250"/>
      <c r="B302" s="253"/>
      <c r="C302" s="340" t="s">
        <v>327</v>
      </c>
      <c r="D302" s="341"/>
      <c r="E302" s="254">
        <v>1.08</v>
      </c>
      <c r="F302" s="376"/>
      <c r="G302" s="255"/>
      <c r="H302" s="256"/>
      <c r="I302" s="251"/>
      <c r="J302" s="257"/>
      <c r="K302" s="251"/>
      <c r="M302" s="252" t="s">
        <v>327</v>
      </c>
      <c r="O302" s="241"/>
    </row>
    <row r="303" spans="1:80" x14ac:dyDescent="0.2">
      <c r="A303" s="250"/>
      <c r="B303" s="253"/>
      <c r="C303" s="340" t="s">
        <v>328</v>
      </c>
      <c r="D303" s="341"/>
      <c r="E303" s="254">
        <v>2.645</v>
      </c>
      <c r="F303" s="376"/>
      <c r="G303" s="255"/>
      <c r="H303" s="256"/>
      <c r="I303" s="251"/>
      <c r="J303" s="257"/>
      <c r="K303" s="251"/>
      <c r="M303" s="252" t="s">
        <v>328</v>
      </c>
      <c r="O303" s="241"/>
    </row>
    <row r="304" spans="1:80" x14ac:dyDescent="0.2">
      <c r="A304" s="250"/>
      <c r="B304" s="253"/>
      <c r="C304" s="340" t="s">
        <v>329</v>
      </c>
      <c r="D304" s="341"/>
      <c r="E304" s="254">
        <v>1.8</v>
      </c>
      <c r="F304" s="376"/>
      <c r="G304" s="255"/>
      <c r="H304" s="256"/>
      <c r="I304" s="251"/>
      <c r="J304" s="257"/>
      <c r="K304" s="251"/>
      <c r="M304" s="252" t="s">
        <v>329</v>
      </c>
      <c r="O304" s="241"/>
    </row>
    <row r="305" spans="1:15" x14ac:dyDescent="0.2">
      <c r="A305" s="250"/>
      <c r="B305" s="253"/>
      <c r="C305" s="340" t="s">
        <v>330</v>
      </c>
      <c r="D305" s="341"/>
      <c r="E305" s="254">
        <v>1.44</v>
      </c>
      <c r="F305" s="376"/>
      <c r="G305" s="255"/>
      <c r="H305" s="256"/>
      <c r="I305" s="251"/>
      <c r="J305" s="257"/>
      <c r="K305" s="251"/>
      <c r="M305" s="252" t="s">
        <v>330</v>
      </c>
      <c r="O305" s="241"/>
    </row>
    <row r="306" spans="1:15" x14ac:dyDescent="0.2">
      <c r="A306" s="250"/>
      <c r="B306" s="253"/>
      <c r="C306" s="340" t="s">
        <v>331</v>
      </c>
      <c r="D306" s="341"/>
      <c r="E306" s="254">
        <v>3.6</v>
      </c>
      <c r="F306" s="376"/>
      <c r="G306" s="255"/>
      <c r="H306" s="256"/>
      <c r="I306" s="251"/>
      <c r="J306" s="257"/>
      <c r="K306" s="251"/>
      <c r="M306" s="252" t="s">
        <v>331</v>
      </c>
      <c r="O306" s="241"/>
    </row>
    <row r="307" spans="1:15" x14ac:dyDescent="0.2">
      <c r="A307" s="250"/>
      <c r="B307" s="253"/>
      <c r="C307" s="340" t="s">
        <v>332</v>
      </c>
      <c r="D307" s="341"/>
      <c r="E307" s="254">
        <v>0.42</v>
      </c>
      <c r="F307" s="376"/>
      <c r="G307" s="255"/>
      <c r="H307" s="256"/>
      <c r="I307" s="251"/>
      <c r="J307" s="257"/>
      <c r="K307" s="251"/>
      <c r="M307" s="252" t="s">
        <v>332</v>
      </c>
      <c r="O307" s="241"/>
    </row>
    <row r="308" spans="1:15" x14ac:dyDescent="0.2">
      <c r="A308" s="250"/>
      <c r="B308" s="253"/>
      <c r="C308" s="340" t="s">
        <v>333</v>
      </c>
      <c r="D308" s="341"/>
      <c r="E308" s="254">
        <v>2.5</v>
      </c>
      <c r="F308" s="376"/>
      <c r="G308" s="255"/>
      <c r="H308" s="256"/>
      <c r="I308" s="251"/>
      <c r="J308" s="257"/>
      <c r="K308" s="251"/>
      <c r="M308" s="252" t="s">
        <v>333</v>
      </c>
      <c r="O308" s="241"/>
    </row>
    <row r="309" spans="1:15" x14ac:dyDescent="0.2">
      <c r="A309" s="250"/>
      <c r="B309" s="253"/>
      <c r="C309" s="340" t="s">
        <v>334</v>
      </c>
      <c r="D309" s="341"/>
      <c r="E309" s="254">
        <v>1.44</v>
      </c>
      <c r="F309" s="376"/>
      <c r="G309" s="255"/>
      <c r="H309" s="256"/>
      <c r="I309" s="251"/>
      <c r="J309" s="257"/>
      <c r="K309" s="251"/>
      <c r="M309" s="252" t="s">
        <v>334</v>
      </c>
      <c r="O309" s="241"/>
    </row>
    <row r="310" spans="1:15" x14ac:dyDescent="0.2">
      <c r="A310" s="250"/>
      <c r="B310" s="253"/>
      <c r="C310" s="340" t="s">
        <v>335</v>
      </c>
      <c r="D310" s="341"/>
      <c r="E310" s="254">
        <v>0.55000000000000004</v>
      </c>
      <c r="F310" s="376"/>
      <c r="G310" s="255"/>
      <c r="H310" s="256"/>
      <c r="I310" s="251"/>
      <c r="J310" s="257"/>
      <c r="K310" s="251"/>
      <c r="M310" s="252" t="s">
        <v>335</v>
      </c>
      <c r="O310" s="241"/>
    </row>
    <row r="311" spans="1:15" x14ac:dyDescent="0.2">
      <c r="A311" s="250"/>
      <c r="B311" s="253"/>
      <c r="C311" s="340" t="s">
        <v>336</v>
      </c>
      <c r="D311" s="341"/>
      <c r="E311" s="254">
        <v>0.45</v>
      </c>
      <c r="F311" s="376"/>
      <c r="G311" s="255"/>
      <c r="H311" s="256"/>
      <c r="I311" s="251"/>
      <c r="J311" s="257"/>
      <c r="K311" s="251"/>
      <c r="M311" s="252" t="s">
        <v>336</v>
      </c>
      <c r="O311" s="241"/>
    </row>
    <row r="312" spans="1:15" x14ac:dyDescent="0.2">
      <c r="A312" s="250"/>
      <c r="B312" s="253"/>
      <c r="C312" s="340" t="s">
        <v>337</v>
      </c>
      <c r="D312" s="341"/>
      <c r="E312" s="254">
        <v>8.6974999999999998</v>
      </c>
      <c r="F312" s="376"/>
      <c r="G312" s="255"/>
      <c r="H312" s="256"/>
      <c r="I312" s="251"/>
      <c r="J312" s="257"/>
      <c r="K312" s="251"/>
      <c r="M312" s="252" t="s">
        <v>337</v>
      </c>
      <c r="O312" s="241"/>
    </row>
    <row r="313" spans="1:15" x14ac:dyDescent="0.2">
      <c r="A313" s="250"/>
      <c r="B313" s="253"/>
      <c r="C313" s="340" t="s">
        <v>338</v>
      </c>
      <c r="D313" s="341"/>
      <c r="E313" s="254">
        <v>0.8</v>
      </c>
      <c r="F313" s="376"/>
      <c r="G313" s="255"/>
      <c r="H313" s="256"/>
      <c r="I313" s="251"/>
      <c r="J313" s="257"/>
      <c r="K313" s="251"/>
      <c r="M313" s="252" t="s">
        <v>338</v>
      </c>
      <c r="O313" s="241"/>
    </row>
    <row r="314" spans="1:15" x14ac:dyDescent="0.2">
      <c r="A314" s="250"/>
      <c r="B314" s="253"/>
      <c r="C314" s="347" t="s">
        <v>187</v>
      </c>
      <c r="D314" s="341"/>
      <c r="E314" s="278">
        <v>42.664999999999999</v>
      </c>
      <c r="F314" s="376"/>
      <c r="G314" s="255"/>
      <c r="H314" s="256"/>
      <c r="I314" s="251"/>
      <c r="J314" s="257"/>
      <c r="K314" s="251"/>
      <c r="M314" s="252" t="s">
        <v>187</v>
      </c>
      <c r="O314" s="241"/>
    </row>
    <row r="315" spans="1:15" x14ac:dyDescent="0.2">
      <c r="A315" s="250"/>
      <c r="B315" s="253"/>
      <c r="C315" s="340" t="s">
        <v>339</v>
      </c>
      <c r="D315" s="341"/>
      <c r="E315" s="254">
        <v>19.53</v>
      </c>
      <c r="F315" s="376"/>
      <c r="G315" s="255"/>
      <c r="H315" s="256"/>
      <c r="I315" s="251"/>
      <c r="J315" s="257"/>
      <c r="K315" s="251"/>
      <c r="M315" s="252" t="s">
        <v>339</v>
      </c>
      <c r="O315" s="241"/>
    </row>
    <row r="316" spans="1:15" x14ac:dyDescent="0.2">
      <c r="A316" s="250"/>
      <c r="B316" s="253"/>
      <c r="C316" s="340" t="s">
        <v>340</v>
      </c>
      <c r="D316" s="341"/>
      <c r="E316" s="254">
        <v>6.6</v>
      </c>
      <c r="F316" s="376"/>
      <c r="G316" s="255"/>
      <c r="H316" s="256"/>
      <c r="I316" s="251"/>
      <c r="J316" s="257"/>
      <c r="K316" s="251"/>
      <c r="M316" s="252" t="s">
        <v>340</v>
      </c>
      <c r="O316" s="241"/>
    </row>
    <row r="317" spans="1:15" x14ac:dyDescent="0.2">
      <c r="A317" s="250"/>
      <c r="B317" s="253"/>
      <c r="C317" s="340" t="s">
        <v>341</v>
      </c>
      <c r="D317" s="341"/>
      <c r="E317" s="254">
        <v>4.1325000000000003</v>
      </c>
      <c r="F317" s="376"/>
      <c r="G317" s="255"/>
      <c r="H317" s="256"/>
      <c r="I317" s="251"/>
      <c r="J317" s="257"/>
      <c r="K317" s="251"/>
      <c r="M317" s="252" t="s">
        <v>341</v>
      </c>
      <c r="O317" s="241"/>
    </row>
    <row r="318" spans="1:15" x14ac:dyDescent="0.2">
      <c r="A318" s="250"/>
      <c r="B318" s="253"/>
      <c r="C318" s="340" t="s">
        <v>342</v>
      </c>
      <c r="D318" s="341"/>
      <c r="E318" s="254">
        <v>4</v>
      </c>
      <c r="F318" s="376"/>
      <c r="G318" s="255"/>
      <c r="H318" s="256"/>
      <c r="I318" s="251"/>
      <c r="J318" s="257"/>
      <c r="K318" s="251"/>
      <c r="M318" s="252" t="s">
        <v>342</v>
      </c>
      <c r="O318" s="241"/>
    </row>
    <row r="319" spans="1:15" x14ac:dyDescent="0.2">
      <c r="A319" s="250"/>
      <c r="B319" s="253"/>
      <c r="C319" s="340" t="s">
        <v>343</v>
      </c>
      <c r="D319" s="341"/>
      <c r="E319" s="254">
        <v>4</v>
      </c>
      <c r="F319" s="376"/>
      <c r="G319" s="255"/>
      <c r="H319" s="256"/>
      <c r="I319" s="251"/>
      <c r="J319" s="257"/>
      <c r="K319" s="251"/>
      <c r="M319" s="252" t="s">
        <v>343</v>
      </c>
      <c r="O319" s="241"/>
    </row>
    <row r="320" spans="1:15" x14ac:dyDescent="0.2">
      <c r="A320" s="250"/>
      <c r="B320" s="253"/>
      <c r="C320" s="340" t="s">
        <v>344</v>
      </c>
      <c r="D320" s="341"/>
      <c r="E320" s="254">
        <v>1.8</v>
      </c>
      <c r="F320" s="376"/>
      <c r="G320" s="255"/>
      <c r="H320" s="256"/>
      <c r="I320" s="251"/>
      <c r="J320" s="257"/>
      <c r="K320" s="251"/>
      <c r="M320" s="252" t="s">
        <v>344</v>
      </c>
      <c r="O320" s="241"/>
    </row>
    <row r="321" spans="1:15" x14ac:dyDescent="0.2">
      <c r="A321" s="250"/>
      <c r="B321" s="253"/>
      <c r="C321" s="340" t="s">
        <v>345</v>
      </c>
      <c r="D321" s="341"/>
      <c r="E321" s="254">
        <v>1.8</v>
      </c>
      <c r="F321" s="376"/>
      <c r="G321" s="255"/>
      <c r="H321" s="256"/>
      <c r="I321" s="251"/>
      <c r="J321" s="257"/>
      <c r="K321" s="251"/>
      <c r="M321" s="252" t="s">
        <v>345</v>
      </c>
      <c r="O321" s="241"/>
    </row>
    <row r="322" spans="1:15" x14ac:dyDescent="0.2">
      <c r="A322" s="250"/>
      <c r="B322" s="253"/>
      <c r="C322" s="340" t="s">
        <v>346</v>
      </c>
      <c r="D322" s="341"/>
      <c r="E322" s="254">
        <v>2</v>
      </c>
      <c r="F322" s="376"/>
      <c r="G322" s="255"/>
      <c r="H322" s="256"/>
      <c r="I322" s="251"/>
      <c r="J322" s="257"/>
      <c r="K322" s="251"/>
      <c r="M322" s="252" t="s">
        <v>346</v>
      </c>
      <c r="O322" s="241"/>
    </row>
    <row r="323" spans="1:15" x14ac:dyDescent="0.2">
      <c r="A323" s="250"/>
      <c r="B323" s="253"/>
      <c r="C323" s="340" t="s">
        <v>347</v>
      </c>
      <c r="D323" s="341"/>
      <c r="E323" s="254">
        <v>4.8</v>
      </c>
      <c r="F323" s="376"/>
      <c r="G323" s="255"/>
      <c r="H323" s="256"/>
      <c r="I323" s="251"/>
      <c r="J323" s="257"/>
      <c r="K323" s="251"/>
      <c r="M323" s="252" t="s">
        <v>347</v>
      </c>
      <c r="O323" s="241"/>
    </row>
    <row r="324" spans="1:15" x14ac:dyDescent="0.2">
      <c r="A324" s="250"/>
      <c r="B324" s="253"/>
      <c r="C324" s="347" t="s">
        <v>187</v>
      </c>
      <c r="D324" s="341"/>
      <c r="E324" s="278">
        <v>48.662499999999994</v>
      </c>
      <c r="F324" s="376"/>
      <c r="G324" s="255"/>
      <c r="H324" s="256"/>
      <c r="I324" s="251"/>
      <c r="J324" s="257"/>
      <c r="K324" s="251"/>
      <c r="M324" s="252" t="s">
        <v>187</v>
      </c>
      <c r="O324" s="241"/>
    </row>
    <row r="325" spans="1:15" x14ac:dyDescent="0.2">
      <c r="A325" s="250"/>
      <c r="B325" s="253"/>
      <c r="C325" s="340" t="s">
        <v>348</v>
      </c>
      <c r="D325" s="341"/>
      <c r="E325" s="254">
        <v>7.6375000000000002</v>
      </c>
      <c r="F325" s="376"/>
      <c r="G325" s="255"/>
      <c r="H325" s="256"/>
      <c r="I325" s="251"/>
      <c r="J325" s="257"/>
      <c r="K325" s="251"/>
      <c r="M325" s="252" t="s">
        <v>348</v>
      </c>
      <c r="O325" s="241"/>
    </row>
    <row r="326" spans="1:15" x14ac:dyDescent="0.2">
      <c r="A326" s="250"/>
      <c r="B326" s="253"/>
      <c r="C326" s="340" t="s">
        <v>349</v>
      </c>
      <c r="D326" s="341"/>
      <c r="E326" s="254">
        <v>11.04</v>
      </c>
      <c r="F326" s="376"/>
      <c r="G326" s="255"/>
      <c r="H326" s="256"/>
      <c r="I326" s="251"/>
      <c r="J326" s="257"/>
      <c r="K326" s="251"/>
      <c r="M326" s="252" t="s">
        <v>349</v>
      </c>
      <c r="O326" s="241"/>
    </row>
    <row r="327" spans="1:15" x14ac:dyDescent="0.2">
      <c r="A327" s="250"/>
      <c r="B327" s="253"/>
      <c r="C327" s="340" t="s">
        <v>350</v>
      </c>
      <c r="D327" s="341"/>
      <c r="E327" s="254">
        <v>9.4499999999999993</v>
      </c>
      <c r="F327" s="376"/>
      <c r="G327" s="255"/>
      <c r="H327" s="256"/>
      <c r="I327" s="251"/>
      <c r="J327" s="257"/>
      <c r="K327" s="251"/>
      <c r="M327" s="252" t="s">
        <v>350</v>
      </c>
      <c r="O327" s="241"/>
    </row>
    <row r="328" spans="1:15" x14ac:dyDescent="0.2">
      <c r="A328" s="250"/>
      <c r="B328" s="253"/>
      <c r="C328" s="340" t="s">
        <v>351</v>
      </c>
      <c r="D328" s="341"/>
      <c r="E328" s="254">
        <v>5.3375000000000004</v>
      </c>
      <c r="F328" s="376"/>
      <c r="G328" s="255"/>
      <c r="H328" s="256"/>
      <c r="I328" s="251"/>
      <c r="J328" s="257"/>
      <c r="K328" s="251"/>
      <c r="M328" s="252" t="s">
        <v>351</v>
      </c>
      <c r="O328" s="241"/>
    </row>
    <row r="329" spans="1:15" x14ac:dyDescent="0.2">
      <c r="A329" s="250"/>
      <c r="B329" s="253"/>
      <c r="C329" s="340" t="s">
        <v>352</v>
      </c>
      <c r="D329" s="341"/>
      <c r="E329" s="254">
        <v>6.3550000000000004</v>
      </c>
      <c r="F329" s="376"/>
      <c r="G329" s="255"/>
      <c r="H329" s="256"/>
      <c r="I329" s="251"/>
      <c r="J329" s="257"/>
      <c r="K329" s="251"/>
      <c r="M329" s="252" t="s">
        <v>352</v>
      </c>
      <c r="O329" s="241"/>
    </row>
    <row r="330" spans="1:15" x14ac:dyDescent="0.2">
      <c r="A330" s="250"/>
      <c r="B330" s="253"/>
      <c r="C330" s="340" t="s">
        <v>353</v>
      </c>
      <c r="D330" s="341"/>
      <c r="E330" s="254">
        <v>5.1449999999999996</v>
      </c>
      <c r="F330" s="376"/>
      <c r="G330" s="255"/>
      <c r="H330" s="256"/>
      <c r="I330" s="251"/>
      <c r="J330" s="257"/>
      <c r="K330" s="251"/>
      <c r="M330" s="252" t="s">
        <v>353</v>
      </c>
      <c r="O330" s="241"/>
    </row>
    <row r="331" spans="1:15" x14ac:dyDescent="0.2">
      <c r="A331" s="250"/>
      <c r="B331" s="253"/>
      <c r="C331" s="340" t="s">
        <v>354</v>
      </c>
      <c r="D331" s="341"/>
      <c r="E331" s="254">
        <v>1.8</v>
      </c>
      <c r="F331" s="376"/>
      <c r="G331" s="255"/>
      <c r="H331" s="256"/>
      <c r="I331" s="251"/>
      <c r="J331" s="257"/>
      <c r="K331" s="251"/>
      <c r="M331" s="252" t="s">
        <v>354</v>
      </c>
      <c r="O331" s="241"/>
    </row>
    <row r="332" spans="1:15" x14ac:dyDescent="0.2">
      <c r="A332" s="250"/>
      <c r="B332" s="253"/>
      <c r="C332" s="340" t="s">
        <v>355</v>
      </c>
      <c r="D332" s="341"/>
      <c r="E332" s="254">
        <v>1.9</v>
      </c>
      <c r="F332" s="376"/>
      <c r="G332" s="255"/>
      <c r="H332" s="256"/>
      <c r="I332" s="251"/>
      <c r="J332" s="257"/>
      <c r="K332" s="251"/>
      <c r="M332" s="252" t="s">
        <v>355</v>
      </c>
      <c r="O332" s="241"/>
    </row>
    <row r="333" spans="1:15" x14ac:dyDescent="0.2">
      <c r="A333" s="250"/>
      <c r="B333" s="253"/>
      <c r="C333" s="340" t="s">
        <v>356</v>
      </c>
      <c r="D333" s="341"/>
      <c r="E333" s="254">
        <v>1.8</v>
      </c>
      <c r="F333" s="376"/>
      <c r="G333" s="255"/>
      <c r="H333" s="256"/>
      <c r="I333" s="251"/>
      <c r="J333" s="257"/>
      <c r="K333" s="251"/>
      <c r="M333" s="252" t="s">
        <v>356</v>
      </c>
      <c r="O333" s="241"/>
    </row>
    <row r="334" spans="1:15" x14ac:dyDescent="0.2">
      <c r="A334" s="250"/>
      <c r="B334" s="253"/>
      <c r="C334" s="340" t="s">
        <v>357</v>
      </c>
      <c r="D334" s="341"/>
      <c r="E334" s="254">
        <v>2</v>
      </c>
      <c r="F334" s="376"/>
      <c r="G334" s="255"/>
      <c r="H334" s="256"/>
      <c r="I334" s="251"/>
      <c r="J334" s="257"/>
      <c r="K334" s="251"/>
      <c r="M334" s="252" t="s">
        <v>357</v>
      </c>
      <c r="O334" s="241"/>
    </row>
    <row r="335" spans="1:15" x14ac:dyDescent="0.2">
      <c r="A335" s="250"/>
      <c r="B335" s="253"/>
      <c r="C335" s="347" t="s">
        <v>187</v>
      </c>
      <c r="D335" s="341"/>
      <c r="E335" s="278">
        <v>52.464999999999982</v>
      </c>
      <c r="F335" s="376"/>
      <c r="G335" s="255"/>
      <c r="H335" s="256"/>
      <c r="I335" s="251"/>
      <c r="J335" s="257"/>
      <c r="K335" s="251"/>
      <c r="M335" s="252" t="s">
        <v>187</v>
      </c>
      <c r="O335" s="241"/>
    </row>
    <row r="336" spans="1:15" x14ac:dyDescent="0.2">
      <c r="A336" s="250"/>
      <c r="B336" s="253"/>
      <c r="C336" s="340" t="s">
        <v>358</v>
      </c>
      <c r="D336" s="341"/>
      <c r="E336" s="254">
        <v>5.5</v>
      </c>
      <c r="F336" s="376"/>
      <c r="G336" s="255"/>
      <c r="H336" s="256"/>
      <c r="I336" s="251"/>
      <c r="J336" s="257"/>
      <c r="K336" s="251"/>
      <c r="M336" s="252" t="s">
        <v>358</v>
      </c>
      <c r="O336" s="241"/>
    </row>
    <row r="337" spans="1:80" x14ac:dyDescent="0.2">
      <c r="A337" s="250"/>
      <c r="B337" s="253"/>
      <c r="C337" s="347" t="s">
        <v>187</v>
      </c>
      <c r="D337" s="341"/>
      <c r="E337" s="278">
        <v>5.5</v>
      </c>
      <c r="F337" s="376"/>
      <c r="G337" s="255"/>
      <c r="H337" s="256"/>
      <c r="I337" s="251"/>
      <c r="J337" s="257"/>
      <c r="K337" s="251"/>
      <c r="M337" s="252" t="s">
        <v>187</v>
      </c>
      <c r="O337" s="241"/>
    </row>
    <row r="338" spans="1:80" x14ac:dyDescent="0.2">
      <c r="A338" s="242">
        <v>23</v>
      </c>
      <c r="B338" s="243" t="s">
        <v>359</v>
      </c>
      <c r="C338" s="244" t="s">
        <v>360</v>
      </c>
      <c r="D338" s="245" t="s">
        <v>361</v>
      </c>
      <c r="E338" s="246">
        <v>40</v>
      </c>
      <c r="F338" s="375"/>
      <c r="G338" s="247">
        <f>E338*F338</f>
        <v>0</v>
      </c>
      <c r="H338" s="248">
        <v>4.5429999999999998E-2</v>
      </c>
      <c r="I338" s="249">
        <f>E338*H338</f>
        <v>1.8171999999999999</v>
      </c>
      <c r="J338" s="248">
        <v>0</v>
      </c>
      <c r="K338" s="249">
        <f>E338*J338</f>
        <v>0</v>
      </c>
      <c r="O338" s="241">
        <v>2</v>
      </c>
      <c r="AA338" s="214">
        <v>1</v>
      </c>
      <c r="AB338" s="214">
        <v>1</v>
      </c>
      <c r="AC338" s="214">
        <v>1</v>
      </c>
      <c r="AZ338" s="214">
        <v>1</v>
      </c>
      <c r="BA338" s="214">
        <f>IF(AZ338=1,G338,0)</f>
        <v>0</v>
      </c>
      <c r="BB338" s="214">
        <f>IF(AZ338=2,G338,0)</f>
        <v>0</v>
      </c>
      <c r="BC338" s="214">
        <f>IF(AZ338=3,G338,0)</f>
        <v>0</v>
      </c>
      <c r="BD338" s="214">
        <f>IF(AZ338=4,G338,0)</f>
        <v>0</v>
      </c>
      <c r="BE338" s="214">
        <f>IF(AZ338=5,G338,0)</f>
        <v>0</v>
      </c>
      <c r="CA338" s="241">
        <v>1</v>
      </c>
      <c r="CB338" s="241">
        <v>1</v>
      </c>
    </row>
    <row r="339" spans="1:80" x14ac:dyDescent="0.2">
      <c r="A339" s="242">
        <v>24</v>
      </c>
      <c r="B339" s="243" t="s">
        <v>362</v>
      </c>
      <c r="C339" s="244" t="s">
        <v>363</v>
      </c>
      <c r="D339" s="245" t="s">
        <v>112</v>
      </c>
      <c r="E339" s="246">
        <v>127.27500000000001</v>
      </c>
      <c r="F339" s="375"/>
      <c r="G339" s="247">
        <f>E339*F339</f>
        <v>0</v>
      </c>
      <c r="H339" s="248">
        <v>5.7290000000000001E-2</v>
      </c>
      <c r="I339" s="249">
        <f>E339*H339</f>
        <v>7.2915847500000002</v>
      </c>
      <c r="J339" s="248">
        <v>0</v>
      </c>
      <c r="K339" s="249">
        <f>E339*J339</f>
        <v>0</v>
      </c>
      <c r="O339" s="241">
        <v>2</v>
      </c>
      <c r="AA339" s="214">
        <v>1</v>
      </c>
      <c r="AB339" s="214">
        <v>1</v>
      </c>
      <c r="AC339" s="214">
        <v>1</v>
      </c>
      <c r="AZ339" s="214">
        <v>1</v>
      </c>
      <c r="BA339" s="214">
        <f>IF(AZ339=1,G339,0)</f>
        <v>0</v>
      </c>
      <c r="BB339" s="214">
        <f>IF(AZ339=2,G339,0)</f>
        <v>0</v>
      </c>
      <c r="BC339" s="214">
        <f>IF(AZ339=3,G339,0)</f>
        <v>0</v>
      </c>
      <c r="BD339" s="214">
        <f>IF(AZ339=4,G339,0)</f>
        <v>0</v>
      </c>
      <c r="BE339" s="214">
        <f>IF(AZ339=5,G339,0)</f>
        <v>0</v>
      </c>
      <c r="CA339" s="241">
        <v>1</v>
      </c>
      <c r="CB339" s="241">
        <v>1</v>
      </c>
    </row>
    <row r="340" spans="1:80" x14ac:dyDescent="0.2">
      <c r="A340" s="250"/>
      <c r="B340" s="253"/>
      <c r="C340" s="340" t="s">
        <v>246</v>
      </c>
      <c r="D340" s="341"/>
      <c r="E340" s="254">
        <v>0</v>
      </c>
      <c r="F340" s="376"/>
      <c r="G340" s="255"/>
      <c r="H340" s="256"/>
      <c r="I340" s="251"/>
      <c r="J340" s="257"/>
      <c r="K340" s="251"/>
      <c r="M340" s="252" t="s">
        <v>246</v>
      </c>
      <c r="O340" s="241"/>
    </row>
    <row r="341" spans="1:80" x14ac:dyDescent="0.2">
      <c r="A341" s="250"/>
      <c r="B341" s="253"/>
      <c r="C341" s="340" t="s">
        <v>247</v>
      </c>
      <c r="D341" s="341"/>
      <c r="E341" s="254">
        <v>0</v>
      </c>
      <c r="F341" s="376"/>
      <c r="G341" s="255"/>
      <c r="H341" s="256"/>
      <c r="I341" s="251"/>
      <c r="J341" s="257"/>
      <c r="K341" s="251"/>
      <c r="M341" s="252" t="s">
        <v>247</v>
      </c>
      <c r="O341" s="241"/>
    </row>
    <row r="342" spans="1:80" x14ac:dyDescent="0.2">
      <c r="A342" s="250"/>
      <c r="B342" s="253"/>
      <c r="C342" s="340" t="s">
        <v>248</v>
      </c>
      <c r="D342" s="341"/>
      <c r="E342" s="254">
        <v>4.8</v>
      </c>
      <c r="F342" s="376"/>
      <c r="G342" s="255"/>
      <c r="H342" s="256"/>
      <c r="I342" s="251"/>
      <c r="J342" s="257"/>
      <c r="K342" s="251"/>
      <c r="M342" s="252" t="s">
        <v>248</v>
      </c>
      <c r="O342" s="241"/>
    </row>
    <row r="343" spans="1:80" x14ac:dyDescent="0.2">
      <c r="A343" s="250"/>
      <c r="B343" s="253"/>
      <c r="C343" s="340" t="s">
        <v>249</v>
      </c>
      <c r="D343" s="341"/>
      <c r="E343" s="254">
        <v>10.199999999999999</v>
      </c>
      <c r="F343" s="376"/>
      <c r="G343" s="255"/>
      <c r="H343" s="256"/>
      <c r="I343" s="251"/>
      <c r="J343" s="257"/>
      <c r="K343" s="251"/>
      <c r="M343" s="252" t="s">
        <v>249</v>
      </c>
      <c r="O343" s="241"/>
    </row>
    <row r="344" spans="1:80" x14ac:dyDescent="0.2">
      <c r="A344" s="250"/>
      <c r="B344" s="253"/>
      <c r="C344" s="340" t="s">
        <v>250</v>
      </c>
      <c r="D344" s="341"/>
      <c r="E344" s="254">
        <v>4.1500000000000004</v>
      </c>
      <c r="F344" s="376"/>
      <c r="G344" s="255"/>
      <c r="H344" s="256"/>
      <c r="I344" s="251"/>
      <c r="J344" s="257"/>
      <c r="K344" s="251"/>
      <c r="M344" s="252" t="s">
        <v>250</v>
      </c>
      <c r="O344" s="241"/>
    </row>
    <row r="345" spans="1:80" x14ac:dyDescent="0.2">
      <c r="A345" s="250"/>
      <c r="B345" s="253"/>
      <c r="C345" s="340" t="s">
        <v>251</v>
      </c>
      <c r="D345" s="341"/>
      <c r="E345" s="254">
        <v>9.75</v>
      </c>
      <c r="F345" s="376"/>
      <c r="G345" s="255"/>
      <c r="H345" s="256"/>
      <c r="I345" s="251"/>
      <c r="J345" s="257"/>
      <c r="K345" s="251"/>
      <c r="M345" s="252" t="s">
        <v>251</v>
      </c>
      <c r="O345" s="241"/>
    </row>
    <row r="346" spans="1:80" x14ac:dyDescent="0.2">
      <c r="A346" s="250"/>
      <c r="B346" s="253"/>
      <c r="C346" s="340" t="s">
        <v>252</v>
      </c>
      <c r="D346" s="341"/>
      <c r="E346" s="254">
        <v>2.65</v>
      </c>
      <c r="F346" s="376"/>
      <c r="G346" s="255"/>
      <c r="H346" s="256"/>
      <c r="I346" s="251"/>
      <c r="J346" s="257"/>
      <c r="K346" s="251"/>
      <c r="M346" s="252" t="s">
        <v>252</v>
      </c>
      <c r="O346" s="241"/>
    </row>
    <row r="347" spans="1:80" x14ac:dyDescent="0.2">
      <c r="A347" s="250"/>
      <c r="B347" s="253"/>
      <c r="C347" s="340" t="s">
        <v>253</v>
      </c>
      <c r="D347" s="341"/>
      <c r="E347" s="254">
        <v>3.3</v>
      </c>
      <c r="F347" s="376"/>
      <c r="G347" s="255"/>
      <c r="H347" s="256"/>
      <c r="I347" s="251"/>
      <c r="J347" s="257"/>
      <c r="K347" s="251"/>
      <c r="M347" s="252" t="s">
        <v>253</v>
      </c>
      <c r="O347" s="241"/>
    </row>
    <row r="348" spans="1:80" x14ac:dyDescent="0.2">
      <c r="A348" s="250"/>
      <c r="B348" s="253"/>
      <c r="C348" s="340" t="s">
        <v>254</v>
      </c>
      <c r="D348" s="341"/>
      <c r="E348" s="254">
        <v>6.9</v>
      </c>
      <c r="F348" s="376"/>
      <c r="G348" s="255"/>
      <c r="H348" s="256"/>
      <c r="I348" s="251"/>
      <c r="J348" s="257"/>
      <c r="K348" s="251"/>
      <c r="M348" s="252" t="s">
        <v>254</v>
      </c>
      <c r="O348" s="241"/>
    </row>
    <row r="349" spans="1:80" x14ac:dyDescent="0.2">
      <c r="A349" s="250"/>
      <c r="B349" s="253"/>
      <c r="C349" s="340" t="s">
        <v>255</v>
      </c>
      <c r="D349" s="341"/>
      <c r="E349" s="254">
        <v>3.9</v>
      </c>
      <c r="F349" s="376"/>
      <c r="G349" s="255"/>
      <c r="H349" s="256"/>
      <c r="I349" s="251"/>
      <c r="J349" s="257"/>
      <c r="K349" s="251"/>
      <c r="M349" s="252" t="s">
        <v>255</v>
      </c>
      <c r="O349" s="241"/>
    </row>
    <row r="350" spans="1:80" x14ac:dyDescent="0.2">
      <c r="A350" s="250"/>
      <c r="B350" s="253"/>
      <c r="C350" s="340" t="s">
        <v>256</v>
      </c>
      <c r="D350" s="341"/>
      <c r="E350" s="254">
        <v>3.6</v>
      </c>
      <c r="F350" s="376"/>
      <c r="G350" s="255"/>
      <c r="H350" s="256"/>
      <c r="I350" s="251"/>
      <c r="J350" s="257"/>
      <c r="K350" s="251"/>
      <c r="M350" s="252" t="s">
        <v>256</v>
      </c>
      <c r="O350" s="241"/>
    </row>
    <row r="351" spans="1:80" x14ac:dyDescent="0.2">
      <c r="A351" s="250"/>
      <c r="B351" s="253"/>
      <c r="C351" s="340" t="s">
        <v>257</v>
      </c>
      <c r="D351" s="341"/>
      <c r="E351" s="254">
        <v>9.1999999999999993</v>
      </c>
      <c r="F351" s="376"/>
      <c r="G351" s="255"/>
      <c r="H351" s="256"/>
      <c r="I351" s="251"/>
      <c r="J351" s="257"/>
      <c r="K351" s="251"/>
      <c r="M351" s="252" t="s">
        <v>257</v>
      </c>
      <c r="O351" s="241"/>
    </row>
    <row r="352" spans="1:80" x14ac:dyDescent="0.2">
      <c r="A352" s="250"/>
      <c r="B352" s="253"/>
      <c r="C352" s="340" t="s">
        <v>258</v>
      </c>
      <c r="D352" s="341"/>
      <c r="E352" s="254">
        <v>2</v>
      </c>
      <c r="F352" s="376"/>
      <c r="G352" s="255"/>
      <c r="H352" s="256"/>
      <c r="I352" s="251"/>
      <c r="J352" s="257"/>
      <c r="K352" s="251"/>
      <c r="M352" s="252" t="s">
        <v>258</v>
      </c>
      <c r="O352" s="241"/>
    </row>
    <row r="353" spans="1:15" x14ac:dyDescent="0.2">
      <c r="A353" s="250"/>
      <c r="B353" s="253"/>
      <c r="C353" s="340" t="s">
        <v>259</v>
      </c>
      <c r="D353" s="341"/>
      <c r="E353" s="254">
        <v>10</v>
      </c>
      <c r="F353" s="376"/>
      <c r="G353" s="255"/>
      <c r="H353" s="256"/>
      <c r="I353" s="251"/>
      <c r="J353" s="257"/>
      <c r="K353" s="251"/>
      <c r="M353" s="252" t="s">
        <v>259</v>
      </c>
      <c r="O353" s="241"/>
    </row>
    <row r="354" spans="1:15" x14ac:dyDescent="0.2">
      <c r="A354" s="250"/>
      <c r="B354" s="253"/>
      <c r="C354" s="340" t="s">
        <v>260</v>
      </c>
      <c r="D354" s="341"/>
      <c r="E354" s="254">
        <v>6.8</v>
      </c>
      <c r="F354" s="376"/>
      <c r="G354" s="255"/>
      <c r="H354" s="256"/>
      <c r="I354" s="251"/>
      <c r="J354" s="257"/>
      <c r="K354" s="251"/>
      <c r="M354" s="252" t="s">
        <v>260</v>
      </c>
      <c r="O354" s="241"/>
    </row>
    <row r="355" spans="1:15" x14ac:dyDescent="0.2">
      <c r="A355" s="250"/>
      <c r="B355" s="253"/>
      <c r="C355" s="340" t="s">
        <v>261</v>
      </c>
      <c r="D355" s="341"/>
      <c r="E355" s="254">
        <v>2.1</v>
      </c>
      <c r="F355" s="376"/>
      <c r="G355" s="255"/>
      <c r="H355" s="256"/>
      <c r="I355" s="251"/>
      <c r="J355" s="257"/>
      <c r="K355" s="251"/>
      <c r="M355" s="252" t="s">
        <v>261</v>
      </c>
      <c r="O355" s="241"/>
    </row>
    <row r="356" spans="1:15" x14ac:dyDescent="0.2">
      <c r="A356" s="250"/>
      <c r="B356" s="253"/>
      <c r="C356" s="340" t="s">
        <v>262</v>
      </c>
      <c r="D356" s="341"/>
      <c r="E356" s="254">
        <v>1.9</v>
      </c>
      <c r="F356" s="376"/>
      <c r="G356" s="255"/>
      <c r="H356" s="256"/>
      <c r="I356" s="251"/>
      <c r="J356" s="257"/>
      <c r="K356" s="251"/>
      <c r="M356" s="252" t="s">
        <v>262</v>
      </c>
      <c r="O356" s="241"/>
    </row>
    <row r="357" spans="1:15" x14ac:dyDescent="0.2">
      <c r="A357" s="250"/>
      <c r="B357" s="253"/>
      <c r="C357" s="340" t="s">
        <v>263</v>
      </c>
      <c r="D357" s="341"/>
      <c r="E357" s="254">
        <v>9.5500000000000007</v>
      </c>
      <c r="F357" s="376"/>
      <c r="G357" s="255"/>
      <c r="H357" s="256"/>
      <c r="I357" s="251"/>
      <c r="J357" s="257"/>
      <c r="K357" s="251"/>
      <c r="M357" s="252" t="s">
        <v>263</v>
      </c>
      <c r="O357" s="241"/>
    </row>
    <row r="358" spans="1:15" x14ac:dyDescent="0.2">
      <c r="A358" s="250"/>
      <c r="B358" s="253"/>
      <c r="C358" s="340" t="s">
        <v>264</v>
      </c>
      <c r="D358" s="341"/>
      <c r="E358" s="254">
        <v>2.8</v>
      </c>
      <c r="F358" s="376"/>
      <c r="G358" s="255"/>
      <c r="H358" s="256"/>
      <c r="I358" s="251"/>
      <c r="J358" s="257"/>
      <c r="K358" s="251"/>
      <c r="M358" s="252" t="s">
        <v>264</v>
      </c>
      <c r="O358" s="241"/>
    </row>
    <row r="359" spans="1:15" x14ac:dyDescent="0.2">
      <c r="A359" s="250"/>
      <c r="B359" s="253"/>
      <c r="C359" s="340" t="s">
        <v>265</v>
      </c>
      <c r="D359" s="341"/>
      <c r="E359" s="254">
        <v>24.9</v>
      </c>
      <c r="F359" s="376"/>
      <c r="G359" s="255"/>
      <c r="H359" s="256"/>
      <c r="I359" s="251"/>
      <c r="J359" s="257"/>
      <c r="K359" s="251"/>
      <c r="M359" s="252" t="s">
        <v>265</v>
      </c>
      <c r="O359" s="241"/>
    </row>
    <row r="360" spans="1:15" x14ac:dyDescent="0.2">
      <c r="A360" s="250"/>
      <c r="B360" s="253"/>
      <c r="C360" s="340" t="s">
        <v>266</v>
      </c>
      <c r="D360" s="341"/>
      <c r="E360" s="254">
        <v>10.3</v>
      </c>
      <c r="F360" s="376"/>
      <c r="G360" s="255"/>
      <c r="H360" s="256"/>
      <c r="I360" s="251"/>
      <c r="J360" s="257"/>
      <c r="K360" s="251"/>
      <c r="M360" s="252" t="s">
        <v>266</v>
      </c>
      <c r="O360" s="241"/>
    </row>
    <row r="361" spans="1:15" x14ac:dyDescent="0.2">
      <c r="A361" s="250"/>
      <c r="B361" s="253"/>
      <c r="C361" s="340" t="s">
        <v>267</v>
      </c>
      <c r="D361" s="341"/>
      <c r="E361" s="254">
        <v>7.15</v>
      </c>
      <c r="F361" s="376"/>
      <c r="G361" s="255"/>
      <c r="H361" s="256"/>
      <c r="I361" s="251"/>
      <c r="J361" s="257"/>
      <c r="K361" s="251"/>
      <c r="M361" s="252" t="s">
        <v>267</v>
      </c>
      <c r="O361" s="241"/>
    </row>
    <row r="362" spans="1:15" x14ac:dyDescent="0.2">
      <c r="A362" s="250"/>
      <c r="B362" s="253"/>
      <c r="C362" s="340" t="s">
        <v>268</v>
      </c>
      <c r="D362" s="341"/>
      <c r="E362" s="254">
        <v>10</v>
      </c>
      <c r="F362" s="376"/>
      <c r="G362" s="255"/>
      <c r="H362" s="256"/>
      <c r="I362" s="251"/>
      <c r="J362" s="257"/>
      <c r="K362" s="251"/>
      <c r="M362" s="252" t="s">
        <v>268</v>
      </c>
      <c r="O362" s="241"/>
    </row>
    <row r="363" spans="1:15" x14ac:dyDescent="0.2">
      <c r="A363" s="250"/>
      <c r="B363" s="253"/>
      <c r="C363" s="340" t="s">
        <v>269</v>
      </c>
      <c r="D363" s="341"/>
      <c r="E363" s="254">
        <v>10</v>
      </c>
      <c r="F363" s="376"/>
      <c r="G363" s="255"/>
      <c r="H363" s="256"/>
      <c r="I363" s="251"/>
      <c r="J363" s="257"/>
      <c r="K363" s="251"/>
      <c r="M363" s="252" t="s">
        <v>269</v>
      </c>
      <c r="O363" s="241"/>
    </row>
    <row r="364" spans="1:15" x14ac:dyDescent="0.2">
      <c r="A364" s="250"/>
      <c r="B364" s="253"/>
      <c r="C364" s="340" t="s">
        <v>270</v>
      </c>
      <c r="D364" s="341"/>
      <c r="E364" s="254">
        <v>4.9000000000000004</v>
      </c>
      <c r="F364" s="376"/>
      <c r="G364" s="255"/>
      <c r="H364" s="256"/>
      <c r="I364" s="251"/>
      <c r="J364" s="257"/>
      <c r="K364" s="251"/>
      <c r="M364" s="252" t="s">
        <v>270</v>
      </c>
      <c r="O364" s="241"/>
    </row>
    <row r="365" spans="1:15" x14ac:dyDescent="0.2">
      <c r="A365" s="250"/>
      <c r="B365" s="253"/>
      <c r="C365" s="340" t="s">
        <v>271</v>
      </c>
      <c r="D365" s="341"/>
      <c r="E365" s="254">
        <v>4.9000000000000004</v>
      </c>
      <c r="F365" s="376"/>
      <c r="G365" s="255"/>
      <c r="H365" s="256"/>
      <c r="I365" s="251"/>
      <c r="J365" s="257"/>
      <c r="K365" s="251"/>
      <c r="M365" s="252" t="s">
        <v>271</v>
      </c>
      <c r="O365" s="241"/>
    </row>
    <row r="366" spans="1:15" x14ac:dyDescent="0.2">
      <c r="A366" s="250"/>
      <c r="B366" s="253"/>
      <c r="C366" s="340" t="s">
        <v>272</v>
      </c>
      <c r="D366" s="341"/>
      <c r="E366" s="254">
        <v>5</v>
      </c>
      <c r="F366" s="376"/>
      <c r="G366" s="255"/>
      <c r="H366" s="256"/>
      <c r="I366" s="251"/>
      <c r="J366" s="257"/>
      <c r="K366" s="251"/>
      <c r="M366" s="252" t="s">
        <v>272</v>
      </c>
      <c r="O366" s="241"/>
    </row>
    <row r="367" spans="1:15" x14ac:dyDescent="0.2">
      <c r="A367" s="250"/>
      <c r="B367" s="253"/>
      <c r="C367" s="340" t="s">
        <v>273</v>
      </c>
      <c r="D367" s="341"/>
      <c r="E367" s="254">
        <v>6.4</v>
      </c>
      <c r="F367" s="376"/>
      <c r="G367" s="255"/>
      <c r="H367" s="256"/>
      <c r="I367" s="251"/>
      <c r="J367" s="257"/>
      <c r="K367" s="251"/>
      <c r="M367" s="252" t="s">
        <v>273</v>
      </c>
      <c r="O367" s="241"/>
    </row>
    <row r="368" spans="1:15" x14ac:dyDescent="0.2">
      <c r="A368" s="250"/>
      <c r="B368" s="253"/>
      <c r="C368" s="340" t="s">
        <v>274</v>
      </c>
      <c r="D368" s="341"/>
      <c r="E368" s="254">
        <v>8.85</v>
      </c>
      <c r="F368" s="376"/>
      <c r="G368" s="255"/>
      <c r="H368" s="256"/>
      <c r="I368" s="251"/>
      <c r="J368" s="257"/>
      <c r="K368" s="251"/>
      <c r="M368" s="252" t="s">
        <v>274</v>
      </c>
      <c r="O368" s="241"/>
    </row>
    <row r="369" spans="1:80" x14ac:dyDescent="0.2">
      <c r="A369" s="250"/>
      <c r="B369" s="253"/>
      <c r="C369" s="340" t="s">
        <v>275</v>
      </c>
      <c r="D369" s="341"/>
      <c r="E369" s="254">
        <v>9.85</v>
      </c>
      <c r="F369" s="376"/>
      <c r="G369" s="255"/>
      <c r="H369" s="256"/>
      <c r="I369" s="251"/>
      <c r="J369" s="257"/>
      <c r="K369" s="251"/>
      <c r="M369" s="252" t="s">
        <v>275</v>
      </c>
      <c r="O369" s="241"/>
    </row>
    <row r="370" spans="1:80" x14ac:dyDescent="0.2">
      <c r="A370" s="250"/>
      <c r="B370" s="253"/>
      <c r="C370" s="340" t="s">
        <v>276</v>
      </c>
      <c r="D370" s="341"/>
      <c r="E370" s="254">
        <v>9.3000000000000007</v>
      </c>
      <c r="F370" s="376"/>
      <c r="G370" s="255"/>
      <c r="H370" s="256"/>
      <c r="I370" s="251"/>
      <c r="J370" s="257"/>
      <c r="K370" s="251"/>
      <c r="M370" s="252" t="s">
        <v>276</v>
      </c>
      <c r="O370" s="241"/>
    </row>
    <row r="371" spans="1:80" x14ac:dyDescent="0.2">
      <c r="A371" s="250"/>
      <c r="B371" s="253"/>
      <c r="C371" s="340" t="s">
        <v>277</v>
      </c>
      <c r="D371" s="341"/>
      <c r="E371" s="254">
        <v>7.85</v>
      </c>
      <c r="F371" s="376"/>
      <c r="G371" s="255"/>
      <c r="H371" s="256"/>
      <c r="I371" s="251"/>
      <c r="J371" s="257"/>
      <c r="K371" s="251"/>
      <c r="M371" s="252" t="s">
        <v>277</v>
      </c>
      <c r="O371" s="241"/>
    </row>
    <row r="372" spans="1:80" x14ac:dyDescent="0.2">
      <c r="A372" s="250"/>
      <c r="B372" s="253"/>
      <c r="C372" s="340" t="s">
        <v>278</v>
      </c>
      <c r="D372" s="341"/>
      <c r="E372" s="254">
        <v>8.25</v>
      </c>
      <c r="F372" s="376"/>
      <c r="G372" s="255"/>
      <c r="H372" s="256"/>
      <c r="I372" s="251"/>
      <c r="J372" s="257"/>
      <c r="K372" s="251"/>
      <c r="M372" s="252" t="s">
        <v>278</v>
      </c>
      <c r="O372" s="241"/>
    </row>
    <row r="373" spans="1:80" x14ac:dyDescent="0.2">
      <c r="A373" s="250"/>
      <c r="B373" s="253"/>
      <c r="C373" s="340" t="s">
        <v>279</v>
      </c>
      <c r="D373" s="341"/>
      <c r="E373" s="254">
        <v>6.65</v>
      </c>
      <c r="F373" s="376"/>
      <c r="G373" s="255"/>
      <c r="H373" s="256"/>
      <c r="I373" s="251"/>
      <c r="J373" s="257"/>
      <c r="K373" s="251"/>
      <c r="M373" s="252" t="s">
        <v>279</v>
      </c>
      <c r="O373" s="241"/>
    </row>
    <row r="374" spans="1:80" x14ac:dyDescent="0.2">
      <c r="A374" s="250"/>
      <c r="B374" s="253"/>
      <c r="C374" s="340" t="s">
        <v>280</v>
      </c>
      <c r="D374" s="341"/>
      <c r="E374" s="254">
        <v>4.9000000000000004</v>
      </c>
      <c r="F374" s="376"/>
      <c r="G374" s="255"/>
      <c r="H374" s="256"/>
      <c r="I374" s="251"/>
      <c r="J374" s="257"/>
      <c r="K374" s="251"/>
      <c r="M374" s="252" t="s">
        <v>280</v>
      </c>
      <c r="O374" s="241"/>
    </row>
    <row r="375" spans="1:80" x14ac:dyDescent="0.2">
      <c r="A375" s="250"/>
      <c r="B375" s="253"/>
      <c r="C375" s="340" t="s">
        <v>281</v>
      </c>
      <c r="D375" s="341"/>
      <c r="E375" s="254">
        <v>4.95</v>
      </c>
      <c r="F375" s="376"/>
      <c r="G375" s="255"/>
      <c r="H375" s="256"/>
      <c r="I375" s="251"/>
      <c r="J375" s="257"/>
      <c r="K375" s="251"/>
      <c r="M375" s="252" t="s">
        <v>281</v>
      </c>
      <c r="O375" s="241"/>
    </row>
    <row r="376" spans="1:80" x14ac:dyDescent="0.2">
      <c r="A376" s="250"/>
      <c r="B376" s="253"/>
      <c r="C376" s="340" t="s">
        <v>282</v>
      </c>
      <c r="D376" s="341"/>
      <c r="E376" s="254">
        <v>4.9000000000000004</v>
      </c>
      <c r="F376" s="376"/>
      <c r="G376" s="255"/>
      <c r="H376" s="256"/>
      <c r="I376" s="251"/>
      <c r="J376" s="257"/>
      <c r="K376" s="251"/>
      <c r="M376" s="252" t="s">
        <v>282</v>
      </c>
      <c r="O376" s="241"/>
    </row>
    <row r="377" spans="1:80" x14ac:dyDescent="0.2">
      <c r="A377" s="250"/>
      <c r="B377" s="253"/>
      <c r="C377" s="340" t="s">
        <v>283</v>
      </c>
      <c r="D377" s="341"/>
      <c r="E377" s="254">
        <v>5</v>
      </c>
      <c r="F377" s="376"/>
      <c r="G377" s="255"/>
      <c r="H377" s="256"/>
      <c r="I377" s="251"/>
      <c r="J377" s="257"/>
      <c r="K377" s="251"/>
      <c r="M377" s="252" t="s">
        <v>283</v>
      </c>
      <c r="O377" s="241"/>
    </row>
    <row r="378" spans="1:80" x14ac:dyDescent="0.2">
      <c r="A378" s="250"/>
      <c r="B378" s="253"/>
      <c r="C378" s="340" t="s">
        <v>284</v>
      </c>
      <c r="D378" s="341"/>
      <c r="E378" s="254">
        <v>6.9</v>
      </c>
      <c r="F378" s="376"/>
      <c r="G378" s="255"/>
      <c r="H378" s="256"/>
      <c r="I378" s="251"/>
      <c r="J378" s="257"/>
      <c r="K378" s="251"/>
      <c r="M378" s="252" t="s">
        <v>284</v>
      </c>
      <c r="O378" s="241"/>
    </row>
    <row r="379" spans="1:80" x14ac:dyDescent="0.2">
      <c r="A379" s="250"/>
      <c r="B379" s="253"/>
      <c r="C379" s="347" t="s">
        <v>187</v>
      </c>
      <c r="D379" s="341"/>
      <c r="E379" s="278">
        <v>254.55</v>
      </c>
      <c r="F379" s="376"/>
      <c r="G379" s="255"/>
      <c r="H379" s="256"/>
      <c r="I379" s="251"/>
      <c r="J379" s="257"/>
      <c r="K379" s="251"/>
      <c r="M379" s="252" t="s">
        <v>187</v>
      </c>
      <c r="O379" s="241"/>
    </row>
    <row r="380" spans="1:80" x14ac:dyDescent="0.2">
      <c r="A380" s="250"/>
      <c r="B380" s="253"/>
      <c r="C380" s="340" t="s">
        <v>364</v>
      </c>
      <c r="D380" s="341"/>
      <c r="E380" s="254">
        <v>-127.27500000000001</v>
      </c>
      <c r="F380" s="376"/>
      <c r="G380" s="255"/>
      <c r="H380" s="256"/>
      <c r="I380" s="251"/>
      <c r="J380" s="257"/>
      <c r="K380" s="251"/>
      <c r="M380" s="252" t="s">
        <v>364</v>
      </c>
      <c r="O380" s="241"/>
    </row>
    <row r="381" spans="1:80" x14ac:dyDescent="0.2">
      <c r="A381" s="258"/>
      <c r="B381" s="259" t="s">
        <v>102</v>
      </c>
      <c r="C381" s="260" t="s">
        <v>319</v>
      </c>
      <c r="D381" s="261"/>
      <c r="E381" s="262"/>
      <c r="F381" s="377"/>
      <c r="G381" s="264">
        <f>SUM(G293:G380)</f>
        <v>0</v>
      </c>
      <c r="H381" s="265"/>
      <c r="I381" s="266">
        <f>SUM(I293:I380)</f>
        <v>9.1147564499999998</v>
      </c>
      <c r="J381" s="265"/>
      <c r="K381" s="266">
        <f>SUM(K293:K380)</f>
        <v>0</v>
      </c>
      <c r="O381" s="241">
        <v>4</v>
      </c>
      <c r="BA381" s="267">
        <f>SUM(BA293:BA380)</f>
        <v>0</v>
      </c>
      <c r="BB381" s="267">
        <f>SUM(BB293:BB380)</f>
        <v>0</v>
      </c>
      <c r="BC381" s="267">
        <f>SUM(BC293:BC380)</f>
        <v>0</v>
      </c>
      <c r="BD381" s="267">
        <f>SUM(BD293:BD380)</f>
        <v>0</v>
      </c>
      <c r="BE381" s="267">
        <f>SUM(BE293:BE380)</f>
        <v>0</v>
      </c>
    </row>
    <row r="382" spans="1:80" x14ac:dyDescent="0.2">
      <c r="A382" s="231" t="s">
        <v>98</v>
      </c>
      <c r="B382" s="232" t="s">
        <v>365</v>
      </c>
      <c r="C382" s="233" t="s">
        <v>366</v>
      </c>
      <c r="D382" s="234"/>
      <c r="E382" s="235"/>
      <c r="F382" s="378"/>
      <c r="G382" s="236"/>
      <c r="H382" s="237"/>
      <c r="I382" s="238"/>
      <c r="J382" s="239"/>
      <c r="K382" s="240"/>
      <c r="O382" s="241">
        <v>1</v>
      </c>
    </row>
    <row r="383" spans="1:80" x14ac:dyDescent="0.2">
      <c r="A383" s="242">
        <v>25</v>
      </c>
      <c r="B383" s="243" t="s">
        <v>368</v>
      </c>
      <c r="C383" s="244" t="s">
        <v>369</v>
      </c>
      <c r="D383" s="245" t="s">
        <v>112</v>
      </c>
      <c r="E383" s="246">
        <v>1.5</v>
      </c>
      <c r="F383" s="375"/>
      <c r="G383" s="247">
        <f>E383*F383</f>
        <v>0</v>
      </c>
      <c r="H383" s="248">
        <v>3.15E-3</v>
      </c>
      <c r="I383" s="249">
        <f>E383*H383</f>
        <v>4.725E-3</v>
      </c>
      <c r="J383" s="248">
        <v>0</v>
      </c>
      <c r="K383" s="249">
        <f>E383*J383</f>
        <v>0</v>
      </c>
      <c r="O383" s="241">
        <v>2</v>
      </c>
      <c r="AA383" s="214">
        <v>1</v>
      </c>
      <c r="AB383" s="214">
        <v>1</v>
      </c>
      <c r="AC383" s="214">
        <v>1</v>
      </c>
      <c r="AZ383" s="214">
        <v>1</v>
      </c>
      <c r="BA383" s="214">
        <f>IF(AZ383=1,G383,0)</f>
        <v>0</v>
      </c>
      <c r="BB383" s="214">
        <f>IF(AZ383=2,G383,0)</f>
        <v>0</v>
      </c>
      <c r="BC383" s="214">
        <f>IF(AZ383=3,G383,0)</f>
        <v>0</v>
      </c>
      <c r="BD383" s="214">
        <f>IF(AZ383=4,G383,0)</f>
        <v>0</v>
      </c>
      <c r="BE383" s="214">
        <f>IF(AZ383=5,G383,0)</f>
        <v>0</v>
      </c>
      <c r="CA383" s="241">
        <v>1</v>
      </c>
      <c r="CB383" s="241">
        <v>1</v>
      </c>
    </row>
    <row r="384" spans="1:80" x14ac:dyDescent="0.2">
      <c r="A384" s="250"/>
      <c r="B384" s="253"/>
      <c r="C384" s="340" t="s">
        <v>370</v>
      </c>
      <c r="D384" s="341"/>
      <c r="E384" s="254">
        <v>1.5</v>
      </c>
      <c r="F384" s="376"/>
      <c r="G384" s="255"/>
      <c r="H384" s="256"/>
      <c r="I384" s="251"/>
      <c r="J384" s="257"/>
      <c r="K384" s="251"/>
      <c r="M384" s="252" t="s">
        <v>370</v>
      </c>
      <c r="O384" s="241"/>
    </row>
    <row r="385" spans="1:80" x14ac:dyDescent="0.2">
      <c r="A385" s="242">
        <v>26</v>
      </c>
      <c r="B385" s="243" t="s">
        <v>371</v>
      </c>
      <c r="C385" s="244" t="s">
        <v>372</v>
      </c>
      <c r="D385" s="245" t="s">
        <v>112</v>
      </c>
      <c r="E385" s="246">
        <v>806.74</v>
      </c>
      <c r="F385" s="375"/>
      <c r="G385" s="247">
        <f>E385*F385</f>
        <v>0</v>
      </c>
      <c r="H385" s="248">
        <v>4.0000000000000003E-5</v>
      </c>
      <c r="I385" s="249">
        <f>E385*H385</f>
        <v>3.2269600000000002E-2</v>
      </c>
      <c r="J385" s="248">
        <v>0</v>
      </c>
      <c r="K385" s="249">
        <f>E385*J385</f>
        <v>0</v>
      </c>
      <c r="O385" s="241">
        <v>2</v>
      </c>
      <c r="AA385" s="214">
        <v>1</v>
      </c>
      <c r="AB385" s="214">
        <v>1</v>
      </c>
      <c r="AC385" s="214">
        <v>1</v>
      </c>
      <c r="AZ385" s="214">
        <v>1</v>
      </c>
      <c r="BA385" s="214">
        <f>IF(AZ385=1,G385,0)</f>
        <v>0</v>
      </c>
      <c r="BB385" s="214">
        <f>IF(AZ385=2,G385,0)</f>
        <v>0</v>
      </c>
      <c r="BC385" s="214">
        <f>IF(AZ385=3,G385,0)</f>
        <v>0</v>
      </c>
      <c r="BD385" s="214">
        <f>IF(AZ385=4,G385,0)</f>
        <v>0</v>
      </c>
      <c r="BE385" s="214">
        <f>IF(AZ385=5,G385,0)</f>
        <v>0</v>
      </c>
      <c r="CA385" s="241">
        <v>1</v>
      </c>
      <c r="CB385" s="241">
        <v>1</v>
      </c>
    </row>
    <row r="386" spans="1:80" x14ac:dyDescent="0.2">
      <c r="A386" s="250"/>
      <c r="B386" s="253"/>
      <c r="C386" s="340" t="s">
        <v>246</v>
      </c>
      <c r="D386" s="341"/>
      <c r="E386" s="254">
        <v>0</v>
      </c>
      <c r="F386" s="376"/>
      <c r="G386" s="255"/>
      <c r="H386" s="256"/>
      <c r="I386" s="251"/>
      <c r="J386" s="257"/>
      <c r="K386" s="251"/>
      <c r="M386" s="252" t="s">
        <v>246</v>
      </c>
      <c r="O386" s="241"/>
    </row>
    <row r="387" spans="1:80" x14ac:dyDescent="0.2">
      <c r="A387" s="250"/>
      <c r="B387" s="253"/>
      <c r="C387" s="340" t="s">
        <v>247</v>
      </c>
      <c r="D387" s="341"/>
      <c r="E387" s="254">
        <v>0</v>
      </c>
      <c r="F387" s="376"/>
      <c r="G387" s="255"/>
      <c r="H387" s="256"/>
      <c r="I387" s="251"/>
      <c r="J387" s="257"/>
      <c r="K387" s="251"/>
      <c r="M387" s="252" t="s">
        <v>247</v>
      </c>
      <c r="O387" s="241"/>
    </row>
    <row r="388" spans="1:80" x14ac:dyDescent="0.2">
      <c r="A388" s="250"/>
      <c r="B388" s="253"/>
      <c r="C388" s="340" t="s">
        <v>322</v>
      </c>
      <c r="D388" s="341"/>
      <c r="E388" s="254">
        <v>1.08</v>
      </c>
      <c r="F388" s="376"/>
      <c r="G388" s="255"/>
      <c r="H388" s="256"/>
      <c r="I388" s="251"/>
      <c r="J388" s="257"/>
      <c r="K388" s="251"/>
      <c r="M388" s="252" t="s">
        <v>322</v>
      </c>
      <c r="O388" s="241"/>
    </row>
    <row r="389" spans="1:80" x14ac:dyDescent="0.2">
      <c r="A389" s="250"/>
      <c r="B389" s="253"/>
      <c r="C389" s="340" t="s">
        <v>323</v>
      </c>
      <c r="D389" s="341"/>
      <c r="E389" s="254">
        <v>10.8</v>
      </c>
      <c r="F389" s="376"/>
      <c r="G389" s="255"/>
      <c r="H389" s="256"/>
      <c r="I389" s="251"/>
      <c r="J389" s="257"/>
      <c r="K389" s="251"/>
      <c r="M389" s="252" t="s">
        <v>323</v>
      </c>
      <c r="O389" s="241"/>
    </row>
    <row r="390" spans="1:80" x14ac:dyDescent="0.2">
      <c r="A390" s="250"/>
      <c r="B390" s="253"/>
      <c r="C390" s="340" t="s">
        <v>324</v>
      </c>
      <c r="D390" s="341"/>
      <c r="E390" s="254">
        <v>1.7250000000000001</v>
      </c>
      <c r="F390" s="376"/>
      <c r="G390" s="255"/>
      <c r="H390" s="256"/>
      <c r="I390" s="251"/>
      <c r="J390" s="257"/>
      <c r="K390" s="251"/>
      <c r="M390" s="252" t="s">
        <v>324</v>
      </c>
      <c r="O390" s="241"/>
    </row>
    <row r="391" spans="1:80" x14ac:dyDescent="0.2">
      <c r="A391" s="250"/>
      <c r="B391" s="253"/>
      <c r="C391" s="340" t="s">
        <v>325</v>
      </c>
      <c r="D391" s="341"/>
      <c r="E391" s="254">
        <v>3.06</v>
      </c>
      <c r="F391" s="376"/>
      <c r="G391" s="255"/>
      <c r="H391" s="256"/>
      <c r="I391" s="251"/>
      <c r="J391" s="257"/>
      <c r="K391" s="251"/>
      <c r="M391" s="252" t="s">
        <v>325</v>
      </c>
      <c r="O391" s="241"/>
    </row>
    <row r="392" spans="1:80" x14ac:dyDescent="0.2">
      <c r="A392" s="250"/>
      <c r="B392" s="253"/>
      <c r="C392" s="340" t="s">
        <v>326</v>
      </c>
      <c r="D392" s="341"/>
      <c r="E392" s="254">
        <v>0.57750000000000001</v>
      </c>
      <c r="F392" s="376"/>
      <c r="G392" s="255"/>
      <c r="H392" s="256"/>
      <c r="I392" s="251"/>
      <c r="J392" s="257"/>
      <c r="K392" s="251"/>
      <c r="M392" s="252" t="s">
        <v>326</v>
      </c>
      <c r="O392" s="241"/>
    </row>
    <row r="393" spans="1:80" x14ac:dyDescent="0.2">
      <c r="A393" s="250"/>
      <c r="B393" s="253"/>
      <c r="C393" s="340" t="s">
        <v>327</v>
      </c>
      <c r="D393" s="341"/>
      <c r="E393" s="254">
        <v>1.08</v>
      </c>
      <c r="F393" s="376"/>
      <c r="G393" s="255"/>
      <c r="H393" s="256"/>
      <c r="I393" s="251"/>
      <c r="J393" s="257"/>
      <c r="K393" s="251"/>
      <c r="M393" s="252" t="s">
        <v>327</v>
      </c>
      <c r="O393" s="241"/>
    </row>
    <row r="394" spans="1:80" x14ac:dyDescent="0.2">
      <c r="A394" s="250"/>
      <c r="B394" s="253"/>
      <c r="C394" s="340" t="s">
        <v>328</v>
      </c>
      <c r="D394" s="341"/>
      <c r="E394" s="254">
        <v>2.645</v>
      </c>
      <c r="F394" s="376"/>
      <c r="G394" s="255"/>
      <c r="H394" s="256"/>
      <c r="I394" s="251"/>
      <c r="J394" s="257"/>
      <c r="K394" s="251"/>
      <c r="M394" s="252" t="s">
        <v>328</v>
      </c>
      <c r="O394" s="241"/>
    </row>
    <row r="395" spans="1:80" x14ac:dyDescent="0.2">
      <c r="A395" s="250"/>
      <c r="B395" s="253"/>
      <c r="C395" s="340" t="s">
        <v>329</v>
      </c>
      <c r="D395" s="341"/>
      <c r="E395" s="254">
        <v>1.8</v>
      </c>
      <c r="F395" s="376"/>
      <c r="G395" s="255"/>
      <c r="H395" s="256"/>
      <c r="I395" s="251"/>
      <c r="J395" s="257"/>
      <c r="K395" s="251"/>
      <c r="M395" s="252" t="s">
        <v>329</v>
      </c>
      <c r="O395" s="241"/>
    </row>
    <row r="396" spans="1:80" x14ac:dyDescent="0.2">
      <c r="A396" s="250"/>
      <c r="B396" s="253"/>
      <c r="C396" s="340" t="s">
        <v>330</v>
      </c>
      <c r="D396" s="341"/>
      <c r="E396" s="254">
        <v>1.44</v>
      </c>
      <c r="F396" s="376"/>
      <c r="G396" s="255"/>
      <c r="H396" s="256"/>
      <c r="I396" s="251"/>
      <c r="J396" s="257"/>
      <c r="K396" s="251"/>
      <c r="M396" s="252" t="s">
        <v>330</v>
      </c>
      <c r="O396" s="241"/>
    </row>
    <row r="397" spans="1:80" x14ac:dyDescent="0.2">
      <c r="A397" s="250"/>
      <c r="B397" s="253"/>
      <c r="C397" s="340" t="s">
        <v>331</v>
      </c>
      <c r="D397" s="341"/>
      <c r="E397" s="254">
        <v>3.6</v>
      </c>
      <c r="F397" s="376"/>
      <c r="G397" s="255"/>
      <c r="H397" s="256"/>
      <c r="I397" s="251"/>
      <c r="J397" s="257"/>
      <c r="K397" s="251"/>
      <c r="M397" s="252" t="s">
        <v>331</v>
      </c>
      <c r="O397" s="241"/>
    </row>
    <row r="398" spans="1:80" x14ac:dyDescent="0.2">
      <c r="A398" s="250"/>
      <c r="B398" s="253"/>
      <c r="C398" s="340" t="s">
        <v>332</v>
      </c>
      <c r="D398" s="341"/>
      <c r="E398" s="254">
        <v>0.42</v>
      </c>
      <c r="F398" s="376"/>
      <c r="G398" s="255"/>
      <c r="H398" s="256"/>
      <c r="I398" s="251"/>
      <c r="J398" s="257"/>
      <c r="K398" s="251"/>
      <c r="M398" s="252" t="s">
        <v>332</v>
      </c>
      <c r="O398" s="241"/>
    </row>
    <row r="399" spans="1:80" x14ac:dyDescent="0.2">
      <c r="A399" s="250"/>
      <c r="B399" s="253"/>
      <c r="C399" s="340" t="s">
        <v>333</v>
      </c>
      <c r="D399" s="341"/>
      <c r="E399" s="254">
        <v>2.5</v>
      </c>
      <c r="F399" s="376"/>
      <c r="G399" s="255"/>
      <c r="H399" s="256"/>
      <c r="I399" s="251"/>
      <c r="J399" s="257"/>
      <c r="K399" s="251"/>
      <c r="M399" s="252" t="s">
        <v>333</v>
      </c>
      <c r="O399" s="241"/>
    </row>
    <row r="400" spans="1:80" x14ac:dyDescent="0.2">
      <c r="A400" s="250"/>
      <c r="B400" s="253"/>
      <c r="C400" s="340" t="s">
        <v>334</v>
      </c>
      <c r="D400" s="341"/>
      <c r="E400" s="254">
        <v>1.44</v>
      </c>
      <c r="F400" s="376"/>
      <c r="G400" s="255"/>
      <c r="H400" s="256"/>
      <c r="I400" s="251"/>
      <c r="J400" s="257"/>
      <c r="K400" s="251"/>
      <c r="M400" s="252" t="s">
        <v>334</v>
      </c>
      <c r="O400" s="241"/>
    </row>
    <row r="401" spans="1:15" x14ac:dyDescent="0.2">
      <c r="A401" s="250"/>
      <c r="B401" s="253"/>
      <c r="C401" s="340" t="s">
        <v>335</v>
      </c>
      <c r="D401" s="341"/>
      <c r="E401" s="254">
        <v>0.55000000000000004</v>
      </c>
      <c r="F401" s="376"/>
      <c r="G401" s="255"/>
      <c r="H401" s="256"/>
      <c r="I401" s="251"/>
      <c r="J401" s="257"/>
      <c r="K401" s="251"/>
      <c r="M401" s="252" t="s">
        <v>335</v>
      </c>
      <c r="O401" s="241"/>
    </row>
    <row r="402" spans="1:15" x14ac:dyDescent="0.2">
      <c r="A402" s="250"/>
      <c r="B402" s="253"/>
      <c r="C402" s="340" t="s">
        <v>336</v>
      </c>
      <c r="D402" s="341"/>
      <c r="E402" s="254">
        <v>0.45</v>
      </c>
      <c r="F402" s="376"/>
      <c r="G402" s="255"/>
      <c r="H402" s="256"/>
      <c r="I402" s="251"/>
      <c r="J402" s="257"/>
      <c r="K402" s="251"/>
      <c r="M402" s="252" t="s">
        <v>336</v>
      </c>
      <c r="O402" s="241"/>
    </row>
    <row r="403" spans="1:15" x14ac:dyDescent="0.2">
      <c r="A403" s="250"/>
      <c r="B403" s="253"/>
      <c r="C403" s="340" t="s">
        <v>337</v>
      </c>
      <c r="D403" s="341"/>
      <c r="E403" s="254">
        <v>8.6974999999999998</v>
      </c>
      <c r="F403" s="376"/>
      <c r="G403" s="255"/>
      <c r="H403" s="256"/>
      <c r="I403" s="251"/>
      <c r="J403" s="257"/>
      <c r="K403" s="251"/>
      <c r="M403" s="252" t="s">
        <v>337</v>
      </c>
      <c r="O403" s="241"/>
    </row>
    <row r="404" spans="1:15" x14ac:dyDescent="0.2">
      <c r="A404" s="250"/>
      <c r="B404" s="253"/>
      <c r="C404" s="340" t="s">
        <v>338</v>
      </c>
      <c r="D404" s="341"/>
      <c r="E404" s="254">
        <v>0.8</v>
      </c>
      <c r="F404" s="376"/>
      <c r="G404" s="255"/>
      <c r="H404" s="256"/>
      <c r="I404" s="251"/>
      <c r="J404" s="257"/>
      <c r="K404" s="251"/>
      <c r="M404" s="252" t="s">
        <v>338</v>
      </c>
      <c r="O404" s="241"/>
    </row>
    <row r="405" spans="1:15" x14ac:dyDescent="0.2">
      <c r="A405" s="250"/>
      <c r="B405" s="253"/>
      <c r="C405" s="340" t="s">
        <v>339</v>
      </c>
      <c r="D405" s="341"/>
      <c r="E405" s="254">
        <v>19.53</v>
      </c>
      <c r="F405" s="376"/>
      <c r="G405" s="255"/>
      <c r="H405" s="256"/>
      <c r="I405" s="251"/>
      <c r="J405" s="257"/>
      <c r="K405" s="251"/>
      <c r="M405" s="252" t="s">
        <v>339</v>
      </c>
      <c r="O405" s="241"/>
    </row>
    <row r="406" spans="1:15" x14ac:dyDescent="0.2">
      <c r="A406" s="250"/>
      <c r="B406" s="253"/>
      <c r="C406" s="340" t="s">
        <v>340</v>
      </c>
      <c r="D406" s="341"/>
      <c r="E406" s="254">
        <v>6.6</v>
      </c>
      <c r="F406" s="376"/>
      <c r="G406" s="255"/>
      <c r="H406" s="256"/>
      <c r="I406" s="251"/>
      <c r="J406" s="257"/>
      <c r="K406" s="251"/>
      <c r="M406" s="252" t="s">
        <v>340</v>
      </c>
      <c r="O406" s="241"/>
    </row>
    <row r="407" spans="1:15" x14ac:dyDescent="0.2">
      <c r="A407" s="250"/>
      <c r="B407" s="253"/>
      <c r="C407" s="340" t="s">
        <v>341</v>
      </c>
      <c r="D407" s="341"/>
      <c r="E407" s="254">
        <v>4.1325000000000003</v>
      </c>
      <c r="F407" s="376"/>
      <c r="G407" s="255"/>
      <c r="H407" s="256"/>
      <c r="I407" s="251"/>
      <c r="J407" s="257"/>
      <c r="K407" s="251"/>
      <c r="M407" s="252" t="s">
        <v>341</v>
      </c>
      <c r="O407" s="241"/>
    </row>
    <row r="408" spans="1:15" x14ac:dyDescent="0.2">
      <c r="A408" s="250"/>
      <c r="B408" s="253"/>
      <c r="C408" s="340" t="s">
        <v>342</v>
      </c>
      <c r="D408" s="341"/>
      <c r="E408" s="254">
        <v>4</v>
      </c>
      <c r="F408" s="376"/>
      <c r="G408" s="255"/>
      <c r="H408" s="256"/>
      <c r="I408" s="251"/>
      <c r="J408" s="257"/>
      <c r="K408" s="251"/>
      <c r="M408" s="252" t="s">
        <v>342</v>
      </c>
      <c r="O408" s="241"/>
    </row>
    <row r="409" spans="1:15" x14ac:dyDescent="0.2">
      <c r="A409" s="250"/>
      <c r="B409" s="253"/>
      <c r="C409" s="340" t="s">
        <v>343</v>
      </c>
      <c r="D409" s="341"/>
      <c r="E409" s="254">
        <v>4</v>
      </c>
      <c r="F409" s="376"/>
      <c r="G409" s="255"/>
      <c r="H409" s="256"/>
      <c r="I409" s="251"/>
      <c r="J409" s="257"/>
      <c r="K409" s="251"/>
      <c r="M409" s="252" t="s">
        <v>343</v>
      </c>
      <c r="O409" s="241"/>
    </row>
    <row r="410" spans="1:15" x14ac:dyDescent="0.2">
      <c r="A410" s="250"/>
      <c r="B410" s="253"/>
      <c r="C410" s="340" t="s">
        <v>344</v>
      </c>
      <c r="D410" s="341"/>
      <c r="E410" s="254">
        <v>1.8</v>
      </c>
      <c r="F410" s="376"/>
      <c r="G410" s="255"/>
      <c r="H410" s="256"/>
      <c r="I410" s="251"/>
      <c r="J410" s="257"/>
      <c r="K410" s="251"/>
      <c r="M410" s="252" t="s">
        <v>344</v>
      </c>
      <c r="O410" s="241"/>
    </row>
    <row r="411" spans="1:15" x14ac:dyDescent="0.2">
      <c r="A411" s="250"/>
      <c r="B411" s="253"/>
      <c r="C411" s="340" t="s">
        <v>345</v>
      </c>
      <c r="D411" s="341"/>
      <c r="E411" s="254">
        <v>1.8</v>
      </c>
      <c r="F411" s="376"/>
      <c r="G411" s="255"/>
      <c r="H411" s="256"/>
      <c r="I411" s="251"/>
      <c r="J411" s="257"/>
      <c r="K411" s="251"/>
      <c r="M411" s="252" t="s">
        <v>345</v>
      </c>
      <c r="O411" s="241"/>
    </row>
    <row r="412" spans="1:15" x14ac:dyDescent="0.2">
      <c r="A412" s="250"/>
      <c r="B412" s="253"/>
      <c r="C412" s="340" t="s">
        <v>346</v>
      </c>
      <c r="D412" s="341"/>
      <c r="E412" s="254">
        <v>2</v>
      </c>
      <c r="F412" s="376"/>
      <c r="G412" s="255"/>
      <c r="H412" s="256"/>
      <c r="I412" s="251"/>
      <c r="J412" s="257"/>
      <c r="K412" s="251"/>
      <c r="M412" s="252" t="s">
        <v>346</v>
      </c>
      <c r="O412" s="241"/>
    </row>
    <row r="413" spans="1:15" x14ac:dyDescent="0.2">
      <c r="A413" s="250"/>
      <c r="B413" s="253"/>
      <c r="C413" s="340" t="s">
        <v>347</v>
      </c>
      <c r="D413" s="341"/>
      <c r="E413" s="254">
        <v>4.8</v>
      </c>
      <c r="F413" s="376"/>
      <c r="G413" s="255"/>
      <c r="H413" s="256"/>
      <c r="I413" s="251"/>
      <c r="J413" s="257"/>
      <c r="K413" s="251"/>
      <c r="M413" s="252" t="s">
        <v>347</v>
      </c>
      <c r="O413" s="241"/>
    </row>
    <row r="414" spans="1:15" x14ac:dyDescent="0.2">
      <c r="A414" s="250"/>
      <c r="B414" s="253"/>
      <c r="C414" s="340" t="s">
        <v>348</v>
      </c>
      <c r="D414" s="341"/>
      <c r="E414" s="254">
        <v>7.6375000000000002</v>
      </c>
      <c r="F414" s="376"/>
      <c r="G414" s="255"/>
      <c r="H414" s="256"/>
      <c r="I414" s="251"/>
      <c r="J414" s="257"/>
      <c r="K414" s="251"/>
      <c r="M414" s="252" t="s">
        <v>348</v>
      </c>
      <c r="O414" s="241"/>
    </row>
    <row r="415" spans="1:15" x14ac:dyDescent="0.2">
      <c r="A415" s="250"/>
      <c r="B415" s="253"/>
      <c r="C415" s="340" t="s">
        <v>349</v>
      </c>
      <c r="D415" s="341"/>
      <c r="E415" s="254">
        <v>11.04</v>
      </c>
      <c r="F415" s="376"/>
      <c r="G415" s="255"/>
      <c r="H415" s="256"/>
      <c r="I415" s="251"/>
      <c r="J415" s="257"/>
      <c r="K415" s="251"/>
      <c r="M415" s="252" t="s">
        <v>349</v>
      </c>
      <c r="O415" s="241"/>
    </row>
    <row r="416" spans="1:15" x14ac:dyDescent="0.2">
      <c r="A416" s="250"/>
      <c r="B416" s="253"/>
      <c r="C416" s="340" t="s">
        <v>350</v>
      </c>
      <c r="D416" s="341"/>
      <c r="E416" s="254">
        <v>9.4499999999999993</v>
      </c>
      <c r="F416" s="376"/>
      <c r="G416" s="255"/>
      <c r="H416" s="256"/>
      <c r="I416" s="251"/>
      <c r="J416" s="257"/>
      <c r="K416" s="251"/>
      <c r="M416" s="252" t="s">
        <v>350</v>
      </c>
      <c r="O416" s="241"/>
    </row>
    <row r="417" spans="1:15" x14ac:dyDescent="0.2">
      <c r="A417" s="250"/>
      <c r="B417" s="253"/>
      <c r="C417" s="340" t="s">
        <v>351</v>
      </c>
      <c r="D417" s="341"/>
      <c r="E417" s="254">
        <v>5.3375000000000004</v>
      </c>
      <c r="F417" s="376"/>
      <c r="G417" s="255"/>
      <c r="H417" s="256"/>
      <c r="I417" s="251"/>
      <c r="J417" s="257"/>
      <c r="K417" s="251"/>
      <c r="M417" s="252" t="s">
        <v>351</v>
      </c>
      <c r="O417" s="241"/>
    </row>
    <row r="418" spans="1:15" x14ac:dyDescent="0.2">
      <c r="A418" s="250"/>
      <c r="B418" s="253"/>
      <c r="C418" s="340" t="s">
        <v>352</v>
      </c>
      <c r="D418" s="341"/>
      <c r="E418" s="254">
        <v>6.3550000000000004</v>
      </c>
      <c r="F418" s="376"/>
      <c r="G418" s="255"/>
      <c r="H418" s="256"/>
      <c r="I418" s="251"/>
      <c r="J418" s="257"/>
      <c r="K418" s="251"/>
      <c r="M418" s="252" t="s">
        <v>352</v>
      </c>
      <c r="O418" s="241"/>
    </row>
    <row r="419" spans="1:15" x14ac:dyDescent="0.2">
      <c r="A419" s="250"/>
      <c r="B419" s="253"/>
      <c r="C419" s="340" t="s">
        <v>353</v>
      </c>
      <c r="D419" s="341"/>
      <c r="E419" s="254">
        <v>5.1449999999999996</v>
      </c>
      <c r="F419" s="376"/>
      <c r="G419" s="255"/>
      <c r="H419" s="256"/>
      <c r="I419" s="251"/>
      <c r="J419" s="257"/>
      <c r="K419" s="251"/>
      <c r="M419" s="252" t="s">
        <v>353</v>
      </c>
      <c r="O419" s="241"/>
    </row>
    <row r="420" spans="1:15" x14ac:dyDescent="0.2">
      <c r="A420" s="250"/>
      <c r="B420" s="253"/>
      <c r="C420" s="340" t="s">
        <v>354</v>
      </c>
      <c r="D420" s="341"/>
      <c r="E420" s="254">
        <v>1.8</v>
      </c>
      <c r="F420" s="376"/>
      <c r="G420" s="255"/>
      <c r="H420" s="256"/>
      <c r="I420" s="251"/>
      <c r="J420" s="257"/>
      <c r="K420" s="251"/>
      <c r="M420" s="252" t="s">
        <v>354</v>
      </c>
      <c r="O420" s="241"/>
    </row>
    <row r="421" spans="1:15" x14ac:dyDescent="0.2">
      <c r="A421" s="250"/>
      <c r="B421" s="253"/>
      <c r="C421" s="340" t="s">
        <v>355</v>
      </c>
      <c r="D421" s="341"/>
      <c r="E421" s="254">
        <v>1.9</v>
      </c>
      <c r="F421" s="376"/>
      <c r="G421" s="255"/>
      <c r="H421" s="256"/>
      <c r="I421" s="251"/>
      <c r="J421" s="257"/>
      <c r="K421" s="251"/>
      <c r="M421" s="252" t="s">
        <v>355</v>
      </c>
      <c r="O421" s="241"/>
    </row>
    <row r="422" spans="1:15" x14ac:dyDescent="0.2">
      <c r="A422" s="250"/>
      <c r="B422" s="253"/>
      <c r="C422" s="340" t="s">
        <v>356</v>
      </c>
      <c r="D422" s="341"/>
      <c r="E422" s="254">
        <v>1.8</v>
      </c>
      <c r="F422" s="376"/>
      <c r="G422" s="255"/>
      <c r="H422" s="256"/>
      <c r="I422" s="251"/>
      <c r="J422" s="257"/>
      <c r="K422" s="251"/>
      <c r="M422" s="252" t="s">
        <v>356</v>
      </c>
      <c r="O422" s="241"/>
    </row>
    <row r="423" spans="1:15" x14ac:dyDescent="0.2">
      <c r="A423" s="250"/>
      <c r="B423" s="253"/>
      <c r="C423" s="340" t="s">
        <v>357</v>
      </c>
      <c r="D423" s="341"/>
      <c r="E423" s="254">
        <v>2</v>
      </c>
      <c r="F423" s="376"/>
      <c r="G423" s="255"/>
      <c r="H423" s="256"/>
      <c r="I423" s="251"/>
      <c r="J423" s="257"/>
      <c r="K423" s="251"/>
      <c r="M423" s="252" t="s">
        <v>357</v>
      </c>
      <c r="O423" s="241"/>
    </row>
    <row r="424" spans="1:15" x14ac:dyDescent="0.2">
      <c r="A424" s="250"/>
      <c r="B424" s="253"/>
      <c r="C424" s="340" t="s">
        <v>358</v>
      </c>
      <c r="D424" s="341"/>
      <c r="E424" s="254">
        <v>5.5</v>
      </c>
      <c r="F424" s="376"/>
      <c r="G424" s="255"/>
      <c r="H424" s="256"/>
      <c r="I424" s="251"/>
      <c r="J424" s="257"/>
      <c r="K424" s="251"/>
      <c r="M424" s="252" t="s">
        <v>358</v>
      </c>
      <c r="O424" s="241"/>
    </row>
    <row r="425" spans="1:15" x14ac:dyDescent="0.2">
      <c r="A425" s="250"/>
      <c r="B425" s="253"/>
      <c r="C425" s="347" t="s">
        <v>187</v>
      </c>
      <c r="D425" s="341"/>
      <c r="E425" s="278">
        <v>149.29250000000005</v>
      </c>
      <c r="F425" s="376"/>
      <c r="G425" s="255"/>
      <c r="H425" s="256"/>
      <c r="I425" s="251"/>
      <c r="J425" s="257"/>
      <c r="K425" s="251"/>
      <c r="M425" s="252" t="s">
        <v>187</v>
      </c>
      <c r="O425" s="241"/>
    </row>
    <row r="426" spans="1:15" x14ac:dyDescent="0.2">
      <c r="A426" s="250"/>
      <c r="B426" s="253"/>
      <c r="C426" s="340" t="s">
        <v>373</v>
      </c>
      <c r="D426" s="341"/>
      <c r="E426" s="254">
        <v>0</v>
      </c>
      <c r="F426" s="376"/>
      <c r="G426" s="255"/>
      <c r="H426" s="256"/>
      <c r="I426" s="251"/>
      <c r="J426" s="257"/>
      <c r="K426" s="251"/>
      <c r="M426" s="252" t="s">
        <v>373</v>
      </c>
      <c r="O426" s="241"/>
    </row>
    <row r="427" spans="1:15" x14ac:dyDescent="0.2">
      <c r="A427" s="250"/>
      <c r="B427" s="253"/>
      <c r="C427" s="340" t="s">
        <v>374</v>
      </c>
      <c r="D427" s="341"/>
      <c r="E427" s="254">
        <v>15.84</v>
      </c>
      <c r="F427" s="376"/>
      <c r="G427" s="255"/>
      <c r="H427" s="256"/>
      <c r="I427" s="251"/>
      <c r="J427" s="257"/>
      <c r="K427" s="251"/>
      <c r="M427" s="252" t="s">
        <v>374</v>
      </c>
      <c r="O427" s="241"/>
    </row>
    <row r="428" spans="1:15" x14ac:dyDescent="0.2">
      <c r="A428" s="250"/>
      <c r="B428" s="253"/>
      <c r="C428" s="340" t="s">
        <v>375</v>
      </c>
      <c r="D428" s="341"/>
      <c r="E428" s="254">
        <v>10.08</v>
      </c>
      <c r="F428" s="376"/>
      <c r="G428" s="255"/>
      <c r="H428" s="256"/>
      <c r="I428" s="251"/>
      <c r="J428" s="257"/>
      <c r="K428" s="251"/>
      <c r="M428" s="252" t="s">
        <v>375</v>
      </c>
      <c r="O428" s="241"/>
    </row>
    <row r="429" spans="1:15" x14ac:dyDescent="0.2">
      <c r="A429" s="250"/>
      <c r="B429" s="253"/>
      <c r="C429" s="340" t="s">
        <v>376</v>
      </c>
      <c r="D429" s="341"/>
      <c r="E429" s="254">
        <v>36</v>
      </c>
      <c r="F429" s="376"/>
      <c r="G429" s="255"/>
      <c r="H429" s="256"/>
      <c r="I429" s="251"/>
      <c r="J429" s="257"/>
      <c r="K429" s="251"/>
      <c r="M429" s="252" t="s">
        <v>376</v>
      </c>
      <c r="O429" s="241"/>
    </row>
    <row r="430" spans="1:15" x14ac:dyDescent="0.2">
      <c r="A430" s="250"/>
      <c r="B430" s="253"/>
      <c r="C430" s="340" t="s">
        <v>377</v>
      </c>
      <c r="D430" s="341"/>
      <c r="E430" s="254">
        <v>19.32</v>
      </c>
      <c r="F430" s="376"/>
      <c r="G430" s="255"/>
      <c r="H430" s="256"/>
      <c r="I430" s="251"/>
      <c r="J430" s="257"/>
      <c r="K430" s="251"/>
      <c r="M430" s="252" t="s">
        <v>377</v>
      </c>
      <c r="O430" s="241"/>
    </row>
    <row r="431" spans="1:15" x14ac:dyDescent="0.2">
      <c r="A431" s="250"/>
      <c r="B431" s="253"/>
      <c r="C431" s="340" t="s">
        <v>378</v>
      </c>
      <c r="D431" s="341"/>
      <c r="E431" s="254">
        <v>20.88</v>
      </c>
      <c r="F431" s="376"/>
      <c r="G431" s="255"/>
      <c r="H431" s="256"/>
      <c r="I431" s="251"/>
      <c r="J431" s="257"/>
      <c r="K431" s="251"/>
      <c r="M431" s="252" t="s">
        <v>378</v>
      </c>
      <c r="O431" s="241"/>
    </row>
    <row r="432" spans="1:15" x14ac:dyDescent="0.2">
      <c r="A432" s="250"/>
      <c r="B432" s="253"/>
      <c r="C432" s="340" t="s">
        <v>379</v>
      </c>
      <c r="D432" s="341"/>
      <c r="E432" s="254">
        <v>4.93</v>
      </c>
      <c r="F432" s="376"/>
      <c r="G432" s="255"/>
      <c r="H432" s="256"/>
      <c r="I432" s="251"/>
      <c r="J432" s="257"/>
      <c r="K432" s="251"/>
      <c r="M432" s="252" t="s">
        <v>379</v>
      </c>
      <c r="O432" s="241"/>
    </row>
    <row r="433" spans="1:15" x14ac:dyDescent="0.2">
      <c r="A433" s="250"/>
      <c r="B433" s="253"/>
      <c r="C433" s="340" t="s">
        <v>380</v>
      </c>
      <c r="D433" s="341"/>
      <c r="E433" s="254">
        <v>31.32</v>
      </c>
      <c r="F433" s="376"/>
      <c r="G433" s="255"/>
      <c r="H433" s="256"/>
      <c r="I433" s="251"/>
      <c r="J433" s="257"/>
      <c r="K433" s="251"/>
      <c r="M433" s="252" t="s">
        <v>380</v>
      </c>
      <c r="O433" s="241"/>
    </row>
    <row r="434" spans="1:15" x14ac:dyDescent="0.2">
      <c r="A434" s="250"/>
      <c r="B434" s="253"/>
      <c r="C434" s="340" t="s">
        <v>381</v>
      </c>
      <c r="D434" s="341"/>
      <c r="E434" s="254">
        <v>2.5299999999999998</v>
      </c>
      <c r="F434" s="376"/>
      <c r="G434" s="255"/>
      <c r="H434" s="256"/>
      <c r="I434" s="251"/>
      <c r="J434" s="257"/>
      <c r="K434" s="251"/>
      <c r="M434" s="252" t="s">
        <v>381</v>
      </c>
      <c r="O434" s="241"/>
    </row>
    <row r="435" spans="1:15" x14ac:dyDescent="0.2">
      <c r="A435" s="250"/>
      <c r="B435" s="253"/>
      <c r="C435" s="340" t="s">
        <v>382</v>
      </c>
      <c r="D435" s="341"/>
      <c r="E435" s="254">
        <v>12.3</v>
      </c>
      <c r="F435" s="376"/>
      <c r="G435" s="255"/>
      <c r="H435" s="256"/>
      <c r="I435" s="251"/>
      <c r="J435" s="257"/>
      <c r="K435" s="251"/>
      <c r="M435" s="252" t="s">
        <v>382</v>
      </c>
      <c r="O435" s="241"/>
    </row>
    <row r="436" spans="1:15" x14ac:dyDescent="0.2">
      <c r="A436" s="250"/>
      <c r="B436" s="253"/>
      <c r="C436" s="340" t="s">
        <v>383</v>
      </c>
      <c r="D436" s="341"/>
      <c r="E436" s="254">
        <v>9.89</v>
      </c>
      <c r="F436" s="376"/>
      <c r="G436" s="255"/>
      <c r="H436" s="256"/>
      <c r="I436" s="251"/>
      <c r="J436" s="257"/>
      <c r="K436" s="251"/>
      <c r="M436" s="252" t="s">
        <v>383</v>
      </c>
      <c r="O436" s="241"/>
    </row>
    <row r="437" spans="1:15" x14ac:dyDescent="0.2">
      <c r="A437" s="250"/>
      <c r="B437" s="253"/>
      <c r="C437" s="340" t="s">
        <v>384</v>
      </c>
      <c r="D437" s="341"/>
      <c r="E437" s="254">
        <v>0.54</v>
      </c>
      <c r="F437" s="376"/>
      <c r="G437" s="255"/>
      <c r="H437" s="256"/>
      <c r="I437" s="251"/>
      <c r="J437" s="257"/>
      <c r="K437" s="251"/>
      <c r="M437" s="252" t="s">
        <v>384</v>
      </c>
      <c r="O437" s="241"/>
    </row>
    <row r="438" spans="1:15" x14ac:dyDescent="0.2">
      <c r="A438" s="250"/>
      <c r="B438" s="253"/>
      <c r="C438" s="340" t="s">
        <v>385</v>
      </c>
      <c r="D438" s="341"/>
      <c r="E438" s="254">
        <v>21.524999999999999</v>
      </c>
      <c r="F438" s="376"/>
      <c r="G438" s="255"/>
      <c r="H438" s="256"/>
      <c r="I438" s="251"/>
      <c r="J438" s="257"/>
      <c r="K438" s="251"/>
      <c r="M438" s="252" t="s">
        <v>385</v>
      </c>
      <c r="O438" s="241"/>
    </row>
    <row r="439" spans="1:15" x14ac:dyDescent="0.2">
      <c r="A439" s="250"/>
      <c r="B439" s="253"/>
      <c r="C439" s="340" t="s">
        <v>386</v>
      </c>
      <c r="D439" s="341"/>
      <c r="E439" s="254">
        <v>5.1749999999999998</v>
      </c>
      <c r="F439" s="376"/>
      <c r="G439" s="255"/>
      <c r="H439" s="256"/>
      <c r="I439" s="251"/>
      <c r="J439" s="257"/>
      <c r="K439" s="251"/>
      <c r="M439" s="252" t="s">
        <v>386</v>
      </c>
      <c r="O439" s="241"/>
    </row>
    <row r="440" spans="1:15" x14ac:dyDescent="0.2">
      <c r="A440" s="250"/>
      <c r="B440" s="253"/>
      <c r="C440" s="340" t="s">
        <v>387</v>
      </c>
      <c r="D440" s="341"/>
      <c r="E440" s="254">
        <v>8.3249999999999993</v>
      </c>
      <c r="F440" s="376"/>
      <c r="G440" s="255"/>
      <c r="H440" s="256"/>
      <c r="I440" s="251"/>
      <c r="J440" s="257"/>
      <c r="K440" s="251"/>
      <c r="M440" s="252" t="s">
        <v>387</v>
      </c>
      <c r="O440" s="241"/>
    </row>
    <row r="441" spans="1:15" x14ac:dyDescent="0.2">
      <c r="A441" s="250"/>
      <c r="B441" s="253"/>
      <c r="C441" s="340" t="s">
        <v>388</v>
      </c>
      <c r="D441" s="341"/>
      <c r="E441" s="254">
        <v>1.08</v>
      </c>
      <c r="F441" s="376"/>
      <c r="G441" s="255"/>
      <c r="H441" s="256"/>
      <c r="I441" s="251"/>
      <c r="J441" s="257"/>
      <c r="K441" s="251"/>
      <c r="M441" s="252" t="s">
        <v>388</v>
      </c>
      <c r="O441" s="241"/>
    </row>
    <row r="442" spans="1:15" x14ac:dyDescent="0.2">
      <c r="A442" s="250"/>
      <c r="B442" s="253"/>
      <c r="C442" s="340" t="s">
        <v>389</v>
      </c>
      <c r="D442" s="341"/>
      <c r="E442" s="254">
        <v>2.7</v>
      </c>
      <c r="F442" s="376"/>
      <c r="G442" s="255"/>
      <c r="H442" s="256"/>
      <c r="I442" s="251"/>
      <c r="J442" s="257"/>
      <c r="K442" s="251"/>
      <c r="M442" s="252" t="s">
        <v>389</v>
      </c>
      <c r="O442" s="241"/>
    </row>
    <row r="443" spans="1:15" x14ac:dyDescent="0.2">
      <c r="A443" s="250"/>
      <c r="B443" s="253"/>
      <c r="C443" s="340" t="s">
        <v>390</v>
      </c>
      <c r="D443" s="341"/>
      <c r="E443" s="254">
        <v>0.97750000000000004</v>
      </c>
      <c r="F443" s="376"/>
      <c r="G443" s="255"/>
      <c r="H443" s="256"/>
      <c r="I443" s="251"/>
      <c r="J443" s="257"/>
      <c r="K443" s="251"/>
      <c r="M443" s="252" t="s">
        <v>390</v>
      </c>
      <c r="O443" s="241"/>
    </row>
    <row r="444" spans="1:15" x14ac:dyDescent="0.2">
      <c r="A444" s="250"/>
      <c r="B444" s="253"/>
      <c r="C444" s="340" t="s">
        <v>391</v>
      </c>
      <c r="D444" s="341"/>
      <c r="E444" s="254">
        <v>2.0125000000000002</v>
      </c>
      <c r="F444" s="376"/>
      <c r="G444" s="255"/>
      <c r="H444" s="256"/>
      <c r="I444" s="251"/>
      <c r="J444" s="257"/>
      <c r="K444" s="251"/>
      <c r="M444" s="252" t="s">
        <v>391</v>
      </c>
      <c r="O444" s="241"/>
    </row>
    <row r="445" spans="1:15" x14ac:dyDescent="0.2">
      <c r="A445" s="250"/>
      <c r="B445" s="253"/>
      <c r="C445" s="340" t="s">
        <v>392</v>
      </c>
      <c r="D445" s="341"/>
      <c r="E445" s="254">
        <v>0.36</v>
      </c>
      <c r="F445" s="376"/>
      <c r="G445" s="255"/>
      <c r="H445" s="256"/>
      <c r="I445" s="251"/>
      <c r="J445" s="257"/>
      <c r="K445" s="251"/>
      <c r="M445" s="252" t="s">
        <v>392</v>
      </c>
      <c r="O445" s="241"/>
    </row>
    <row r="446" spans="1:15" x14ac:dyDescent="0.2">
      <c r="A446" s="250"/>
      <c r="B446" s="253"/>
      <c r="C446" s="340" t="s">
        <v>393</v>
      </c>
      <c r="D446" s="341"/>
      <c r="E446" s="254">
        <v>1.2749999999999999</v>
      </c>
      <c r="F446" s="376"/>
      <c r="G446" s="255"/>
      <c r="H446" s="256"/>
      <c r="I446" s="251"/>
      <c r="J446" s="257"/>
      <c r="K446" s="251"/>
      <c r="M446" s="252" t="s">
        <v>393</v>
      </c>
      <c r="O446" s="241"/>
    </row>
    <row r="447" spans="1:15" x14ac:dyDescent="0.2">
      <c r="A447" s="250"/>
      <c r="B447" s="253"/>
      <c r="C447" s="340" t="s">
        <v>394</v>
      </c>
      <c r="D447" s="341"/>
      <c r="E447" s="254">
        <v>1.44</v>
      </c>
      <c r="F447" s="376"/>
      <c r="G447" s="255"/>
      <c r="H447" s="256"/>
      <c r="I447" s="251"/>
      <c r="J447" s="257"/>
      <c r="K447" s="251"/>
      <c r="M447" s="252" t="s">
        <v>394</v>
      </c>
      <c r="O447" s="241"/>
    </row>
    <row r="448" spans="1:15" x14ac:dyDescent="0.2">
      <c r="A448" s="250"/>
      <c r="B448" s="253"/>
      <c r="C448" s="340" t="s">
        <v>395</v>
      </c>
      <c r="D448" s="341"/>
      <c r="E448" s="254">
        <v>1.8</v>
      </c>
      <c r="F448" s="376"/>
      <c r="G448" s="255"/>
      <c r="H448" s="256"/>
      <c r="I448" s="251"/>
      <c r="J448" s="257"/>
      <c r="K448" s="251"/>
      <c r="M448" s="252" t="s">
        <v>395</v>
      </c>
      <c r="O448" s="241"/>
    </row>
    <row r="449" spans="1:15" x14ac:dyDescent="0.2">
      <c r="A449" s="250"/>
      <c r="B449" s="253"/>
      <c r="C449" s="340" t="s">
        <v>396</v>
      </c>
      <c r="D449" s="341"/>
      <c r="E449" s="254">
        <v>12.6</v>
      </c>
      <c r="F449" s="376"/>
      <c r="G449" s="255"/>
      <c r="H449" s="256"/>
      <c r="I449" s="251"/>
      <c r="J449" s="257"/>
      <c r="K449" s="251"/>
      <c r="M449" s="252" t="s">
        <v>396</v>
      </c>
      <c r="O449" s="241"/>
    </row>
    <row r="450" spans="1:15" x14ac:dyDescent="0.2">
      <c r="A450" s="250"/>
      <c r="B450" s="253"/>
      <c r="C450" s="340" t="s">
        <v>397</v>
      </c>
      <c r="D450" s="341"/>
      <c r="E450" s="254">
        <v>10.5</v>
      </c>
      <c r="F450" s="376"/>
      <c r="G450" s="255"/>
      <c r="H450" s="256"/>
      <c r="I450" s="251"/>
      <c r="J450" s="257"/>
      <c r="K450" s="251"/>
      <c r="M450" s="252" t="s">
        <v>397</v>
      </c>
      <c r="O450" s="241"/>
    </row>
    <row r="451" spans="1:15" x14ac:dyDescent="0.2">
      <c r="A451" s="250"/>
      <c r="B451" s="253"/>
      <c r="C451" s="340" t="s">
        <v>398</v>
      </c>
      <c r="D451" s="341"/>
      <c r="E451" s="254">
        <v>5.12</v>
      </c>
      <c r="F451" s="376"/>
      <c r="G451" s="255"/>
      <c r="H451" s="256"/>
      <c r="I451" s="251"/>
      <c r="J451" s="257"/>
      <c r="K451" s="251"/>
      <c r="M451" s="252" t="s">
        <v>398</v>
      </c>
      <c r="O451" s="241"/>
    </row>
    <row r="452" spans="1:15" x14ac:dyDescent="0.2">
      <c r="A452" s="250"/>
      <c r="B452" s="253"/>
      <c r="C452" s="340" t="s">
        <v>399</v>
      </c>
      <c r="D452" s="341"/>
      <c r="E452" s="254">
        <v>166.32</v>
      </c>
      <c r="F452" s="376"/>
      <c r="G452" s="255"/>
      <c r="H452" s="256"/>
      <c r="I452" s="251"/>
      <c r="J452" s="257"/>
      <c r="K452" s="251"/>
      <c r="M452" s="252" t="s">
        <v>399</v>
      </c>
      <c r="O452" s="241"/>
    </row>
    <row r="453" spans="1:15" x14ac:dyDescent="0.2">
      <c r="A453" s="250"/>
      <c r="B453" s="253"/>
      <c r="C453" s="340" t="s">
        <v>400</v>
      </c>
      <c r="D453" s="341"/>
      <c r="E453" s="254">
        <v>12.45</v>
      </c>
      <c r="F453" s="376"/>
      <c r="G453" s="255"/>
      <c r="H453" s="256"/>
      <c r="I453" s="251"/>
      <c r="J453" s="257"/>
      <c r="K453" s="251"/>
      <c r="M453" s="252" t="s">
        <v>400</v>
      </c>
      <c r="O453" s="241"/>
    </row>
    <row r="454" spans="1:15" x14ac:dyDescent="0.2">
      <c r="A454" s="250"/>
      <c r="B454" s="253"/>
      <c r="C454" s="340" t="s">
        <v>401</v>
      </c>
      <c r="D454" s="341"/>
      <c r="E454" s="254">
        <v>7.05</v>
      </c>
      <c r="F454" s="376"/>
      <c r="G454" s="255"/>
      <c r="H454" s="256"/>
      <c r="I454" s="251"/>
      <c r="J454" s="257"/>
      <c r="K454" s="251"/>
      <c r="M454" s="252" t="s">
        <v>401</v>
      </c>
      <c r="O454" s="241"/>
    </row>
    <row r="455" spans="1:15" x14ac:dyDescent="0.2">
      <c r="A455" s="250"/>
      <c r="B455" s="253"/>
      <c r="C455" s="340" t="s">
        <v>402</v>
      </c>
      <c r="D455" s="341"/>
      <c r="E455" s="254">
        <v>7.05</v>
      </c>
      <c r="F455" s="376"/>
      <c r="G455" s="255"/>
      <c r="H455" s="256"/>
      <c r="I455" s="251"/>
      <c r="J455" s="257"/>
      <c r="K455" s="251"/>
      <c r="M455" s="252" t="s">
        <v>402</v>
      </c>
      <c r="O455" s="241"/>
    </row>
    <row r="456" spans="1:15" x14ac:dyDescent="0.2">
      <c r="A456" s="250"/>
      <c r="B456" s="253"/>
      <c r="C456" s="340" t="s">
        <v>403</v>
      </c>
      <c r="D456" s="341"/>
      <c r="E456" s="254">
        <v>21.6</v>
      </c>
      <c r="F456" s="376"/>
      <c r="G456" s="255"/>
      <c r="H456" s="256"/>
      <c r="I456" s="251"/>
      <c r="J456" s="257"/>
      <c r="K456" s="251"/>
      <c r="M456" s="252" t="s">
        <v>403</v>
      </c>
      <c r="O456" s="241"/>
    </row>
    <row r="457" spans="1:15" x14ac:dyDescent="0.2">
      <c r="A457" s="250"/>
      <c r="B457" s="253"/>
      <c r="C457" s="340" t="s">
        <v>404</v>
      </c>
      <c r="D457" s="341"/>
      <c r="E457" s="254">
        <v>100.8</v>
      </c>
      <c r="F457" s="376"/>
      <c r="G457" s="255"/>
      <c r="H457" s="256"/>
      <c r="I457" s="251"/>
      <c r="J457" s="257"/>
      <c r="K457" s="251"/>
      <c r="M457" s="252" t="s">
        <v>404</v>
      </c>
      <c r="O457" s="241"/>
    </row>
    <row r="458" spans="1:15" x14ac:dyDescent="0.2">
      <c r="A458" s="250"/>
      <c r="B458" s="253"/>
      <c r="C458" s="340" t="s">
        <v>405</v>
      </c>
      <c r="D458" s="341"/>
      <c r="E458" s="254">
        <v>18.36</v>
      </c>
      <c r="F458" s="376"/>
      <c r="G458" s="255"/>
      <c r="H458" s="256"/>
      <c r="I458" s="251"/>
      <c r="J458" s="257"/>
      <c r="K458" s="251"/>
      <c r="M458" s="252" t="s">
        <v>405</v>
      </c>
      <c r="O458" s="241"/>
    </row>
    <row r="459" spans="1:15" x14ac:dyDescent="0.2">
      <c r="A459" s="250"/>
      <c r="B459" s="253"/>
      <c r="C459" s="340" t="s">
        <v>406</v>
      </c>
      <c r="D459" s="341"/>
      <c r="E459" s="254">
        <v>9.9</v>
      </c>
      <c r="F459" s="376"/>
      <c r="G459" s="255"/>
      <c r="H459" s="256"/>
      <c r="I459" s="251"/>
      <c r="J459" s="257"/>
      <c r="K459" s="251"/>
      <c r="M459" s="252" t="s">
        <v>406</v>
      </c>
      <c r="O459" s="241"/>
    </row>
    <row r="460" spans="1:15" x14ac:dyDescent="0.2">
      <c r="A460" s="250"/>
      <c r="B460" s="253"/>
      <c r="C460" s="340" t="s">
        <v>407</v>
      </c>
      <c r="D460" s="341"/>
      <c r="E460" s="254">
        <v>18.36</v>
      </c>
      <c r="F460" s="376"/>
      <c r="G460" s="255"/>
      <c r="H460" s="256"/>
      <c r="I460" s="251"/>
      <c r="J460" s="257"/>
      <c r="K460" s="251"/>
      <c r="M460" s="252" t="s">
        <v>407</v>
      </c>
      <c r="O460" s="241"/>
    </row>
    <row r="461" spans="1:15" x14ac:dyDescent="0.2">
      <c r="A461" s="250"/>
      <c r="B461" s="253"/>
      <c r="C461" s="340" t="s">
        <v>408</v>
      </c>
      <c r="D461" s="341"/>
      <c r="E461" s="254">
        <v>14.28</v>
      </c>
      <c r="F461" s="376"/>
      <c r="G461" s="255"/>
      <c r="H461" s="256"/>
      <c r="I461" s="251"/>
      <c r="J461" s="257"/>
      <c r="K461" s="251"/>
      <c r="M461" s="252" t="s">
        <v>408</v>
      </c>
      <c r="O461" s="241"/>
    </row>
    <row r="462" spans="1:15" x14ac:dyDescent="0.2">
      <c r="A462" s="250"/>
      <c r="B462" s="253"/>
      <c r="C462" s="340" t="s">
        <v>409</v>
      </c>
      <c r="D462" s="341"/>
      <c r="E462" s="254">
        <v>1.35</v>
      </c>
      <c r="F462" s="376"/>
      <c r="G462" s="255"/>
      <c r="H462" s="256"/>
      <c r="I462" s="251"/>
      <c r="J462" s="257"/>
      <c r="K462" s="251"/>
      <c r="M462" s="252" t="s">
        <v>409</v>
      </c>
      <c r="O462" s="241"/>
    </row>
    <row r="463" spans="1:15" x14ac:dyDescent="0.2">
      <c r="A463" s="250"/>
      <c r="B463" s="253"/>
      <c r="C463" s="340" t="s">
        <v>410</v>
      </c>
      <c r="D463" s="341"/>
      <c r="E463" s="254">
        <v>4.4000000000000004</v>
      </c>
      <c r="F463" s="376"/>
      <c r="G463" s="255"/>
      <c r="H463" s="256"/>
      <c r="I463" s="251"/>
      <c r="J463" s="257"/>
      <c r="K463" s="251"/>
      <c r="M463" s="252" t="s">
        <v>410</v>
      </c>
      <c r="O463" s="241"/>
    </row>
    <row r="464" spans="1:15" x14ac:dyDescent="0.2">
      <c r="A464" s="250"/>
      <c r="B464" s="253"/>
      <c r="C464" s="340" t="s">
        <v>411</v>
      </c>
      <c r="D464" s="341"/>
      <c r="E464" s="254">
        <v>1.17</v>
      </c>
      <c r="F464" s="376"/>
      <c r="G464" s="255"/>
      <c r="H464" s="256"/>
      <c r="I464" s="251"/>
      <c r="J464" s="257"/>
      <c r="K464" s="251"/>
      <c r="M464" s="252" t="s">
        <v>411</v>
      </c>
      <c r="O464" s="241"/>
    </row>
    <row r="465" spans="1:80" x14ac:dyDescent="0.2">
      <c r="A465" s="250"/>
      <c r="B465" s="253"/>
      <c r="C465" s="340" t="s">
        <v>412</v>
      </c>
      <c r="D465" s="341"/>
      <c r="E465" s="254">
        <v>21.502500000000001</v>
      </c>
      <c r="F465" s="376"/>
      <c r="G465" s="255"/>
      <c r="H465" s="256"/>
      <c r="I465" s="251"/>
      <c r="J465" s="257"/>
      <c r="K465" s="251"/>
      <c r="M465" s="252" t="s">
        <v>412</v>
      </c>
      <c r="O465" s="241"/>
    </row>
    <row r="466" spans="1:80" x14ac:dyDescent="0.2">
      <c r="A466" s="250"/>
      <c r="B466" s="253"/>
      <c r="C466" s="340" t="s">
        <v>413</v>
      </c>
      <c r="D466" s="341"/>
      <c r="E466" s="254">
        <v>14.335000000000001</v>
      </c>
      <c r="F466" s="376"/>
      <c r="G466" s="255"/>
      <c r="H466" s="256"/>
      <c r="I466" s="251"/>
      <c r="J466" s="257"/>
      <c r="K466" s="251"/>
      <c r="M466" s="252" t="s">
        <v>413</v>
      </c>
      <c r="O466" s="241"/>
    </row>
    <row r="467" spans="1:80" x14ac:dyDescent="0.2">
      <c r="A467" s="250"/>
      <c r="B467" s="253"/>
      <c r="C467" s="347" t="s">
        <v>187</v>
      </c>
      <c r="D467" s="341"/>
      <c r="E467" s="278">
        <v>657.4475000000001</v>
      </c>
      <c r="F467" s="376"/>
      <c r="G467" s="255"/>
      <c r="H467" s="256"/>
      <c r="I467" s="251"/>
      <c r="J467" s="257"/>
      <c r="K467" s="251"/>
      <c r="M467" s="252" t="s">
        <v>187</v>
      </c>
      <c r="O467" s="241"/>
    </row>
    <row r="468" spans="1:80" ht="22.5" x14ac:dyDescent="0.2">
      <c r="A468" s="242">
        <v>27</v>
      </c>
      <c r="B468" s="243" t="s">
        <v>414</v>
      </c>
      <c r="C468" s="244" t="s">
        <v>415</v>
      </c>
      <c r="D468" s="245" t="s">
        <v>136</v>
      </c>
      <c r="E468" s="246">
        <v>20</v>
      </c>
      <c r="F468" s="375"/>
      <c r="G468" s="247">
        <f>E468*F468</f>
        <v>0</v>
      </c>
      <c r="H468" s="248">
        <v>2.0000000000000001E-4</v>
      </c>
      <c r="I468" s="249">
        <f>E468*H468</f>
        <v>4.0000000000000001E-3</v>
      </c>
      <c r="J468" s="248">
        <v>0</v>
      </c>
      <c r="K468" s="249">
        <f>E468*J468</f>
        <v>0</v>
      </c>
      <c r="O468" s="241">
        <v>2</v>
      </c>
      <c r="AA468" s="214">
        <v>1</v>
      </c>
      <c r="AB468" s="214">
        <v>1</v>
      </c>
      <c r="AC468" s="214">
        <v>1</v>
      </c>
      <c r="AZ468" s="214">
        <v>1</v>
      </c>
      <c r="BA468" s="214">
        <f>IF(AZ468=1,G468,0)</f>
        <v>0</v>
      </c>
      <c r="BB468" s="214">
        <f>IF(AZ468=2,G468,0)</f>
        <v>0</v>
      </c>
      <c r="BC468" s="214">
        <f>IF(AZ468=3,G468,0)</f>
        <v>0</v>
      </c>
      <c r="BD468" s="214">
        <f>IF(AZ468=4,G468,0)</f>
        <v>0</v>
      </c>
      <c r="BE468" s="214">
        <f>IF(AZ468=5,G468,0)</f>
        <v>0</v>
      </c>
      <c r="CA468" s="241">
        <v>1</v>
      </c>
      <c r="CB468" s="241">
        <v>1</v>
      </c>
    </row>
    <row r="469" spans="1:80" x14ac:dyDescent="0.2">
      <c r="A469" s="242">
        <v>28</v>
      </c>
      <c r="B469" s="243" t="s">
        <v>416</v>
      </c>
      <c r="C469" s="244" t="s">
        <v>417</v>
      </c>
      <c r="D469" s="245" t="s">
        <v>112</v>
      </c>
      <c r="E469" s="246">
        <v>2983.1284999999998</v>
      </c>
      <c r="F469" s="375"/>
      <c r="G469" s="247">
        <f>E469*F469</f>
        <v>0</v>
      </c>
      <c r="H469" s="248">
        <v>3.5E-4</v>
      </c>
      <c r="I469" s="249">
        <f>E469*H469</f>
        <v>1.0440949749999999</v>
      </c>
      <c r="J469" s="248">
        <v>0</v>
      </c>
      <c r="K469" s="249">
        <f>E469*J469</f>
        <v>0</v>
      </c>
      <c r="O469" s="241">
        <v>2</v>
      </c>
      <c r="AA469" s="214">
        <v>1</v>
      </c>
      <c r="AB469" s="214">
        <v>1</v>
      </c>
      <c r="AC469" s="214">
        <v>1</v>
      </c>
      <c r="AZ469" s="214">
        <v>1</v>
      </c>
      <c r="BA469" s="214">
        <f>IF(AZ469=1,G469,0)</f>
        <v>0</v>
      </c>
      <c r="BB469" s="214">
        <f>IF(AZ469=2,G469,0)</f>
        <v>0</v>
      </c>
      <c r="BC469" s="214">
        <f>IF(AZ469=3,G469,0)</f>
        <v>0</v>
      </c>
      <c r="BD469" s="214">
        <f>IF(AZ469=4,G469,0)</f>
        <v>0</v>
      </c>
      <c r="BE469" s="214">
        <f>IF(AZ469=5,G469,0)</f>
        <v>0</v>
      </c>
      <c r="CA469" s="241">
        <v>1</v>
      </c>
      <c r="CB469" s="241">
        <v>1</v>
      </c>
    </row>
    <row r="470" spans="1:80" x14ac:dyDescent="0.2">
      <c r="A470" s="250"/>
      <c r="B470" s="253"/>
      <c r="C470" s="340" t="s">
        <v>418</v>
      </c>
      <c r="D470" s="341"/>
      <c r="E470" s="254">
        <v>2607.31</v>
      </c>
      <c r="F470" s="376"/>
      <c r="G470" s="255"/>
      <c r="H470" s="256"/>
      <c r="I470" s="251"/>
      <c r="J470" s="257"/>
      <c r="K470" s="251"/>
      <c r="M470" s="252" t="s">
        <v>418</v>
      </c>
      <c r="O470" s="241"/>
    </row>
    <row r="471" spans="1:80" x14ac:dyDescent="0.2">
      <c r="A471" s="250"/>
      <c r="B471" s="253"/>
      <c r="C471" s="340" t="s">
        <v>419</v>
      </c>
      <c r="D471" s="341"/>
      <c r="E471" s="254">
        <v>50.372999999999998</v>
      </c>
      <c r="F471" s="376"/>
      <c r="G471" s="255"/>
      <c r="H471" s="256"/>
      <c r="I471" s="251"/>
      <c r="J471" s="257"/>
      <c r="K471" s="251"/>
      <c r="M471" s="252" t="s">
        <v>419</v>
      </c>
      <c r="O471" s="241"/>
    </row>
    <row r="472" spans="1:80" x14ac:dyDescent="0.2">
      <c r="A472" s="250"/>
      <c r="B472" s="253"/>
      <c r="C472" s="340" t="s">
        <v>420</v>
      </c>
      <c r="D472" s="341"/>
      <c r="E472" s="254">
        <v>105.7705</v>
      </c>
      <c r="F472" s="376"/>
      <c r="G472" s="255"/>
      <c r="H472" s="256"/>
      <c r="I472" s="251"/>
      <c r="J472" s="257"/>
      <c r="K472" s="251"/>
      <c r="M472" s="252" t="s">
        <v>420</v>
      </c>
      <c r="O472" s="241"/>
    </row>
    <row r="473" spans="1:80" x14ac:dyDescent="0.2">
      <c r="A473" s="250"/>
      <c r="B473" s="253"/>
      <c r="C473" s="340" t="s">
        <v>421</v>
      </c>
      <c r="D473" s="341"/>
      <c r="E473" s="254">
        <v>2.4</v>
      </c>
      <c r="F473" s="376"/>
      <c r="G473" s="255"/>
      <c r="H473" s="256"/>
      <c r="I473" s="251"/>
      <c r="J473" s="257"/>
      <c r="K473" s="251"/>
      <c r="M473" s="252" t="s">
        <v>421</v>
      </c>
      <c r="O473" s="241"/>
    </row>
    <row r="474" spans="1:80" x14ac:dyDescent="0.2">
      <c r="A474" s="250"/>
      <c r="B474" s="253"/>
      <c r="C474" s="340" t="s">
        <v>422</v>
      </c>
      <c r="D474" s="341"/>
      <c r="E474" s="254">
        <v>27</v>
      </c>
      <c r="F474" s="376"/>
      <c r="G474" s="255"/>
      <c r="H474" s="256"/>
      <c r="I474" s="251"/>
      <c r="J474" s="257"/>
      <c r="K474" s="251"/>
      <c r="M474" s="252" t="s">
        <v>422</v>
      </c>
      <c r="O474" s="241"/>
    </row>
    <row r="475" spans="1:80" x14ac:dyDescent="0.2">
      <c r="A475" s="250"/>
      <c r="B475" s="253"/>
      <c r="C475" s="340" t="s">
        <v>423</v>
      </c>
      <c r="D475" s="341"/>
      <c r="E475" s="254">
        <v>11.984999999999999</v>
      </c>
      <c r="F475" s="376"/>
      <c r="G475" s="255"/>
      <c r="H475" s="256"/>
      <c r="I475" s="251"/>
      <c r="J475" s="257"/>
      <c r="K475" s="251"/>
      <c r="M475" s="279">
        <v>11985</v>
      </c>
      <c r="O475" s="241"/>
    </row>
    <row r="476" spans="1:80" x14ac:dyDescent="0.2">
      <c r="A476" s="250"/>
      <c r="B476" s="253"/>
      <c r="C476" s="340" t="s">
        <v>424</v>
      </c>
      <c r="D476" s="341"/>
      <c r="E476" s="254">
        <v>125.87</v>
      </c>
      <c r="F476" s="376"/>
      <c r="G476" s="255"/>
      <c r="H476" s="256"/>
      <c r="I476" s="251"/>
      <c r="J476" s="257"/>
      <c r="K476" s="251"/>
      <c r="M476" s="252" t="s">
        <v>424</v>
      </c>
      <c r="O476" s="241"/>
    </row>
    <row r="477" spans="1:80" x14ac:dyDescent="0.2">
      <c r="A477" s="250"/>
      <c r="B477" s="253"/>
      <c r="C477" s="340" t="s">
        <v>425</v>
      </c>
      <c r="D477" s="341"/>
      <c r="E477" s="254">
        <v>52.42</v>
      </c>
      <c r="F477" s="376"/>
      <c r="G477" s="255"/>
      <c r="H477" s="256"/>
      <c r="I477" s="251"/>
      <c r="J477" s="257"/>
      <c r="K477" s="251"/>
      <c r="M477" s="252" t="s">
        <v>425</v>
      </c>
      <c r="O477" s="241"/>
    </row>
    <row r="478" spans="1:80" x14ac:dyDescent="0.2">
      <c r="A478" s="242">
        <v>29</v>
      </c>
      <c r="B478" s="243" t="s">
        <v>426</v>
      </c>
      <c r="C478" s="244" t="s">
        <v>427</v>
      </c>
      <c r="D478" s="245" t="s">
        <v>136</v>
      </c>
      <c r="E478" s="246">
        <v>59</v>
      </c>
      <c r="F478" s="375"/>
      <c r="G478" s="247">
        <f>E478*F478</f>
        <v>0</v>
      </c>
      <c r="H478" s="248">
        <v>5.1000000000000004E-4</v>
      </c>
      <c r="I478" s="249">
        <f>E478*H478</f>
        <v>3.0090000000000002E-2</v>
      </c>
      <c r="J478" s="248">
        <v>0</v>
      </c>
      <c r="K478" s="249">
        <f>E478*J478</f>
        <v>0</v>
      </c>
      <c r="O478" s="241">
        <v>2</v>
      </c>
      <c r="AA478" s="214">
        <v>1</v>
      </c>
      <c r="AB478" s="214">
        <v>1</v>
      </c>
      <c r="AC478" s="214">
        <v>1</v>
      </c>
      <c r="AZ478" s="214">
        <v>1</v>
      </c>
      <c r="BA478" s="214">
        <f>IF(AZ478=1,G478,0)</f>
        <v>0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1</v>
      </c>
      <c r="CB478" s="241">
        <v>1</v>
      </c>
    </row>
    <row r="479" spans="1:80" x14ac:dyDescent="0.2">
      <c r="A479" s="250"/>
      <c r="B479" s="253"/>
      <c r="C479" s="340" t="s">
        <v>428</v>
      </c>
      <c r="D479" s="341"/>
      <c r="E479" s="254">
        <v>0</v>
      </c>
      <c r="F479" s="376"/>
      <c r="G479" s="255"/>
      <c r="H479" s="256"/>
      <c r="I479" s="251"/>
      <c r="J479" s="257"/>
      <c r="K479" s="251"/>
      <c r="M479" s="252" t="s">
        <v>428</v>
      </c>
      <c r="O479" s="241"/>
    </row>
    <row r="480" spans="1:80" x14ac:dyDescent="0.2">
      <c r="A480" s="250"/>
      <c r="B480" s="253"/>
      <c r="C480" s="340" t="s">
        <v>429</v>
      </c>
      <c r="D480" s="341"/>
      <c r="E480" s="254">
        <v>10.5</v>
      </c>
      <c r="F480" s="376"/>
      <c r="G480" s="255"/>
      <c r="H480" s="256"/>
      <c r="I480" s="251"/>
      <c r="J480" s="257"/>
      <c r="K480" s="251"/>
      <c r="M480" s="252" t="s">
        <v>429</v>
      </c>
      <c r="O480" s="241"/>
    </row>
    <row r="481" spans="1:80" x14ac:dyDescent="0.2">
      <c r="A481" s="250"/>
      <c r="B481" s="253"/>
      <c r="C481" s="340" t="s">
        <v>430</v>
      </c>
      <c r="D481" s="341"/>
      <c r="E481" s="254">
        <v>13.5</v>
      </c>
      <c r="F481" s="376"/>
      <c r="G481" s="255"/>
      <c r="H481" s="256"/>
      <c r="I481" s="251"/>
      <c r="J481" s="257"/>
      <c r="K481" s="251"/>
      <c r="M481" s="252" t="s">
        <v>430</v>
      </c>
      <c r="O481" s="241"/>
    </row>
    <row r="482" spans="1:80" x14ac:dyDescent="0.2">
      <c r="A482" s="250"/>
      <c r="B482" s="253"/>
      <c r="C482" s="340" t="s">
        <v>431</v>
      </c>
      <c r="D482" s="341"/>
      <c r="E482" s="254">
        <v>22</v>
      </c>
      <c r="F482" s="376"/>
      <c r="G482" s="255"/>
      <c r="H482" s="256"/>
      <c r="I482" s="251"/>
      <c r="J482" s="257"/>
      <c r="K482" s="251"/>
      <c r="M482" s="252" t="s">
        <v>431</v>
      </c>
      <c r="O482" s="241"/>
    </row>
    <row r="483" spans="1:80" x14ac:dyDescent="0.2">
      <c r="A483" s="250"/>
      <c r="B483" s="253"/>
      <c r="C483" s="340" t="s">
        <v>432</v>
      </c>
      <c r="D483" s="341"/>
      <c r="E483" s="254">
        <v>13</v>
      </c>
      <c r="F483" s="376"/>
      <c r="G483" s="255"/>
      <c r="H483" s="256"/>
      <c r="I483" s="251"/>
      <c r="J483" s="257"/>
      <c r="K483" s="251"/>
      <c r="M483" s="252" t="s">
        <v>432</v>
      </c>
      <c r="O483" s="241"/>
    </row>
    <row r="484" spans="1:80" ht="22.5" x14ac:dyDescent="0.2">
      <c r="A484" s="242">
        <v>30</v>
      </c>
      <c r="B484" s="243" t="s">
        <v>433</v>
      </c>
      <c r="C484" s="244" t="s">
        <v>434</v>
      </c>
      <c r="D484" s="245" t="s">
        <v>112</v>
      </c>
      <c r="E484" s="246">
        <v>2607.31</v>
      </c>
      <c r="F484" s="375"/>
      <c r="G484" s="247">
        <f>E484*F484</f>
        <v>0</v>
      </c>
      <c r="H484" s="248">
        <v>1.372E-2</v>
      </c>
      <c r="I484" s="249">
        <f>E484*H484</f>
        <v>35.7722932</v>
      </c>
      <c r="J484" s="248">
        <v>0</v>
      </c>
      <c r="K484" s="249">
        <f>E484*J484</f>
        <v>0</v>
      </c>
      <c r="O484" s="241">
        <v>2</v>
      </c>
      <c r="AA484" s="214">
        <v>1</v>
      </c>
      <c r="AB484" s="214">
        <v>1</v>
      </c>
      <c r="AC484" s="214">
        <v>1</v>
      </c>
      <c r="AZ484" s="214">
        <v>1</v>
      </c>
      <c r="BA484" s="214">
        <f>IF(AZ484=1,G484,0)</f>
        <v>0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</v>
      </c>
      <c r="CB484" s="241">
        <v>1</v>
      </c>
    </row>
    <row r="485" spans="1:80" ht="22.5" x14ac:dyDescent="0.2">
      <c r="A485" s="250"/>
      <c r="B485" s="253"/>
      <c r="C485" s="340" t="s">
        <v>435</v>
      </c>
      <c r="D485" s="341"/>
      <c r="E485" s="254">
        <v>0</v>
      </c>
      <c r="F485" s="376"/>
      <c r="G485" s="255"/>
      <c r="H485" s="256"/>
      <c r="I485" s="251"/>
      <c r="J485" s="257"/>
      <c r="K485" s="251"/>
      <c r="M485" s="252" t="s">
        <v>435</v>
      </c>
      <c r="O485" s="241"/>
    </row>
    <row r="486" spans="1:80" x14ac:dyDescent="0.2">
      <c r="A486" s="250"/>
      <c r="B486" s="253"/>
      <c r="C486" s="340" t="s">
        <v>436</v>
      </c>
      <c r="D486" s="341"/>
      <c r="E486" s="254">
        <v>0</v>
      </c>
      <c r="F486" s="376"/>
      <c r="G486" s="255"/>
      <c r="H486" s="256"/>
      <c r="I486" s="251"/>
      <c r="J486" s="257"/>
      <c r="K486" s="251"/>
      <c r="M486" s="252" t="s">
        <v>436</v>
      </c>
      <c r="O486" s="241"/>
    </row>
    <row r="487" spans="1:80" x14ac:dyDescent="0.2">
      <c r="A487" s="250"/>
      <c r="B487" s="253"/>
      <c r="C487" s="340" t="s">
        <v>437</v>
      </c>
      <c r="D487" s="341"/>
      <c r="E487" s="254">
        <v>0</v>
      </c>
      <c r="F487" s="376"/>
      <c r="G487" s="255"/>
      <c r="H487" s="256"/>
      <c r="I487" s="251"/>
      <c r="J487" s="257"/>
      <c r="K487" s="251"/>
      <c r="M487" s="252" t="s">
        <v>437</v>
      </c>
      <c r="O487" s="241"/>
    </row>
    <row r="488" spans="1:80" x14ac:dyDescent="0.2">
      <c r="A488" s="250"/>
      <c r="B488" s="253"/>
      <c r="C488" s="340" t="s">
        <v>438</v>
      </c>
      <c r="D488" s="341"/>
      <c r="E488" s="254">
        <v>0</v>
      </c>
      <c r="F488" s="376"/>
      <c r="G488" s="255"/>
      <c r="H488" s="256"/>
      <c r="I488" s="251"/>
      <c r="J488" s="257"/>
      <c r="K488" s="251"/>
      <c r="M488" s="252" t="s">
        <v>438</v>
      </c>
      <c r="O488" s="241"/>
    </row>
    <row r="489" spans="1:80" ht="22.5" x14ac:dyDescent="0.2">
      <c r="A489" s="250"/>
      <c r="B489" s="253"/>
      <c r="C489" s="340" t="s">
        <v>439</v>
      </c>
      <c r="D489" s="341"/>
      <c r="E489" s="254">
        <v>0</v>
      </c>
      <c r="F489" s="376"/>
      <c r="G489" s="255"/>
      <c r="H489" s="256"/>
      <c r="I489" s="251"/>
      <c r="J489" s="257"/>
      <c r="K489" s="251"/>
      <c r="M489" s="252" t="s">
        <v>439</v>
      </c>
      <c r="O489" s="241"/>
    </row>
    <row r="490" spans="1:80" x14ac:dyDescent="0.2">
      <c r="A490" s="250"/>
      <c r="B490" s="253"/>
      <c r="C490" s="340" t="s">
        <v>440</v>
      </c>
      <c r="D490" s="341"/>
      <c r="E490" s="254">
        <v>0</v>
      </c>
      <c r="F490" s="376"/>
      <c r="G490" s="255"/>
      <c r="H490" s="256"/>
      <c r="I490" s="251"/>
      <c r="J490" s="257"/>
      <c r="K490" s="251"/>
      <c r="M490" s="252" t="s">
        <v>440</v>
      </c>
      <c r="O490" s="241"/>
    </row>
    <row r="491" spans="1:80" x14ac:dyDescent="0.2">
      <c r="A491" s="250"/>
      <c r="B491" s="253"/>
      <c r="C491" s="340" t="s">
        <v>441</v>
      </c>
      <c r="D491" s="341"/>
      <c r="E491" s="254">
        <v>0</v>
      </c>
      <c r="F491" s="376"/>
      <c r="G491" s="255"/>
      <c r="H491" s="256"/>
      <c r="I491" s="251"/>
      <c r="J491" s="257"/>
      <c r="K491" s="251"/>
      <c r="M491" s="252" t="s">
        <v>441</v>
      </c>
      <c r="O491" s="241"/>
    </row>
    <row r="492" spans="1:80" x14ac:dyDescent="0.2">
      <c r="A492" s="250"/>
      <c r="B492" s="253"/>
      <c r="C492" s="340" t="s">
        <v>442</v>
      </c>
      <c r="D492" s="341"/>
      <c r="E492" s="254">
        <v>0</v>
      </c>
      <c r="F492" s="376"/>
      <c r="G492" s="255"/>
      <c r="H492" s="256"/>
      <c r="I492" s="251"/>
      <c r="J492" s="257"/>
      <c r="K492" s="251"/>
      <c r="M492" s="252" t="s">
        <v>442</v>
      </c>
      <c r="O492" s="241"/>
    </row>
    <row r="493" spans="1:80" x14ac:dyDescent="0.2">
      <c r="A493" s="250"/>
      <c r="B493" s="253"/>
      <c r="C493" s="340" t="s">
        <v>181</v>
      </c>
      <c r="D493" s="341"/>
      <c r="E493" s="254">
        <v>0</v>
      </c>
      <c r="F493" s="376"/>
      <c r="G493" s="255"/>
      <c r="H493" s="256"/>
      <c r="I493" s="251"/>
      <c r="J493" s="257"/>
      <c r="K493" s="251"/>
      <c r="M493" s="252" t="s">
        <v>181</v>
      </c>
      <c r="O493" s="241"/>
    </row>
    <row r="494" spans="1:80" x14ac:dyDescent="0.2">
      <c r="A494" s="250"/>
      <c r="B494" s="253"/>
      <c r="C494" s="340" t="s">
        <v>182</v>
      </c>
      <c r="D494" s="341"/>
      <c r="E494" s="254">
        <v>0</v>
      </c>
      <c r="F494" s="376"/>
      <c r="G494" s="255"/>
      <c r="H494" s="256"/>
      <c r="I494" s="251"/>
      <c r="J494" s="257"/>
      <c r="K494" s="251"/>
      <c r="M494" s="252" t="s">
        <v>182</v>
      </c>
      <c r="O494" s="241"/>
    </row>
    <row r="495" spans="1:80" x14ac:dyDescent="0.2">
      <c r="A495" s="250"/>
      <c r="B495" s="253"/>
      <c r="C495" s="340" t="s">
        <v>443</v>
      </c>
      <c r="D495" s="341"/>
      <c r="E495" s="254">
        <v>314.01</v>
      </c>
      <c r="F495" s="376"/>
      <c r="G495" s="255"/>
      <c r="H495" s="256"/>
      <c r="I495" s="251"/>
      <c r="J495" s="257"/>
      <c r="K495" s="251"/>
      <c r="M495" s="252" t="s">
        <v>443</v>
      </c>
      <c r="O495" s="241"/>
    </row>
    <row r="496" spans="1:80" x14ac:dyDescent="0.2">
      <c r="A496" s="250"/>
      <c r="B496" s="253"/>
      <c r="C496" s="340" t="s">
        <v>444</v>
      </c>
      <c r="D496" s="341"/>
      <c r="E496" s="254">
        <v>113.29</v>
      </c>
      <c r="F496" s="376"/>
      <c r="G496" s="255"/>
      <c r="H496" s="256"/>
      <c r="I496" s="251"/>
      <c r="J496" s="257"/>
      <c r="K496" s="251"/>
      <c r="M496" s="252" t="s">
        <v>444</v>
      </c>
      <c r="O496" s="241"/>
    </row>
    <row r="497" spans="1:15" x14ac:dyDescent="0.2">
      <c r="A497" s="250"/>
      <c r="B497" s="253"/>
      <c r="C497" s="340" t="s">
        <v>445</v>
      </c>
      <c r="D497" s="341"/>
      <c r="E497" s="254">
        <v>165.61</v>
      </c>
      <c r="F497" s="376"/>
      <c r="G497" s="255"/>
      <c r="H497" s="256"/>
      <c r="I497" s="251"/>
      <c r="J497" s="257"/>
      <c r="K497" s="251"/>
      <c r="M497" s="252" t="s">
        <v>445</v>
      </c>
      <c r="O497" s="241"/>
    </row>
    <row r="498" spans="1:15" x14ac:dyDescent="0.2">
      <c r="A498" s="250"/>
      <c r="B498" s="253"/>
      <c r="C498" s="340" t="s">
        <v>446</v>
      </c>
      <c r="D498" s="341"/>
      <c r="E498" s="254">
        <v>73.89</v>
      </c>
      <c r="F498" s="376"/>
      <c r="G498" s="255"/>
      <c r="H498" s="256"/>
      <c r="I498" s="251"/>
      <c r="J498" s="257"/>
      <c r="K498" s="251"/>
      <c r="M498" s="252" t="s">
        <v>446</v>
      </c>
      <c r="O498" s="241"/>
    </row>
    <row r="499" spans="1:15" x14ac:dyDescent="0.2">
      <c r="A499" s="250"/>
      <c r="B499" s="253"/>
      <c r="C499" s="340" t="s">
        <v>447</v>
      </c>
      <c r="D499" s="341"/>
      <c r="E499" s="254">
        <v>9.1999999999999993</v>
      </c>
      <c r="F499" s="376"/>
      <c r="G499" s="255"/>
      <c r="H499" s="256"/>
      <c r="I499" s="251"/>
      <c r="J499" s="257"/>
      <c r="K499" s="251"/>
      <c r="M499" s="252" t="s">
        <v>447</v>
      </c>
      <c r="O499" s="241"/>
    </row>
    <row r="500" spans="1:15" x14ac:dyDescent="0.2">
      <c r="A500" s="250"/>
      <c r="B500" s="253"/>
      <c r="C500" s="340" t="s">
        <v>448</v>
      </c>
      <c r="D500" s="341"/>
      <c r="E500" s="254">
        <v>120.66</v>
      </c>
      <c r="F500" s="376"/>
      <c r="G500" s="255"/>
      <c r="H500" s="256"/>
      <c r="I500" s="251"/>
      <c r="J500" s="257"/>
      <c r="K500" s="251"/>
      <c r="M500" s="252" t="s">
        <v>448</v>
      </c>
      <c r="O500" s="241"/>
    </row>
    <row r="501" spans="1:15" x14ac:dyDescent="0.2">
      <c r="A501" s="250"/>
      <c r="B501" s="253"/>
      <c r="C501" s="340" t="s">
        <v>449</v>
      </c>
      <c r="D501" s="341"/>
      <c r="E501" s="254">
        <v>151.63</v>
      </c>
      <c r="F501" s="376"/>
      <c r="G501" s="255"/>
      <c r="H501" s="256"/>
      <c r="I501" s="251"/>
      <c r="J501" s="257"/>
      <c r="K501" s="251"/>
      <c r="M501" s="252" t="s">
        <v>449</v>
      </c>
      <c r="O501" s="241"/>
    </row>
    <row r="502" spans="1:15" x14ac:dyDescent="0.2">
      <c r="A502" s="250"/>
      <c r="B502" s="253"/>
      <c r="C502" s="340" t="s">
        <v>450</v>
      </c>
      <c r="D502" s="341"/>
      <c r="E502" s="254">
        <v>10</v>
      </c>
      <c r="F502" s="376"/>
      <c r="G502" s="255"/>
      <c r="H502" s="256"/>
      <c r="I502" s="251"/>
      <c r="J502" s="257"/>
      <c r="K502" s="251"/>
      <c r="M502" s="252" t="s">
        <v>450</v>
      </c>
      <c r="O502" s="241"/>
    </row>
    <row r="503" spans="1:15" x14ac:dyDescent="0.2">
      <c r="A503" s="250"/>
      <c r="B503" s="253"/>
      <c r="C503" s="340" t="s">
        <v>451</v>
      </c>
      <c r="D503" s="341"/>
      <c r="E503" s="254">
        <v>69.8</v>
      </c>
      <c r="F503" s="376"/>
      <c r="G503" s="255"/>
      <c r="H503" s="256"/>
      <c r="I503" s="251"/>
      <c r="J503" s="257"/>
      <c r="K503" s="251"/>
      <c r="M503" s="252" t="s">
        <v>451</v>
      </c>
      <c r="O503" s="241"/>
    </row>
    <row r="504" spans="1:15" x14ac:dyDescent="0.2">
      <c r="A504" s="250"/>
      <c r="B504" s="253"/>
      <c r="C504" s="347" t="s">
        <v>187</v>
      </c>
      <c r="D504" s="341"/>
      <c r="E504" s="278">
        <v>1028.0900000000001</v>
      </c>
      <c r="F504" s="376"/>
      <c r="G504" s="255"/>
      <c r="H504" s="256"/>
      <c r="I504" s="251"/>
      <c r="J504" s="257"/>
      <c r="K504" s="251"/>
      <c r="M504" s="252" t="s">
        <v>187</v>
      </c>
      <c r="O504" s="241"/>
    </row>
    <row r="505" spans="1:15" x14ac:dyDescent="0.2">
      <c r="A505" s="250"/>
      <c r="B505" s="253"/>
      <c r="C505" s="340" t="s">
        <v>188</v>
      </c>
      <c r="D505" s="341"/>
      <c r="E505" s="254">
        <v>0</v>
      </c>
      <c r="F505" s="376"/>
      <c r="G505" s="255"/>
      <c r="H505" s="256"/>
      <c r="I505" s="251"/>
      <c r="J505" s="257"/>
      <c r="K505" s="251"/>
      <c r="M505" s="252" t="s">
        <v>188</v>
      </c>
      <c r="O505" s="241"/>
    </row>
    <row r="506" spans="1:15" x14ac:dyDescent="0.2">
      <c r="A506" s="250"/>
      <c r="B506" s="253"/>
      <c r="C506" s="340" t="s">
        <v>452</v>
      </c>
      <c r="D506" s="341"/>
      <c r="E506" s="254">
        <v>163.09</v>
      </c>
      <c r="F506" s="376"/>
      <c r="G506" s="255"/>
      <c r="H506" s="256"/>
      <c r="I506" s="251"/>
      <c r="J506" s="257"/>
      <c r="K506" s="251"/>
      <c r="M506" s="252" t="s">
        <v>452</v>
      </c>
      <c r="O506" s="241"/>
    </row>
    <row r="507" spans="1:15" x14ac:dyDescent="0.2">
      <c r="A507" s="250"/>
      <c r="B507" s="253"/>
      <c r="C507" s="340" t="s">
        <v>453</v>
      </c>
      <c r="D507" s="341"/>
      <c r="E507" s="254">
        <v>30.34</v>
      </c>
      <c r="F507" s="376"/>
      <c r="G507" s="255"/>
      <c r="H507" s="256"/>
      <c r="I507" s="251"/>
      <c r="J507" s="257"/>
      <c r="K507" s="251"/>
      <c r="M507" s="252" t="s">
        <v>453</v>
      </c>
      <c r="O507" s="241"/>
    </row>
    <row r="508" spans="1:15" x14ac:dyDescent="0.2">
      <c r="A508" s="250"/>
      <c r="B508" s="253"/>
      <c r="C508" s="340" t="s">
        <v>454</v>
      </c>
      <c r="D508" s="341"/>
      <c r="E508" s="254">
        <v>223.22</v>
      </c>
      <c r="F508" s="376"/>
      <c r="G508" s="255"/>
      <c r="H508" s="256"/>
      <c r="I508" s="251"/>
      <c r="J508" s="257"/>
      <c r="K508" s="251"/>
      <c r="M508" s="252" t="s">
        <v>454</v>
      </c>
      <c r="O508" s="241"/>
    </row>
    <row r="509" spans="1:15" x14ac:dyDescent="0.2">
      <c r="A509" s="250"/>
      <c r="B509" s="253"/>
      <c r="C509" s="340" t="s">
        <v>455</v>
      </c>
      <c r="D509" s="341"/>
      <c r="E509" s="254">
        <v>149.46</v>
      </c>
      <c r="F509" s="376"/>
      <c r="G509" s="255"/>
      <c r="H509" s="256"/>
      <c r="I509" s="251"/>
      <c r="J509" s="257"/>
      <c r="K509" s="251"/>
      <c r="M509" s="252" t="s">
        <v>455</v>
      </c>
      <c r="O509" s="241"/>
    </row>
    <row r="510" spans="1:15" x14ac:dyDescent="0.2">
      <c r="A510" s="250"/>
      <c r="B510" s="253"/>
      <c r="C510" s="340" t="s">
        <v>456</v>
      </c>
      <c r="D510" s="341"/>
      <c r="E510" s="254">
        <v>289.61</v>
      </c>
      <c r="F510" s="376"/>
      <c r="G510" s="255"/>
      <c r="H510" s="256"/>
      <c r="I510" s="251"/>
      <c r="J510" s="257"/>
      <c r="K510" s="251"/>
      <c r="M510" s="252" t="s">
        <v>456</v>
      </c>
      <c r="O510" s="241"/>
    </row>
    <row r="511" spans="1:15" x14ac:dyDescent="0.2">
      <c r="A511" s="250"/>
      <c r="B511" s="253"/>
      <c r="C511" s="347" t="s">
        <v>187</v>
      </c>
      <c r="D511" s="341"/>
      <c r="E511" s="278">
        <v>855.72</v>
      </c>
      <c r="F511" s="376"/>
      <c r="G511" s="255"/>
      <c r="H511" s="256"/>
      <c r="I511" s="251"/>
      <c r="J511" s="257"/>
      <c r="K511" s="251"/>
      <c r="M511" s="252" t="s">
        <v>187</v>
      </c>
      <c r="O511" s="241"/>
    </row>
    <row r="512" spans="1:15" x14ac:dyDescent="0.2">
      <c r="A512" s="250"/>
      <c r="B512" s="253"/>
      <c r="C512" s="340" t="s">
        <v>196</v>
      </c>
      <c r="D512" s="341"/>
      <c r="E512" s="254">
        <v>0</v>
      </c>
      <c r="F512" s="376"/>
      <c r="G512" s="255"/>
      <c r="H512" s="256"/>
      <c r="I512" s="251"/>
      <c r="J512" s="257"/>
      <c r="K512" s="251"/>
      <c r="M512" s="252" t="s">
        <v>196</v>
      </c>
      <c r="O512" s="241"/>
    </row>
    <row r="513" spans="1:80" x14ac:dyDescent="0.2">
      <c r="A513" s="250"/>
      <c r="B513" s="253"/>
      <c r="C513" s="340" t="s">
        <v>457</v>
      </c>
      <c r="D513" s="341"/>
      <c r="E513" s="254">
        <v>107.95</v>
      </c>
      <c r="F513" s="376"/>
      <c r="G513" s="255"/>
      <c r="H513" s="256"/>
      <c r="I513" s="251"/>
      <c r="J513" s="257"/>
      <c r="K513" s="251"/>
      <c r="M513" s="252" t="s">
        <v>457</v>
      </c>
      <c r="O513" s="241"/>
    </row>
    <row r="514" spans="1:80" x14ac:dyDescent="0.2">
      <c r="A514" s="250"/>
      <c r="B514" s="253"/>
      <c r="C514" s="340" t="s">
        <v>458</v>
      </c>
      <c r="D514" s="341"/>
      <c r="E514" s="254">
        <v>96.08</v>
      </c>
      <c r="F514" s="376"/>
      <c r="G514" s="255"/>
      <c r="H514" s="256"/>
      <c r="I514" s="251"/>
      <c r="J514" s="257"/>
      <c r="K514" s="251"/>
      <c r="M514" s="252" t="s">
        <v>458</v>
      </c>
      <c r="O514" s="241"/>
    </row>
    <row r="515" spans="1:80" x14ac:dyDescent="0.2">
      <c r="A515" s="250"/>
      <c r="B515" s="253"/>
      <c r="C515" s="340" t="s">
        <v>459</v>
      </c>
      <c r="D515" s="341"/>
      <c r="E515" s="254">
        <v>82.47</v>
      </c>
      <c r="F515" s="376"/>
      <c r="G515" s="255"/>
      <c r="H515" s="256"/>
      <c r="I515" s="251"/>
      <c r="J515" s="257"/>
      <c r="K515" s="251"/>
      <c r="M515" s="252" t="s">
        <v>459</v>
      </c>
      <c r="O515" s="241"/>
    </row>
    <row r="516" spans="1:80" x14ac:dyDescent="0.2">
      <c r="A516" s="250"/>
      <c r="B516" s="253"/>
      <c r="C516" s="340" t="s">
        <v>460</v>
      </c>
      <c r="D516" s="341"/>
      <c r="E516" s="254">
        <v>191.85</v>
      </c>
      <c r="F516" s="376"/>
      <c r="G516" s="255"/>
      <c r="H516" s="256"/>
      <c r="I516" s="251"/>
      <c r="J516" s="257"/>
      <c r="K516" s="251"/>
      <c r="M516" s="252" t="s">
        <v>460</v>
      </c>
      <c r="O516" s="241"/>
    </row>
    <row r="517" spans="1:80" x14ac:dyDescent="0.2">
      <c r="A517" s="250"/>
      <c r="B517" s="253"/>
      <c r="C517" s="340" t="s">
        <v>461</v>
      </c>
      <c r="D517" s="341"/>
      <c r="E517" s="254">
        <v>197.9</v>
      </c>
      <c r="F517" s="376"/>
      <c r="G517" s="255"/>
      <c r="H517" s="256"/>
      <c r="I517" s="251"/>
      <c r="J517" s="257"/>
      <c r="K517" s="251"/>
      <c r="M517" s="252" t="s">
        <v>461</v>
      </c>
      <c r="O517" s="241"/>
    </row>
    <row r="518" spans="1:80" x14ac:dyDescent="0.2">
      <c r="A518" s="250"/>
      <c r="B518" s="253"/>
      <c r="C518" s="340" t="s">
        <v>462</v>
      </c>
      <c r="D518" s="341"/>
      <c r="E518" s="254">
        <v>24.84</v>
      </c>
      <c r="F518" s="376"/>
      <c r="G518" s="255"/>
      <c r="H518" s="256"/>
      <c r="I518" s="251"/>
      <c r="J518" s="257"/>
      <c r="K518" s="251"/>
      <c r="M518" s="252" t="s">
        <v>462</v>
      </c>
      <c r="O518" s="241"/>
    </row>
    <row r="519" spans="1:80" x14ac:dyDescent="0.2">
      <c r="A519" s="250"/>
      <c r="B519" s="253"/>
      <c r="C519" s="340" t="s">
        <v>463</v>
      </c>
      <c r="D519" s="341"/>
      <c r="E519" s="254">
        <v>22.41</v>
      </c>
      <c r="F519" s="376"/>
      <c r="G519" s="255"/>
      <c r="H519" s="256"/>
      <c r="I519" s="251"/>
      <c r="J519" s="257"/>
      <c r="K519" s="251"/>
      <c r="M519" s="252" t="s">
        <v>463</v>
      </c>
      <c r="O519" s="241"/>
    </row>
    <row r="520" spans="1:80" x14ac:dyDescent="0.2">
      <c r="A520" s="250"/>
      <c r="B520" s="253"/>
      <c r="C520" s="347" t="s">
        <v>187</v>
      </c>
      <c r="D520" s="341"/>
      <c r="E520" s="278">
        <v>723.5</v>
      </c>
      <c r="F520" s="376"/>
      <c r="G520" s="255"/>
      <c r="H520" s="256"/>
      <c r="I520" s="251"/>
      <c r="J520" s="257"/>
      <c r="K520" s="251"/>
      <c r="M520" s="252" t="s">
        <v>187</v>
      </c>
      <c r="O520" s="241"/>
    </row>
    <row r="521" spans="1:80" ht="22.5" x14ac:dyDescent="0.2">
      <c r="A521" s="242">
        <v>31</v>
      </c>
      <c r="B521" s="243" t="s">
        <v>464</v>
      </c>
      <c r="C521" s="244" t="s">
        <v>465</v>
      </c>
      <c r="D521" s="245" t="s">
        <v>112</v>
      </c>
      <c r="E521" s="246">
        <v>198.184</v>
      </c>
      <c r="F521" s="375"/>
      <c r="G521" s="247">
        <f>E521*F521</f>
        <v>0</v>
      </c>
      <c r="H521" s="248">
        <v>1.048E-2</v>
      </c>
      <c r="I521" s="249">
        <f>E521*H521</f>
        <v>2.0769683199999998</v>
      </c>
      <c r="J521" s="248">
        <v>0</v>
      </c>
      <c r="K521" s="249">
        <f>E521*J521</f>
        <v>0</v>
      </c>
      <c r="O521" s="241">
        <v>2</v>
      </c>
      <c r="AA521" s="214">
        <v>1</v>
      </c>
      <c r="AB521" s="214">
        <v>0</v>
      </c>
      <c r="AC521" s="214">
        <v>0</v>
      </c>
      <c r="AZ521" s="214">
        <v>1</v>
      </c>
      <c r="BA521" s="214">
        <f>IF(AZ521=1,G521,0)</f>
        <v>0</v>
      </c>
      <c r="BB521" s="214">
        <f>IF(AZ521=2,G521,0)</f>
        <v>0</v>
      </c>
      <c r="BC521" s="214">
        <f>IF(AZ521=3,G521,0)</f>
        <v>0</v>
      </c>
      <c r="BD521" s="214">
        <f>IF(AZ521=4,G521,0)</f>
        <v>0</v>
      </c>
      <c r="BE521" s="214">
        <f>IF(AZ521=5,G521,0)</f>
        <v>0</v>
      </c>
      <c r="CA521" s="241">
        <v>1</v>
      </c>
      <c r="CB521" s="241">
        <v>0</v>
      </c>
    </row>
    <row r="522" spans="1:80" ht="22.5" x14ac:dyDescent="0.2">
      <c r="A522" s="250"/>
      <c r="B522" s="253"/>
      <c r="C522" s="340" t="s">
        <v>466</v>
      </c>
      <c r="D522" s="341"/>
      <c r="E522" s="254">
        <v>0</v>
      </c>
      <c r="F522" s="376"/>
      <c r="G522" s="255"/>
      <c r="H522" s="256"/>
      <c r="I522" s="251"/>
      <c r="J522" s="257"/>
      <c r="K522" s="251"/>
      <c r="M522" s="252" t="s">
        <v>466</v>
      </c>
      <c r="O522" s="241"/>
    </row>
    <row r="523" spans="1:80" ht="22.5" x14ac:dyDescent="0.2">
      <c r="A523" s="250"/>
      <c r="B523" s="253"/>
      <c r="C523" s="340" t="s">
        <v>435</v>
      </c>
      <c r="D523" s="341"/>
      <c r="E523" s="254">
        <v>0</v>
      </c>
      <c r="F523" s="376"/>
      <c r="G523" s="255"/>
      <c r="H523" s="256"/>
      <c r="I523" s="251"/>
      <c r="J523" s="257"/>
      <c r="K523" s="251"/>
      <c r="M523" s="252" t="s">
        <v>435</v>
      </c>
      <c r="O523" s="241"/>
    </row>
    <row r="524" spans="1:80" x14ac:dyDescent="0.2">
      <c r="A524" s="250"/>
      <c r="B524" s="253"/>
      <c r="C524" s="340" t="s">
        <v>436</v>
      </c>
      <c r="D524" s="341"/>
      <c r="E524" s="254">
        <v>0</v>
      </c>
      <c r="F524" s="376"/>
      <c r="G524" s="255"/>
      <c r="H524" s="256"/>
      <c r="I524" s="251"/>
      <c r="J524" s="257"/>
      <c r="K524" s="251"/>
      <c r="M524" s="252" t="s">
        <v>436</v>
      </c>
      <c r="O524" s="241"/>
    </row>
    <row r="525" spans="1:80" x14ac:dyDescent="0.2">
      <c r="A525" s="250"/>
      <c r="B525" s="253"/>
      <c r="C525" s="340" t="s">
        <v>437</v>
      </c>
      <c r="D525" s="341"/>
      <c r="E525" s="254">
        <v>0</v>
      </c>
      <c r="F525" s="376"/>
      <c r="G525" s="255"/>
      <c r="H525" s="256"/>
      <c r="I525" s="251"/>
      <c r="J525" s="257"/>
      <c r="K525" s="251"/>
      <c r="M525" s="252" t="s">
        <v>437</v>
      </c>
      <c r="O525" s="241"/>
    </row>
    <row r="526" spans="1:80" x14ac:dyDescent="0.2">
      <c r="A526" s="250"/>
      <c r="B526" s="253"/>
      <c r="C526" s="340" t="s">
        <v>246</v>
      </c>
      <c r="D526" s="341"/>
      <c r="E526" s="254">
        <v>0</v>
      </c>
      <c r="F526" s="376"/>
      <c r="G526" s="255"/>
      <c r="H526" s="256"/>
      <c r="I526" s="251"/>
      <c r="J526" s="257"/>
      <c r="K526" s="251"/>
      <c r="M526" s="252" t="s">
        <v>246</v>
      </c>
      <c r="O526" s="241"/>
    </row>
    <row r="527" spans="1:80" x14ac:dyDescent="0.2">
      <c r="A527" s="250"/>
      <c r="B527" s="253"/>
      <c r="C527" s="340" t="s">
        <v>247</v>
      </c>
      <c r="D527" s="341"/>
      <c r="E527" s="254">
        <v>0</v>
      </c>
      <c r="F527" s="376"/>
      <c r="G527" s="255"/>
      <c r="H527" s="256"/>
      <c r="I527" s="251"/>
      <c r="J527" s="257"/>
      <c r="K527" s="251"/>
      <c r="M527" s="252" t="s">
        <v>247</v>
      </c>
      <c r="O527" s="241"/>
    </row>
    <row r="528" spans="1:80" x14ac:dyDescent="0.2">
      <c r="A528" s="250"/>
      <c r="B528" s="253"/>
      <c r="C528" s="340" t="s">
        <v>248</v>
      </c>
      <c r="D528" s="341"/>
      <c r="E528" s="254">
        <v>4.8</v>
      </c>
      <c r="F528" s="376"/>
      <c r="G528" s="255"/>
      <c r="H528" s="256"/>
      <c r="I528" s="251"/>
      <c r="J528" s="257"/>
      <c r="K528" s="251"/>
      <c r="M528" s="252" t="s">
        <v>248</v>
      </c>
      <c r="O528" s="241"/>
    </row>
    <row r="529" spans="1:15" x14ac:dyDescent="0.2">
      <c r="A529" s="250"/>
      <c r="B529" s="253"/>
      <c r="C529" s="340" t="s">
        <v>249</v>
      </c>
      <c r="D529" s="341"/>
      <c r="E529" s="254">
        <v>10.199999999999999</v>
      </c>
      <c r="F529" s="376"/>
      <c r="G529" s="255"/>
      <c r="H529" s="256"/>
      <c r="I529" s="251"/>
      <c r="J529" s="257"/>
      <c r="K529" s="251"/>
      <c r="M529" s="252" t="s">
        <v>249</v>
      </c>
      <c r="O529" s="241"/>
    </row>
    <row r="530" spans="1:15" x14ac:dyDescent="0.2">
      <c r="A530" s="250"/>
      <c r="B530" s="253"/>
      <c r="C530" s="340" t="s">
        <v>250</v>
      </c>
      <c r="D530" s="341"/>
      <c r="E530" s="254">
        <v>4.1500000000000004</v>
      </c>
      <c r="F530" s="376"/>
      <c r="G530" s="255"/>
      <c r="H530" s="256"/>
      <c r="I530" s="251"/>
      <c r="J530" s="257"/>
      <c r="K530" s="251"/>
      <c r="M530" s="252" t="s">
        <v>250</v>
      </c>
      <c r="O530" s="241"/>
    </row>
    <row r="531" spans="1:15" x14ac:dyDescent="0.2">
      <c r="A531" s="250"/>
      <c r="B531" s="253"/>
      <c r="C531" s="340" t="s">
        <v>251</v>
      </c>
      <c r="D531" s="341"/>
      <c r="E531" s="254">
        <v>9.75</v>
      </c>
      <c r="F531" s="376"/>
      <c r="G531" s="255"/>
      <c r="H531" s="256"/>
      <c r="I531" s="251"/>
      <c r="J531" s="257"/>
      <c r="K531" s="251"/>
      <c r="M531" s="252" t="s">
        <v>251</v>
      </c>
      <c r="O531" s="241"/>
    </row>
    <row r="532" spans="1:15" x14ac:dyDescent="0.2">
      <c r="A532" s="250"/>
      <c r="B532" s="253"/>
      <c r="C532" s="340" t="s">
        <v>252</v>
      </c>
      <c r="D532" s="341"/>
      <c r="E532" s="254">
        <v>2.65</v>
      </c>
      <c r="F532" s="376"/>
      <c r="G532" s="255"/>
      <c r="H532" s="256"/>
      <c r="I532" s="251"/>
      <c r="J532" s="257"/>
      <c r="K532" s="251"/>
      <c r="M532" s="252" t="s">
        <v>252</v>
      </c>
      <c r="O532" s="241"/>
    </row>
    <row r="533" spans="1:15" x14ac:dyDescent="0.2">
      <c r="A533" s="250"/>
      <c r="B533" s="253"/>
      <c r="C533" s="340" t="s">
        <v>253</v>
      </c>
      <c r="D533" s="341"/>
      <c r="E533" s="254">
        <v>3.3</v>
      </c>
      <c r="F533" s="376"/>
      <c r="G533" s="255"/>
      <c r="H533" s="256"/>
      <c r="I533" s="251"/>
      <c r="J533" s="257"/>
      <c r="K533" s="251"/>
      <c r="M533" s="252" t="s">
        <v>253</v>
      </c>
      <c r="O533" s="241"/>
    </row>
    <row r="534" spans="1:15" x14ac:dyDescent="0.2">
      <c r="A534" s="250"/>
      <c r="B534" s="253"/>
      <c r="C534" s="340" t="s">
        <v>254</v>
      </c>
      <c r="D534" s="341"/>
      <c r="E534" s="254">
        <v>6.9</v>
      </c>
      <c r="F534" s="376"/>
      <c r="G534" s="255"/>
      <c r="H534" s="256"/>
      <c r="I534" s="251"/>
      <c r="J534" s="257"/>
      <c r="K534" s="251"/>
      <c r="M534" s="252" t="s">
        <v>254</v>
      </c>
      <c r="O534" s="241"/>
    </row>
    <row r="535" spans="1:15" x14ac:dyDescent="0.2">
      <c r="A535" s="250"/>
      <c r="B535" s="253"/>
      <c r="C535" s="340" t="s">
        <v>255</v>
      </c>
      <c r="D535" s="341"/>
      <c r="E535" s="254">
        <v>3.9</v>
      </c>
      <c r="F535" s="376"/>
      <c r="G535" s="255"/>
      <c r="H535" s="256"/>
      <c r="I535" s="251"/>
      <c r="J535" s="257"/>
      <c r="K535" s="251"/>
      <c r="M535" s="252" t="s">
        <v>255</v>
      </c>
      <c r="O535" s="241"/>
    </row>
    <row r="536" spans="1:15" x14ac:dyDescent="0.2">
      <c r="A536" s="250"/>
      <c r="B536" s="253"/>
      <c r="C536" s="340" t="s">
        <v>256</v>
      </c>
      <c r="D536" s="341"/>
      <c r="E536" s="254">
        <v>3.6</v>
      </c>
      <c r="F536" s="376"/>
      <c r="G536" s="255"/>
      <c r="H536" s="256"/>
      <c r="I536" s="251"/>
      <c r="J536" s="257"/>
      <c r="K536" s="251"/>
      <c r="M536" s="252" t="s">
        <v>256</v>
      </c>
      <c r="O536" s="241"/>
    </row>
    <row r="537" spans="1:15" x14ac:dyDescent="0.2">
      <c r="A537" s="250"/>
      <c r="B537" s="253"/>
      <c r="C537" s="340" t="s">
        <v>257</v>
      </c>
      <c r="D537" s="341"/>
      <c r="E537" s="254">
        <v>9.1999999999999993</v>
      </c>
      <c r="F537" s="376"/>
      <c r="G537" s="255"/>
      <c r="H537" s="256"/>
      <c r="I537" s="251"/>
      <c r="J537" s="257"/>
      <c r="K537" s="251"/>
      <c r="M537" s="252" t="s">
        <v>257</v>
      </c>
      <c r="O537" s="241"/>
    </row>
    <row r="538" spans="1:15" x14ac:dyDescent="0.2">
      <c r="A538" s="250"/>
      <c r="B538" s="253"/>
      <c r="C538" s="340" t="s">
        <v>258</v>
      </c>
      <c r="D538" s="341"/>
      <c r="E538" s="254">
        <v>2</v>
      </c>
      <c r="F538" s="376"/>
      <c r="G538" s="255"/>
      <c r="H538" s="256"/>
      <c r="I538" s="251"/>
      <c r="J538" s="257"/>
      <c r="K538" s="251"/>
      <c r="M538" s="252" t="s">
        <v>258</v>
      </c>
      <c r="O538" s="241"/>
    </row>
    <row r="539" spans="1:15" x14ac:dyDescent="0.2">
      <c r="A539" s="250"/>
      <c r="B539" s="253"/>
      <c r="C539" s="340" t="s">
        <v>259</v>
      </c>
      <c r="D539" s="341"/>
      <c r="E539" s="254">
        <v>10</v>
      </c>
      <c r="F539" s="376"/>
      <c r="G539" s="255"/>
      <c r="H539" s="256"/>
      <c r="I539" s="251"/>
      <c r="J539" s="257"/>
      <c r="K539" s="251"/>
      <c r="M539" s="252" t="s">
        <v>259</v>
      </c>
      <c r="O539" s="241"/>
    </row>
    <row r="540" spans="1:15" x14ac:dyDescent="0.2">
      <c r="A540" s="250"/>
      <c r="B540" s="253"/>
      <c r="C540" s="340" t="s">
        <v>260</v>
      </c>
      <c r="D540" s="341"/>
      <c r="E540" s="254">
        <v>6.8</v>
      </c>
      <c r="F540" s="376"/>
      <c r="G540" s="255"/>
      <c r="H540" s="256"/>
      <c r="I540" s="251"/>
      <c r="J540" s="257"/>
      <c r="K540" s="251"/>
      <c r="M540" s="252" t="s">
        <v>260</v>
      </c>
      <c r="O540" s="241"/>
    </row>
    <row r="541" spans="1:15" x14ac:dyDescent="0.2">
      <c r="A541" s="250"/>
      <c r="B541" s="253"/>
      <c r="C541" s="340" t="s">
        <v>261</v>
      </c>
      <c r="D541" s="341"/>
      <c r="E541" s="254">
        <v>2.1</v>
      </c>
      <c r="F541" s="376"/>
      <c r="G541" s="255"/>
      <c r="H541" s="256"/>
      <c r="I541" s="251"/>
      <c r="J541" s="257"/>
      <c r="K541" s="251"/>
      <c r="M541" s="252" t="s">
        <v>261</v>
      </c>
      <c r="O541" s="241"/>
    </row>
    <row r="542" spans="1:15" x14ac:dyDescent="0.2">
      <c r="A542" s="250"/>
      <c r="B542" s="253"/>
      <c r="C542" s="340" t="s">
        <v>262</v>
      </c>
      <c r="D542" s="341"/>
      <c r="E542" s="254">
        <v>1.9</v>
      </c>
      <c r="F542" s="376"/>
      <c r="G542" s="255"/>
      <c r="H542" s="256"/>
      <c r="I542" s="251"/>
      <c r="J542" s="257"/>
      <c r="K542" s="251"/>
      <c r="M542" s="252" t="s">
        <v>262</v>
      </c>
      <c r="O542" s="241"/>
    </row>
    <row r="543" spans="1:15" x14ac:dyDescent="0.2">
      <c r="A543" s="250"/>
      <c r="B543" s="253"/>
      <c r="C543" s="340" t="s">
        <v>263</v>
      </c>
      <c r="D543" s="341"/>
      <c r="E543" s="254">
        <v>9.5500000000000007</v>
      </c>
      <c r="F543" s="376"/>
      <c r="G543" s="255"/>
      <c r="H543" s="256"/>
      <c r="I543" s="251"/>
      <c r="J543" s="257"/>
      <c r="K543" s="251"/>
      <c r="M543" s="252" t="s">
        <v>263</v>
      </c>
      <c r="O543" s="241"/>
    </row>
    <row r="544" spans="1:15" x14ac:dyDescent="0.2">
      <c r="A544" s="250"/>
      <c r="B544" s="253"/>
      <c r="C544" s="340" t="s">
        <v>264</v>
      </c>
      <c r="D544" s="341"/>
      <c r="E544" s="254">
        <v>2.8</v>
      </c>
      <c r="F544" s="376"/>
      <c r="G544" s="255"/>
      <c r="H544" s="256"/>
      <c r="I544" s="251"/>
      <c r="J544" s="257"/>
      <c r="K544" s="251"/>
      <c r="M544" s="252" t="s">
        <v>264</v>
      </c>
      <c r="O544" s="241"/>
    </row>
    <row r="545" spans="1:15" x14ac:dyDescent="0.2">
      <c r="A545" s="250"/>
      <c r="B545" s="253"/>
      <c r="C545" s="340" t="s">
        <v>265</v>
      </c>
      <c r="D545" s="341"/>
      <c r="E545" s="254">
        <v>24.9</v>
      </c>
      <c r="F545" s="376"/>
      <c r="G545" s="255"/>
      <c r="H545" s="256"/>
      <c r="I545" s="251"/>
      <c r="J545" s="257"/>
      <c r="K545" s="251"/>
      <c r="M545" s="252" t="s">
        <v>265</v>
      </c>
      <c r="O545" s="241"/>
    </row>
    <row r="546" spans="1:15" x14ac:dyDescent="0.2">
      <c r="A546" s="250"/>
      <c r="B546" s="253"/>
      <c r="C546" s="340" t="s">
        <v>266</v>
      </c>
      <c r="D546" s="341"/>
      <c r="E546" s="254">
        <v>10.3</v>
      </c>
      <c r="F546" s="376"/>
      <c r="G546" s="255"/>
      <c r="H546" s="256"/>
      <c r="I546" s="251"/>
      <c r="J546" s="257"/>
      <c r="K546" s="251"/>
      <c r="M546" s="252" t="s">
        <v>266</v>
      </c>
      <c r="O546" s="241"/>
    </row>
    <row r="547" spans="1:15" x14ac:dyDescent="0.2">
      <c r="A547" s="250"/>
      <c r="B547" s="253"/>
      <c r="C547" s="340" t="s">
        <v>267</v>
      </c>
      <c r="D547" s="341"/>
      <c r="E547" s="254">
        <v>7.15</v>
      </c>
      <c r="F547" s="376"/>
      <c r="G547" s="255"/>
      <c r="H547" s="256"/>
      <c r="I547" s="251"/>
      <c r="J547" s="257"/>
      <c r="K547" s="251"/>
      <c r="M547" s="252" t="s">
        <v>267</v>
      </c>
      <c r="O547" s="241"/>
    </row>
    <row r="548" spans="1:15" x14ac:dyDescent="0.2">
      <c r="A548" s="250"/>
      <c r="B548" s="253"/>
      <c r="C548" s="340" t="s">
        <v>268</v>
      </c>
      <c r="D548" s="341"/>
      <c r="E548" s="254">
        <v>10</v>
      </c>
      <c r="F548" s="376"/>
      <c r="G548" s="255"/>
      <c r="H548" s="256"/>
      <c r="I548" s="251"/>
      <c r="J548" s="257"/>
      <c r="K548" s="251"/>
      <c r="M548" s="252" t="s">
        <v>268</v>
      </c>
      <c r="O548" s="241"/>
    </row>
    <row r="549" spans="1:15" x14ac:dyDescent="0.2">
      <c r="A549" s="250"/>
      <c r="B549" s="253"/>
      <c r="C549" s="340" t="s">
        <v>269</v>
      </c>
      <c r="D549" s="341"/>
      <c r="E549" s="254">
        <v>10</v>
      </c>
      <c r="F549" s="376"/>
      <c r="G549" s="255"/>
      <c r="H549" s="256"/>
      <c r="I549" s="251"/>
      <c r="J549" s="257"/>
      <c r="K549" s="251"/>
      <c r="M549" s="252" t="s">
        <v>269</v>
      </c>
      <c r="O549" s="241"/>
    </row>
    <row r="550" spans="1:15" x14ac:dyDescent="0.2">
      <c r="A550" s="250"/>
      <c r="B550" s="253"/>
      <c r="C550" s="340" t="s">
        <v>270</v>
      </c>
      <c r="D550" s="341"/>
      <c r="E550" s="254">
        <v>4.9000000000000004</v>
      </c>
      <c r="F550" s="376"/>
      <c r="G550" s="255"/>
      <c r="H550" s="256"/>
      <c r="I550" s="251"/>
      <c r="J550" s="257"/>
      <c r="K550" s="251"/>
      <c r="M550" s="252" t="s">
        <v>270</v>
      </c>
      <c r="O550" s="241"/>
    </row>
    <row r="551" spans="1:15" x14ac:dyDescent="0.2">
      <c r="A551" s="250"/>
      <c r="B551" s="253"/>
      <c r="C551" s="340" t="s">
        <v>271</v>
      </c>
      <c r="D551" s="341"/>
      <c r="E551" s="254">
        <v>4.9000000000000004</v>
      </c>
      <c r="F551" s="376"/>
      <c r="G551" s="255"/>
      <c r="H551" s="256"/>
      <c r="I551" s="251"/>
      <c r="J551" s="257"/>
      <c r="K551" s="251"/>
      <c r="M551" s="252" t="s">
        <v>271</v>
      </c>
      <c r="O551" s="241"/>
    </row>
    <row r="552" spans="1:15" x14ac:dyDescent="0.2">
      <c r="A552" s="250"/>
      <c r="B552" s="253"/>
      <c r="C552" s="340" t="s">
        <v>272</v>
      </c>
      <c r="D552" s="341"/>
      <c r="E552" s="254">
        <v>5</v>
      </c>
      <c r="F552" s="376"/>
      <c r="G552" s="255"/>
      <c r="H552" s="256"/>
      <c r="I552" s="251"/>
      <c r="J552" s="257"/>
      <c r="K552" s="251"/>
      <c r="M552" s="252" t="s">
        <v>272</v>
      </c>
      <c r="O552" s="241"/>
    </row>
    <row r="553" spans="1:15" x14ac:dyDescent="0.2">
      <c r="A553" s="250"/>
      <c r="B553" s="253"/>
      <c r="C553" s="340" t="s">
        <v>273</v>
      </c>
      <c r="D553" s="341"/>
      <c r="E553" s="254">
        <v>6.4</v>
      </c>
      <c r="F553" s="376"/>
      <c r="G553" s="255"/>
      <c r="H553" s="256"/>
      <c r="I553" s="251"/>
      <c r="J553" s="257"/>
      <c r="K553" s="251"/>
      <c r="M553" s="252" t="s">
        <v>273</v>
      </c>
      <c r="O553" s="241"/>
    </row>
    <row r="554" spans="1:15" x14ac:dyDescent="0.2">
      <c r="A554" s="250"/>
      <c r="B554" s="253"/>
      <c r="C554" s="340" t="s">
        <v>274</v>
      </c>
      <c r="D554" s="341"/>
      <c r="E554" s="254">
        <v>8.85</v>
      </c>
      <c r="F554" s="376"/>
      <c r="G554" s="255"/>
      <c r="H554" s="256"/>
      <c r="I554" s="251"/>
      <c r="J554" s="257"/>
      <c r="K554" s="251"/>
      <c r="M554" s="252" t="s">
        <v>274</v>
      </c>
      <c r="O554" s="241"/>
    </row>
    <row r="555" spans="1:15" x14ac:dyDescent="0.2">
      <c r="A555" s="250"/>
      <c r="B555" s="253"/>
      <c r="C555" s="340" t="s">
        <v>275</v>
      </c>
      <c r="D555" s="341"/>
      <c r="E555" s="254">
        <v>9.85</v>
      </c>
      <c r="F555" s="376"/>
      <c r="G555" s="255"/>
      <c r="H555" s="256"/>
      <c r="I555" s="251"/>
      <c r="J555" s="257"/>
      <c r="K555" s="251"/>
      <c r="M555" s="252" t="s">
        <v>275</v>
      </c>
      <c r="O555" s="241"/>
    </row>
    <row r="556" spans="1:15" x14ac:dyDescent="0.2">
      <c r="A556" s="250"/>
      <c r="B556" s="253"/>
      <c r="C556" s="340" t="s">
        <v>276</v>
      </c>
      <c r="D556" s="341"/>
      <c r="E556" s="254">
        <v>9.3000000000000007</v>
      </c>
      <c r="F556" s="376"/>
      <c r="G556" s="255"/>
      <c r="H556" s="256"/>
      <c r="I556" s="251"/>
      <c r="J556" s="257"/>
      <c r="K556" s="251"/>
      <c r="M556" s="252" t="s">
        <v>276</v>
      </c>
      <c r="O556" s="241"/>
    </row>
    <row r="557" spans="1:15" x14ac:dyDescent="0.2">
      <c r="A557" s="250"/>
      <c r="B557" s="253"/>
      <c r="C557" s="340" t="s">
        <v>277</v>
      </c>
      <c r="D557" s="341"/>
      <c r="E557" s="254">
        <v>7.85</v>
      </c>
      <c r="F557" s="376"/>
      <c r="G557" s="255"/>
      <c r="H557" s="256"/>
      <c r="I557" s="251"/>
      <c r="J557" s="257"/>
      <c r="K557" s="251"/>
      <c r="M557" s="252" t="s">
        <v>277</v>
      </c>
      <c r="O557" s="241"/>
    </row>
    <row r="558" spans="1:15" x14ac:dyDescent="0.2">
      <c r="A558" s="250"/>
      <c r="B558" s="253"/>
      <c r="C558" s="340" t="s">
        <v>278</v>
      </c>
      <c r="D558" s="341"/>
      <c r="E558" s="254">
        <v>8.25</v>
      </c>
      <c r="F558" s="376"/>
      <c r="G558" s="255"/>
      <c r="H558" s="256"/>
      <c r="I558" s="251"/>
      <c r="J558" s="257"/>
      <c r="K558" s="251"/>
      <c r="M558" s="252" t="s">
        <v>278</v>
      </c>
      <c r="O558" s="241"/>
    </row>
    <row r="559" spans="1:15" x14ac:dyDescent="0.2">
      <c r="A559" s="250"/>
      <c r="B559" s="253"/>
      <c r="C559" s="340" t="s">
        <v>279</v>
      </c>
      <c r="D559" s="341"/>
      <c r="E559" s="254">
        <v>6.65</v>
      </c>
      <c r="F559" s="376"/>
      <c r="G559" s="255"/>
      <c r="H559" s="256"/>
      <c r="I559" s="251"/>
      <c r="J559" s="257"/>
      <c r="K559" s="251"/>
      <c r="M559" s="252" t="s">
        <v>279</v>
      </c>
      <c r="O559" s="241"/>
    </row>
    <row r="560" spans="1:15" x14ac:dyDescent="0.2">
      <c r="A560" s="250"/>
      <c r="B560" s="253"/>
      <c r="C560" s="340" t="s">
        <v>280</v>
      </c>
      <c r="D560" s="341"/>
      <c r="E560" s="254">
        <v>4.9000000000000004</v>
      </c>
      <c r="F560" s="376"/>
      <c r="G560" s="255"/>
      <c r="H560" s="256"/>
      <c r="I560" s="251"/>
      <c r="J560" s="257"/>
      <c r="K560" s="251"/>
      <c r="M560" s="252" t="s">
        <v>280</v>
      </c>
      <c r="O560" s="241"/>
    </row>
    <row r="561" spans="1:15" x14ac:dyDescent="0.2">
      <c r="A561" s="250"/>
      <c r="B561" s="253"/>
      <c r="C561" s="340" t="s">
        <v>281</v>
      </c>
      <c r="D561" s="341"/>
      <c r="E561" s="254">
        <v>4.95</v>
      </c>
      <c r="F561" s="376"/>
      <c r="G561" s="255"/>
      <c r="H561" s="256"/>
      <c r="I561" s="251"/>
      <c r="J561" s="257"/>
      <c r="K561" s="251"/>
      <c r="M561" s="252" t="s">
        <v>281</v>
      </c>
      <c r="O561" s="241"/>
    </row>
    <row r="562" spans="1:15" x14ac:dyDescent="0.2">
      <c r="A562" s="250"/>
      <c r="B562" s="253"/>
      <c r="C562" s="340" t="s">
        <v>282</v>
      </c>
      <c r="D562" s="341"/>
      <c r="E562" s="254">
        <v>4.9000000000000004</v>
      </c>
      <c r="F562" s="376"/>
      <c r="G562" s="255"/>
      <c r="H562" s="256"/>
      <c r="I562" s="251"/>
      <c r="J562" s="257"/>
      <c r="K562" s="251"/>
      <c r="M562" s="252" t="s">
        <v>282</v>
      </c>
      <c r="O562" s="241"/>
    </row>
    <row r="563" spans="1:15" x14ac:dyDescent="0.2">
      <c r="A563" s="250"/>
      <c r="B563" s="253"/>
      <c r="C563" s="340" t="s">
        <v>283</v>
      </c>
      <c r="D563" s="341"/>
      <c r="E563" s="254">
        <v>5</v>
      </c>
      <c r="F563" s="376"/>
      <c r="G563" s="255"/>
      <c r="H563" s="256"/>
      <c r="I563" s="251"/>
      <c r="J563" s="257"/>
      <c r="K563" s="251"/>
      <c r="M563" s="252" t="s">
        <v>283</v>
      </c>
      <c r="O563" s="241"/>
    </row>
    <row r="564" spans="1:15" x14ac:dyDescent="0.2">
      <c r="A564" s="250"/>
      <c r="B564" s="253"/>
      <c r="C564" s="340" t="s">
        <v>284</v>
      </c>
      <c r="D564" s="341"/>
      <c r="E564" s="254">
        <v>6.9</v>
      </c>
      <c r="F564" s="376"/>
      <c r="G564" s="255"/>
      <c r="H564" s="256"/>
      <c r="I564" s="251"/>
      <c r="J564" s="257"/>
      <c r="K564" s="251"/>
      <c r="M564" s="252" t="s">
        <v>284</v>
      </c>
      <c r="O564" s="241"/>
    </row>
    <row r="565" spans="1:15" x14ac:dyDescent="0.2">
      <c r="A565" s="250"/>
      <c r="B565" s="253"/>
      <c r="C565" s="347" t="s">
        <v>187</v>
      </c>
      <c r="D565" s="341"/>
      <c r="E565" s="278">
        <v>254.55</v>
      </c>
      <c r="F565" s="376"/>
      <c r="G565" s="255"/>
      <c r="H565" s="256"/>
      <c r="I565" s="251"/>
      <c r="J565" s="257"/>
      <c r="K565" s="251"/>
      <c r="M565" s="252" t="s">
        <v>187</v>
      </c>
      <c r="O565" s="241"/>
    </row>
    <row r="566" spans="1:15" x14ac:dyDescent="0.2">
      <c r="A566" s="250"/>
      <c r="B566" s="253"/>
      <c r="C566" s="340" t="s">
        <v>467</v>
      </c>
      <c r="D566" s="341"/>
      <c r="E566" s="254">
        <v>-218.91300000000001</v>
      </c>
      <c r="F566" s="376"/>
      <c r="G566" s="255"/>
      <c r="H566" s="256"/>
      <c r="I566" s="251"/>
      <c r="J566" s="257"/>
      <c r="K566" s="251"/>
      <c r="M566" s="252" t="s">
        <v>467</v>
      </c>
      <c r="O566" s="241"/>
    </row>
    <row r="567" spans="1:15" x14ac:dyDescent="0.2">
      <c r="A567" s="250"/>
      <c r="B567" s="253"/>
      <c r="C567" s="347" t="s">
        <v>187</v>
      </c>
      <c r="D567" s="341"/>
      <c r="E567" s="278">
        <v>-218.91300000000001</v>
      </c>
      <c r="F567" s="376"/>
      <c r="G567" s="255"/>
      <c r="H567" s="256"/>
      <c r="I567" s="251"/>
      <c r="J567" s="257"/>
      <c r="K567" s="251"/>
      <c r="M567" s="252" t="s">
        <v>187</v>
      </c>
      <c r="O567" s="241"/>
    </row>
    <row r="568" spans="1:15" x14ac:dyDescent="0.2">
      <c r="A568" s="250"/>
      <c r="B568" s="253"/>
      <c r="C568" s="340" t="s">
        <v>373</v>
      </c>
      <c r="D568" s="341"/>
      <c r="E568" s="254">
        <v>0</v>
      </c>
      <c r="F568" s="376"/>
      <c r="G568" s="255"/>
      <c r="H568" s="256"/>
      <c r="I568" s="251"/>
      <c r="J568" s="257"/>
      <c r="K568" s="251"/>
      <c r="M568" s="252" t="s">
        <v>373</v>
      </c>
      <c r="O568" s="241"/>
    </row>
    <row r="569" spans="1:15" x14ac:dyDescent="0.2">
      <c r="A569" s="250"/>
      <c r="B569" s="253"/>
      <c r="C569" s="340" t="s">
        <v>468</v>
      </c>
      <c r="D569" s="341"/>
      <c r="E569" s="254">
        <v>33.6</v>
      </c>
      <c r="F569" s="376"/>
      <c r="G569" s="255"/>
      <c r="H569" s="256"/>
      <c r="I569" s="251"/>
      <c r="J569" s="257"/>
      <c r="K569" s="251"/>
      <c r="M569" s="252" t="s">
        <v>468</v>
      </c>
      <c r="O569" s="241"/>
    </row>
    <row r="570" spans="1:15" x14ac:dyDescent="0.2">
      <c r="A570" s="250"/>
      <c r="B570" s="253"/>
      <c r="C570" s="340" t="s">
        <v>469</v>
      </c>
      <c r="D570" s="341"/>
      <c r="E570" s="254">
        <v>21.6</v>
      </c>
      <c r="F570" s="376"/>
      <c r="G570" s="255"/>
      <c r="H570" s="256"/>
      <c r="I570" s="251"/>
      <c r="J570" s="257"/>
      <c r="K570" s="251"/>
      <c r="M570" s="252" t="s">
        <v>469</v>
      </c>
      <c r="O570" s="241"/>
    </row>
    <row r="571" spans="1:15" x14ac:dyDescent="0.2">
      <c r="A571" s="250"/>
      <c r="B571" s="253"/>
      <c r="C571" s="340" t="s">
        <v>470</v>
      </c>
      <c r="D571" s="341"/>
      <c r="E571" s="254">
        <v>84</v>
      </c>
      <c r="F571" s="376"/>
      <c r="G571" s="255"/>
      <c r="H571" s="256"/>
      <c r="I571" s="251"/>
      <c r="J571" s="257"/>
      <c r="K571" s="251"/>
      <c r="M571" s="252" t="s">
        <v>470</v>
      </c>
      <c r="O571" s="241"/>
    </row>
    <row r="572" spans="1:15" x14ac:dyDescent="0.2">
      <c r="A572" s="250"/>
      <c r="B572" s="253"/>
      <c r="C572" s="340" t="s">
        <v>471</v>
      </c>
      <c r="D572" s="341"/>
      <c r="E572" s="254">
        <v>40.6</v>
      </c>
      <c r="F572" s="376"/>
      <c r="G572" s="255"/>
      <c r="H572" s="256"/>
      <c r="I572" s="251"/>
      <c r="J572" s="257"/>
      <c r="K572" s="251"/>
      <c r="M572" s="252" t="s">
        <v>471</v>
      </c>
      <c r="O572" s="241"/>
    </row>
    <row r="573" spans="1:15" x14ac:dyDescent="0.2">
      <c r="A573" s="250"/>
      <c r="B573" s="253"/>
      <c r="C573" s="340" t="s">
        <v>472</v>
      </c>
      <c r="D573" s="341"/>
      <c r="E573" s="254">
        <v>40.4</v>
      </c>
      <c r="F573" s="376"/>
      <c r="G573" s="255"/>
      <c r="H573" s="256"/>
      <c r="I573" s="251"/>
      <c r="J573" s="257"/>
      <c r="K573" s="251"/>
      <c r="M573" s="252" t="s">
        <v>472</v>
      </c>
      <c r="O573" s="241"/>
    </row>
    <row r="574" spans="1:15" x14ac:dyDescent="0.2">
      <c r="A574" s="250"/>
      <c r="B574" s="253"/>
      <c r="C574" s="340" t="s">
        <v>473</v>
      </c>
      <c r="D574" s="341"/>
      <c r="E574" s="254">
        <v>12.6</v>
      </c>
      <c r="F574" s="376"/>
      <c r="G574" s="255"/>
      <c r="H574" s="256"/>
      <c r="I574" s="251"/>
      <c r="J574" s="257"/>
      <c r="K574" s="251"/>
      <c r="M574" s="252" t="s">
        <v>473</v>
      </c>
      <c r="O574" s="241"/>
    </row>
    <row r="575" spans="1:15" x14ac:dyDescent="0.2">
      <c r="A575" s="250"/>
      <c r="B575" s="253"/>
      <c r="C575" s="340" t="s">
        <v>474</v>
      </c>
      <c r="D575" s="341"/>
      <c r="E575" s="254">
        <v>60.6</v>
      </c>
      <c r="F575" s="376"/>
      <c r="G575" s="255"/>
      <c r="H575" s="256"/>
      <c r="I575" s="251"/>
      <c r="J575" s="257"/>
      <c r="K575" s="251"/>
      <c r="M575" s="252" t="s">
        <v>474</v>
      </c>
      <c r="O575" s="241"/>
    </row>
    <row r="576" spans="1:15" x14ac:dyDescent="0.2">
      <c r="A576" s="250"/>
      <c r="B576" s="253"/>
      <c r="C576" s="340" t="s">
        <v>475</v>
      </c>
      <c r="D576" s="341"/>
      <c r="E576" s="254">
        <v>11.4</v>
      </c>
      <c r="F576" s="376"/>
      <c r="G576" s="255"/>
      <c r="H576" s="256"/>
      <c r="I576" s="251"/>
      <c r="J576" s="257"/>
      <c r="K576" s="251"/>
      <c r="M576" s="252" t="s">
        <v>475</v>
      </c>
      <c r="O576" s="241"/>
    </row>
    <row r="577" spans="1:15" x14ac:dyDescent="0.2">
      <c r="A577" s="250"/>
      <c r="B577" s="253"/>
      <c r="C577" s="340" t="s">
        <v>476</v>
      </c>
      <c r="D577" s="341"/>
      <c r="E577" s="254">
        <v>20.2</v>
      </c>
      <c r="F577" s="376"/>
      <c r="G577" s="255"/>
      <c r="H577" s="256"/>
      <c r="I577" s="251"/>
      <c r="J577" s="257"/>
      <c r="K577" s="251"/>
      <c r="M577" s="252" t="s">
        <v>476</v>
      </c>
      <c r="O577" s="241"/>
    </row>
    <row r="578" spans="1:15" x14ac:dyDescent="0.2">
      <c r="A578" s="250"/>
      <c r="B578" s="253"/>
      <c r="C578" s="340" t="s">
        <v>477</v>
      </c>
      <c r="D578" s="341"/>
      <c r="E578" s="254">
        <v>21.8</v>
      </c>
      <c r="F578" s="376"/>
      <c r="G578" s="255"/>
      <c r="H578" s="256"/>
      <c r="I578" s="251"/>
      <c r="J578" s="257"/>
      <c r="K578" s="251"/>
      <c r="M578" s="252" t="s">
        <v>477</v>
      </c>
      <c r="O578" s="241"/>
    </row>
    <row r="579" spans="1:15" x14ac:dyDescent="0.2">
      <c r="A579" s="250"/>
      <c r="B579" s="253"/>
      <c r="C579" s="340" t="s">
        <v>478</v>
      </c>
      <c r="D579" s="341"/>
      <c r="E579" s="254">
        <v>2.4</v>
      </c>
      <c r="F579" s="376"/>
      <c r="G579" s="255"/>
      <c r="H579" s="256"/>
      <c r="I579" s="251"/>
      <c r="J579" s="257"/>
      <c r="K579" s="251"/>
      <c r="M579" s="252" t="s">
        <v>478</v>
      </c>
      <c r="O579" s="241"/>
    </row>
    <row r="580" spans="1:15" x14ac:dyDescent="0.2">
      <c r="A580" s="250"/>
      <c r="B580" s="253"/>
      <c r="C580" s="340" t="s">
        <v>479</v>
      </c>
      <c r="D580" s="341"/>
      <c r="E580" s="254">
        <v>35.35</v>
      </c>
      <c r="F580" s="376"/>
      <c r="G580" s="255"/>
      <c r="H580" s="256"/>
      <c r="I580" s="251"/>
      <c r="J580" s="257"/>
      <c r="K580" s="251"/>
      <c r="M580" s="252" t="s">
        <v>479</v>
      </c>
      <c r="O580" s="241"/>
    </row>
    <row r="581" spans="1:15" x14ac:dyDescent="0.2">
      <c r="A581" s="250"/>
      <c r="B581" s="253"/>
      <c r="C581" s="340" t="s">
        <v>480</v>
      </c>
      <c r="D581" s="341"/>
      <c r="E581" s="254">
        <v>12.45</v>
      </c>
      <c r="F581" s="376"/>
      <c r="G581" s="255"/>
      <c r="H581" s="256"/>
      <c r="I581" s="251"/>
      <c r="J581" s="257"/>
      <c r="K581" s="251"/>
      <c r="M581" s="252" t="s">
        <v>480</v>
      </c>
      <c r="O581" s="241"/>
    </row>
    <row r="582" spans="1:15" x14ac:dyDescent="0.2">
      <c r="A582" s="250"/>
      <c r="B582" s="253"/>
      <c r="C582" s="340" t="s">
        <v>481</v>
      </c>
      <c r="D582" s="341"/>
      <c r="E582" s="254">
        <v>14.55</v>
      </c>
      <c r="F582" s="376"/>
      <c r="G582" s="255"/>
      <c r="H582" s="256"/>
      <c r="I582" s="251"/>
      <c r="J582" s="257"/>
      <c r="K582" s="251"/>
      <c r="M582" s="252" t="s">
        <v>481</v>
      </c>
      <c r="O582" s="241"/>
    </row>
    <row r="583" spans="1:15" x14ac:dyDescent="0.2">
      <c r="A583" s="250"/>
      <c r="B583" s="253"/>
      <c r="C583" s="340" t="s">
        <v>482</v>
      </c>
      <c r="D583" s="341"/>
      <c r="E583" s="254">
        <v>4.8</v>
      </c>
      <c r="F583" s="376"/>
      <c r="G583" s="255"/>
      <c r="H583" s="256"/>
      <c r="I583" s="251"/>
      <c r="J583" s="257"/>
      <c r="K583" s="251"/>
      <c r="M583" s="252" t="s">
        <v>482</v>
      </c>
      <c r="O583" s="241"/>
    </row>
    <row r="584" spans="1:15" x14ac:dyDescent="0.2">
      <c r="A584" s="250"/>
      <c r="B584" s="253"/>
      <c r="C584" s="340" t="s">
        <v>483</v>
      </c>
      <c r="D584" s="341"/>
      <c r="E584" s="254">
        <v>5.0999999999999996</v>
      </c>
      <c r="F584" s="376"/>
      <c r="G584" s="255"/>
      <c r="H584" s="256"/>
      <c r="I584" s="251"/>
      <c r="J584" s="257"/>
      <c r="K584" s="251"/>
      <c r="M584" s="252" t="s">
        <v>483</v>
      </c>
      <c r="O584" s="241"/>
    </row>
    <row r="585" spans="1:15" x14ac:dyDescent="0.2">
      <c r="A585" s="250"/>
      <c r="B585" s="253"/>
      <c r="C585" s="340" t="s">
        <v>484</v>
      </c>
      <c r="D585" s="341"/>
      <c r="E585" s="254">
        <v>2.85</v>
      </c>
      <c r="F585" s="376"/>
      <c r="G585" s="255"/>
      <c r="H585" s="256"/>
      <c r="I585" s="251"/>
      <c r="J585" s="257"/>
      <c r="K585" s="251"/>
      <c r="M585" s="252" t="s">
        <v>484</v>
      </c>
      <c r="O585" s="241"/>
    </row>
    <row r="586" spans="1:15" x14ac:dyDescent="0.2">
      <c r="A586" s="250"/>
      <c r="B586" s="253"/>
      <c r="C586" s="340" t="s">
        <v>485</v>
      </c>
      <c r="D586" s="341"/>
      <c r="E586" s="254">
        <v>4.6500000000000004</v>
      </c>
      <c r="F586" s="376"/>
      <c r="G586" s="255"/>
      <c r="H586" s="256"/>
      <c r="I586" s="251"/>
      <c r="J586" s="257"/>
      <c r="K586" s="251"/>
      <c r="M586" s="252" t="s">
        <v>485</v>
      </c>
      <c r="O586" s="241"/>
    </row>
    <row r="587" spans="1:15" x14ac:dyDescent="0.2">
      <c r="A587" s="250"/>
      <c r="B587" s="253"/>
      <c r="C587" s="340" t="s">
        <v>486</v>
      </c>
      <c r="D587" s="341"/>
      <c r="E587" s="254">
        <v>1.8</v>
      </c>
      <c r="F587" s="376"/>
      <c r="G587" s="255"/>
      <c r="H587" s="256"/>
      <c r="I587" s="251"/>
      <c r="J587" s="257"/>
      <c r="K587" s="251"/>
      <c r="M587" s="252" t="s">
        <v>486</v>
      </c>
      <c r="O587" s="241"/>
    </row>
    <row r="588" spans="1:15" x14ac:dyDescent="0.2">
      <c r="A588" s="250"/>
      <c r="B588" s="253"/>
      <c r="C588" s="340" t="s">
        <v>487</v>
      </c>
      <c r="D588" s="341"/>
      <c r="E588" s="254">
        <v>3.85</v>
      </c>
      <c r="F588" s="376"/>
      <c r="G588" s="255"/>
      <c r="H588" s="256"/>
      <c r="I588" s="251"/>
      <c r="J588" s="257"/>
      <c r="K588" s="251"/>
      <c r="M588" s="252" t="s">
        <v>487</v>
      </c>
      <c r="O588" s="241"/>
    </row>
    <row r="589" spans="1:15" x14ac:dyDescent="0.2">
      <c r="A589" s="250"/>
      <c r="B589" s="253"/>
      <c r="C589" s="340" t="s">
        <v>488</v>
      </c>
      <c r="D589" s="341"/>
      <c r="E589" s="254">
        <v>3.6</v>
      </c>
      <c r="F589" s="376"/>
      <c r="G589" s="255"/>
      <c r="H589" s="256"/>
      <c r="I589" s="251"/>
      <c r="J589" s="257"/>
      <c r="K589" s="251"/>
      <c r="M589" s="252" t="s">
        <v>488</v>
      </c>
      <c r="O589" s="241"/>
    </row>
    <row r="590" spans="1:15" x14ac:dyDescent="0.2">
      <c r="A590" s="250"/>
      <c r="B590" s="253"/>
      <c r="C590" s="340" t="s">
        <v>489</v>
      </c>
      <c r="D590" s="341"/>
      <c r="E590" s="254">
        <v>4.2</v>
      </c>
      <c r="F590" s="376"/>
      <c r="G590" s="255"/>
      <c r="H590" s="256"/>
      <c r="I590" s="251"/>
      <c r="J590" s="257"/>
      <c r="K590" s="251"/>
      <c r="M590" s="252" t="s">
        <v>489</v>
      </c>
      <c r="O590" s="241"/>
    </row>
    <row r="591" spans="1:15" x14ac:dyDescent="0.2">
      <c r="A591" s="250"/>
      <c r="B591" s="253"/>
      <c r="C591" s="340" t="s">
        <v>490</v>
      </c>
      <c r="D591" s="341"/>
      <c r="E591" s="254">
        <v>20.399999999999999</v>
      </c>
      <c r="F591" s="376"/>
      <c r="G591" s="255"/>
      <c r="H591" s="256"/>
      <c r="I591" s="251"/>
      <c r="J591" s="257"/>
      <c r="K591" s="251"/>
      <c r="M591" s="252" t="s">
        <v>490</v>
      </c>
      <c r="O591" s="241"/>
    </row>
    <row r="592" spans="1:15" x14ac:dyDescent="0.2">
      <c r="A592" s="250"/>
      <c r="B592" s="253"/>
      <c r="C592" s="340" t="s">
        <v>491</v>
      </c>
      <c r="D592" s="341"/>
      <c r="E592" s="254">
        <v>19</v>
      </c>
      <c r="F592" s="376"/>
      <c r="G592" s="255"/>
      <c r="H592" s="256"/>
      <c r="I592" s="251"/>
      <c r="J592" s="257"/>
      <c r="K592" s="251"/>
      <c r="M592" s="252" t="s">
        <v>491</v>
      </c>
      <c r="O592" s="241"/>
    </row>
    <row r="593" spans="1:15" x14ac:dyDescent="0.2">
      <c r="A593" s="250"/>
      <c r="B593" s="253"/>
      <c r="C593" s="340" t="s">
        <v>492</v>
      </c>
      <c r="D593" s="341"/>
      <c r="E593" s="254">
        <v>19.2</v>
      </c>
      <c r="F593" s="376"/>
      <c r="G593" s="255"/>
      <c r="H593" s="256"/>
      <c r="I593" s="251"/>
      <c r="J593" s="257"/>
      <c r="K593" s="251"/>
      <c r="M593" s="252" t="s">
        <v>492</v>
      </c>
      <c r="O593" s="241"/>
    </row>
    <row r="594" spans="1:15" x14ac:dyDescent="0.2">
      <c r="A594" s="250"/>
      <c r="B594" s="253"/>
      <c r="C594" s="340" t="s">
        <v>493</v>
      </c>
      <c r="D594" s="341"/>
      <c r="E594" s="254">
        <v>227.7</v>
      </c>
      <c r="F594" s="376"/>
      <c r="G594" s="255"/>
      <c r="H594" s="256"/>
      <c r="I594" s="251"/>
      <c r="J594" s="257"/>
      <c r="K594" s="251"/>
      <c r="M594" s="252" t="s">
        <v>493</v>
      </c>
      <c r="O594" s="241"/>
    </row>
    <row r="595" spans="1:15" x14ac:dyDescent="0.2">
      <c r="A595" s="250"/>
      <c r="B595" s="253"/>
      <c r="C595" s="340" t="s">
        <v>494</v>
      </c>
      <c r="D595" s="341"/>
      <c r="E595" s="254">
        <v>11.3</v>
      </c>
      <c r="F595" s="376"/>
      <c r="G595" s="255"/>
      <c r="H595" s="256"/>
      <c r="I595" s="251"/>
      <c r="J595" s="257"/>
      <c r="K595" s="251"/>
      <c r="M595" s="252" t="s">
        <v>494</v>
      </c>
      <c r="O595" s="241"/>
    </row>
    <row r="596" spans="1:15" x14ac:dyDescent="0.2">
      <c r="A596" s="250"/>
      <c r="B596" s="253"/>
      <c r="C596" s="340" t="s">
        <v>495</v>
      </c>
      <c r="D596" s="341"/>
      <c r="E596" s="254">
        <v>7.7</v>
      </c>
      <c r="F596" s="376"/>
      <c r="G596" s="255"/>
      <c r="H596" s="256"/>
      <c r="I596" s="251"/>
      <c r="J596" s="257"/>
      <c r="K596" s="251"/>
      <c r="M596" s="252" t="s">
        <v>495</v>
      </c>
      <c r="O596" s="241"/>
    </row>
    <row r="597" spans="1:15" x14ac:dyDescent="0.2">
      <c r="A597" s="250"/>
      <c r="B597" s="253"/>
      <c r="C597" s="340" t="s">
        <v>496</v>
      </c>
      <c r="D597" s="341"/>
      <c r="E597" s="254">
        <v>7.7</v>
      </c>
      <c r="F597" s="376"/>
      <c r="G597" s="255"/>
      <c r="H597" s="256"/>
      <c r="I597" s="251"/>
      <c r="J597" s="257"/>
      <c r="K597" s="251"/>
      <c r="M597" s="252" t="s">
        <v>496</v>
      </c>
      <c r="O597" s="241"/>
    </row>
    <row r="598" spans="1:15" x14ac:dyDescent="0.2">
      <c r="A598" s="250"/>
      <c r="B598" s="253"/>
      <c r="C598" s="340" t="s">
        <v>497</v>
      </c>
      <c r="D598" s="341"/>
      <c r="E598" s="254">
        <v>40.799999999999997</v>
      </c>
      <c r="F598" s="376"/>
      <c r="G598" s="255"/>
      <c r="H598" s="256"/>
      <c r="I598" s="251"/>
      <c r="J598" s="257"/>
      <c r="K598" s="251"/>
      <c r="M598" s="252" t="s">
        <v>497</v>
      </c>
      <c r="O598" s="241"/>
    </row>
    <row r="599" spans="1:15" x14ac:dyDescent="0.2">
      <c r="A599" s="250"/>
      <c r="B599" s="253"/>
      <c r="C599" s="340" t="s">
        <v>498</v>
      </c>
      <c r="D599" s="341"/>
      <c r="E599" s="254">
        <v>138</v>
      </c>
      <c r="F599" s="376"/>
      <c r="G599" s="255"/>
      <c r="H599" s="256"/>
      <c r="I599" s="251"/>
      <c r="J599" s="257"/>
      <c r="K599" s="251"/>
      <c r="M599" s="252" t="s">
        <v>498</v>
      </c>
      <c r="O599" s="241"/>
    </row>
    <row r="600" spans="1:15" x14ac:dyDescent="0.2">
      <c r="A600" s="250"/>
      <c r="B600" s="253"/>
      <c r="C600" s="340" t="s">
        <v>499</v>
      </c>
      <c r="D600" s="341"/>
      <c r="E600" s="254">
        <v>53.4</v>
      </c>
      <c r="F600" s="376"/>
      <c r="G600" s="255"/>
      <c r="H600" s="256"/>
      <c r="I600" s="251"/>
      <c r="J600" s="257"/>
      <c r="K600" s="251"/>
      <c r="M600" s="252" t="s">
        <v>499</v>
      </c>
      <c r="O600" s="241"/>
    </row>
    <row r="601" spans="1:15" x14ac:dyDescent="0.2">
      <c r="A601" s="250"/>
      <c r="B601" s="253"/>
      <c r="C601" s="340" t="s">
        <v>500</v>
      </c>
      <c r="D601" s="341"/>
      <c r="E601" s="254">
        <v>22.2</v>
      </c>
      <c r="F601" s="376"/>
      <c r="G601" s="255"/>
      <c r="H601" s="256"/>
      <c r="I601" s="251"/>
      <c r="J601" s="257"/>
      <c r="K601" s="251"/>
      <c r="M601" s="252" t="s">
        <v>500</v>
      </c>
      <c r="O601" s="241"/>
    </row>
    <row r="602" spans="1:15" x14ac:dyDescent="0.2">
      <c r="A602" s="250"/>
      <c r="B602" s="253"/>
      <c r="C602" s="340" t="s">
        <v>501</v>
      </c>
      <c r="D602" s="341"/>
      <c r="E602" s="254">
        <v>53.4</v>
      </c>
      <c r="F602" s="376"/>
      <c r="G602" s="255"/>
      <c r="H602" s="256"/>
      <c r="I602" s="251"/>
      <c r="J602" s="257"/>
      <c r="K602" s="251"/>
      <c r="M602" s="252" t="s">
        <v>501</v>
      </c>
      <c r="O602" s="241"/>
    </row>
    <row r="603" spans="1:15" x14ac:dyDescent="0.2">
      <c r="A603" s="250"/>
      <c r="B603" s="253"/>
      <c r="C603" s="340" t="s">
        <v>502</v>
      </c>
      <c r="D603" s="341"/>
      <c r="E603" s="254">
        <v>40.4</v>
      </c>
      <c r="F603" s="376"/>
      <c r="G603" s="255"/>
      <c r="H603" s="256"/>
      <c r="I603" s="251"/>
      <c r="J603" s="257"/>
      <c r="K603" s="251"/>
      <c r="M603" s="252" t="s">
        <v>502</v>
      </c>
      <c r="O603" s="241"/>
    </row>
    <row r="604" spans="1:15" x14ac:dyDescent="0.2">
      <c r="A604" s="250"/>
      <c r="B604" s="253"/>
      <c r="C604" s="340" t="s">
        <v>503</v>
      </c>
      <c r="D604" s="341"/>
      <c r="E604" s="254">
        <v>3.3</v>
      </c>
      <c r="F604" s="376"/>
      <c r="G604" s="255"/>
      <c r="H604" s="256"/>
      <c r="I604" s="251"/>
      <c r="J604" s="257"/>
      <c r="K604" s="251"/>
      <c r="M604" s="252" t="s">
        <v>503</v>
      </c>
      <c r="O604" s="241"/>
    </row>
    <row r="605" spans="1:15" x14ac:dyDescent="0.2">
      <c r="A605" s="250"/>
      <c r="B605" s="253"/>
      <c r="C605" s="340" t="s">
        <v>504</v>
      </c>
      <c r="D605" s="341"/>
      <c r="E605" s="254">
        <v>8.4</v>
      </c>
      <c r="F605" s="376"/>
      <c r="G605" s="255"/>
      <c r="H605" s="256"/>
      <c r="I605" s="251"/>
      <c r="J605" s="257"/>
      <c r="K605" s="251"/>
      <c r="M605" s="252" t="s">
        <v>504</v>
      </c>
      <c r="O605" s="241"/>
    </row>
    <row r="606" spans="1:15" x14ac:dyDescent="0.2">
      <c r="A606" s="250"/>
      <c r="B606" s="253"/>
      <c r="C606" s="340" t="s">
        <v>505</v>
      </c>
      <c r="D606" s="341"/>
      <c r="E606" s="254">
        <v>3.5</v>
      </c>
      <c r="F606" s="376"/>
      <c r="G606" s="255"/>
      <c r="H606" s="256"/>
      <c r="I606" s="251"/>
      <c r="J606" s="257"/>
      <c r="K606" s="251"/>
      <c r="M606" s="252" t="s">
        <v>505</v>
      </c>
      <c r="O606" s="241"/>
    </row>
    <row r="607" spans="1:15" x14ac:dyDescent="0.2">
      <c r="A607" s="250"/>
      <c r="B607" s="253"/>
      <c r="C607" s="340" t="s">
        <v>506</v>
      </c>
      <c r="D607" s="341"/>
      <c r="E607" s="254">
        <v>25.35</v>
      </c>
      <c r="F607" s="376"/>
      <c r="G607" s="255"/>
      <c r="H607" s="256"/>
      <c r="I607" s="251"/>
      <c r="J607" s="257"/>
      <c r="K607" s="251"/>
      <c r="M607" s="252" t="s">
        <v>506</v>
      </c>
      <c r="O607" s="241"/>
    </row>
    <row r="608" spans="1:15" x14ac:dyDescent="0.2">
      <c r="A608" s="250"/>
      <c r="B608" s="253"/>
      <c r="C608" s="340" t="s">
        <v>507</v>
      </c>
      <c r="D608" s="341"/>
      <c r="E608" s="254">
        <v>16.899999999999999</v>
      </c>
      <c r="F608" s="376"/>
      <c r="G608" s="255"/>
      <c r="H608" s="256"/>
      <c r="I608" s="251"/>
      <c r="J608" s="257"/>
      <c r="K608" s="251"/>
      <c r="M608" s="252" t="s">
        <v>507</v>
      </c>
      <c r="O608" s="241"/>
    </row>
    <row r="609" spans="1:80" x14ac:dyDescent="0.2">
      <c r="A609" s="250"/>
      <c r="B609" s="253"/>
      <c r="C609" s="347" t="s">
        <v>187</v>
      </c>
      <c r="D609" s="341"/>
      <c r="E609" s="278">
        <v>1161.0500000000002</v>
      </c>
      <c r="F609" s="376"/>
      <c r="G609" s="255"/>
      <c r="H609" s="256"/>
      <c r="I609" s="251"/>
      <c r="J609" s="257"/>
      <c r="K609" s="251"/>
      <c r="M609" s="252" t="s">
        <v>187</v>
      </c>
      <c r="O609" s="241"/>
    </row>
    <row r="610" spans="1:80" x14ac:dyDescent="0.2">
      <c r="A610" s="250"/>
      <c r="B610" s="253"/>
      <c r="C610" s="340" t="s">
        <v>508</v>
      </c>
      <c r="D610" s="341"/>
      <c r="E610" s="254">
        <v>-998.50300000000004</v>
      </c>
      <c r="F610" s="376"/>
      <c r="G610" s="255"/>
      <c r="H610" s="256"/>
      <c r="I610" s="251"/>
      <c r="J610" s="257"/>
      <c r="K610" s="251"/>
      <c r="M610" s="252" t="s">
        <v>508</v>
      </c>
      <c r="O610" s="241"/>
    </row>
    <row r="611" spans="1:80" ht="22.5" x14ac:dyDescent="0.2">
      <c r="A611" s="242">
        <v>32</v>
      </c>
      <c r="B611" s="243" t="s">
        <v>509</v>
      </c>
      <c r="C611" s="244" t="s">
        <v>510</v>
      </c>
      <c r="D611" s="245" t="s">
        <v>112</v>
      </c>
      <c r="E611" s="246">
        <v>283.12</v>
      </c>
      <c r="F611" s="375"/>
      <c r="G611" s="247">
        <f>E611*F611</f>
        <v>0</v>
      </c>
      <c r="H611" s="248">
        <v>1.346E-2</v>
      </c>
      <c r="I611" s="249">
        <f>E611*H611</f>
        <v>3.8107951999999998</v>
      </c>
      <c r="J611" s="248">
        <v>0</v>
      </c>
      <c r="K611" s="249">
        <f>E611*J611</f>
        <v>0</v>
      </c>
      <c r="O611" s="241">
        <v>2</v>
      </c>
      <c r="AA611" s="214">
        <v>1</v>
      </c>
      <c r="AB611" s="214">
        <v>0</v>
      </c>
      <c r="AC611" s="214">
        <v>0</v>
      </c>
      <c r="AZ611" s="214">
        <v>1</v>
      </c>
      <c r="BA611" s="214">
        <f>IF(AZ611=1,G611,0)</f>
        <v>0</v>
      </c>
      <c r="BB611" s="214">
        <f>IF(AZ611=2,G611,0)</f>
        <v>0</v>
      </c>
      <c r="BC611" s="214">
        <f>IF(AZ611=3,G611,0)</f>
        <v>0</v>
      </c>
      <c r="BD611" s="214">
        <f>IF(AZ611=4,G611,0)</f>
        <v>0</v>
      </c>
      <c r="BE611" s="214">
        <f>IF(AZ611=5,G611,0)</f>
        <v>0</v>
      </c>
      <c r="CA611" s="241">
        <v>1</v>
      </c>
      <c r="CB611" s="241">
        <v>0</v>
      </c>
    </row>
    <row r="612" spans="1:80" ht="22.5" x14ac:dyDescent="0.2">
      <c r="A612" s="250"/>
      <c r="B612" s="253"/>
      <c r="C612" s="340" t="s">
        <v>511</v>
      </c>
      <c r="D612" s="341"/>
      <c r="E612" s="254">
        <v>0</v>
      </c>
      <c r="F612" s="376"/>
      <c r="G612" s="255"/>
      <c r="H612" s="256"/>
      <c r="I612" s="251"/>
      <c r="J612" s="257"/>
      <c r="K612" s="251"/>
      <c r="M612" s="252" t="s">
        <v>511</v>
      </c>
      <c r="O612" s="241"/>
    </row>
    <row r="613" spans="1:80" ht="22.5" x14ac:dyDescent="0.2">
      <c r="A613" s="250"/>
      <c r="B613" s="253"/>
      <c r="C613" s="340" t="s">
        <v>512</v>
      </c>
      <c r="D613" s="341"/>
      <c r="E613" s="254">
        <v>0</v>
      </c>
      <c r="F613" s="376"/>
      <c r="G613" s="255"/>
      <c r="H613" s="256"/>
      <c r="I613" s="251"/>
      <c r="J613" s="257"/>
      <c r="K613" s="251"/>
      <c r="M613" s="252" t="s">
        <v>512</v>
      </c>
      <c r="O613" s="241"/>
    </row>
    <row r="614" spans="1:80" x14ac:dyDescent="0.2">
      <c r="A614" s="250"/>
      <c r="B614" s="253"/>
      <c r="C614" s="340" t="s">
        <v>513</v>
      </c>
      <c r="D614" s="341"/>
      <c r="E614" s="254">
        <v>0</v>
      </c>
      <c r="F614" s="376"/>
      <c r="G614" s="255"/>
      <c r="H614" s="256"/>
      <c r="I614" s="251"/>
      <c r="J614" s="257"/>
      <c r="K614" s="251"/>
      <c r="M614" s="252" t="s">
        <v>513</v>
      </c>
      <c r="O614" s="241"/>
    </row>
    <row r="615" spans="1:80" ht="22.5" x14ac:dyDescent="0.2">
      <c r="A615" s="250"/>
      <c r="B615" s="253"/>
      <c r="C615" s="340" t="s">
        <v>435</v>
      </c>
      <c r="D615" s="341"/>
      <c r="E615" s="254">
        <v>0</v>
      </c>
      <c r="F615" s="376"/>
      <c r="G615" s="255"/>
      <c r="H615" s="256"/>
      <c r="I615" s="251"/>
      <c r="J615" s="257"/>
      <c r="K615" s="251"/>
      <c r="M615" s="252" t="s">
        <v>435</v>
      </c>
      <c r="O615" s="241"/>
    </row>
    <row r="616" spans="1:80" x14ac:dyDescent="0.2">
      <c r="A616" s="250"/>
      <c r="B616" s="253"/>
      <c r="C616" s="340" t="s">
        <v>436</v>
      </c>
      <c r="D616" s="341"/>
      <c r="E616" s="254">
        <v>0</v>
      </c>
      <c r="F616" s="376"/>
      <c r="G616" s="255"/>
      <c r="H616" s="256"/>
      <c r="I616" s="251"/>
      <c r="J616" s="257"/>
      <c r="K616" s="251"/>
      <c r="M616" s="252" t="s">
        <v>436</v>
      </c>
      <c r="O616" s="241"/>
    </row>
    <row r="617" spans="1:80" x14ac:dyDescent="0.2">
      <c r="A617" s="250"/>
      <c r="B617" s="253"/>
      <c r="C617" s="340" t="s">
        <v>437</v>
      </c>
      <c r="D617" s="341"/>
      <c r="E617" s="254">
        <v>0</v>
      </c>
      <c r="F617" s="376"/>
      <c r="G617" s="255"/>
      <c r="H617" s="256"/>
      <c r="I617" s="251"/>
      <c r="J617" s="257"/>
      <c r="K617" s="251"/>
      <c r="M617" s="252" t="s">
        <v>437</v>
      </c>
      <c r="O617" s="241"/>
    </row>
    <row r="618" spans="1:80" x14ac:dyDescent="0.2">
      <c r="A618" s="250"/>
      <c r="B618" s="253"/>
      <c r="C618" s="340" t="s">
        <v>246</v>
      </c>
      <c r="D618" s="341"/>
      <c r="E618" s="254">
        <v>0</v>
      </c>
      <c r="F618" s="376"/>
      <c r="G618" s="255"/>
      <c r="H618" s="256"/>
      <c r="I618" s="251"/>
      <c r="J618" s="257"/>
      <c r="K618" s="251"/>
      <c r="M618" s="252" t="s">
        <v>246</v>
      </c>
      <c r="O618" s="241"/>
    </row>
    <row r="619" spans="1:80" x14ac:dyDescent="0.2">
      <c r="A619" s="250"/>
      <c r="B619" s="253"/>
      <c r="C619" s="340" t="s">
        <v>247</v>
      </c>
      <c r="D619" s="341"/>
      <c r="E619" s="254">
        <v>0</v>
      </c>
      <c r="F619" s="376"/>
      <c r="G619" s="255"/>
      <c r="H619" s="256"/>
      <c r="I619" s="251"/>
      <c r="J619" s="257"/>
      <c r="K619" s="251"/>
      <c r="M619" s="252" t="s">
        <v>247</v>
      </c>
      <c r="O619" s="241"/>
    </row>
    <row r="620" spans="1:80" x14ac:dyDescent="0.2">
      <c r="A620" s="250"/>
      <c r="B620" s="253"/>
      <c r="C620" s="340" t="s">
        <v>248</v>
      </c>
      <c r="D620" s="341"/>
      <c r="E620" s="254">
        <v>4.8</v>
      </c>
      <c r="F620" s="376"/>
      <c r="G620" s="255"/>
      <c r="H620" s="256"/>
      <c r="I620" s="251"/>
      <c r="J620" s="257"/>
      <c r="K620" s="251"/>
      <c r="M620" s="252" t="s">
        <v>248</v>
      </c>
      <c r="O620" s="241"/>
    </row>
    <row r="621" spans="1:80" x14ac:dyDescent="0.2">
      <c r="A621" s="250"/>
      <c r="B621" s="253"/>
      <c r="C621" s="340" t="s">
        <v>249</v>
      </c>
      <c r="D621" s="341"/>
      <c r="E621" s="254">
        <v>10.199999999999999</v>
      </c>
      <c r="F621" s="376"/>
      <c r="G621" s="255"/>
      <c r="H621" s="256"/>
      <c r="I621" s="251"/>
      <c r="J621" s="257"/>
      <c r="K621" s="251"/>
      <c r="M621" s="252" t="s">
        <v>249</v>
      </c>
      <c r="O621" s="241"/>
    </row>
    <row r="622" spans="1:80" x14ac:dyDescent="0.2">
      <c r="A622" s="250"/>
      <c r="B622" s="253"/>
      <c r="C622" s="340" t="s">
        <v>250</v>
      </c>
      <c r="D622" s="341"/>
      <c r="E622" s="254">
        <v>4.1500000000000004</v>
      </c>
      <c r="F622" s="376"/>
      <c r="G622" s="255"/>
      <c r="H622" s="256"/>
      <c r="I622" s="251"/>
      <c r="J622" s="257"/>
      <c r="K622" s="251"/>
      <c r="M622" s="252" t="s">
        <v>250</v>
      </c>
      <c r="O622" s="241"/>
    </row>
    <row r="623" spans="1:80" x14ac:dyDescent="0.2">
      <c r="A623" s="250"/>
      <c r="B623" s="253"/>
      <c r="C623" s="340" t="s">
        <v>251</v>
      </c>
      <c r="D623" s="341"/>
      <c r="E623" s="254">
        <v>9.75</v>
      </c>
      <c r="F623" s="376"/>
      <c r="G623" s="255"/>
      <c r="H623" s="256"/>
      <c r="I623" s="251"/>
      <c r="J623" s="257"/>
      <c r="K623" s="251"/>
      <c r="M623" s="252" t="s">
        <v>251</v>
      </c>
      <c r="O623" s="241"/>
    </row>
    <row r="624" spans="1:80" x14ac:dyDescent="0.2">
      <c r="A624" s="250"/>
      <c r="B624" s="253"/>
      <c r="C624" s="340" t="s">
        <v>252</v>
      </c>
      <c r="D624" s="341"/>
      <c r="E624" s="254">
        <v>2.65</v>
      </c>
      <c r="F624" s="376"/>
      <c r="G624" s="255"/>
      <c r="H624" s="256"/>
      <c r="I624" s="251"/>
      <c r="J624" s="257"/>
      <c r="K624" s="251"/>
      <c r="M624" s="252" t="s">
        <v>252</v>
      </c>
      <c r="O624" s="241"/>
    </row>
    <row r="625" spans="1:15" x14ac:dyDescent="0.2">
      <c r="A625" s="250"/>
      <c r="B625" s="253"/>
      <c r="C625" s="340" t="s">
        <v>253</v>
      </c>
      <c r="D625" s="341"/>
      <c r="E625" s="254">
        <v>3.3</v>
      </c>
      <c r="F625" s="376"/>
      <c r="G625" s="255"/>
      <c r="H625" s="256"/>
      <c r="I625" s="251"/>
      <c r="J625" s="257"/>
      <c r="K625" s="251"/>
      <c r="M625" s="252" t="s">
        <v>253</v>
      </c>
      <c r="O625" s="241"/>
    </row>
    <row r="626" spans="1:15" x14ac:dyDescent="0.2">
      <c r="A626" s="250"/>
      <c r="B626" s="253"/>
      <c r="C626" s="340" t="s">
        <v>254</v>
      </c>
      <c r="D626" s="341"/>
      <c r="E626" s="254">
        <v>6.9</v>
      </c>
      <c r="F626" s="376"/>
      <c r="G626" s="255"/>
      <c r="H626" s="256"/>
      <c r="I626" s="251"/>
      <c r="J626" s="257"/>
      <c r="K626" s="251"/>
      <c r="M626" s="252" t="s">
        <v>254</v>
      </c>
      <c r="O626" s="241"/>
    </row>
    <row r="627" spans="1:15" x14ac:dyDescent="0.2">
      <c r="A627" s="250"/>
      <c r="B627" s="253"/>
      <c r="C627" s="340" t="s">
        <v>255</v>
      </c>
      <c r="D627" s="341"/>
      <c r="E627" s="254">
        <v>3.9</v>
      </c>
      <c r="F627" s="376"/>
      <c r="G627" s="255"/>
      <c r="H627" s="256"/>
      <c r="I627" s="251"/>
      <c r="J627" s="257"/>
      <c r="K627" s="251"/>
      <c r="M627" s="252" t="s">
        <v>255</v>
      </c>
      <c r="O627" s="241"/>
    </row>
    <row r="628" spans="1:15" x14ac:dyDescent="0.2">
      <c r="A628" s="250"/>
      <c r="B628" s="253"/>
      <c r="C628" s="340" t="s">
        <v>256</v>
      </c>
      <c r="D628" s="341"/>
      <c r="E628" s="254">
        <v>3.6</v>
      </c>
      <c r="F628" s="376"/>
      <c r="G628" s="255"/>
      <c r="H628" s="256"/>
      <c r="I628" s="251"/>
      <c r="J628" s="257"/>
      <c r="K628" s="251"/>
      <c r="M628" s="252" t="s">
        <v>256</v>
      </c>
      <c r="O628" s="241"/>
    </row>
    <row r="629" spans="1:15" x14ac:dyDescent="0.2">
      <c r="A629" s="250"/>
      <c r="B629" s="253"/>
      <c r="C629" s="340" t="s">
        <v>257</v>
      </c>
      <c r="D629" s="341"/>
      <c r="E629" s="254">
        <v>9.1999999999999993</v>
      </c>
      <c r="F629" s="376"/>
      <c r="G629" s="255"/>
      <c r="H629" s="256"/>
      <c r="I629" s="251"/>
      <c r="J629" s="257"/>
      <c r="K629" s="251"/>
      <c r="M629" s="252" t="s">
        <v>257</v>
      </c>
      <c r="O629" s="241"/>
    </row>
    <row r="630" spans="1:15" x14ac:dyDescent="0.2">
      <c r="A630" s="250"/>
      <c r="B630" s="253"/>
      <c r="C630" s="340" t="s">
        <v>258</v>
      </c>
      <c r="D630" s="341"/>
      <c r="E630" s="254">
        <v>2</v>
      </c>
      <c r="F630" s="376"/>
      <c r="G630" s="255"/>
      <c r="H630" s="256"/>
      <c r="I630" s="251"/>
      <c r="J630" s="257"/>
      <c r="K630" s="251"/>
      <c r="M630" s="252" t="s">
        <v>258</v>
      </c>
      <c r="O630" s="241"/>
    </row>
    <row r="631" spans="1:15" x14ac:dyDescent="0.2">
      <c r="A631" s="250"/>
      <c r="B631" s="253"/>
      <c r="C631" s="340" t="s">
        <v>259</v>
      </c>
      <c r="D631" s="341"/>
      <c r="E631" s="254">
        <v>10</v>
      </c>
      <c r="F631" s="376"/>
      <c r="G631" s="255"/>
      <c r="H631" s="256"/>
      <c r="I631" s="251"/>
      <c r="J631" s="257"/>
      <c r="K631" s="251"/>
      <c r="M631" s="252" t="s">
        <v>259</v>
      </c>
      <c r="O631" s="241"/>
    </row>
    <row r="632" spans="1:15" x14ac:dyDescent="0.2">
      <c r="A632" s="250"/>
      <c r="B632" s="253"/>
      <c r="C632" s="340" t="s">
        <v>260</v>
      </c>
      <c r="D632" s="341"/>
      <c r="E632" s="254">
        <v>6.8</v>
      </c>
      <c r="F632" s="376"/>
      <c r="G632" s="255"/>
      <c r="H632" s="256"/>
      <c r="I632" s="251"/>
      <c r="J632" s="257"/>
      <c r="K632" s="251"/>
      <c r="M632" s="252" t="s">
        <v>260</v>
      </c>
      <c r="O632" s="241"/>
    </row>
    <row r="633" spans="1:15" x14ac:dyDescent="0.2">
      <c r="A633" s="250"/>
      <c r="B633" s="253"/>
      <c r="C633" s="340" t="s">
        <v>261</v>
      </c>
      <c r="D633" s="341"/>
      <c r="E633" s="254">
        <v>2.1</v>
      </c>
      <c r="F633" s="376"/>
      <c r="G633" s="255"/>
      <c r="H633" s="256"/>
      <c r="I633" s="251"/>
      <c r="J633" s="257"/>
      <c r="K633" s="251"/>
      <c r="M633" s="252" t="s">
        <v>261</v>
      </c>
      <c r="O633" s="241"/>
    </row>
    <row r="634" spans="1:15" x14ac:dyDescent="0.2">
      <c r="A634" s="250"/>
      <c r="B634" s="253"/>
      <c r="C634" s="340" t="s">
        <v>262</v>
      </c>
      <c r="D634" s="341"/>
      <c r="E634" s="254">
        <v>1.9</v>
      </c>
      <c r="F634" s="376"/>
      <c r="G634" s="255"/>
      <c r="H634" s="256"/>
      <c r="I634" s="251"/>
      <c r="J634" s="257"/>
      <c r="K634" s="251"/>
      <c r="M634" s="252" t="s">
        <v>262</v>
      </c>
      <c r="O634" s="241"/>
    </row>
    <row r="635" spans="1:15" x14ac:dyDescent="0.2">
      <c r="A635" s="250"/>
      <c r="B635" s="253"/>
      <c r="C635" s="340" t="s">
        <v>263</v>
      </c>
      <c r="D635" s="341"/>
      <c r="E635" s="254">
        <v>9.5500000000000007</v>
      </c>
      <c r="F635" s="376"/>
      <c r="G635" s="255"/>
      <c r="H635" s="256"/>
      <c r="I635" s="251"/>
      <c r="J635" s="257"/>
      <c r="K635" s="251"/>
      <c r="M635" s="252" t="s">
        <v>263</v>
      </c>
      <c r="O635" s="241"/>
    </row>
    <row r="636" spans="1:15" x14ac:dyDescent="0.2">
      <c r="A636" s="250"/>
      <c r="B636" s="253"/>
      <c r="C636" s="340" t="s">
        <v>264</v>
      </c>
      <c r="D636" s="341"/>
      <c r="E636" s="254">
        <v>2.8</v>
      </c>
      <c r="F636" s="376"/>
      <c r="G636" s="255"/>
      <c r="H636" s="256"/>
      <c r="I636" s="251"/>
      <c r="J636" s="257"/>
      <c r="K636" s="251"/>
      <c r="M636" s="252" t="s">
        <v>264</v>
      </c>
      <c r="O636" s="241"/>
    </row>
    <row r="637" spans="1:15" x14ac:dyDescent="0.2">
      <c r="A637" s="250"/>
      <c r="B637" s="253"/>
      <c r="C637" s="340" t="s">
        <v>265</v>
      </c>
      <c r="D637" s="341"/>
      <c r="E637" s="254">
        <v>24.9</v>
      </c>
      <c r="F637" s="376"/>
      <c r="G637" s="255"/>
      <c r="H637" s="256"/>
      <c r="I637" s="251"/>
      <c r="J637" s="257"/>
      <c r="K637" s="251"/>
      <c r="M637" s="252" t="s">
        <v>265</v>
      </c>
      <c r="O637" s="241"/>
    </row>
    <row r="638" spans="1:15" x14ac:dyDescent="0.2">
      <c r="A638" s="250"/>
      <c r="B638" s="253"/>
      <c r="C638" s="340" t="s">
        <v>266</v>
      </c>
      <c r="D638" s="341"/>
      <c r="E638" s="254">
        <v>10.3</v>
      </c>
      <c r="F638" s="376"/>
      <c r="G638" s="255"/>
      <c r="H638" s="256"/>
      <c r="I638" s="251"/>
      <c r="J638" s="257"/>
      <c r="K638" s="251"/>
      <c r="M638" s="252" t="s">
        <v>266</v>
      </c>
      <c r="O638" s="241"/>
    </row>
    <row r="639" spans="1:15" x14ac:dyDescent="0.2">
      <c r="A639" s="250"/>
      <c r="B639" s="253"/>
      <c r="C639" s="340" t="s">
        <v>267</v>
      </c>
      <c r="D639" s="341"/>
      <c r="E639" s="254">
        <v>7.15</v>
      </c>
      <c r="F639" s="376"/>
      <c r="G639" s="255"/>
      <c r="H639" s="256"/>
      <c r="I639" s="251"/>
      <c r="J639" s="257"/>
      <c r="K639" s="251"/>
      <c r="M639" s="252" t="s">
        <v>267</v>
      </c>
      <c r="O639" s="241"/>
    </row>
    <row r="640" spans="1:15" x14ac:dyDescent="0.2">
      <c r="A640" s="250"/>
      <c r="B640" s="253"/>
      <c r="C640" s="340" t="s">
        <v>268</v>
      </c>
      <c r="D640" s="341"/>
      <c r="E640" s="254">
        <v>10</v>
      </c>
      <c r="F640" s="376"/>
      <c r="G640" s="255"/>
      <c r="H640" s="256"/>
      <c r="I640" s="251"/>
      <c r="J640" s="257"/>
      <c r="K640" s="251"/>
      <c r="M640" s="252" t="s">
        <v>268</v>
      </c>
      <c r="O640" s="241"/>
    </row>
    <row r="641" spans="1:15" x14ac:dyDescent="0.2">
      <c r="A641" s="250"/>
      <c r="B641" s="253"/>
      <c r="C641" s="340" t="s">
        <v>269</v>
      </c>
      <c r="D641" s="341"/>
      <c r="E641" s="254">
        <v>10</v>
      </c>
      <c r="F641" s="376"/>
      <c r="G641" s="255"/>
      <c r="H641" s="256"/>
      <c r="I641" s="251"/>
      <c r="J641" s="257"/>
      <c r="K641" s="251"/>
      <c r="M641" s="252" t="s">
        <v>269</v>
      </c>
      <c r="O641" s="241"/>
    </row>
    <row r="642" spans="1:15" x14ac:dyDescent="0.2">
      <c r="A642" s="250"/>
      <c r="B642" s="253"/>
      <c r="C642" s="340" t="s">
        <v>270</v>
      </c>
      <c r="D642" s="341"/>
      <c r="E642" s="254">
        <v>4.9000000000000004</v>
      </c>
      <c r="F642" s="376"/>
      <c r="G642" s="255"/>
      <c r="H642" s="256"/>
      <c r="I642" s="251"/>
      <c r="J642" s="257"/>
      <c r="K642" s="251"/>
      <c r="M642" s="252" t="s">
        <v>270</v>
      </c>
      <c r="O642" s="241"/>
    </row>
    <row r="643" spans="1:15" x14ac:dyDescent="0.2">
      <c r="A643" s="250"/>
      <c r="B643" s="253"/>
      <c r="C643" s="340" t="s">
        <v>271</v>
      </c>
      <c r="D643" s="341"/>
      <c r="E643" s="254">
        <v>4.9000000000000004</v>
      </c>
      <c r="F643" s="376"/>
      <c r="G643" s="255"/>
      <c r="H643" s="256"/>
      <c r="I643" s="251"/>
      <c r="J643" s="257"/>
      <c r="K643" s="251"/>
      <c r="M643" s="252" t="s">
        <v>271</v>
      </c>
      <c r="O643" s="241"/>
    </row>
    <row r="644" spans="1:15" x14ac:dyDescent="0.2">
      <c r="A644" s="250"/>
      <c r="B644" s="253"/>
      <c r="C644" s="340" t="s">
        <v>272</v>
      </c>
      <c r="D644" s="341"/>
      <c r="E644" s="254">
        <v>5</v>
      </c>
      <c r="F644" s="376"/>
      <c r="G644" s="255"/>
      <c r="H644" s="256"/>
      <c r="I644" s="251"/>
      <c r="J644" s="257"/>
      <c r="K644" s="251"/>
      <c r="M644" s="252" t="s">
        <v>272</v>
      </c>
      <c r="O644" s="241"/>
    </row>
    <row r="645" spans="1:15" x14ac:dyDescent="0.2">
      <c r="A645" s="250"/>
      <c r="B645" s="253"/>
      <c r="C645" s="340" t="s">
        <v>273</v>
      </c>
      <c r="D645" s="341"/>
      <c r="E645" s="254">
        <v>6.4</v>
      </c>
      <c r="F645" s="376"/>
      <c r="G645" s="255"/>
      <c r="H645" s="256"/>
      <c r="I645" s="251"/>
      <c r="J645" s="257"/>
      <c r="K645" s="251"/>
      <c r="M645" s="252" t="s">
        <v>273</v>
      </c>
      <c r="O645" s="241"/>
    </row>
    <row r="646" spans="1:15" x14ac:dyDescent="0.2">
      <c r="A646" s="250"/>
      <c r="B646" s="253"/>
      <c r="C646" s="340" t="s">
        <v>274</v>
      </c>
      <c r="D646" s="341"/>
      <c r="E646" s="254">
        <v>8.85</v>
      </c>
      <c r="F646" s="376"/>
      <c r="G646" s="255"/>
      <c r="H646" s="256"/>
      <c r="I646" s="251"/>
      <c r="J646" s="257"/>
      <c r="K646" s="251"/>
      <c r="M646" s="252" t="s">
        <v>274</v>
      </c>
      <c r="O646" s="241"/>
    </row>
    <row r="647" spans="1:15" x14ac:dyDescent="0.2">
      <c r="A647" s="250"/>
      <c r="B647" s="253"/>
      <c r="C647" s="340" t="s">
        <v>275</v>
      </c>
      <c r="D647" s="341"/>
      <c r="E647" s="254">
        <v>9.85</v>
      </c>
      <c r="F647" s="376"/>
      <c r="G647" s="255"/>
      <c r="H647" s="256"/>
      <c r="I647" s="251"/>
      <c r="J647" s="257"/>
      <c r="K647" s="251"/>
      <c r="M647" s="252" t="s">
        <v>275</v>
      </c>
      <c r="O647" s="241"/>
    </row>
    <row r="648" spans="1:15" x14ac:dyDescent="0.2">
      <c r="A648" s="250"/>
      <c r="B648" s="253"/>
      <c r="C648" s="340" t="s">
        <v>276</v>
      </c>
      <c r="D648" s="341"/>
      <c r="E648" s="254">
        <v>9.3000000000000007</v>
      </c>
      <c r="F648" s="376"/>
      <c r="G648" s="255"/>
      <c r="H648" s="256"/>
      <c r="I648" s="251"/>
      <c r="J648" s="257"/>
      <c r="K648" s="251"/>
      <c r="M648" s="252" t="s">
        <v>276</v>
      </c>
      <c r="O648" s="241"/>
    </row>
    <row r="649" spans="1:15" x14ac:dyDescent="0.2">
      <c r="A649" s="250"/>
      <c r="B649" s="253"/>
      <c r="C649" s="340" t="s">
        <v>277</v>
      </c>
      <c r="D649" s="341"/>
      <c r="E649" s="254">
        <v>7.85</v>
      </c>
      <c r="F649" s="376"/>
      <c r="G649" s="255"/>
      <c r="H649" s="256"/>
      <c r="I649" s="251"/>
      <c r="J649" s="257"/>
      <c r="K649" s="251"/>
      <c r="M649" s="252" t="s">
        <v>277</v>
      </c>
      <c r="O649" s="241"/>
    </row>
    <row r="650" spans="1:15" x14ac:dyDescent="0.2">
      <c r="A650" s="250"/>
      <c r="B650" s="253"/>
      <c r="C650" s="340" t="s">
        <v>278</v>
      </c>
      <c r="D650" s="341"/>
      <c r="E650" s="254">
        <v>8.25</v>
      </c>
      <c r="F650" s="376"/>
      <c r="G650" s="255"/>
      <c r="H650" s="256"/>
      <c r="I650" s="251"/>
      <c r="J650" s="257"/>
      <c r="K650" s="251"/>
      <c r="M650" s="252" t="s">
        <v>278</v>
      </c>
      <c r="O650" s="241"/>
    </row>
    <row r="651" spans="1:15" x14ac:dyDescent="0.2">
      <c r="A651" s="250"/>
      <c r="B651" s="253"/>
      <c r="C651" s="340" t="s">
        <v>279</v>
      </c>
      <c r="D651" s="341"/>
      <c r="E651" s="254">
        <v>6.65</v>
      </c>
      <c r="F651" s="376"/>
      <c r="G651" s="255"/>
      <c r="H651" s="256"/>
      <c r="I651" s="251"/>
      <c r="J651" s="257"/>
      <c r="K651" s="251"/>
      <c r="M651" s="252" t="s">
        <v>279</v>
      </c>
      <c r="O651" s="241"/>
    </row>
    <row r="652" spans="1:15" x14ac:dyDescent="0.2">
      <c r="A652" s="250"/>
      <c r="B652" s="253"/>
      <c r="C652" s="340" t="s">
        <v>280</v>
      </c>
      <c r="D652" s="341"/>
      <c r="E652" s="254">
        <v>4.9000000000000004</v>
      </c>
      <c r="F652" s="376"/>
      <c r="G652" s="255"/>
      <c r="H652" s="256"/>
      <c r="I652" s="251"/>
      <c r="J652" s="257"/>
      <c r="K652" s="251"/>
      <c r="M652" s="252" t="s">
        <v>280</v>
      </c>
      <c r="O652" s="241"/>
    </row>
    <row r="653" spans="1:15" x14ac:dyDescent="0.2">
      <c r="A653" s="250"/>
      <c r="B653" s="253"/>
      <c r="C653" s="340" t="s">
        <v>281</v>
      </c>
      <c r="D653" s="341"/>
      <c r="E653" s="254">
        <v>4.95</v>
      </c>
      <c r="F653" s="376"/>
      <c r="G653" s="255"/>
      <c r="H653" s="256"/>
      <c r="I653" s="251"/>
      <c r="J653" s="257"/>
      <c r="K653" s="251"/>
      <c r="M653" s="252" t="s">
        <v>281</v>
      </c>
      <c r="O653" s="241"/>
    </row>
    <row r="654" spans="1:15" x14ac:dyDescent="0.2">
      <c r="A654" s="250"/>
      <c r="B654" s="253"/>
      <c r="C654" s="340" t="s">
        <v>282</v>
      </c>
      <c r="D654" s="341"/>
      <c r="E654" s="254">
        <v>4.9000000000000004</v>
      </c>
      <c r="F654" s="376"/>
      <c r="G654" s="255"/>
      <c r="H654" s="256"/>
      <c r="I654" s="251"/>
      <c r="J654" s="257"/>
      <c r="K654" s="251"/>
      <c r="M654" s="252" t="s">
        <v>282</v>
      </c>
      <c r="O654" s="241"/>
    </row>
    <row r="655" spans="1:15" x14ac:dyDescent="0.2">
      <c r="A655" s="250"/>
      <c r="B655" s="253"/>
      <c r="C655" s="340" t="s">
        <v>283</v>
      </c>
      <c r="D655" s="341"/>
      <c r="E655" s="254">
        <v>5</v>
      </c>
      <c r="F655" s="376"/>
      <c r="G655" s="255"/>
      <c r="H655" s="256"/>
      <c r="I655" s="251"/>
      <c r="J655" s="257"/>
      <c r="K655" s="251"/>
      <c r="M655" s="252" t="s">
        <v>283</v>
      </c>
      <c r="O655" s="241"/>
    </row>
    <row r="656" spans="1:15" x14ac:dyDescent="0.2">
      <c r="A656" s="250"/>
      <c r="B656" s="253"/>
      <c r="C656" s="340" t="s">
        <v>284</v>
      </c>
      <c r="D656" s="341"/>
      <c r="E656" s="254">
        <v>6.9</v>
      </c>
      <c r="F656" s="376"/>
      <c r="G656" s="255"/>
      <c r="H656" s="256"/>
      <c r="I656" s="251"/>
      <c r="J656" s="257"/>
      <c r="K656" s="251"/>
      <c r="M656" s="252" t="s">
        <v>284</v>
      </c>
      <c r="O656" s="241"/>
    </row>
    <row r="657" spans="1:15" x14ac:dyDescent="0.2">
      <c r="A657" s="250"/>
      <c r="B657" s="253"/>
      <c r="C657" s="347" t="s">
        <v>187</v>
      </c>
      <c r="D657" s="341"/>
      <c r="E657" s="278">
        <v>254.55</v>
      </c>
      <c r="F657" s="376"/>
      <c r="G657" s="255"/>
      <c r="H657" s="256"/>
      <c r="I657" s="251"/>
      <c r="J657" s="257"/>
      <c r="K657" s="251"/>
      <c r="M657" s="252" t="s">
        <v>187</v>
      </c>
      <c r="O657" s="241"/>
    </row>
    <row r="658" spans="1:15" x14ac:dyDescent="0.2">
      <c r="A658" s="250"/>
      <c r="B658" s="253"/>
      <c r="C658" s="340" t="s">
        <v>514</v>
      </c>
      <c r="D658" s="341"/>
      <c r="E658" s="254">
        <v>-203.64</v>
      </c>
      <c r="F658" s="376"/>
      <c r="G658" s="255"/>
      <c r="H658" s="256"/>
      <c r="I658" s="251"/>
      <c r="J658" s="257"/>
      <c r="K658" s="251"/>
      <c r="M658" s="252" t="s">
        <v>514</v>
      </c>
      <c r="O658" s="241"/>
    </row>
    <row r="659" spans="1:15" x14ac:dyDescent="0.2">
      <c r="A659" s="250"/>
      <c r="B659" s="253"/>
      <c r="C659" s="347" t="s">
        <v>187</v>
      </c>
      <c r="D659" s="341"/>
      <c r="E659" s="278">
        <v>-203.64</v>
      </c>
      <c r="F659" s="376"/>
      <c r="G659" s="255"/>
      <c r="H659" s="256"/>
      <c r="I659" s="251"/>
      <c r="J659" s="257"/>
      <c r="K659" s="251"/>
      <c r="M659" s="252" t="s">
        <v>187</v>
      </c>
      <c r="O659" s="241"/>
    </row>
    <row r="660" spans="1:15" x14ac:dyDescent="0.2">
      <c r="A660" s="250"/>
      <c r="B660" s="253"/>
      <c r="C660" s="340" t="s">
        <v>373</v>
      </c>
      <c r="D660" s="341"/>
      <c r="E660" s="254">
        <v>0</v>
      </c>
      <c r="F660" s="376"/>
      <c r="G660" s="255"/>
      <c r="H660" s="256"/>
      <c r="I660" s="251"/>
      <c r="J660" s="257"/>
      <c r="K660" s="251"/>
      <c r="M660" s="252" t="s">
        <v>373</v>
      </c>
      <c r="O660" s="241"/>
    </row>
    <row r="661" spans="1:15" x14ac:dyDescent="0.2">
      <c r="A661" s="250"/>
      <c r="B661" s="253"/>
      <c r="C661" s="340" t="s">
        <v>468</v>
      </c>
      <c r="D661" s="341"/>
      <c r="E661" s="254">
        <v>33.6</v>
      </c>
      <c r="F661" s="376"/>
      <c r="G661" s="255"/>
      <c r="H661" s="256"/>
      <c r="I661" s="251"/>
      <c r="J661" s="257"/>
      <c r="K661" s="251"/>
      <c r="M661" s="252" t="s">
        <v>468</v>
      </c>
      <c r="O661" s="241"/>
    </row>
    <row r="662" spans="1:15" x14ac:dyDescent="0.2">
      <c r="A662" s="250"/>
      <c r="B662" s="253"/>
      <c r="C662" s="340" t="s">
        <v>469</v>
      </c>
      <c r="D662" s="341"/>
      <c r="E662" s="254">
        <v>21.6</v>
      </c>
      <c r="F662" s="376"/>
      <c r="G662" s="255"/>
      <c r="H662" s="256"/>
      <c r="I662" s="251"/>
      <c r="J662" s="257"/>
      <c r="K662" s="251"/>
      <c r="M662" s="252" t="s">
        <v>469</v>
      </c>
      <c r="O662" s="241"/>
    </row>
    <row r="663" spans="1:15" x14ac:dyDescent="0.2">
      <c r="A663" s="250"/>
      <c r="B663" s="253"/>
      <c r="C663" s="340" t="s">
        <v>470</v>
      </c>
      <c r="D663" s="341"/>
      <c r="E663" s="254">
        <v>84</v>
      </c>
      <c r="F663" s="376"/>
      <c r="G663" s="255"/>
      <c r="H663" s="256"/>
      <c r="I663" s="251"/>
      <c r="J663" s="257"/>
      <c r="K663" s="251"/>
      <c r="M663" s="252" t="s">
        <v>470</v>
      </c>
      <c r="O663" s="241"/>
    </row>
    <row r="664" spans="1:15" x14ac:dyDescent="0.2">
      <c r="A664" s="250"/>
      <c r="B664" s="253"/>
      <c r="C664" s="340" t="s">
        <v>471</v>
      </c>
      <c r="D664" s="341"/>
      <c r="E664" s="254">
        <v>40.6</v>
      </c>
      <c r="F664" s="376"/>
      <c r="G664" s="255"/>
      <c r="H664" s="256"/>
      <c r="I664" s="251"/>
      <c r="J664" s="257"/>
      <c r="K664" s="251"/>
      <c r="M664" s="252" t="s">
        <v>471</v>
      </c>
      <c r="O664" s="241"/>
    </row>
    <row r="665" spans="1:15" x14ac:dyDescent="0.2">
      <c r="A665" s="250"/>
      <c r="B665" s="253"/>
      <c r="C665" s="340" t="s">
        <v>472</v>
      </c>
      <c r="D665" s="341"/>
      <c r="E665" s="254">
        <v>40.4</v>
      </c>
      <c r="F665" s="376"/>
      <c r="G665" s="255"/>
      <c r="H665" s="256"/>
      <c r="I665" s="251"/>
      <c r="J665" s="257"/>
      <c r="K665" s="251"/>
      <c r="M665" s="252" t="s">
        <v>472</v>
      </c>
      <c r="O665" s="241"/>
    </row>
    <row r="666" spans="1:15" x14ac:dyDescent="0.2">
      <c r="A666" s="250"/>
      <c r="B666" s="253"/>
      <c r="C666" s="340" t="s">
        <v>473</v>
      </c>
      <c r="D666" s="341"/>
      <c r="E666" s="254">
        <v>12.6</v>
      </c>
      <c r="F666" s="376"/>
      <c r="G666" s="255"/>
      <c r="H666" s="256"/>
      <c r="I666" s="251"/>
      <c r="J666" s="257"/>
      <c r="K666" s="251"/>
      <c r="M666" s="252" t="s">
        <v>473</v>
      </c>
      <c r="O666" s="241"/>
    </row>
    <row r="667" spans="1:15" x14ac:dyDescent="0.2">
      <c r="A667" s="250"/>
      <c r="B667" s="253"/>
      <c r="C667" s="340" t="s">
        <v>474</v>
      </c>
      <c r="D667" s="341"/>
      <c r="E667" s="254">
        <v>60.6</v>
      </c>
      <c r="F667" s="376"/>
      <c r="G667" s="255"/>
      <c r="H667" s="256"/>
      <c r="I667" s="251"/>
      <c r="J667" s="257"/>
      <c r="K667" s="251"/>
      <c r="M667" s="252" t="s">
        <v>474</v>
      </c>
      <c r="O667" s="241"/>
    </row>
    <row r="668" spans="1:15" x14ac:dyDescent="0.2">
      <c r="A668" s="250"/>
      <c r="B668" s="253"/>
      <c r="C668" s="340" t="s">
        <v>475</v>
      </c>
      <c r="D668" s="341"/>
      <c r="E668" s="254">
        <v>11.4</v>
      </c>
      <c r="F668" s="376"/>
      <c r="G668" s="255"/>
      <c r="H668" s="256"/>
      <c r="I668" s="251"/>
      <c r="J668" s="257"/>
      <c r="K668" s="251"/>
      <c r="M668" s="252" t="s">
        <v>475</v>
      </c>
      <c r="O668" s="241"/>
    </row>
    <row r="669" spans="1:15" x14ac:dyDescent="0.2">
      <c r="A669" s="250"/>
      <c r="B669" s="253"/>
      <c r="C669" s="340" t="s">
        <v>476</v>
      </c>
      <c r="D669" s="341"/>
      <c r="E669" s="254">
        <v>20.2</v>
      </c>
      <c r="F669" s="376"/>
      <c r="G669" s="255"/>
      <c r="H669" s="256"/>
      <c r="I669" s="251"/>
      <c r="J669" s="257"/>
      <c r="K669" s="251"/>
      <c r="M669" s="252" t="s">
        <v>476</v>
      </c>
      <c r="O669" s="241"/>
    </row>
    <row r="670" spans="1:15" x14ac:dyDescent="0.2">
      <c r="A670" s="250"/>
      <c r="B670" s="253"/>
      <c r="C670" s="340" t="s">
        <v>477</v>
      </c>
      <c r="D670" s="341"/>
      <c r="E670" s="254">
        <v>21.8</v>
      </c>
      <c r="F670" s="376"/>
      <c r="G670" s="255"/>
      <c r="H670" s="256"/>
      <c r="I670" s="251"/>
      <c r="J670" s="257"/>
      <c r="K670" s="251"/>
      <c r="M670" s="252" t="s">
        <v>477</v>
      </c>
      <c r="O670" s="241"/>
    </row>
    <row r="671" spans="1:15" x14ac:dyDescent="0.2">
      <c r="A671" s="250"/>
      <c r="B671" s="253"/>
      <c r="C671" s="340" t="s">
        <v>478</v>
      </c>
      <c r="D671" s="341"/>
      <c r="E671" s="254">
        <v>2.4</v>
      </c>
      <c r="F671" s="376"/>
      <c r="G671" s="255"/>
      <c r="H671" s="256"/>
      <c r="I671" s="251"/>
      <c r="J671" s="257"/>
      <c r="K671" s="251"/>
      <c r="M671" s="252" t="s">
        <v>478</v>
      </c>
      <c r="O671" s="241"/>
    </row>
    <row r="672" spans="1:15" x14ac:dyDescent="0.2">
      <c r="A672" s="250"/>
      <c r="B672" s="253"/>
      <c r="C672" s="340" t="s">
        <v>479</v>
      </c>
      <c r="D672" s="341"/>
      <c r="E672" s="254">
        <v>35.35</v>
      </c>
      <c r="F672" s="376"/>
      <c r="G672" s="255"/>
      <c r="H672" s="256"/>
      <c r="I672" s="251"/>
      <c r="J672" s="257"/>
      <c r="K672" s="251"/>
      <c r="M672" s="252" t="s">
        <v>479</v>
      </c>
      <c r="O672" s="241"/>
    </row>
    <row r="673" spans="1:15" x14ac:dyDescent="0.2">
      <c r="A673" s="250"/>
      <c r="B673" s="253"/>
      <c r="C673" s="340" t="s">
        <v>480</v>
      </c>
      <c r="D673" s="341"/>
      <c r="E673" s="254">
        <v>12.45</v>
      </c>
      <c r="F673" s="376"/>
      <c r="G673" s="255"/>
      <c r="H673" s="256"/>
      <c r="I673" s="251"/>
      <c r="J673" s="257"/>
      <c r="K673" s="251"/>
      <c r="M673" s="252" t="s">
        <v>480</v>
      </c>
      <c r="O673" s="241"/>
    </row>
    <row r="674" spans="1:15" x14ac:dyDescent="0.2">
      <c r="A674" s="250"/>
      <c r="B674" s="253"/>
      <c r="C674" s="340" t="s">
        <v>481</v>
      </c>
      <c r="D674" s="341"/>
      <c r="E674" s="254">
        <v>14.55</v>
      </c>
      <c r="F674" s="376"/>
      <c r="G674" s="255"/>
      <c r="H674" s="256"/>
      <c r="I674" s="251"/>
      <c r="J674" s="257"/>
      <c r="K674" s="251"/>
      <c r="M674" s="252" t="s">
        <v>481</v>
      </c>
      <c r="O674" s="241"/>
    </row>
    <row r="675" spans="1:15" x14ac:dyDescent="0.2">
      <c r="A675" s="250"/>
      <c r="B675" s="253"/>
      <c r="C675" s="340" t="s">
        <v>482</v>
      </c>
      <c r="D675" s="341"/>
      <c r="E675" s="254">
        <v>4.8</v>
      </c>
      <c r="F675" s="376"/>
      <c r="G675" s="255"/>
      <c r="H675" s="256"/>
      <c r="I675" s="251"/>
      <c r="J675" s="257"/>
      <c r="K675" s="251"/>
      <c r="M675" s="252" t="s">
        <v>482</v>
      </c>
      <c r="O675" s="241"/>
    </row>
    <row r="676" spans="1:15" x14ac:dyDescent="0.2">
      <c r="A676" s="250"/>
      <c r="B676" s="253"/>
      <c r="C676" s="340" t="s">
        <v>483</v>
      </c>
      <c r="D676" s="341"/>
      <c r="E676" s="254">
        <v>5.0999999999999996</v>
      </c>
      <c r="F676" s="376"/>
      <c r="G676" s="255"/>
      <c r="H676" s="256"/>
      <c r="I676" s="251"/>
      <c r="J676" s="257"/>
      <c r="K676" s="251"/>
      <c r="M676" s="252" t="s">
        <v>483</v>
      </c>
      <c r="O676" s="241"/>
    </row>
    <row r="677" spans="1:15" x14ac:dyDescent="0.2">
      <c r="A677" s="250"/>
      <c r="B677" s="253"/>
      <c r="C677" s="340" t="s">
        <v>484</v>
      </c>
      <c r="D677" s="341"/>
      <c r="E677" s="254">
        <v>2.85</v>
      </c>
      <c r="F677" s="376"/>
      <c r="G677" s="255"/>
      <c r="H677" s="256"/>
      <c r="I677" s="251"/>
      <c r="J677" s="257"/>
      <c r="K677" s="251"/>
      <c r="M677" s="252" t="s">
        <v>484</v>
      </c>
      <c r="O677" s="241"/>
    </row>
    <row r="678" spans="1:15" x14ac:dyDescent="0.2">
      <c r="A678" s="250"/>
      <c r="B678" s="253"/>
      <c r="C678" s="340" t="s">
        <v>485</v>
      </c>
      <c r="D678" s="341"/>
      <c r="E678" s="254">
        <v>4.6500000000000004</v>
      </c>
      <c r="F678" s="376"/>
      <c r="G678" s="255"/>
      <c r="H678" s="256"/>
      <c r="I678" s="251"/>
      <c r="J678" s="257"/>
      <c r="K678" s="251"/>
      <c r="M678" s="252" t="s">
        <v>485</v>
      </c>
      <c r="O678" s="241"/>
    </row>
    <row r="679" spans="1:15" x14ac:dyDescent="0.2">
      <c r="A679" s="250"/>
      <c r="B679" s="253"/>
      <c r="C679" s="340" t="s">
        <v>486</v>
      </c>
      <c r="D679" s="341"/>
      <c r="E679" s="254">
        <v>1.8</v>
      </c>
      <c r="F679" s="376"/>
      <c r="G679" s="255"/>
      <c r="H679" s="256"/>
      <c r="I679" s="251"/>
      <c r="J679" s="257"/>
      <c r="K679" s="251"/>
      <c r="M679" s="252" t="s">
        <v>486</v>
      </c>
      <c r="O679" s="241"/>
    </row>
    <row r="680" spans="1:15" x14ac:dyDescent="0.2">
      <c r="A680" s="250"/>
      <c r="B680" s="253"/>
      <c r="C680" s="340" t="s">
        <v>487</v>
      </c>
      <c r="D680" s="341"/>
      <c r="E680" s="254">
        <v>3.85</v>
      </c>
      <c r="F680" s="376"/>
      <c r="G680" s="255"/>
      <c r="H680" s="256"/>
      <c r="I680" s="251"/>
      <c r="J680" s="257"/>
      <c r="K680" s="251"/>
      <c r="M680" s="252" t="s">
        <v>487</v>
      </c>
      <c r="O680" s="241"/>
    </row>
    <row r="681" spans="1:15" x14ac:dyDescent="0.2">
      <c r="A681" s="250"/>
      <c r="B681" s="253"/>
      <c r="C681" s="340" t="s">
        <v>488</v>
      </c>
      <c r="D681" s="341"/>
      <c r="E681" s="254">
        <v>3.6</v>
      </c>
      <c r="F681" s="376"/>
      <c r="G681" s="255"/>
      <c r="H681" s="256"/>
      <c r="I681" s="251"/>
      <c r="J681" s="257"/>
      <c r="K681" s="251"/>
      <c r="M681" s="252" t="s">
        <v>488</v>
      </c>
      <c r="O681" s="241"/>
    </row>
    <row r="682" spans="1:15" x14ac:dyDescent="0.2">
      <c r="A682" s="250"/>
      <c r="B682" s="253"/>
      <c r="C682" s="340" t="s">
        <v>489</v>
      </c>
      <c r="D682" s="341"/>
      <c r="E682" s="254">
        <v>4.2</v>
      </c>
      <c r="F682" s="376"/>
      <c r="G682" s="255"/>
      <c r="H682" s="256"/>
      <c r="I682" s="251"/>
      <c r="J682" s="257"/>
      <c r="K682" s="251"/>
      <c r="M682" s="252" t="s">
        <v>489</v>
      </c>
      <c r="O682" s="241"/>
    </row>
    <row r="683" spans="1:15" x14ac:dyDescent="0.2">
      <c r="A683" s="250"/>
      <c r="B683" s="253"/>
      <c r="C683" s="340" t="s">
        <v>490</v>
      </c>
      <c r="D683" s="341"/>
      <c r="E683" s="254">
        <v>20.399999999999999</v>
      </c>
      <c r="F683" s="376"/>
      <c r="G683" s="255"/>
      <c r="H683" s="256"/>
      <c r="I683" s="251"/>
      <c r="J683" s="257"/>
      <c r="K683" s="251"/>
      <c r="M683" s="252" t="s">
        <v>490</v>
      </c>
      <c r="O683" s="241"/>
    </row>
    <row r="684" spans="1:15" x14ac:dyDescent="0.2">
      <c r="A684" s="250"/>
      <c r="B684" s="253"/>
      <c r="C684" s="340" t="s">
        <v>491</v>
      </c>
      <c r="D684" s="341"/>
      <c r="E684" s="254">
        <v>19</v>
      </c>
      <c r="F684" s="376"/>
      <c r="G684" s="255"/>
      <c r="H684" s="256"/>
      <c r="I684" s="251"/>
      <c r="J684" s="257"/>
      <c r="K684" s="251"/>
      <c r="M684" s="252" t="s">
        <v>491</v>
      </c>
      <c r="O684" s="241"/>
    </row>
    <row r="685" spans="1:15" x14ac:dyDescent="0.2">
      <c r="A685" s="250"/>
      <c r="B685" s="253"/>
      <c r="C685" s="340" t="s">
        <v>492</v>
      </c>
      <c r="D685" s="341"/>
      <c r="E685" s="254">
        <v>19.2</v>
      </c>
      <c r="F685" s="376"/>
      <c r="G685" s="255"/>
      <c r="H685" s="256"/>
      <c r="I685" s="251"/>
      <c r="J685" s="257"/>
      <c r="K685" s="251"/>
      <c r="M685" s="252" t="s">
        <v>492</v>
      </c>
      <c r="O685" s="241"/>
    </row>
    <row r="686" spans="1:15" x14ac:dyDescent="0.2">
      <c r="A686" s="250"/>
      <c r="B686" s="253"/>
      <c r="C686" s="340" t="s">
        <v>493</v>
      </c>
      <c r="D686" s="341"/>
      <c r="E686" s="254">
        <v>227.7</v>
      </c>
      <c r="F686" s="376"/>
      <c r="G686" s="255"/>
      <c r="H686" s="256"/>
      <c r="I686" s="251"/>
      <c r="J686" s="257"/>
      <c r="K686" s="251"/>
      <c r="M686" s="252" t="s">
        <v>493</v>
      </c>
      <c r="O686" s="241"/>
    </row>
    <row r="687" spans="1:15" x14ac:dyDescent="0.2">
      <c r="A687" s="250"/>
      <c r="B687" s="253"/>
      <c r="C687" s="340" t="s">
        <v>494</v>
      </c>
      <c r="D687" s="341"/>
      <c r="E687" s="254">
        <v>11.3</v>
      </c>
      <c r="F687" s="376"/>
      <c r="G687" s="255"/>
      <c r="H687" s="256"/>
      <c r="I687" s="251"/>
      <c r="J687" s="257"/>
      <c r="K687" s="251"/>
      <c r="M687" s="252" t="s">
        <v>494</v>
      </c>
      <c r="O687" s="241"/>
    </row>
    <row r="688" spans="1:15" x14ac:dyDescent="0.2">
      <c r="A688" s="250"/>
      <c r="B688" s="253"/>
      <c r="C688" s="340" t="s">
        <v>495</v>
      </c>
      <c r="D688" s="341"/>
      <c r="E688" s="254">
        <v>7.7</v>
      </c>
      <c r="F688" s="376"/>
      <c r="G688" s="255"/>
      <c r="H688" s="256"/>
      <c r="I688" s="251"/>
      <c r="J688" s="257"/>
      <c r="K688" s="251"/>
      <c r="M688" s="252" t="s">
        <v>495</v>
      </c>
      <c r="O688" s="241"/>
    </row>
    <row r="689" spans="1:80" x14ac:dyDescent="0.2">
      <c r="A689" s="250"/>
      <c r="B689" s="253"/>
      <c r="C689" s="340" t="s">
        <v>496</v>
      </c>
      <c r="D689" s="341"/>
      <c r="E689" s="254">
        <v>7.7</v>
      </c>
      <c r="F689" s="376"/>
      <c r="G689" s="255"/>
      <c r="H689" s="256"/>
      <c r="I689" s="251"/>
      <c r="J689" s="257"/>
      <c r="K689" s="251"/>
      <c r="M689" s="252" t="s">
        <v>496</v>
      </c>
      <c r="O689" s="241"/>
    </row>
    <row r="690" spans="1:80" x14ac:dyDescent="0.2">
      <c r="A690" s="250"/>
      <c r="B690" s="253"/>
      <c r="C690" s="340" t="s">
        <v>497</v>
      </c>
      <c r="D690" s="341"/>
      <c r="E690" s="254">
        <v>40.799999999999997</v>
      </c>
      <c r="F690" s="376"/>
      <c r="G690" s="255"/>
      <c r="H690" s="256"/>
      <c r="I690" s="251"/>
      <c r="J690" s="257"/>
      <c r="K690" s="251"/>
      <c r="M690" s="252" t="s">
        <v>497</v>
      </c>
      <c r="O690" s="241"/>
    </row>
    <row r="691" spans="1:80" x14ac:dyDescent="0.2">
      <c r="A691" s="250"/>
      <c r="B691" s="253"/>
      <c r="C691" s="340" t="s">
        <v>498</v>
      </c>
      <c r="D691" s="341"/>
      <c r="E691" s="254">
        <v>138</v>
      </c>
      <c r="F691" s="376"/>
      <c r="G691" s="255"/>
      <c r="H691" s="256"/>
      <c r="I691" s="251"/>
      <c r="J691" s="257"/>
      <c r="K691" s="251"/>
      <c r="M691" s="252" t="s">
        <v>498</v>
      </c>
      <c r="O691" s="241"/>
    </row>
    <row r="692" spans="1:80" x14ac:dyDescent="0.2">
      <c r="A692" s="250"/>
      <c r="B692" s="253"/>
      <c r="C692" s="340" t="s">
        <v>499</v>
      </c>
      <c r="D692" s="341"/>
      <c r="E692" s="254">
        <v>53.4</v>
      </c>
      <c r="F692" s="376"/>
      <c r="G692" s="255"/>
      <c r="H692" s="256"/>
      <c r="I692" s="251"/>
      <c r="J692" s="257"/>
      <c r="K692" s="251"/>
      <c r="M692" s="252" t="s">
        <v>499</v>
      </c>
      <c r="O692" s="241"/>
    </row>
    <row r="693" spans="1:80" x14ac:dyDescent="0.2">
      <c r="A693" s="250"/>
      <c r="B693" s="253"/>
      <c r="C693" s="340" t="s">
        <v>500</v>
      </c>
      <c r="D693" s="341"/>
      <c r="E693" s="254">
        <v>22.2</v>
      </c>
      <c r="F693" s="376"/>
      <c r="G693" s="255"/>
      <c r="H693" s="256"/>
      <c r="I693" s="251"/>
      <c r="J693" s="257"/>
      <c r="K693" s="251"/>
      <c r="M693" s="252" t="s">
        <v>500</v>
      </c>
      <c r="O693" s="241"/>
    </row>
    <row r="694" spans="1:80" x14ac:dyDescent="0.2">
      <c r="A694" s="250"/>
      <c r="B694" s="253"/>
      <c r="C694" s="340" t="s">
        <v>501</v>
      </c>
      <c r="D694" s="341"/>
      <c r="E694" s="254">
        <v>53.4</v>
      </c>
      <c r="F694" s="376"/>
      <c r="G694" s="255"/>
      <c r="H694" s="256"/>
      <c r="I694" s="251"/>
      <c r="J694" s="257"/>
      <c r="K694" s="251"/>
      <c r="M694" s="252" t="s">
        <v>501</v>
      </c>
      <c r="O694" s="241"/>
    </row>
    <row r="695" spans="1:80" x14ac:dyDescent="0.2">
      <c r="A695" s="250"/>
      <c r="B695" s="253"/>
      <c r="C695" s="340" t="s">
        <v>502</v>
      </c>
      <c r="D695" s="341"/>
      <c r="E695" s="254">
        <v>40.4</v>
      </c>
      <c r="F695" s="376"/>
      <c r="G695" s="255"/>
      <c r="H695" s="256"/>
      <c r="I695" s="251"/>
      <c r="J695" s="257"/>
      <c r="K695" s="251"/>
      <c r="M695" s="252" t="s">
        <v>502</v>
      </c>
      <c r="O695" s="241"/>
    </row>
    <row r="696" spans="1:80" x14ac:dyDescent="0.2">
      <c r="A696" s="250"/>
      <c r="B696" s="253"/>
      <c r="C696" s="340" t="s">
        <v>503</v>
      </c>
      <c r="D696" s="341"/>
      <c r="E696" s="254">
        <v>3.3</v>
      </c>
      <c r="F696" s="376"/>
      <c r="G696" s="255"/>
      <c r="H696" s="256"/>
      <c r="I696" s="251"/>
      <c r="J696" s="257"/>
      <c r="K696" s="251"/>
      <c r="M696" s="252" t="s">
        <v>503</v>
      </c>
      <c r="O696" s="241"/>
    </row>
    <row r="697" spans="1:80" x14ac:dyDescent="0.2">
      <c r="A697" s="250"/>
      <c r="B697" s="253"/>
      <c r="C697" s="340" t="s">
        <v>504</v>
      </c>
      <c r="D697" s="341"/>
      <c r="E697" s="254">
        <v>8.4</v>
      </c>
      <c r="F697" s="376"/>
      <c r="G697" s="255"/>
      <c r="H697" s="256"/>
      <c r="I697" s="251"/>
      <c r="J697" s="257"/>
      <c r="K697" s="251"/>
      <c r="M697" s="252" t="s">
        <v>504</v>
      </c>
      <c r="O697" s="241"/>
    </row>
    <row r="698" spans="1:80" x14ac:dyDescent="0.2">
      <c r="A698" s="250"/>
      <c r="B698" s="253"/>
      <c r="C698" s="340" t="s">
        <v>505</v>
      </c>
      <c r="D698" s="341"/>
      <c r="E698" s="254">
        <v>3.5</v>
      </c>
      <c r="F698" s="376"/>
      <c r="G698" s="255"/>
      <c r="H698" s="256"/>
      <c r="I698" s="251"/>
      <c r="J698" s="257"/>
      <c r="K698" s="251"/>
      <c r="M698" s="252" t="s">
        <v>505</v>
      </c>
      <c r="O698" s="241"/>
    </row>
    <row r="699" spans="1:80" x14ac:dyDescent="0.2">
      <c r="A699" s="250"/>
      <c r="B699" s="253"/>
      <c r="C699" s="340" t="s">
        <v>506</v>
      </c>
      <c r="D699" s="341"/>
      <c r="E699" s="254">
        <v>25.35</v>
      </c>
      <c r="F699" s="376"/>
      <c r="G699" s="255"/>
      <c r="H699" s="256"/>
      <c r="I699" s="251"/>
      <c r="J699" s="257"/>
      <c r="K699" s="251"/>
      <c r="M699" s="252" t="s">
        <v>506</v>
      </c>
      <c r="O699" s="241"/>
    </row>
    <row r="700" spans="1:80" x14ac:dyDescent="0.2">
      <c r="A700" s="250"/>
      <c r="B700" s="253"/>
      <c r="C700" s="340" t="s">
        <v>507</v>
      </c>
      <c r="D700" s="341"/>
      <c r="E700" s="254">
        <v>16.899999999999999</v>
      </c>
      <c r="F700" s="376"/>
      <c r="G700" s="255"/>
      <c r="H700" s="256"/>
      <c r="I700" s="251"/>
      <c r="J700" s="257"/>
      <c r="K700" s="251"/>
      <c r="M700" s="252" t="s">
        <v>507</v>
      </c>
      <c r="O700" s="241"/>
    </row>
    <row r="701" spans="1:80" x14ac:dyDescent="0.2">
      <c r="A701" s="250"/>
      <c r="B701" s="253"/>
      <c r="C701" s="347" t="s">
        <v>187</v>
      </c>
      <c r="D701" s="341"/>
      <c r="E701" s="278">
        <v>1161.0500000000002</v>
      </c>
      <c r="F701" s="376"/>
      <c r="G701" s="255"/>
      <c r="H701" s="256"/>
      <c r="I701" s="251"/>
      <c r="J701" s="257"/>
      <c r="K701" s="251"/>
      <c r="M701" s="252" t="s">
        <v>187</v>
      </c>
      <c r="O701" s="241"/>
    </row>
    <row r="702" spans="1:80" x14ac:dyDescent="0.2">
      <c r="A702" s="250"/>
      <c r="B702" s="253"/>
      <c r="C702" s="340" t="s">
        <v>515</v>
      </c>
      <c r="D702" s="341"/>
      <c r="E702" s="254">
        <v>-928.84</v>
      </c>
      <c r="F702" s="376"/>
      <c r="G702" s="255"/>
      <c r="H702" s="256"/>
      <c r="I702" s="251"/>
      <c r="J702" s="257"/>
      <c r="K702" s="251"/>
      <c r="M702" s="252" t="s">
        <v>515</v>
      </c>
      <c r="O702" s="241"/>
    </row>
    <row r="703" spans="1:80" x14ac:dyDescent="0.2">
      <c r="A703" s="242">
        <v>33</v>
      </c>
      <c r="B703" s="243" t="s">
        <v>516</v>
      </c>
      <c r="C703" s="244" t="s">
        <v>517</v>
      </c>
      <c r="D703" s="245" t="s">
        <v>112</v>
      </c>
      <c r="E703" s="246">
        <v>50.372999999999998</v>
      </c>
      <c r="F703" s="375"/>
      <c r="G703" s="247">
        <f>E703*F703</f>
        <v>0</v>
      </c>
      <c r="H703" s="248">
        <v>9.4999999999999998E-3</v>
      </c>
      <c r="I703" s="249">
        <f>E703*H703</f>
        <v>0.47854349999999996</v>
      </c>
      <c r="J703" s="248">
        <v>0</v>
      </c>
      <c r="K703" s="249">
        <f>E703*J703</f>
        <v>0</v>
      </c>
      <c r="O703" s="241">
        <v>2</v>
      </c>
      <c r="AA703" s="214">
        <v>1</v>
      </c>
      <c r="AB703" s="214">
        <v>1</v>
      </c>
      <c r="AC703" s="214">
        <v>1</v>
      </c>
      <c r="AZ703" s="214">
        <v>1</v>
      </c>
      <c r="BA703" s="214">
        <f>IF(AZ703=1,G703,0)</f>
        <v>0</v>
      </c>
      <c r="BB703" s="214">
        <f>IF(AZ703=2,G703,0)</f>
        <v>0</v>
      </c>
      <c r="BC703" s="214">
        <f>IF(AZ703=3,G703,0)</f>
        <v>0</v>
      </c>
      <c r="BD703" s="214">
        <f>IF(AZ703=4,G703,0)</f>
        <v>0</v>
      </c>
      <c r="BE703" s="214">
        <f>IF(AZ703=5,G703,0)</f>
        <v>0</v>
      </c>
      <c r="CA703" s="241">
        <v>1</v>
      </c>
      <c r="CB703" s="241">
        <v>1</v>
      </c>
    </row>
    <row r="704" spans="1:80" ht="22.5" x14ac:dyDescent="0.2">
      <c r="A704" s="250"/>
      <c r="B704" s="253"/>
      <c r="C704" s="340" t="s">
        <v>435</v>
      </c>
      <c r="D704" s="341"/>
      <c r="E704" s="254">
        <v>0</v>
      </c>
      <c r="F704" s="376"/>
      <c r="G704" s="255"/>
      <c r="H704" s="256"/>
      <c r="I704" s="251"/>
      <c r="J704" s="257"/>
      <c r="K704" s="251"/>
      <c r="M704" s="252" t="s">
        <v>435</v>
      </c>
      <c r="O704" s="241"/>
    </row>
    <row r="705" spans="1:15" x14ac:dyDescent="0.2">
      <c r="A705" s="250"/>
      <c r="B705" s="253"/>
      <c r="C705" s="340" t="s">
        <v>436</v>
      </c>
      <c r="D705" s="341"/>
      <c r="E705" s="254">
        <v>0</v>
      </c>
      <c r="F705" s="376"/>
      <c r="G705" s="255"/>
      <c r="H705" s="256"/>
      <c r="I705" s="251"/>
      <c r="J705" s="257"/>
      <c r="K705" s="251"/>
      <c r="M705" s="252" t="s">
        <v>436</v>
      </c>
      <c r="O705" s="241"/>
    </row>
    <row r="706" spans="1:15" x14ac:dyDescent="0.2">
      <c r="A706" s="250"/>
      <c r="B706" s="253"/>
      <c r="C706" s="340" t="s">
        <v>437</v>
      </c>
      <c r="D706" s="341"/>
      <c r="E706" s="254">
        <v>0</v>
      </c>
      <c r="F706" s="376"/>
      <c r="G706" s="255"/>
      <c r="H706" s="256"/>
      <c r="I706" s="251"/>
      <c r="J706" s="257"/>
      <c r="K706" s="251"/>
      <c r="M706" s="252" t="s">
        <v>437</v>
      </c>
      <c r="O706" s="241"/>
    </row>
    <row r="707" spans="1:15" x14ac:dyDescent="0.2">
      <c r="A707" s="250"/>
      <c r="B707" s="253"/>
      <c r="C707" s="340" t="s">
        <v>518</v>
      </c>
      <c r="D707" s="341"/>
      <c r="E707" s="254">
        <v>0</v>
      </c>
      <c r="F707" s="376"/>
      <c r="G707" s="255"/>
      <c r="H707" s="256"/>
      <c r="I707" s="251"/>
      <c r="J707" s="257"/>
      <c r="K707" s="251"/>
      <c r="M707" s="252" t="s">
        <v>518</v>
      </c>
      <c r="O707" s="241"/>
    </row>
    <row r="708" spans="1:15" ht="22.5" x14ac:dyDescent="0.2">
      <c r="A708" s="250"/>
      <c r="B708" s="253"/>
      <c r="C708" s="340" t="s">
        <v>519</v>
      </c>
      <c r="D708" s="341"/>
      <c r="E708" s="254">
        <v>0</v>
      </c>
      <c r="F708" s="376"/>
      <c r="G708" s="255"/>
      <c r="H708" s="256"/>
      <c r="I708" s="251"/>
      <c r="J708" s="257"/>
      <c r="K708" s="251"/>
      <c r="M708" s="252" t="s">
        <v>519</v>
      </c>
      <c r="O708" s="241"/>
    </row>
    <row r="709" spans="1:15" x14ac:dyDescent="0.2">
      <c r="A709" s="250"/>
      <c r="B709" s="253"/>
      <c r="C709" s="340" t="s">
        <v>520</v>
      </c>
      <c r="D709" s="341"/>
      <c r="E709" s="254">
        <v>0</v>
      </c>
      <c r="F709" s="376"/>
      <c r="G709" s="255"/>
      <c r="H709" s="256"/>
      <c r="I709" s="251"/>
      <c r="J709" s="257"/>
      <c r="K709" s="251"/>
      <c r="M709" s="252" t="s">
        <v>520</v>
      </c>
      <c r="O709" s="241"/>
    </row>
    <row r="710" spans="1:15" x14ac:dyDescent="0.2">
      <c r="A710" s="250"/>
      <c r="B710" s="253"/>
      <c r="C710" s="340" t="s">
        <v>181</v>
      </c>
      <c r="D710" s="341"/>
      <c r="E710" s="254">
        <v>0</v>
      </c>
      <c r="F710" s="376"/>
      <c r="G710" s="255"/>
      <c r="H710" s="256"/>
      <c r="I710" s="251"/>
      <c r="J710" s="257"/>
      <c r="K710" s="251"/>
      <c r="M710" s="252" t="s">
        <v>181</v>
      </c>
      <c r="O710" s="241"/>
    </row>
    <row r="711" spans="1:15" x14ac:dyDescent="0.2">
      <c r="A711" s="250"/>
      <c r="B711" s="253"/>
      <c r="C711" s="340" t="s">
        <v>182</v>
      </c>
      <c r="D711" s="341"/>
      <c r="E711" s="254">
        <v>0</v>
      </c>
      <c r="F711" s="376"/>
      <c r="G711" s="255"/>
      <c r="H711" s="256"/>
      <c r="I711" s="251"/>
      <c r="J711" s="257"/>
      <c r="K711" s="251"/>
      <c r="M711" s="252" t="s">
        <v>182</v>
      </c>
      <c r="O711" s="241"/>
    </row>
    <row r="712" spans="1:15" x14ac:dyDescent="0.2">
      <c r="A712" s="250"/>
      <c r="B712" s="253"/>
      <c r="C712" s="340" t="s">
        <v>521</v>
      </c>
      <c r="D712" s="341"/>
      <c r="E712" s="254">
        <v>4.4400000000000004</v>
      </c>
      <c r="F712" s="376"/>
      <c r="G712" s="255"/>
      <c r="H712" s="256"/>
      <c r="I712" s="251"/>
      <c r="J712" s="257"/>
      <c r="K712" s="251"/>
      <c r="M712" s="252" t="s">
        <v>521</v>
      </c>
      <c r="O712" s="241"/>
    </row>
    <row r="713" spans="1:15" x14ac:dyDescent="0.2">
      <c r="A713" s="250"/>
      <c r="B713" s="253"/>
      <c r="C713" s="340" t="s">
        <v>522</v>
      </c>
      <c r="D713" s="341"/>
      <c r="E713" s="254">
        <v>6.4050000000000002</v>
      </c>
      <c r="F713" s="376"/>
      <c r="G713" s="255"/>
      <c r="H713" s="256"/>
      <c r="I713" s="251"/>
      <c r="J713" s="257"/>
      <c r="K713" s="251"/>
      <c r="M713" s="252" t="s">
        <v>522</v>
      </c>
      <c r="O713" s="241"/>
    </row>
    <row r="714" spans="1:15" x14ac:dyDescent="0.2">
      <c r="A714" s="250"/>
      <c r="B714" s="253"/>
      <c r="C714" s="340" t="s">
        <v>523</v>
      </c>
      <c r="D714" s="341"/>
      <c r="E714" s="254">
        <v>5.7030000000000003</v>
      </c>
      <c r="F714" s="376"/>
      <c r="G714" s="255"/>
      <c r="H714" s="256"/>
      <c r="I714" s="251"/>
      <c r="J714" s="257"/>
      <c r="K714" s="251"/>
      <c r="M714" s="252" t="s">
        <v>523</v>
      </c>
      <c r="O714" s="241"/>
    </row>
    <row r="715" spans="1:15" x14ac:dyDescent="0.2">
      <c r="A715" s="250"/>
      <c r="B715" s="253"/>
      <c r="C715" s="340" t="s">
        <v>524</v>
      </c>
      <c r="D715" s="341"/>
      <c r="E715" s="254">
        <v>3</v>
      </c>
      <c r="F715" s="376"/>
      <c r="G715" s="255"/>
      <c r="H715" s="256"/>
      <c r="I715" s="251"/>
      <c r="J715" s="257"/>
      <c r="K715" s="251"/>
      <c r="M715" s="252" t="s">
        <v>524</v>
      </c>
      <c r="O715" s="241"/>
    </row>
    <row r="716" spans="1:15" x14ac:dyDescent="0.2">
      <c r="A716" s="250"/>
      <c r="B716" s="253"/>
      <c r="C716" s="340" t="s">
        <v>525</v>
      </c>
      <c r="D716" s="341"/>
      <c r="E716" s="254">
        <v>2.0099999999999998</v>
      </c>
      <c r="F716" s="376"/>
      <c r="G716" s="255"/>
      <c r="H716" s="256"/>
      <c r="I716" s="251"/>
      <c r="J716" s="257"/>
      <c r="K716" s="251"/>
      <c r="M716" s="252" t="s">
        <v>525</v>
      </c>
      <c r="O716" s="241"/>
    </row>
    <row r="717" spans="1:15" x14ac:dyDescent="0.2">
      <c r="A717" s="250"/>
      <c r="B717" s="253"/>
      <c r="C717" s="347" t="s">
        <v>187</v>
      </c>
      <c r="D717" s="341"/>
      <c r="E717" s="278">
        <v>21.558</v>
      </c>
      <c r="F717" s="376"/>
      <c r="G717" s="255"/>
      <c r="H717" s="256"/>
      <c r="I717" s="251"/>
      <c r="J717" s="257"/>
      <c r="K717" s="251"/>
      <c r="M717" s="252" t="s">
        <v>187</v>
      </c>
      <c r="O717" s="241"/>
    </row>
    <row r="718" spans="1:15" x14ac:dyDescent="0.2">
      <c r="A718" s="250"/>
      <c r="B718" s="253"/>
      <c r="C718" s="340" t="s">
        <v>188</v>
      </c>
      <c r="D718" s="341"/>
      <c r="E718" s="254">
        <v>0</v>
      </c>
      <c r="F718" s="376"/>
      <c r="G718" s="255"/>
      <c r="H718" s="256"/>
      <c r="I718" s="251"/>
      <c r="J718" s="257"/>
      <c r="K718" s="251"/>
      <c r="M718" s="252" t="s">
        <v>188</v>
      </c>
      <c r="O718" s="241"/>
    </row>
    <row r="719" spans="1:15" x14ac:dyDescent="0.2">
      <c r="A719" s="250"/>
      <c r="B719" s="253"/>
      <c r="C719" s="340" t="s">
        <v>526</v>
      </c>
      <c r="D719" s="341"/>
      <c r="E719" s="254">
        <v>4.68</v>
      </c>
      <c r="F719" s="376"/>
      <c r="G719" s="255"/>
      <c r="H719" s="256"/>
      <c r="I719" s="251"/>
      <c r="J719" s="257"/>
      <c r="K719" s="251"/>
      <c r="M719" s="252" t="s">
        <v>526</v>
      </c>
      <c r="O719" s="241"/>
    </row>
    <row r="720" spans="1:15" x14ac:dyDescent="0.2">
      <c r="A720" s="250"/>
      <c r="B720" s="253"/>
      <c r="C720" s="340" t="s">
        <v>527</v>
      </c>
      <c r="D720" s="341"/>
      <c r="E720" s="254">
        <v>6.3</v>
      </c>
      <c r="F720" s="376"/>
      <c r="G720" s="255"/>
      <c r="H720" s="256"/>
      <c r="I720" s="251"/>
      <c r="J720" s="257"/>
      <c r="K720" s="251"/>
      <c r="M720" s="252" t="s">
        <v>527</v>
      </c>
      <c r="O720" s="241"/>
    </row>
    <row r="721" spans="1:80" x14ac:dyDescent="0.2">
      <c r="A721" s="250"/>
      <c r="B721" s="253"/>
      <c r="C721" s="340" t="s">
        <v>528</v>
      </c>
      <c r="D721" s="341"/>
      <c r="E721" s="254">
        <v>5.34</v>
      </c>
      <c r="F721" s="376"/>
      <c r="G721" s="255"/>
      <c r="H721" s="256"/>
      <c r="I721" s="251"/>
      <c r="J721" s="257"/>
      <c r="K721" s="251"/>
      <c r="M721" s="252" t="s">
        <v>528</v>
      </c>
      <c r="O721" s="241"/>
    </row>
    <row r="722" spans="1:80" x14ac:dyDescent="0.2">
      <c r="A722" s="250"/>
      <c r="B722" s="253"/>
      <c r="C722" s="340" t="s">
        <v>529</v>
      </c>
      <c r="D722" s="341"/>
      <c r="E722" s="254">
        <v>3.78</v>
      </c>
      <c r="F722" s="376"/>
      <c r="G722" s="255"/>
      <c r="H722" s="256"/>
      <c r="I722" s="251"/>
      <c r="J722" s="257"/>
      <c r="K722" s="251"/>
      <c r="M722" s="252" t="s">
        <v>529</v>
      </c>
      <c r="O722" s="241"/>
    </row>
    <row r="723" spans="1:80" x14ac:dyDescent="0.2">
      <c r="A723" s="250"/>
      <c r="B723" s="253"/>
      <c r="C723" s="347" t="s">
        <v>187</v>
      </c>
      <c r="D723" s="341"/>
      <c r="E723" s="278">
        <v>20.100000000000001</v>
      </c>
      <c r="F723" s="376"/>
      <c r="G723" s="255"/>
      <c r="H723" s="256"/>
      <c r="I723" s="251"/>
      <c r="J723" s="257"/>
      <c r="K723" s="251"/>
      <c r="M723" s="252" t="s">
        <v>187</v>
      </c>
      <c r="O723" s="241"/>
    </row>
    <row r="724" spans="1:80" x14ac:dyDescent="0.2">
      <c r="A724" s="250"/>
      <c r="B724" s="253"/>
      <c r="C724" s="340" t="s">
        <v>196</v>
      </c>
      <c r="D724" s="341"/>
      <c r="E724" s="254">
        <v>0</v>
      </c>
      <c r="F724" s="376"/>
      <c r="G724" s="255"/>
      <c r="H724" s="256"/>
      <c r="I724" s="251"/>
      <c r="J724" s="257"/>
      <c r="K724" s="251"/>
      <c r="M724" s="252" t="s">
        <v>196</v>
      </c>
      <c r="O724" s="241"/>
    </row>
    <row r="725" spans="1:80" x14ac:dyDescent="0.2">
      <c r="A725" s="250"/>
      <c r="B725" s="253"/>
      <c r="C725" s="340" t="s">
        <v>530</v>
      </c>
      <c r="D725" s="341"/>
      <c r="E725" s="254">
        <v>3.15</v>
      </c>
      <c r="F725" s="376"/>
      <c r="G725" s="255"/>
      <c r="H725" s="256"/>
      <c r="I725" s="251"/>
      <c r="J725" s="257"/>
      <c r="K725" s="251"/>
      <c r="M725" s="252" t="s">
        <v>530</v>
      </c>
      <c r="O725" s="241"/>
    </row>
    <row r="726" spans="1:80" x14ac:dyDescent="0.2">
      <c r="A726" s="250"/>
      <c r="B726" s="253"/>
      <c r="C726" s="340" t="s">
        <v>531</v>
      </c>
      <c r="D726" s="341"/>
      <c r="E726" s="254">
        <v>1.95</v>
      </c>
      <c r="F726" s="376"/>
      <c r="G726" s="255"/>
      <c r="H726" s="256"/>
      <c r="I726" s="251"/>
      <c r="J726" s="257"/>
      <c r="K726" s="251"/>
      <c r="M726" s="252" t="s">
        <v>531</v>
      </c>
      <c r="O726" s="241"/>
    </row>
    <row r="727" spans="1:80" x14ac:dyDescent="0.2">
      <c r="A727" s="250"/>
      <c r="B727" s="253"/>
      <c r="C727" s="340" t="s">
        <v>532</v>
      </c>
      <c r="D727" s="341"/>
      <c r="E727" s="254">
        <v>3.6150000000000002</v>
      </c>
      <c r="F727" s="376"/>
      <c r="G727" s="255"/>
      <c r="H727" s="256"/>
      <c r="I727" s="251"/>
      <c r="J727" s="257"/>
      <c r="K727" s="251"/>
      <c r="M727" s="252" t="s">
        <v>532</v>
      </c>
      <c r="O727" s="241"/>
    </row>
    <row r="728" spans="1:80" x14ac:dyDescent="0.2">
      <c r="A728" s="250"/>
      <c r="B728" s="253"/>
      <c r="C728" s="347" t="s">
        <v>187</v>
      </c>
      <c r="D728" s="341"/>
      <c r="E728" s="278">
        <v>8.7149999999999999</v>
      </c>
      <c r="F728" s="376"/>
      <c r="G728" s="255"/>
      <c r="H728" s="256"/>
      <c r="I728" s="251"/>
      <c r="J728" s="257"/>
      <c r="K728" s="251"/>
      <c r="M728" s="252" t="s">
        <v>187</v>
      </c>
      <c r="O728" s="241"/>
    </row>
    <row r="729" spans="1:80" ht="22.5" x14ac:dyDescent="0.2">
      <c r="A729" s="242">
        <v>34</v>
      </c>
      <c r="B729" s="243" t="s">
        <v>533</v>
      </c>
      <c r="C729" s="244" t="s">
        <v>534</v>
      </c>
      <c r="D729" s="245" t="s">
        <v>112</v>
      </c>
      <c r="E729" s="246">
        <v>105.7705</v>
      </c>
      <c r="F729" s="375"/>
      <c r="G729" s="247">
        <f>E729*F729</f>
        <v>0</v>
      </c>
      <c r="H729" s="248">
        <v>1.856E-2</v>
      </c>
      <c r="I729" s="249">
        <f>E729*H729</f>
        <v>1.96310048</v>
      </c>
      <c r="J729" s="248">
        <v>0</v>
      </c>
      <c r="K729" s="249">
        <f>E729*J729</f>
        <v>0</v>
      </c>
      <c r="O729" s="241">
        <v>2</v>
      </c>
      <c r="AA729" s="214">
        <v>1</v>
      </c>
      <c r="AB729" s="214">
        <v>1</v>
      </c>
      <c r="AC729" s="214">
        <v>1</v>
      </c>
      <c r="AZ729" s="214">
        <v>1</v>
      </c>
      <c r="BA729" s="214">
        <f>IF(AZ729=1,G729,0)</f>
        <v>0</v>
      </c>
      <c r="BB729" s="214">
        <f>IF(AZ729=2,G729,0)</f>
        <v>0</v>
      </c>
      <c r="BC729" s="214">
        <f>IF(AZ729=3,G729,0)</f>
        <v>0</v>
      </c>
      <c r="BD729" s="214">
        <f>IF(AZ729=4,G729,0)</f>
        <v>0</v>
      </c>
      <c r="BE729" s="214">
        <f>IF(AZ729=5,G729,0)</f>
        <v>0</v>
      </c>
      <c r="CA729" s="241">
        <v>1</v>
      </c>
      <c r="CB729" s="241">
        <v>1</v>
      </c>
    </row>
    <row r="730" spans="1:80" ht="22.5" x14ac:dyDescent="0.2">
      <c r="A730" s="250"/>
      <c r="B730" s="253"/>
      <c r="C730" s="340" t="s">
        <v>435</v>
      </c>
      <c r="D730" s="341"/>
      <c r="E730" s="254">
        <v>0</v>
      </c>
      <c r="F730" s="376"/>
      <c r="G730" s="255"/>
      <c r="H730" s="256"/>
      <c r="I730" s="251"/>
      <c r="J730" s="257"/>
      <c r="K730" s="251"/>
      <c r="M730" s="252" t="s">
        <v>435</v>
      </c>
      <c r="O730" s="241"/>
    </row>
    <row r="731" spans="1:80" x14ac:dyDescent="0.2">
      <c r="A731" s="250"/>
      <c r="B731" s="253"/>
      <c r="C731" s="340" t="s">
        <v>436</v>
      </c>
      <c r="D731" s="341"/>
      <c r="E731" s="254">
        <v>0</v>
      </c>
      <c r="F731" s="376"/>
      <c r="G731" s="255"/>
      <c r="H731" s="256"/>
      <c r="I731" s="251"/>
      <c r="J731" s="257"/>
      <c r="K731" s="251"/>
      <c r="M731" s="252" t="s">
        <v>436</v>
      </c>
      <c r="O731" s="241"/>
    </row>
    <row r="732" spans="1:80" x14ac:dyDescent="0.2">
      <c r="A732" s="250"/>
      <c r="B732" s="253"/>
      <c r="C732" s="340" t="s">
        <v>437</v>
      </c>
      <c r="D732" s="341"/>
      <c r="E732" s="254">
        <v>0</v>
      </c>
      <c r="F732" s="376"/>
      <c r="G732" s="255"/>
      <c r="H732" s="256"/>
      <c r="I732" s="251"/>
      <c r="J732" s="257"/>
      <c r="K732" s="251"/>
      <c r="M732" s="252" t="s">
        <v>437</v>
      </c>
      <c r="O732" s="241"/>
    </row>
    <row r="733" spans="1:80" x14ac:dyDescent="0.2">
      <c r="A733" s="250"/>
      <c r="B733" s="253"/>
      <c r="C733" s="340" t="s">
        <v>518</v>
      </c>
      <c r="D733" s="341"/>
      <c r="E733" s="254">
        <v>0</v>
      </c>
      <c r="F733" s="376"/>
      <c r="G733" s="255"/>
      <c r="H733" s="256"/>
      <c r="I733" s="251"/>
      <c r="J733" s="257"/>
      <c r="K733" s="251"/>
      <c r="M733" s="252" t="s">
        <v>518</v>
      </c>
      <c r="O733" s="241"/>
    </row>
    <row r="734" spans="1:80" ht="22.5" x14ac:dyDescent="0.2">
      <c r="A734" s="250"/>
      <c r="B734" s="253"/>
      <c r="C734" s="340" t="s">
        <v>519</v>
      </c>
      <c r="D734" s="341"/>
      <c r="E734" s="254">
        <v>0</v>
      </c>
      <c r="F734" s="376"/>
      <c r="G734" s="255"/>
      <c r="H734" s="256"/>
      <c r="I734" s="251"/>
      <c r="J734" s="257"/>
      <c r="K734" s="251"/>
      <c r="M734" s="252" t="s">
        <v>519</v>
      </c>
      <c r="O734" s="241"/>
    </row>
    <row r="735" spans="1:80" x14ac:dyDescent="0.2">
      <c r="A735" s="250"/>
      <c r="B735" s="253"/>
      <c r="C735" s="340" t="s">
        <v>520</v>
      </c>
      <c r="D735" s="341"/>
      <c r="E735" s="254">
        <v>0</v>
      </c>
      <c r="F735" s="376"/>
      <c r="G735" s="255"/>
      <c r="H735" s="256"/>
      <c r="I735" s="251"/>
      <c r="J735" s="257"/>
      <c r="K735" s="251"/>
      <c r="M735" s="252" t="s">
        <v>520</v>
      </c>
      <c r="O735" s="241"/>
    </row>
    <row r="736" spans="1:80" x14ac:dyDescent="0.2">
      <c r="A736" s="250"/>
      <c r="B736" s="253"/>
      <c r="C736" s="340" t="s">
        <v>441</v>
      </c>
      <c r="D736" s="341"/>
      <c r="E736" s="254">
        <v>0</v>
      </c>
      <c r="F736" s="376"/>
      <c r="G736" s="255"/>
      <c r="H736" s="256"/>
      <c r="I736" s="251"/>
      <c r="J736" s="257"/>
      <c r="K736" s="251"/>
      <c r="M736" s="252" t="s">
        <v>441</v>
      </c>
      <c r="O736" s="241"/>
    </row>
    <row r="737" spans="1:15" x14ac:dyDescent="0.2">
      <c r="A737" s="250"/>
      <c r="B737" s="253"/>
      <c r="C737" s="340" t="s">
        <v>535</v>
      </c>
      <c r="D737" s="341"/>
      <c r="E737" s="254">
        <v>0</v>
      </c>
      <c r="F737" s="376"/>
      <c r="G737" s="255"/>
      <c r="H737" s="256"/>
      <c r="I737" s="251"/>
      <c r="J737" s="257"/>
      <c r="K737" s="251"/>
      <c r="M737" s="252" t="s">
        <v>535</v>
      </c>
      <c r="O737" s="241"/>
    </row>
    <row r="738" spans="1:15" x14ac:dyDescent="0.2">
      <c r="A738" s="250"/>
      <c r="B738" s="253"/>
      <c r="C738" s="340" t="s">
        <v>181</v>
      </c>
      <c r="D738" s="341"/>
      <c r="E738" s="254">
        <v>0</v>
      </c>
      <c r="F738" s="376"/>
      <c r="G738" s="255"/>
      <c r="H738" s="256"/>
      <c r="I738" s="251"/>
      <c r="J738" s="257"/>
      <c r="K738" s="251"/>
      <c r="M738" s="252" t="s">
        <v>181</v>
      </c>
      <c r="O738" s="241"/>
    </row>
    <row r="739" spans="1:15" x14ac:dyDescent="0.2">
      <c r="A739" s="250"/>
      <c r="B739" s="253"/>
      <c r="C739" s="340" t="s">
        <v>182</v>
      </c>
      <c r="D739" s="341"/>
      <c r="E739" s="254">
        <v>0</v>
      </c>
      <c r="F739" s="376"/>
      <c r="G739" s="255"/>
      <c r="H739" s="256"/>
      <c r="I739" s="251"/>
      <c r="J739" s="257"/>
      <c r="K739" s="251"/>
      <c r="M739" s="252" t="s">
        <v>182</v>
      </c>
      <c r="O739" s="241"/>
    </row>
    <row r="740" spans="1:15" x14ac:dyDescent="0.2">
      <c r="A740" s="250"/>
      <c r="B740" s="253"/>
      <c r="C740" s="340" t="s">
        <v>536</v>
      </c>
      <c r="D740" s="341"/>
      <c r="E740" s="254">
        <v>14.6205</v>
      </c>
      <c r="F740" s="376"/>
      <c r="G740" s="255"/>
      <c r="H740" s="256"/>
      <c r="I740" s="251"/>
      <c r="J740" s="257"/>
      <c r="K740" s="251"/>
      <c r="M740" s="252" t="s">
        <v>536</v>
      </c>
      <c r="O740" s="241"/>
    </row>
    <row r="741" spans="1:15" x14ac:dyDescent="0.2">
      <c r="A741" s="250"/>
      <c r="B741" s="253"/>
      <c r="C741" s="340" t="s">
        <v>521</v>
      </c>
      <c r="D741" s="341"/>
      <c r="E741" s="254">
        <v>4.4400000000000004</v>
      </c>
      <c r="F741" s="376"/>
      <c r="G741" s="255"/>
      <c r="H741" s="256"/>
      <c r="I741" s="251"/>
      <c r="J741" s="257"/>
      <c r="K741" s="251"/>
      <c r="M741" s="252" t="s">
        <v>521</v>
      </c>
      <c r="O741" s="241"/>
    </row>
    <row r="742" spans="1:15" x14ac:dyDescent="0.2">
      <c r="A742" s="250"/>
      <c r="B742" s="253"/>
      <c r="C742" s="340" t="s">
        <v>522</v>
      </c>
      <c r="D742" s="341"/>
      <c r="E742" s="254">
        <v>6.4050000000000002</v>
      </c>
      <c r="F742" s="376"/>
      <c r="G742" s="255"/>
      <c r="H742" s="256"/>
      <c r="I742" s="251"/>
      <c r="J742" s="257"/>
      <c r="K742" s="251"/>
      <c r="M742" s="252" t="s">
        <v>522</v>
      </c>
      <c r="O742" s="241"/>
    </row>
    <row r="743" spans="1:15" x14ac:dyDescent="0.2">
      <c r="A743" s="250"/>
      <c r="B743" s="253"/>
      <c r="C743" s="340" t="s">
        <v>523</v>
      </c>
      <c r="D743" s="341"/>
      <c r="E743" s="254">
        <v>5.7030000000000003</v>
      </c>
      <c r="F743" s="376"/>
      <c r="G743" s="255"/>
      <c r="H743" s="256"/>
      <c r="I743" s="251"/>
      <c r="J743" s="257"/>
      <c r="K743" s="251"/>
      <c r="M743" s="252" t="s">
        <v>523</v>
      </c>
      <c r="O743" s="241"/>
    </row>
    <row r="744" spans="1:15" x14ac:dyDescent="0.2">
      <c r="A744" s="250"/>
      <c r="B744" s="253"/>
      <c r="C744" s="340" t="s">
        <v>537</v>
      </c>
      <c r="D744" s="341"/>
      <c r="E744" s="254">
        <v>4.3</v>
      </c>
      <c r="F744" s="376"/>
      <c r="G744" s="255"/>
      <c r="H744" s="256"/>
      <c r="I744" s="251"/>
      <c r="J744" s="257"/>
      <c r="K744" s="251"/>
      <c r="M744" s="252" t="s">
        <v>537</v>
      </c>
      <c r="O744" s="241"/>
    </row>
    <row r="745" spans="1:15" x14ac:dyDescent="0.2">
      <c r="A745" s="250"/>
      <c r="B745" s="253"/>
      <c r="C745" s="340" t="s">
        <v>525</v>
      </c>
      <c r="D745" s="341"/>
      <c r="E745" s="254">
        <v>2.0099999999999998</v>
      </c>
      <c r="F745" s="376"/>
      <c r="G745" s="255"/>
      <c r="H745" s="256"/>
      <c r="I745" s="251"/>
      <c r="J745" s="257"/>
      <c r="K745" s="251"/>
      <c r="M745" s="252" t="s">
        <v>525</v>
      </c>
      <c r="O745" s="241"/>
    </row>
    <row r="746" spans="1:15" x14ac:dyDescent="0.2">
      <c r="A746" s="250"/>
      <c r="B746" s="253"/>
      <c r="C746" s="347" t="s">
        <v>187</v>
      </c>
      <c r="D746" s="341"/>
      <c r="E746" s="278">
        <v>37.478499999999997</v>
      </c>
      <c r="F746" s="376"/>
      <c r="G746" s="255"/>
      <c r="H746" s="256"/>
      <c r="I746" s="251"/>
      <c r="J746" s="257"/>
      <c r="K746" s="251"/>
      <c r="M746" s="252" t="s">
        <v>187</v>
      </c>
      <c r="O746" s="241"/>
    </row>
    <row r="747" spans="1:15" x14ac:dyDescent="0.2">
      <c r="A747" s="250"/>
      <c r="B747" s="253"/>
      <c r="C747" s="340" t="s">
        <v>188</v>
      </c>
      <c r="D747" s="341"/>
      <c r="E747" s="254">
        <v>0</v>
      </c>
      <c r="F747" s="376"/>
      <c r="G747" s="255"/>
      <c r="H747" s="256"/>
      <c r="I747" s="251"/>
      <c r="J747" s="257"/>
      <c r="K747" s="251"/>
      <c r="M747" s="252" t="s">
        <v>188</v>
      </c>
      <c r="O747" s="241"/>
    </row>
    <row r="748" spans="1:15" x14ac:dyDescent="0.2">
      <c r="A748" s="250"/>
      <c r="B748" s="253"/>
      <c r="C748" s="340" t="s">
        <v>526</v>
      </c>
      <c r="D748" s="341"/>
      <c r="E748" s="254">
        <v>4.68</v>
      </c>
      <c r="F748" s="376"/>
      <c r="G748" s="255"/>
      <c r="H748" s="256"/>
      <c r="I748" s="251"/>
      <c r="J748" s="257"/>
      <c r="K748" s="251"/>
      <c r="M748" s="252" t="s">
        <v>526</v>
      </c>
      <c r="O748" s="241"/>
    </row>
    <row r="749" spans="1:15" x14ac:dyDescent="0.2">
      <c r="A749" s="250"/>
      <c r="B749" s="253"/>
      <c r="C749" s="340" t="s">
        <v>527</v>
      </c>
      <c r="D749" s="341"/>
      <c r="E749" s="254">
        <v>6.3</v>
      </c>
      <c r="F749" s="376"/>
      <c r="G749" s="255"/>
      <c r="H749" s="256"/>
      <c r="I749" s="251"/>
      <c r="J749" s="257"/>
      <c r="K749" s="251"/>
      <c r="M749" s="252" t="s">
        <v>527</v>
      </c>
      <c r="O749" s="241"/>
    </row>
    <row r="750" spans="1:15" x14ac:dyDescent="0.2">
      <c r="A750" s="250"/>
      <c r="B750" s="253"/>
      <c r="C750" s="340" t="s">
        <v>538</v>
      </c>
      <c r="D750" s="341"/>
      <c r="E750" s="254">
        <v>12.51</v>
      </c>
      <c r="F750" s="376"/>
      <c r="G750" s="255"/>
      <c r="H750" s="256"/>
      <c r="I750" s="251"/>
      <c r="J750" s="257"/>
      <c r="K750" s="251"/>
      <c r="M750" s="252" t="s">
        <v>538</v>
      </c>
      <c r="O750" s="241"/>
    </row>
    <row r="751" spans="1:15" x14ac:dyDescent="0.2">
      <c r="A751" s="250"/>
      <c r="B751" s="253"/>
      <c r="C751" s="340" t="s">
        <v>539</v>
      </c>
      <c r="D751" s="341"/>
      <c r="E751" s="254">
        <v>10.65</v>
      </c>
      <c r="F751" s="376"/>
      <c r="G751" s="255"/>
      <c r="H751" s="256"/>
      <c r="I751" s="251"/>
      <c r="J751" s="257"/>
      <c r="K751" s="251"/>
      <c r="M751" s="252" t="s">
        <v>539</v>
      </c>
      <c r="O751" s="241"/>
    </row>
    <row r="752" spans="1:15" x14ac:dyDescent="0.2">
      <c r="A752" s="250"/>
      <c r="B752" s="253"/>
      <c r="C752" s="347" t="s">
        <v>187</v>
      </c>
      <c r="D752" s="341"/>
      <c r="E752" s="278">
        <v>34.14</v>
      </c>
      <c r="F752" s="376"/>
      <c r="G752" s="255"/>
      <c r="H752" s="256"/>
      <c r="I752" s="251"/>
      <c r="J752" s="257"/>
      <c r="K752" s="251"/>
      <c r="M752" s="252" t="s">
        <v>187</v>
      </c>
      <c r="O752" s="241"/>
    </row>
    <row r="753" spans="1:80" x14ac:dyDescent="0.2">
      <c r="A753" s="250"/>
      <c r="B753" s="253"/>
      <c r="C753" s="340" t="s">
        <v>196</v>
      </c>
      <c r="D753" s="341"/>
      <c r="E753" s="254">
        <v>0</v>
      </c>
      <c r="F753" s="376"/>
      <c r="G753" s="255"/>
      <c r="H753" s="256"/>
      <c r="I753" s="251"/>
      <c r="J753" s="257"/>
      <c r="K753" s="251"/>
      <c r="M753" s="252" t="s">
        <v>196</v>
      </c>
      <c r="O753" s="241"/>
    </row>
    <row r="754" spans="1:80" x14ac:dyDescent="0.2">
      <c r="A754" s="250"/>
      <c r="B754" s="253"/>
      <c r="C754" s="340" t="s">
        <v>540</v>
      </c>
      <c r="D754" s="341"/>
      <c r="E754" s="254">
        <v>5.9969999999999999</v>
      </c>
      <c r="F754" s="376"/>
      <c r="G754" s="255"/>
      <c r="H754" s="256"/>
      <c r="I754" s="251"/>
      <c r="J754" s="257"/>
      <c r="K754" s="251"/>
      <c r="M754" s="252" t="s">
        <v>540</v>
      </c>
      <c r="O754" s="241"/>
    </row>
    <row r="755" spans="1:80" x14ac:dyDescent="0.2">
      <c r="A755" s="250"/>
      <c r="B755" s="253"/>
      <c r="C755" s="340" t="s">
        <v>541</v>
      </c>
      <c r="D755" s="341"/>
      <c r="E755" s="254">
        <v>6.45</v>
      </c>
      <c r="F755" s="376"/>
      <c r="G755" s="255"/>
      <c r="H755" s="256"/>
      <c r="I755" s="251"/>
      <c r="J755" s="257"/>
      <c r="K755" s="251"/>
      <c r="M755" s="252" t="s">
        <v>541</v>
      </c>
      <c r="O755" s="241"/>
    </row>
    <row r="756" spans="1:80" x14ac:dyDescent="0.2">
      <c r="A756" s="250"/>
      <c r="B756" s="253"/>
      <c r="C756" s="340" t="s">
        <v>542</v>
      </c>
      <c r="D756" s="341"/>
      <c r="E756" s="254">
        <v>5.4</v>
      </c>
      <c r="F756" s="376"/>
      <c r="G756" s="255"/>
      <c r="H756" s="256"/>
      <c r="I756" s="251"/>
      <c r="J756" s="257"/>
      <c r="K756" s="251"/>
      <c r="M756" s="252" t="s">
        <v>542</v>
      </c>
      <c r="O756" s="241"/>
    </row>
    <row r="757" spans="1:80" x14ac:dyDescent="0.2">
      <c r="A757" s="250"/>
      <c r="B757" s="253"/>
      <c r="C757" s="340" t="s">
        <v>543</v>
      </c>
      <c r="D757" s="341"/>
      <c r="E757" s="254">
        <v>5.34</v>
      </c>
      <c r="F757" s="376"/>
      <c r="G757" s="255"/>
      <c r="H757" s="256"/>
      <c r="I757" s="251"/>
      <c r="J757" s="257"/>
      <c r="K757" s="251"/>
      <c r="M757" s="252" t="s">
        <v>543</v>
      </c>
      <c r="O757" s="241"/>
    </row>
    <row r="758" spans="1:80" x14ac:dyDescent="0.2">
      <c r="A758" s="250"/>
      <c r="B758" s="253"/>
      <c r="C758" s="340" t="s">
        <v>544</v>
      </c>
      <c r="D758" s="341"/>
      <c r="E758" s="254">
        <v>7.35</v>
      </c>
      <c r="F758" s="376"/>
      <c r="G758" s="255"/>
      <c r="H758" s="256"/>
      <c r="I758" s="251"/>
      <c r="J758" s="257"/>
      <c r="K758" s="251"/>
      <c r="M758" s="252" t="s">
        <v>544</v>
      </c>
      <c r="O758" s="241"/>
    </row>
    <row r="759" spans="1:80" x14ac:dyDescent="0.2">
      <c r="A759" s="250"/>
      <c r="B759" s="253"/>
      <c r="C759" s="340" t="s">
        <v>532</v>
      </c>
      <c r="D759" s="341"/>
      <c r="E759" s="254">
        <v>3.6150000000000002</v>
      </c>
      <c r="F759" s="376"/>
      <c r="G759" s="255"/>
      <c r="H759" s="256"/>
      <c r="I759" s="251"/>
      <c r="J759" s="257"/>
      <c r="K759" s="251"/>
      <c r="M759" s="252" t="s">
        <v>532</v>
      </c>
      <c r="O759" s="241"/>
    </row>
    <row r="760" spans="1:80" x14ac:dyDescent="0.2">
      <c r="A760" s="250"/>
      <c r="B760" s="253"/>
      <c r="C760" s="347" t="s">
        <v>187</v>
      </c>
      <c r="D760" s="341"/>
      <c r="E760" s="278">
        <v>34.152000000000001</v>
      </c>
      <c r="F760" s="376"/>
      <c r="G760" s="255"/>
      <c r="H760" s="256"/>
      <c r="I760" s="251"/>
      <c r="J760" s="257"/>
      <c r="K760" s="251"/>
      <c r="M760" s="252" t="s">
        <v>187</v>
      </c>
      <c r="O760" s="241"/>
    </row>
    <row r="761" spans="1:80" x14ac:dyDescent="0.2">
      <c r="A761" s="242">
        <v>35</v>
      </c>
      <c r="B761" s="243" t="s">
        <v>545</v>
      </c>
      <c r="C761" s="244" t="s">
        <v>546</v>
      </c>
      <c r="D761" s="245" t="s">
        <v>112</v>
      </c>
      <c r="E761" s="246">
        <v>120.53</v>
      </c>
      <c r="F761" s="375"/>
      <c r="G761" s="247">
        <f>E761*F761</f>
        <v>0</v>
      </c>
      <c r="H761" s="248">
        <v>9.2999999999999992E-3</v>
      </c>
      <c r="I761" s="249">
        <f>E761*H761</f>
        <v>1.1209289999999998</v>
      </c>
      <c r="J761" s="248">
        <v>0</v>
      </c>
      <c r="K761" s="249">
        <f>E761*J761</f>
        <v>0</v>
      </c>
      <c r="O761" s="241">
        <v>2</v>
      </c>
      <c r="AA761" s="214">
        <v>1</v>
      </c>
      <c r="AB761" s="214">
        <v>1</v>
      </c>
      <c r="AC761" s="214">
        <v>1</v>
      </c>
      <c r="AZ761" s="214">
        <v>1</v>
      </c>
      <c r="BA761" s="214">
        <f>IF(AZ761=1,G761,0)</f>
        <v>0</v>
      </c>
      <c r="BB761" s="214">
        <f>IF(AZ761=2,G761,0)</f>
        <v>0</v>
      </c>
      <c r="BC761" s="214">
        <f>IF(AZ761=3,G761,0)</f>
        <v>0</v>
      </c>
      <c r="BD761" s="214">
        <f>IF(AZ761=4,G761,0)</f>
        <v>0</v>
      </c>
      <c r="BE761" s="214">
        <f>IF(AZ761=5,G761,0)</f>
        <v>0</v>
      </c>
      <c r="CA761" s="241">
        <v>1</v>
      </c>
      <c r="CB761" s="241">
        <v>1</v>
      </c>
    </row>
    <row r="762" spans="1:80" ht="22.5" x14ac:dyDescent="0.2">
      <c r="A762" s="250"/>
      <c r="B762" s="253"/>
      <c r="C762" s="340" t="s">
        <v>435</v>
      </c>
      <c r="D762" s="341"/>
      <c r="E762" s="254">
        <v>0</v>
      </c>
      <c r="F762" s="376"/>
      <c r="G762" s="255"/>
      <c r="H762" s="256"/>
      <c r="I762" s="251"/>
      <c r="J762" s="257"/>
      <c r="K762" s="251"/>
      <c r="M762" s="252" t="s">
        <v>435</v>
      </c>
      <c r="O762" s="241"/>
    </row>
    <row r="763" spans="1:80" x14ac:dyDescent="0.2">
      <c r="A763" s="250"/>
      <c r="B763" s="253"/>
      <c r="C763" s="340" t="s">
        <v>436</v>
      </c>
      <c r="D763" s="341"/>
      <c r="E763" s="254">
        <v>0</v>
      </c>
      <c r="F763" s="376"/>
      <c r="G763" s="255"/>
      <c r="H763" s="256"/>
      <c r="I763" s="251"/>
      <c r="J763" s="257"/>
      <c r="K763" s="251"/>
      <c r="M763" s="252" t="s">
        <v>436</v>
      </c>
      <c r="O763" s="241"/>
    </row>
    <row r="764" spans="1:80" x14ac:dyDescent="0.2">
      <c r="A764" s="250"/>
      <c r="B764" s="253"/>
      <c r="C764" s="340" t="s">
        <v>437</v>
      </c>
      <c r="D764" s="341"/>
      <c r="E764" s="254">
        <v>0</v>
      </c>
      <c r="F764" s="376"/>
      <c r="G764" s="255"/>
      <c r="H764" s="256"/>
      <c r="I764" s="251"/>
      <c r="J764" s="257"/>
      <c r="K764" s="251"/>
      <c r="M764" s="252" t="s">
        <v>437</v>
      </c>
      <c r="O764" s="241"/>
    </row>
    <row r="765" spans="1:80" x14ac:dyDescent="0.2">
      <c r="A765" s="250"/>
      <c r="B765" s="253"/>
      <c r="C765" s="340" t="s">
        <v>246</v>
      </c>
      <c r="D765" s="341"/>
      <c r="E765" s="254">
        <v>0</v>
      </c>
      <c r="F765" s="376"/>
      <c r="G765" s="255"/>
      <c r="H765" s="256"/>
      <c r="I765" s="251"/>
      <c r="J765" s="257"/>
      <c r="K765" s="251"/>
      <c r="M765" s="252" t="s">
        <v>246</v>
      </c>
      <c r="O765" s="241"/>
    </row>
    <row r="766" spans="1:80" x14ac:dyDescent="0.2">
      <c r="A766" s="250"/>
      <c r="B766" s="253"/>
      <c r="C766" s="340" t="s">
        <v>247</v>
      </c>
      <c r="D766" s="341"/>
      <c r="E766" s="254">
        <v>0</v>
      </c>
      <c r="F766" s="376"/>
      <c r="G766" s="255"/>
      <c r="H766" s="256"/>
      <c r="I766" s="251"/>
      <c r="J766" s="257"/>
      <c r="K766" s="251"/>
      <c r="M766" s="252" t="s">
        <v>247</v>
      </c>
      <c r="O766" s="241"/>
    </row>
    <row r="767" spans="1:80" x14ac:dyDescent="0.2">
      <c r="A767" s="250"/>
      <c r="B767" s="253"/>
      <c r="C767" s="340" t="s">
        <v>547</v>
      </c>
      <c r="D767" s="341"/>
      <c r="E767" s="254">
        <v>1.2</v>
      </c>
      <c r="F767" s="376"/>
      <c r="G767" s="255"/>
      <c r="H767" s="256"/>
      <c r="I767" s="251"/>
      <c r="J767" s="257"/>
      <c r="K767" s="251"/>
      <c r="M767" s="252" t="s">
        <v>547</v>
      </c>
      <c r="O767" s="241"/>
    </row>
    <row r="768" spans="1:80" x14ac:dyDescent="0.2">
      <c r="A768" s="250"/>
      <c r="B768" s="253"/>
      <c r="C768" s="340" t="s">
        <v>548</v>
      </c>
      <c r="D768" s="341"/>
      <c r="E768" s="254">
        <v>3</v>
      </c>
      <c r="F768" s="376"/>
      <c r="G768" s="255"/>
      <c r="H768" s="256"/>
      <c r="I768" s="251"/>
      <c r="J768" s="257"/>
      <c r="K768" s="251"/>
      <c r="M768" s="252" t="s">
        <v>548</v>
      </c>
      <c r="O768" s="241"/>
    </row>
    <row r="769" spans="1:15" x14ac:dyDescent="0.2">
      <c r="A769" s="250"/>
      <c r="B769" s="253"/>
      <c r="C769" s="340" t="s">
        <v>549</v>
      </c>
      <c r="D769" s="341"/>
      <c r="E769" s="254">
        <v>1.1499999999999999</v>
      </c>
      <c r="F769" s="376"/>
      <c r="G769" s="255"/>
      <c r="H769" s="256"/>
      <c r="I769" s="251"/>
      <c r="J769" s="257"/>
      <c r="K769" s="251"/>
      <c r="M769" s="252" t="s">
        <v>549</v>
      </c>
      <c r="O769" s="241"/>
    </row>
    <row r="770" spans="1:15" x14ac:dyDescent="0.2">
      <c r="A770" s="250"/>
      <c r="B770" s="253"/>
      <c r="C770" s="340" t="s">
        <v>550</v>
      </c>
      <c r="D770" s="341"/>
      <c r="E770" s="254">
        <v>2.5499999999999998</v>
      </c>
      <c r="F770" s="376"/>
      <c r="G770" s="255"/>
      <c r="H770" s="256"/>
      <c r="I770" s="251"/>
      <c r="J770" s="257"/>
      <c r="K770" s="251"/>
      <c r="M770" s="252" t="s">
        <v>550</v>
      </c>
      <c r="O770" s="241"/>
    </row>
    <row r="771" spans="1:15" x14ac:dyDescent="0.2">
      <c r="A771" s="250"/>
      <c r="B771" s="253"/>
      <c r="C771" s="340" t="s">
        <v>551</v>
      </c>
      <c r="D771" s="341"/>
      <c r="E771" s="254">
        <v>0.55000000000000004</v>
      </c>
      <c r="F771" s="376"/>
      <c r="G771" s="255"/>
      <c r="H771" s="256"/>
      <c r="I771" s="251"/>
      <c r="J771" s="257"/>
      <c r="K771" s="251"/>
      <c r="M771" s="252" t="s">
        <v>551</v>
      </c>
      <c r="O771" s="241"/>
    </row>
    <row r="772" spans="1:15" x14ac:dyDescent="0.2">
      <c r="A772" s="250"/>
      <c r="B772" s="253"/>
      <c r="C772" s="340" t="s">
        <v>552</v>
      </c>
      <c r="D772" s="341"/>
      <c r="E772" s="254">
        <v>0.9</v>
      </c>
      <c r="F772" s="376"/>
      <c r="G772" s="255"/>
      <c r="H772" s="256"/>
      <c r="I772" s="251"/>
      <c r="J772" s="257"/>
      <c r="K772" s="251"/>
      <c r="M772" s="252" t="s">
        <v>552</v>
      </c>
      <c r="O772" s="241"/>
    </row>
    <row r="773" spans="1:15" x14ac:dyDescent="0.2">
      <c r="A773" s="250"/>
      <c r="B773" s="253"/>
      <c r="C773" s="340" t="s">
        <v>553</v>
      </c>
      <c r="D773" s="341"/>
      <c r="E773" s="254">
        <v>2.2999999999999998</v>
      </c>
      <c r="F773" s="376"/>
      <c r="G773" s="255"/>
      <c r="H773" s="256"/>
      <c r="I773" s="251"/>
      <c r="J773" s="257"/>
      <c r="K773" s="251"/>
      <c r="M773" s="252" t="s">
        <v>553</v>
      </c>
      <c r="O773" s="241"/>
    </row>
    <row r="774" spans="1:15" x14ac:dyDescent="0.2">
      <c r="A774" s="250"/>
      <c r="B774" s="253"/>
      <c r="C774" s="340" t="s">
        <v>554</v>
      </c>
      <c r="D774" s="341"/>
      <c r="E774" s="254">
        <v>1.5</v>
      </c>
      <c r="F774" s="376"/>
      <c r="G774" s="255"/>
      <c r="H774" s="256"/>
      <c r="I774" s="251"/>
      <c r="J774" s="257"/>
      <c r="K774" s="251"/>
      <c r="M774" s="252" t="s">
        <v>554</v>
      </c>
      <c r="O774" s="241"/>
    </row>
    <row r="775" spans="1:15" x14ac:dyDescent="0.2">
      <c r="A775" s="250"/>
      <c r="B775" s="253"/>
      <c r="C775" s="340" t="s">
        <v>555</v>
      </c>
      <c r="D775" s="341"/>
      <c r="E775" s="254">
        <v>1.2</v>
      </c>
      <c r="F775" s="376"/>
      <c r="G775" s="255"/>
      <c r="H775" s="256"/>
      <c r="I775" s="251"/>
      <c r="J775" s="257"/>
      <c r="K775" s="251"/>
      <c r="M775" s="252" t="s">
        <v>555</v>
      </c>
      <c r="O775" s="241"/>
    </row>
    <row r="776" spans="1:15" x14ac:dyDescent="0.2">
      <c r="A776" s="250"/>
      <c r="B776" s="253"/>
      <c r="C776" s="340" t="s">
        <v>556</v>
      </c>
      <c r="D776" s="341"/>
      <c r="E776" s="254">
        <v>2</v>
      </c>
      <c r="F776" s="376"/>
      <c r="G776" s="255"/>
      <c r="H776" s="256"/>
      <c r="I776" s="251"/>
      <c r="J776" s="257"/>
      <c r="K776" s="251"/>
      <c r="M776" s="252" t="s">
        <v>556</v>
      </c>
      <c r="O776" s="241"/>
    </row>
    <row r="777" spans="1:15" x14ac:dyDescent="0.2">
      <c r="A777" s="250"/>
      <c r="B777" s="253"/>
      <c r="C777" s="340" t="s">
        <v>557</v>
      </c>
      <c r="D777" s="341"/>
      <c r="E777" s="254">
        <v>0.6</v>
      </c>
      <c r="F777" s="376"/>
      <c r="G777" s="255"/>
      <c r="H777" s="256"/>
      <c r="I777" s="251"/>
      <c r="J777" s="257"/>
      <c r="K777" s="251"/>
      <c r="M777" s="252" t="s">
        <v>557</v>
      </c>
      <c r="O777" s="241"/>
    </row>
    <row r="778" spans="1:15" x14ac:dyDescent="0.2">
      <c r="A778" s="250"/>
      <c r="B778" s="253"/>
      <c r="C778" s="340" t="s">
        <v>558</v>
      </c>
      <c r="D778" s="341"/>
      <c r="E778" s="254">
        <v>5</v>
      </c>
      <c r="F778" s="376"/>
      <c r="G778" s="255"/>
      <c r="H778" s="256"/>
      <c r="I778" s="251"/>
      <c r="J778" s="257"/>
      <c r="K778" s="251"/>
      <c r="M778" s="252" t="s">
        <v>558</v>
      </c>
      <c r="O778" s="241"/>
    </row>
    <row r="779" spans="1:15" x14ac:dyDescent="0.2">
      <c r="A779" s="250"/>
      <c r="B779" s="253"/>
      <c r="C779" s="340" t="s">
        <v>559</v>
      </c>
      <c r="D779" s="341"/>
      <c r="E779" s="254">
        <v>3.6</v>
      </c>
      <c r="F779" s="376"/>
      <c r="G779" s="255"/>
      <c r="H779" s="256"/>
      <c r="I779" s="251"/>
      <c r="J779" s="257"/>
      <c r="K779" s="251"/>
      <c r="M779" s="252" t="s">
        <v>559</v>
      </c>
      <c r="O779" s="241"/>
    </row>
    <row r="780" spans="1:15" x14ac:dyDescent="0.2">
      <c r="A780" s="250"/>
      <c r="B780" s="253"/>
      <c r="C780" s="340" t="s">
        <v>560</v>
      </c>
      <c r="D780" s="341"/>
      <c r="E780" s="254">
        <v>1.1000000000000001</v>
      </c>
      <c r="F780" s="376"/>
      <c r="G780" s="255"/>
      <c r="H780" s="256"/>
      <c r="I780" s="251"/>
      <c r="J780" s="257"/>
      <c r="K780" s="251"/>
      <c r="M780" s="252" t="s">
        <v>560</v>
      </c>
      <c r="O780" s="241"/>
    </row>
    <row r="781" spans="1:15" x14ac:dyDescent="0.2">
      <c r="A781" s="250"/>
      <c r="B781" s="253"/>
      <c r="C781" s="340" t="s">
        <v>561</v>
      </c>
      <c r="D781" s="341"/>
      <c r="E781" s="254">
        <v>0.9</v>
      </c>
      <c r="F781" s="376"/>
      <c r="G781" s="255"/>
      <c r="H781" s="256"/>
      <c r="I781" s="251"/>
      <c r="J781" s="257"/>
      <c r="K781" s="251"/>
      <c r="M781" s="252" t="s">
        <v>561</v>
      </c>
      <c r="O781" s="241"/>
    </row>
    <row r="782" spans="1:15" x14ac:dyDescent="0.2">
      <c r="A782" s="250"/>
      <c r="B782" s="253"/>
      <c r="C782" s="340" t="s">
        <v>562</v>
      </c>
      <c r="D782" s="341"/>
      <c r="E782" s="254">
        <v>2.4500000000000002</v>
      </c>
      <c r="F782" s="376"/>
      <c r="G782" s="255"/>
      <c r="H782" s="256"/>
      <c r="I782" s="251"/>
      <c r="J782" s="257"/>
      <c r="K782" s="251"/>
      <c r="M782" s="252" t="s">
        <v>562</v>
      </c>
      <c r="O782" s="241"/>
    </row>
    <row r="783" spans="1:15" x14ac:dyDescent="0.2">
      <c r="A783" s="250"/>
      <c r="B783" s="253"/>
      <c r="C783" s="340" t="s">
        <v>563</v>
      </c>
      <c r="D783" s="341"/>
      <c r="E783" s="254">
        <v>0.8</v>
      </c>
      <c r="F783" s="376"/>
      <c r="G783" s="255"/>
      <c r="H783" s="256"/>
      <c r="I783" s="251"/>
      <c r="J783" s="257"/>
      <c r="K783" s="251"/>
      <c r="M783" s="252" t="s">
        <v>563</v>
      </c>
      <c r="O783" s="241"/>
    </row>
    <row r="784" spans="1:15" x14ac:dyDescent="0.2">
      <c r="A784" s="250"/>
      <c r="B784" s="253"/>
      <c r="C784" s="347" t="s">
        <v>187</v>
      </c>
      <c r="D784" s="341"/>
      <c r="E784" s="278">
        <v>30.8</v>
      </c>
      <c r="F784" s="376"/>
      <c r="G784" s="255"/>
      <c r="H784" s="256"/>
      <c r="I784" s="251"/>
      <c r="J784" s="257"/>
      <c r="K784" s="251"/>
      <c r="M784" s="252" t="s">
        <v>187</v>
      </c>
      <c r="O784" s="241"/>
    </row>
    <row r="785" spans="1:15" x14ac:dyDescent="0.2">
      <c r="A785" s="250"/>
      <c r="B785" s="253"/>
      <c r="C785" s="340" t="s">
        <v>564</v>
      </c>
      <c r="D785" s="341"/>
      <c r="E785" s="254">
        <v>-20.327999999999999</v>
      </c>
      <c r="F785" s="376"/>
      <c r="G785" s="255"/>
      <c r="H785" s="256"/>
      <c r="I785" s="251"/>
      <c r="J785" s="257"/>
      <c r="K785" s="251"/>
      <c r="M785" s="252" t="s">
        <v>564</v>
      </c>
      <c r="O785" s="241"/>
    </row>
    <row r="786" spans="1:15" x14ac:dyDescent="0.2">
      <c r="A786" s="250"/>
      <c r="B786" s="253"/>
      <c r="C786" s="347" t="s">
        <v>187</v>
      </c>
      <c r="D786" s="341"/>
      <c r="E786" s="278">
        <v>-20.327999999999999</v>
      </c>
      <c r="F786" s="376"/>
      <c r="G786" s="255"/>
      <c r="H786" s="256"/>
      <c r="I786" s="251"/>
      <c r="J786" s="257"/>
      <c r="K786" s="251"/>
      <c r="M786" s="252" t="s">
        <v>187</v>
      </c>
      <c r="O786" s="241"/>
    </row>
    <row r="787" spans="1:15" x14ac:dyDescent="0.2">
      <c r="A787" s="250"/>
      <c r="B787" s="253"/>
      <c r="C787" s="348" t="s">
        <v>565</v>
      </c>
      <c r="D787" s="341"/>
      <c r="E787" s="280">
        <v>0</v>
      </c>
      <c r="F787" s="376"/>
      <c r="G787" s="255"/>
      <c r="H787" s="256"/>
      <c r="I787" s="251"/>
      <c r="J787" s="257"/>
      <c r="K787" s="251"/>
      <c r="M787" s="252" t="s">
        <v>565</v>
      </c>
      <c r="O787" s="241"/>
    </row>
    <row r="788" spans="1:15" x14ac:dyDescent="0.2">
      <c r="A788" s="250"/>
      <c r="B788" s="253"/>
      <c r="C788" s="348" t="s">
        <v>566</v>
      </c>
      <c r="D788" s="341"/>
      <c r="E788" s="280">
        <v>0</v>
      </c>
      <c r="F788" s="376"/>
      <c r="G788" s="255"/>
      <c r="H788" s="256"/>
      <c r="I788" s="251"/>
      <c r="J788" s="257"/>
      <c r="K788" s="251"/>
      <c r="M788" s="252">
        <v>0</v>
      </c>
      <c r="O788" s="241"/>
    </row>
    <row r="789" spans="1:15" x14ac:dyDescent="0.2">
      <c r="A789" s="250"/>
      <c r="B789" s="253"/>
      <c r="C789" s="348" t="s">
        <v>567</v>
      </c>
      <c r="D789" s="341"/>
      <c r="E789" s="280">
        <v>0</v>
      </c>
      <c r="F789" s="376"/>
      <c r="G789" s="255"/>
      <c r="H789" s="256"/>
      <c r="I789" s="251"/>
      <c r="J789" s="257"/>
      <c r="K789" s="251"/>
      <c r="M789" s="252" t="s">
        <v>567</v>
      </c>
      <c r="O789" s="241"/>
    </row>
    <row r="790" spans="1:15" x14ac:dyDescent="0.2">
      <c r="A790" s="250"/>
      <c r="B790" s="253"/>
      <c r="C790" s="340" t="s">
        <v>566</v>
      </c>
      <c r="D790" s="341"/>
      <c r="E790" s="254">
        <v>0</v>
      </c>
      <c r="F790" s="376"/>
      <c r="G790" s="255"/>
      <c r="H790" s="256"/>
      <c r="I790" s="251"/>
      <c r="J790" s="257"/>
      <c r="K790" s="251"/>
      <c r="M790" s="252">
        <v>0</v>
      </c>
      <c r="O790" s="241"/>
    </row>
    <row r="791" spans="1:15" x14ac:dyDescent="0.2">
      <c r="A791" s="250"/>
      <c r="B791" s="253"/>
      <c r="C791" s="340" t="s">
        <v>373</v>
      </c>
      <c r="D791" s="341"/>
      <c r="E791" s="254">
        <v>0</v>
      </c>
      <c r="F791" s="376"/>
      <c r="G791" s="255"/>
      <c r="H791" s="256"/>
      <c r="I791" s="251"/>
      <c r="J791" s="257"/>
      <c r="K791" s="251"/>
      <c r="M791" s="252" t="s">
        <v>373</v>
      </c>
      <c r="O791" s="241"/>
    </row>
    <row r="792" spans="1:15" x14ac:dyDescent="0.2">
      <c r="A792" s="250"/>
      <c r="B792" s="253"/>
      <c r="C792" s="340" t="s">
        <v>568</v>
      </c>
      <c r="D792" s="341"/>
      <c r="E792" s="254">
        <v>7.2</v>
      </c>
      <c r="F792" s="376"/>
      <c r="G792" s="255"/>
      <c r="H792" s="256"/>
      <c r="I792" s="251"/>
      <c r="J792" s="257"/>
      <c r="K792" s="251"/>
      <c r="M792" s="252" t="s">
        <v>568</v>
      </c>
      <c r="O792" s="241"/>
    </row>
    <row r="793" spans="1:15" x14ac:dyDescent="0.2">
      <c r="A793" s="250"/>
      <c r="B793" s="253"/>
      <c r="C793" s="340" t="s">
        <v>569</v>
      </c>
      <c r="D793" s="341"/>
      <c r="E793" s="254">
        <v>4.8</v>
      </c>
      <c r="F793" s="376"/>
      <c r="G793" s="255"/>
      <c r="H793" s="256"/>
      <c r="I793" s="251"/>
      <c r="J793" s="257"/>
      <c r="K793" s="251"/>
      <c r="M793" s="252" t="s">
        <v>569</v>
      </c>
      <c r="O793" s="241"/>
    </row>
    <row r="794" spans="1:15" x14ac:dyDescent="0.2">
      <c r="A794" s="250"/>
      <c r="B794" s="253"/>
      <c r="C794" s="340" t="s">
        <v>570</v>
      </c>
      <c r="D794" s="341"/>
      <c r="E794" s="254">
        <v>24</v>
      </c>
      <c r="F794" s="376"/>
      <c r="G794" s="255"/>
      <c r="H794" s="256"/>
      <c r="I794" s="251"/>
      <c r="J794" s="257"/>
      <c r="K794" s="251"/>
      <c r="M794" s="252" t="s">
        <v>570</v>
      </c>
      <c r="O794" s="241"/>
    </row>
    <row r="795" spans="1:15" x14ac:dyDescent="0.2">
      <c r="A795" s="250"/>
      <c r="B795" s="253"/>
      <c r="C795" s="340" t="s">
        <v>571</v>
      </c>
      <c r="D795" s="341"/>
      <c r="E795" s="254">
        <v>8.4</v>
      </c>
      <c r="F795" s="376"/>
      <c r="G795" s="255"/>
      <c r="H795" s="256"/>
      <c r="I795" s="251"/>
      <c r="J795" s="257"/>
      <c r="K795" s="251"/>
      <c r="M795" s="252" t="s">
        <v>571</v>
      </c>
      <c r="O795" s="241"/>
    </row>
    <row r="796" spans="1:15" x14ac:dyDescent="0.2">
      <c r="A796" s="250"/>
      <c r="B796" s="253"/>
      <c r="C796" s="340" t="s">
        <v>572</v>
      </c>
      <c r="D796" s="341"/>
      <c r="E796" s="254">
        <v>11.6</v>
      </c>
      <c r="F796" s="376"/>
      <c r="G796" s="255"/>
      <c r="H796" s="256"/>
      <c r="I796" s="251"/>
      <c r="J796" s="257"/>
      <c r="K796" s="251"/>
      <c r="M796" s="252" t="s">
        <v>572</v>
      </c>
      <c r="O796" s="241"/>
    </row>
    <row r="797" spans="1:15" x14ac:dyDescent="0.2">
      <c r="A797" s="250"/>
      <c r="B797" s="253"/>
      <c r="C797" s="340" t="s">
        <v>573</v>
      </c>
      <c r="D797" s="341"/>
      <c r="E797" s="254">
        <v>5.8</v>
      </c>
      <c r="F797" s="376"/>
      <c r="G797" s="255"/>
      <c r="H797" s="256"/>
      <c r="I797" s="251"/>
      <c r="J797" s="257"/>
      <c r="K797" s="251"/>
      <c r="M797" s="252" t="s">
        <v>573</v>
      </c>
      <c r="O797" s="241"/>
    </row>
    <row r="798" spans="1:15" x14ac:dyDescent="0.2">
      <c r="A798" s="250"/>
      <c r="B798" s="253"/>
      <c r="C798" s="340" t="s">
        <v>574</v>
      </c>
      <c r="D798" s="341"/>
      <c r="E798" s="254">
        <v>17.399999999999999</v>
      </c>
      <c r="F798" s="376"/>
      <c r="G798" s="255"/>
      <c r="H798" s="256"/>
      <c r="I798" s="251"/>
      <c r="J798" s="257"/>
      <c r="K798" s="251"/>
      <c r="M798" s="252" t="s">
        <v>574</v>
      </c>
      <c r="O798" s="241"/>
    </row>
    <row r="799" spans="1:15" x14ac:dyDescent="0.2">
      <c r="A799" s="250"/>
      <c r="B799" s="253"/>
      <c r="C799" s="340" t="s">
        <v>575</v>
      </c>
      <c r="D799" s="341"/>
      <c r="E799" s="254">
        <v>2.2000000000000002</v>
      </c>
      <c r="F799" s="376"/>
      <c r="G799" s="255"/>
      <c r="H799" s="256"/>
      <c r="I799" s="251"/>
      <c r="J799" s="257"/>
      <c r="K799" s="251"/>
      <c r="M799" s="252" t="s">
        <v>575</v>
      </c>
      <c r="O799" s="241"/>
    </row>
    <row r="800" spans="1:15" x14ac:dyDescent="0.2">
      <c r="A800" s="250"/>
      <c r="B800" s="253"/>
      <c r="C800" s="340" t="s">
        <v>576</v>
      </c>
      <c r="D800" s="341"/>
      <c r="E800" s="254">
        <v>8.1999999999999993</v>
      </c>
      <c r="F800" s="376"/>
      <c r="G800" s="255"/>
      <c r="H800" s="256"/>
      <c r="I800" s="251"/>
      <c r="J800" s="257"/>
      <c r="K800" s="251"/>
      <c r="M800" s="252" t="s">
        <v>576</v>
      </c>
      <c r="O800" s="241"/>
    </row>
    <row r="801" spans="1:15" x14ac:dyDescent="0.2">
      <c r="A801" s="250"/>
      <c r="B801" s="253"/>
      <c r="C801" s="340" t="s">
        <v>577</v>
      </c>
      <c r="D801" s="341"/>
      <c r="E801" s="254">
        <v>4.5999999999999996</v>
      </c>
      <c r="F801" s="376"/>
      <c r="G801" s="255"/>
      <c r="H801" s="256"/>
      <c r="I801" s="251"/>
      <c r="J801" s="257"/>
      <c r="K801" s="251"/>
      <c r="M801" s="252" t="s">
        <v>577</v>
      </c>
      <c r="O801" s="241"/>
    </row>
    <row r="802" spans="1:15" x14ac:dyDescent="0.2">
      <c r="A802" s="250"/>
      <c r="B802" s="253"/>
      <c r="C802" s="340" t="s">
        <v>578</v>
      </c>
      <c r="D802" s="341"/>
      <c r="E802" s="254">
        <v>0.6</v>
      </c>
      <c r="F802" s="376"/>
      <c r="G802" s="255"/>
      <c r="H802" s="256"/>
      <c r="I802" s="251"/>
      <c r="J802" s="257"/>
      <c r="K802" s="251"/>
      <c r="M802" s="252" t="s">
        <v>578</v>
      </c>
      <c r="O802" s="241"/>
    </row>
    <row r="803" spans="1:15" x14ac:dyDescent="0.2">
      <c r="A803" s="250"/>
      <c r="B803" s="253"/>
      <c r="C803" s="340" t="s">
        <v>579</v>
      </c>
      <c r="D803" s="341"/>
      <c r="E803" s="254">
        <v>14.35</v>
      </c>
      <c r="F803" s="376"/>
      <c r="G803" s="255"/>
      <c r="H803" s="256"/>
      <c r="I803" s="251"/>
      <c r="J803" s="257"/>
      <c r="K803" s="251"/>
      <c r="M803" s="252" t="s">
        <v>579</v>
      </c>
      <c r="O803" s="241"/>
    </row>
    <row r="804" spans="1:15" x14ac:dyDescent="0.2">
      <c r="A804" s="250"/>
      <c r="B804" s="253"/>
      <c r="C804" s="340" t="s">
        <v>580</v>
      </c>
      <c r="D804" s="341"/>
      <c r="E804" s="254">
        <v>3.45</v>
      </c>
      <c r="F804" s="376"/>
      <c r="G804" s="255"/>
      <c r="H804" s="256"/>
      <c r="I804" s="251"/>
      <c r="J804" s="257"/>
      <c r="K804" s="251"/>
      <c r="M804" s="252" t="s">
        <v>580</v>
      </c>
      <c r="O804" s="241"/>
    </row>
    <row r="805" spans="1:15" x14ac:dyDescent="0.2">
      <c r="A805" s="250"/>
      <c r="B805" s="253"/>
      <c r="C805" s="340" t="s">
        <v>581</v>
      </c>
      <c r="D805" s="341"/>
      <c r="E805" s="254">
        <v>5.55</v>
      </c>
      <c r="F805" s="376"/>
      <c r="G805" s="255"/>
      <c r="H805" s="256"/>
      <c r="I805" s="251"/>
      <c r="J805" s="257"/>
      <c r="K805" s="251"/>
      <c r="M805" s="252" t="s">
        <v>581</v>
      </c>
      <c r="O805" s="241"/>
    </row>
    <row r="806" spans="1:15" x14ac:dyDescent="0.2">
      <c r="A806" s="250"/>
      <c r="B806" s="253"/>
      <c r="C806" s="340" t="s">
        <v>582</v>
      </c>
      <c r="D806" s="341"/>
      <c r="E806" s="254">
        <v>1.2</v>
      </c>
      <c r="F806" s="376"/>
      <c r="G806" s="255"/>
      <c r="H806" s="256"/>
      <c r="I806" s="251"/>
      <c r="J806" s="257"/>
      <c r="K806" s="251"/>
      <c r="M806" s="252" t="s">
        <v>582</v>
      </c>
      <c r="O806" s="241"/>
    </row>
    <row r="807" spans="1:15" x14ac:dyDescent="0.2">
      <c r="A807" s="250"/>
      <c r="B807" s="253"/>
      <c r="C807" s="340" t="s">
        <v>583</v>
      </c>
      <c r="D807" s="341"/>
      <c r="E807" s="254">
        <v>1.5</v>
      </c>
      <c r="F807" s="376"/>
      <c r="G807" s="255"/>
      <c r="H807" s="256"/>
      <c r="I807" s="251"/>
      <c r="J807" s="257"/>
      <c r="K807" s="251"/>
      <c r="M807" s="252" t="s">
        <v>583</v>
      </c>
      <c r="O807" s="241"/>
    </row>
    <row r="808" spans="1:15" x14ac:dyDescent="0.2">
      <c r="A808" s="250"/>
      <c r="B808" s="253"/>
      <c r="C808" s="340" t="s">
        <v>584</v>
      </c>
      <c r="D808" s="341"/>
      <c r="E808" s="254">
        <v>1.1499999999999999</v>
      </c>
      <c r="F808" s="376"/>
      <c r="G808" s="255"/>
      <c r="H808" s="256"/>
      <c r="I808" s="251"/>
      <c r="J808" s="257"/>
      <c r="K808" s="251"/>
      <c r="M808" s="252" t="s">
        <v>584</v>
      </c>
      <c r="O808" s="241"/>
    </row>
    <row r="809" spans="1:15" x14ac:dyDescent="0.2">
      <c r="A809" s="250"/>
      <c r="B809" s="253"/>
      <c r="C809" s="340" t="s">
        <v>585</v>
      </c>
      <c r="D809" s="341"/>
      <c r="E809" s="254">
        <v>1.1499999999999999</v>
      </c>
      <c r="F809" s="376"/>
      <c r="G809" s="255"/>
      <c r="H809" s="256"/>
      <c r="I809" s="251"/>
      <c r="J809" s="257"/>
      <c r="K809" s="251"/>
      <c r="M809" s="252" t="s">
        <v>585</v>
      </c>
      <c r="O809" s="241"/>
    </row>
    <row r="810" spans="1:15" x14ac:dyDescent="0.2">
      <c r="A810" s="250"/>
      <c r="B810" s="253"/>
      <c r="C810" s="340" t="s">
        <v>586</v>
      </c>
      <c r="D810" s="341"/>
      <c r="E810" s="254">
        <v>0.6</v>
      </c>
      <c r="F810" s="376"/>
      <c r="G810" s="255"/>
      <c r="H810" s="256"/>
      <c r="I810" s="251"/>
      <c r="J810" s="257"/>
      <c r="K810" s="251"/>
      <c r="M810" s="252" t="s">
        <v>586</v>
      </c>
      <c r="O810" s="241"/>
    </row>
    <row r="811" spans="1:15" x14ac:dyDescent="0.2">
      <c r="A811" s="250"/>
      <c r="B811" s="253"/>
      <c r="C811" s="340" t="s">
        <v>587</v>
      </c>
      <c r="D811" s="341"/>
      <c r="E811" s="254">
        <v>0.85</v>
      </c>
      <c r="F811" s="376"/>
      <c r="G811" s="255"/>
      <c r="H811" s="256"/>
      <c r="I811" s="251"/>
      <c r="J811" s="257"/>
      <c r="K811" s="251"/>
      <c r="M811" s="252" t="s">
        <v>587</v>
      </c>
      <c r="O811" s="241"/>
    </row>
    <row r="812" spans="1:15" x14ac:dyDescent="0.2">
      <c r="A812" s="250"/>
      <c r="B812" s="253"/>
      <c r="C812" s="340" t="s">
        <v>588</v>
      </c>
      <c r="D812" s="341"/>
      <c r="E812" s="254">
        <v>1.2</v>
      </c>
      <c r="F812" s="376"/>
      <c r="G812" s="255"/>
      <c r="H812" s="256"/>
      <c r="I812" s="251"/>
      <c r="J812" s="257"/>
      <c r="K812" s="251"/>
      <c r="M812" s="252" t="s">
        <v>588</v>
      </c>
      <c r="O812" s="241"/>
    </row>
    <row r="813" spans="1:15" x14ac:dyDescent="0.2">
      <c r="A813" s="250"/>
      <c r="B813" s="253"/>
      <c r="C813" s="340" t="s">
        <v>589</v>
      </c>
      <c r="D813" s="341"/>
      <c r="E813" s="254">
        <v>1.2</v>
      </c>
      <c r="F813" s="376"/>
      <c r="G813" s="255"/>
      <c r="H813" s="256"/>
      <c r="I813" s="251"/>
      <c r="J813" s="257"/>
      <c r="K813" s="251"/>
      <c r="M813" s="252" t="s">
        <v>589</v>
      </c>
      <c r="O813" s="241"/>
    </row>
    <row r="814" spans="1:15" x14ac:dyDescent="0.2">
      <c r="A814" s="250"/>
      <c r="B814" s="253"/>
      <c r="C814" s="340" t="s">
        <v>590</v>
      </c>
      <c r="D814" s="341"/>
      <c r="E814" s="254">
        <v>8.4</v>
      </c>
      <c r="F814" s="376"/>
      <c r="G814" s="255"/>
      <c r="H814" s="256"/>
      <c r="I814" s="251"/>
      <c r="J814" s="257"/>
      <c r="K814" s="251"/>
      <c r="M814" s="252" t="s">
        <v>590</v>
      </c>
      <c r="O814" s="241"/>
    </row>
    <row r="815" spans="1:15" x14ac:dyDescent="0.2">
      <c r="A815" s="250"/>
      <c r="B815" s="253"/>
      <c r="C815" s="340" t="s">
        <v>591</v>
      </c>
      <c r="D815" s="341"/>
      <c r="E815" s="254">
        <v>7</v>
      </c>
      <c r="F815" s="376"/>
      <c r="G815" s="255"/>
      <c r="H815" s="256"/>
      <c r="I815" s="251"/>
      <c r="J815" s="257"/>
      <c r="K815" s="251"/>
      <c r="M815" s="252" t="s">
        <v>591</v>
      </c>
      <c r="O815" s="241"/>
    </row>
    <row r="816" spans="1:15" x14ac:dyDescent="0.2">
      <c r="A816" s="250"/>
      <c r="B816" s="253"/>
      <c r="C816" s="340" t="s">
        <v>592</v>
      </c>
      <c r="D816" s="341"/>
      <c r="E816" s="254">
        <v>6.4</v>
      </c>
      <c r="F816" s="376"/>
      <c r="G816" s="255"/>
      <c r="H816" s="256"/>
      <c r="I816" s="251"/>
      <c r="J816" s="257"/>
      <c r="K816" s="251"/>
      <c r="M816" s="252" t="s">
        <v>592</v>
      </c>
      <c r="O816" s="241"/>
    </row>
    <row r="817" spans="1:80" x14ac:dyDescent="0.2">
      <c r="A817" s="250"/>
      <c r="B817" s="253"/>
      <c r="C817" s="340" t="s">
        <v>593</v>
      </c>
      <c r="D817" s="341"/>
      <c r="E817" s="254">
        <v>69.3</v>
      </c>
      <c r="F817" s="376"/>
      <c r="G817" s="255"/>
      <c r="H817" s="256"/>
      <c r="I817" s="251"/>
      <c r="J817" s="257"/>
      <c r="K817" s="251"/>
      <c r="M817" s="252" t="s">
        <v>593</v>
      </c>
      <c r="O817" s="241"/>
    </row>
    <row r="818" spans="1:80" x14ac:dyDescent="0.2">
      <c r="A818" s="250"/>
      <c r="B818" s="253"/>
      <c r="C818" s="340" t="s">
        <v>594</v>
      </c>
      <c r="D818" s="341"/>
      <c r="E818" s="254">
        <v>3</v>
      </c>
      <c r="F818" s="376"/>
      <c r="G818" s="255"/>
      <c r="H818" s="256"/>
      <c r="I818" s="251"/>
      <c r="J818" s="257"/>
      <c r="K818" s="251"/>
      <c r="M818" s="252" t="s">
        <v>594</v>
      </c>
      <c r="O818" s="241"/>
    </row>
    <row r="819" spans="1:80" x14ac:dyDescent="0.2">
      <c r="A819" s="250"/>
      <c r="B819" s="253"/>
      <c r="C819" s="340" t="s">
        <v>595</v>
      </c>
      <c r="D819" s="341"/>
      <c r="E819" s="254">
        <v>3</v>
      </c>
      <c r="F819" s="376"/>
      <c r="G819" s="255"/>
      <c r="H819" s="256"/>
      <c r="I819" s="251"/>
      <c r="J819" s="257"/>
      <c r="K819" s="251"/>
      <c r="M819" s="252" t="s">
        <v>595</v>
      </c>
      <c r="O819" s="241"/>
    </row>
    <row r="820" spans="1:80" x14ac:dyDescent="0.2">
      <c r="A820" s="250"/>
      <c r="B820" s="253"/>
      <c r="C820" s="340" t="s">
        <v>596</v>
      </c>
      <c r="D820" s="341"/>
      <c r="E820" s="254">
        <v>3</v>
      </c>
      <c r="F820" s="376"/>
      <c r="G820" s="255"/>
      <c r="H820" s="256"/>
      <c r="I820" s="251"/>
      <c r="J820" s="257"/>
      <c r="K820" s="251"/>
      <c r="M820" s="252" t="s">
        <v>596</v>
      </c>
      <c r="O820" s="241"/>
    </row>
    <row r="821" spans="1:80" x14ac:dyDescent="0.2">
      <c r="A821" s="250"/>
      <c r="B821" s="253"/>
      <c r="C821" s="340" t="s">
        <v>597</v>
      </c>
      <c r="D821" s="341"/>
      <c r="E821" s="254">
        <v>12</v>
      </c>
      <c r="F821" s="376"/>
      <c r="G821" s="255"/>
      <c r="H821" s="256"/>
      <c r="I821" s="251"/>
      <c r="J821" s="257"/>
      <c r="K821" s="251"/>
      <c r="M821" s="252" t="s">
        <v>597</v>
      </c>
      <c r="O821" s="241"/>
    </row>
    <row r="822" spans="1:80" x14ac:dyDescent="0.2">
      <c r="A822" s="250"/>
      <c r="B822" s="253"/>
      <c r="C822" s="340" t="s">
        <v>598</v>
      </c>
      <c r="D822" s="341"/>
      <c r="E822" s="254">
        <v>42</v>
      </c>
      <c r="F822" s="376"/>
      <c r="G822" s="255"/>
      <c r="H822" s="256"/>
      <c r="I822" s="251"/>
      <c r="J822" s="257"/>
      <c r="K822" s="251"/>
      <c r="M822" s="252" t="s">
        <v>598</v>
      </c>
      <c r="O822" s="241"/>
    </row>
    <row r="823" spans="1:80" x14ac:dyDescent="0.2">
      <c r="A823" s="250"/>
      <c r="B823" s="253"/>
      <c r="C823" s="340" t="s">
        <v>599</v>
      </c>
      <c r="D823" s="341"/>
      <c r="E823" s="254">
        <v>10.199999999999999</v>
      </c>
      <c r="F823" s="376"/>
      <c r="G823" s="255"/>
      <c r="H823" s="256"/>
      <c r="I823" s="251"/>
      <c r="J823" s="257"/>
      <c r="K823" s="251"/>
      <c r="M823" s="252" t="s">
        <v>599</v>
      </c>
      <c r="O823" s="241"/>
    </row>
    <row r="824" spans="1:80" x14ac:dyDescent="0.2">
      <c r="A824" s="250"/>
      <c r="B824" s="253"/>
      <c r="C824" s="340" t="s">
        <v>600</v>
      </c>
      <c r="D824" s="341"/>
      <c r="E824" s="254">
        <v>9</v>
      </c>
      <c r="F824" s="376"/>
      <c r="G824" s="255"/>
      <c r="H824" s="256"/>
      <c r="I824" s="251"/>
      <c r="J824" s="257"/>
      <c r="K824" s="251"/>
      <c r="M824" s="252" t="s">
        <v>600</v>
      </c>
      <c r="O824" s="241"/>
    </row>
    <row r="825" spans="1:80" x14ac:dyDescent="0.2">
      <c r="A825" s="250"/>
      <c r="B825" s="253"/>
      <c r="C825" s="340" t="s">
        <v>601</v>
      </c>
      <c r="D825" s="341"/>
      <c r="E825" s="254">
        <v>10.199999999999999</v>
      </c>
      <c r="F825" s="376"/>
      <c r="G825" s="255"/>
      <c r="H825" s="256"/>
      <c r="I825" s="251"/>
      <c r="J825" s="257"/>
      <c r="K825" s="251"/>
      <c r="M825" s="252" t="s">
        <v>601</v>
      </c>
      <c r="O825" s="241"/>
    </row>
    <row r="826" spans="1:80" x14ac:dyDescent="0.2">
      <c r="A826" s="250"/>
      <c r="B826" s="253"/>
      <c r="C826" s="340" t="s">
        <v>602</v>
      </c>
      <c r="D826" s="341"/>
      <c r="E826" s="254">
        <v>6.8</v>
      </c>
      <c r="F826" s="376"/>
      <c r="G826" s="255"/>
      <c r="H826" s="256"/>
      <c r="I826" s="251"/>
      <c r="J826" s="257"/>
      <c r="K826" s="251"/>
      <c r="M826" s="252" t="s">
        <v>602</v>
      </c>
      <c r="O826" s="241"/>
    </row>
    <row r="827" spans="1:80" x14ac:dyDescent="0.2">
      <c r="A827" s="250"/>
      <c r="B827" s="253"/>
      <c r="C827" s="340" t="s">
        <v>603</v>
      </c>
      <c r="D827" s="341"/>
      <c r="E827" s="254">
        <v>1.5</v>
      </c>
      <c r="F827" s="376"/>
      <c r="G827" s="255"/>
      <c r="H827" s="256"/>
      <c r="I827" s="251"/>
      <c r="J827" s="257"/>
      <c r="K827" s="251"/>
      <c r="M827" s="252" t="s">
        <v>603</v>
      </c>
      <c r="O827" s="241"/>
    </row>
    <row r="828" spans="1:80" x14ac:dyDescent="0.2">
      <c r="A828" s="250"/>
      <c r="B828" s="253"/>
      <c r="C828" s="340" t="s">
        <v>604</v>
      </c>
      <c r="D828" s="341"/>
      <c r="E828" s="254">
        <v>4</v>
      </c>
      <c r="F828" s="376"/>
      <c r="G828" s="255"/>
      <c r="H828" s="256"/>
      <c r="I828" s="251"/>
      <c r="J828" s="257"/>
      <c r="K828" s="251"/>
      <c r="M828" s="252" t="s">
        <v>604</v>
      </c>
      <c r="O828" s="241"/>
    </row>
    <row r="829" spans="1:80" x14ac:dyDescent="0.2">
      <c r="A829" s="250"/>
      <c r="B829" s="253"/>
      <c r="C829" s="340" t="s">
        <v>605</v>
      </c>
      <c r="D829" s="341"/>
      <c r="E829" s="254">
        <v>0.9</v>
      </c>
      <c r="F829" s="376"/>
      <c r="G829" s="255"/>
      <c r="H829" s="256"/>
      <c r="I829" s="251"/>
      <c r="J829" s="257"/>
      <c r="K829" s="251"/>
      <c r="M829" s="252" t="s">
        <v>605</v>
      </c>
      <c r="O829" s="241"/>
    </row>
    <row r="830" spans="1:80" x14ac:dyDescent="0.2">
      <c r="A830" s="250"/>
      <c r="B830" s="253"/>
      <c r="C830" s="347" t="s">
        <v>187</v>
      </c>
      <c r="D830" s="341"/>
      <c r="E830" s="278">
        <v>323.69999999999993</v>
      </c>
      <c r="F830" s="376"/>
      <c r="G830" s="255"/>
      <c r="H830" s="256"/>
      <c r="I830" s="251"/>
      <c r="J830" s="257"/>
      <c r="K830" s="251"/>
      <c r="M830" s="252" t="s">
        <v>187</v>
      </c>
      <c r="O830" s="241"/>
    </row>
    <row r="831" spans="1:80" x14ac:dyDescent="0.2">
      <c r="A831" s="250"/>
      <c r="B831" s="253"/>
      <c r="C831" s="340" t="s">
        <v>606</v>
      </c>
      <c r="D831" s="341"/>
      <c r="E831" s="254">
        <v>-213.642</v>
      </c>
      <c r="F831" s="376"/>
      <c r="G831" s="255"/>
      <c r="H831" s="256"/>
      <c r="I831" s="251"/>
      <c r="J831" s="257"/>
      <c r="K831" s="251"/>
      <c r="M831" s="252" t="s">
        <v>606</v>
      </c>
      <c r="O831" s="241"/>
    </row>
    <row r="832" spans="1:80" x14ac:dyDescent="0.2">
      <c r="A832" s="242">
        <v>36</v>
      </c>
      <c r="B832" s="243" t="s">
        <v>607</v>
      </c>
      <c r="C832" s="244" t="s">
        <v>608</v>
      </c>
      <c r="D832" s="245" t="s">
        <v>112</v>
      </c>
      <c r="E832" s="246">
        <v>2.4</v>
      </c>
      <c r="F832" s="375"/>
      <c r="G832" s="247">
        <f>E832*F832</f>
        <v>0</v>
      </c>
      <c r="H832" s="248">
        <v>1.329E-2</v>
      </c>
      <c r="I832" s="249">
        <f>E832*H832</f>
        <v>3.1896000000000001E-2</v>
      </c>
      <c r="J832" s="248">
        <v>0</v>
      </c>
      <c r="K832" s="249">
        <f>E832*J832</f>
        <v>0</v>
      </c>
      <c r="O832" s="241">
        <v>2</v>
      </c>
      <c r="AA832" s="214">
        <v>1</v>
      </c>
      <c r="AB832" s="214">
        <v>1</v>
      </c>
      <c r="AC832" s="214">
        <v>1</v>
      </c>
      <c r="AZ832" s="214">
        <v>1</v>
      </c>
      <c r="BA832" s="214">
        <f>IF(AZ832=1,G832,0)</f>
        <v>0</v>
      </c>
      <c r="BB832" s="214">
        <f>IF(AZ832=2,G832,0)</f>
        <v>0</v>
      </c>
      <c r="BC832" s="214">
        <f>IF(AZ832=3,G832,0)</f>
        <v>0</v>
      </c>
      <c r="BD832" s="214">
        <f>IF(AZ832=4,G832,0)</f>
        <v>0</v>
      </c>
      <c r="BE832" s="214">
        <f>IF(AZ832=5,G832,0)</f>
        <v>0</v>
      </c>
      <c r="CA832" s="241">
        <v>1</v>
      </c>
      <c r="CB832" s="241">
        <v>1</v>
      </c>
    </row>
    <row r="833" spans="1:80" ht="22.5" x14ac:dyDescent="0.2">
      <c r="A833" s="250"/>
      <c r="B833" s="253"/>
      <c r="C833" s="340" t="s">
        <v>435</v>
      </c>
      <c r="D833" s="341"/>
      <c r="E833" s="254">
        <v>0</v>
      </c>
      <c r="F833" s="376"/>
      <c r="G833" s="255"/>
      <c r="H833" s="256"/>
      <c r="I833" s="251"/>
      <c r="J833" s="257"/>
      <c r="K833" s="251"/>
      <c r="M833" s="252" t="s">
        <v>435</v>
      </c>
      <c r="O833" s="241"/>
    </row>
    <row r="834" spans="1:80" x14ac:dyDescent="0.2">
      <c r="A834" s="250"/>
      <c r="B834" s="253"/>
      <c r="C834" s="340" t="s">
        <v>436</v>
      </c>
      <c r="D834" s="341"/>
      <c r="E834" s="254">
        <v>0</v>
      </c>
      <c r="F834" s="376"/>
      <c r="G834" s="255"/>
      <c r="H834" s="256"/>
      <c r="I834" s="251"/>
      <c r="J834" s="257"/>
      <c r="K834" s="251"/>
      <c r="M834" s="252" t="s">
        <v>436</v>
      </c>
      <c r="O834" s="241"/>
    </row>
    <row r="835" spans="1:80" x14ac:dyDescent="0.2">
      <c r="A835" s="250"/>
      <c r="B835" s="253"/>
      <c r="C835" s="340" t="s">
        <v>437</v>
      </c>
      <c r="D835" s="341"/>
      <c r="E835" s="254">
        <v>0</v>
      </c>
      <c r="F835" s="376"/>
      <c r="G835" s="255"/>
      <c r="H835" s="256"/>
      <c r="I835" s="251"/>
      <c r="J835" s="257"/>
      <c r="K835" s="251"/>
      <c r="M835" s="252" t="s">
        <v>437</v>
      </c>
      <c r="O835" s="241"/>
    </row>
    <row r="836" spans="1:80" x14ac:dyDescent="0.2">
      <c r="A836" s="250"/>
      <c r="B836" s="253"/>
      <c r="C836" s="340" t="s">
        <v>438</v>
      </c>
      <c r="D836" s="341"/>
      <c r="E836" s="254">
        <v>0</v>
      </c>
      <c r="F836" s="376"/>
      <c r="G836" s="255"/>
      <c r="H836" s="256"/>
      <c r="I836" s="251"/>
      <c r="J836" s="257"/>
      <c r="K836" s="251"/>
      <c r="M836" s="252" t="s">
        <v>438</v>
      </c>
      <c r="O836" s="241"/>
    </row>
    <row r="837" spans="1:80" x14ac:dyDescent="0.2">
      <c r="A837" s="250"/>
      <c r="B837" s="253"/>
      <c r="C837" s="340" t="s">
        <v>609</v>
      </c>
      <c r="D837" s="341"/>
      <c r="E837" s="254">
        <v>0</v>
      </c>
      <c r="F837" s="376"/>
      <c r="G837" s="255"/>
      <c r="H837" s="256"/>
      <c r="I837" s="251"/>
      <c r="J837" s="257"/>
      <c r="K837" s="251"/>
      <c r="M837" s="252" t="s">
        <v>609</v>
      </c>
      <c r="O837" s="241"/>
    </row>
    <row r="838" spans="1:80" x14ac:dyDescent="0.2">
      <c r="A838" s="250"/>
      <c r="B838" s="253"/>
      <c r="C838" s="340" t="s">
        <v>440</v>
      </c>
      <c r="D838" s="341"/>
      <c r="E838" s="254">
        <v>0</v>
      </c>
      <c r="F838" s="376"/>
      <c r="G838" s="255"/>
      <c r="H838" s="256"/>
      <c r="I838" s="251"/>
      <c r="J838" s="257"/>
      <c r="K838" s="251"/>
      <c r="M838" s="252" t="s">
        <v>440</v>
      </c>
      <c r="O838" s="241"/>
    </row>
    <row r="839" spans="1:80" x14ac:dyDescent="0.2">
      <c r="A839" s="250"/>
      <c r="B839" s="253"/>
      <c r="C839" s="340" t="s">
        <v>441</v>
      </c>
      <c r="D839" s="341"/>
      <c r="E839" s="254">
        <v>0</v>
      </c>
      <c r="F839" s="376"/>
      <c r="G839" s="255"/>
      <c r="H839" s="256"/>
      <c r="I839" s="251"/>
      <c r="J839" s="257"/>
      <c r="K839" s="251"/>
      <c r="M839" s="252" t="s">
        <v>441</v>
      </c>
      <c r="O839" s="241"/>
    </row>
    <row r="840" spans="1:80" x14ac:dyDescent="0.2">
      <c r="A840" s="250"/>
      <c r="B840" s="253"/>
      <c r="C840" s="340" t="s">
        <v>442</v>
      </c>
      <c r="D840" s="341"/>
      <c r="E840" s="254">
        <v>0</v>
      </c>
      <c r="F840" s="376"/>
      <c r="G840" s="255"/>
      <c r="H840" s="256"/>
      <c r="I840" s="251"/>
      <c r="J840" s="257"/>
      <c r="K840" s="251"/>
      <c r="M840" s="252" t="s">
        <v>442</v>
      </c>
      <c r="O840" s="241"/>
    </row>
    <row r="841" spans="1:80" x14ac:dyDescent="0.2">
      <c r="A841" s="250"/>
      <c r="B841" s="253"/>
      <c r="C841" s="340" t="s">
        <v>181</v>
      </c>
      <c r="D841" s="341"/>
      <c r="E841" s="254">
        <v>0</v>
      </c>
      <c r="F841" s="376"/>
      <c r="G841" s="255"/>
      <c r="H841" s="256"/>
      <c r="I841" s="251"/>
      <c r="J841" s="257"/>
      <c r="K841" s="251"/>
      <c r="M841" s="252" t="s">
        <v>181</v>
      </c>
      <c r="O841" s="241"/>
    </row>
    <row r="842" spans="1:80" x14ac:dyDescent="0.2">
      <c r="A842" s="250"/>
      <c r="B842" s="253"/>
      <c r="C842" s="340" t="s">
        <v>610</v>
      </c>
      <c r="D842" s="341"/>
      <c r="E842" s="254">
        <v>2.4</v>
      </c>
      <c r="F842" s="376"/>
      <c r="G842" s="255"/>
      <c r="H842" s="256"/>
      <c r="I842" s="251"/>
      <c r="J842" s="257"/>
      <c r="K842" s="251"/>
      <c r="M842" s="252" t="s">
        <v>610</v>
      </c>
      <c r="O842" s="241"/>
    </row>
    <row r="843" spans="1:80" ht="22.5" x14ac:dyDescent="0.2">
      <c r="A843" s="242">
        <v>37</v>
      </c>
      <c r="B843" s="243" t="s">
        <v>611</v>
      </c>
      <c r="C843" s="244" t="s">
        <v>612</v>
      </c>
      <c r="D843" s="245" t="s">
        <v>112</v>
      </c>
      <c r="E843" s="246">
        <v>27</v>
      </c>
      <c r="F843" s="375"/>
      <c r="G843" s="247">
        <f>E843*F843</f>
        <v>0</v>
      </c>
      <c r="H843" s="248">
        <v>2.6100000000000002E-2</v>
      </c>
      <c r="I843" s="249">
        <f>E843*H843</f>
        <v>0.70469999999999999</v>
      </c>
      <c r="J843" s="248">
        <v>0</v>
      </c>
      <c r="K843" s="249">
        <f>E843*J843</f>
        <v>0</v>
      </c>
      <c r="O843" s="241">
        <v>2</v>
      </c>
      <c r="AA843" s="214">
        <v>1</v>
      </c>
      <c r="AB843" s="214">
        <v>1</v>
      </c>
      <c r="AC843" s="214">
        <v>1</v>
      </c>
      <c r="AZ843" s="214">
        <v>1</v>
      </c>
      <c r="BA843" s="214">
        <f>IF(AZ843=1,G843,0)</f>
        <v>0</v>
      </c>
      <c r="BB843" s="214">
        <f>IF(AZ843=2,G843,0)</f>
        <v>0</v>
      </c>
      <c r="BC843" s="214">
        <f>IF(AZ843=3,G843,0)</f>
        <v>0</v>
      </c>
      <c r="BD843" s="214">
        <f>IF(AZ843=4,G843,0)</f>
        <v>0</v>
      </c>
      <c r="BE843" s="214">
        <f>IF(AZ843=5,G843,0)</f>
        <v>0</v>
      </c>
      <c r="CA843" s="241">
        <v>1</v>
      </c>
      <c r="CB843" s="241">
        <v>1</v>
      </c>
    </row>
    <row r="844" spans="1:80" ht="22.5" x14ac:dyDescent="0.2">
      <c r="A844" s="250"/>
      <c r="B844" s="253"/>
      <c r="C844" s="340" t="s">
        <v>435</v>
      </c>
      <c r="D844" s="341"/>
      <c r="E844" s="254">
        <v>0</v>
      </c>
      <c r="F844" s="376"/>
      <c r="G844" s="255"/>
      <c r="H844" s="256"/>
      <c r="I844" s="251"/>
      <c r="J844" s="257"/>
      <c r="K844" s="251"/>
      <c r="M844" s="252" t="s">
        <v>435</v>
      </c>
      <c r="O844" s="241"/>
    </row>
    <row r="845" spans="1:80" x14ac:dyDescent="0.2">
      <c r="A845" s="250"/>
      <c r="B845" s="253"/>
      <c r="C845" s="340" t="s">
        <v>436</v>
      </c>
      <c r="D845" s="341"/>
      <c r="E845" s="254">
        <v>0</v>
      </c>
      <c r="F845" s="376"/>
      <c r="G845" s="255"/>
      <c r="H845" s="256"/>
      <c r="I845" s="251"/>
      <c r="J845" s="257"/>
      <c r="K845" s="251"/>
      <c r="M845" s="252" t="s">
        <v>436</v>
      </c>
      <c r="O845" s="241"/>
    </row>
    <row r="846" spans="1:80" x14ac:dyDescent="0.2">
      <c r="A846" s="250"/>
      <c r="B846" s="253"/>
      <c r="C846" s="340" t="s">
        <v>437</v>
      </c>
      <c r="D846" s="341"/>
      <c r="E846" s="254">
        <v>0</v>
      </c>
      <c r="F846" s="376"/>
      <c r="G846" s="255"/>
      <c r="H846" s="256"/>
      <c r="I846" s="251"/>
      <c r="J846" s="257"/>
      <c r="K846" s="251"/>
      <c r="M846" s="252" t="s">
        <v>437</v>
      </c>
      <c r="O846" s="241"/>
    </row>
    <row r="847" spans="1:80" x14ac:dyDescent="0.2">
      <c r="A847" s="250"/>
      <c r="B847" s="253"/>
      <c r="C847" s="340" t="s">
        <v>438</v>
      </c>
      <c r="D847" s="341"/>
      <c r="E847" s="254">
        <v>0</v>
      </c>
      <c r="F847" s="376"/>
      <c r="G847" s="255"/>
      <c r="H847" s="256"/>
      <c r="I847" s="251"/>
      <c r="J847" s="257"/>
      <c r="K847" s="251"/>
      <c r="M847" s="252" t="s">
        <v>438</v>
      </c>
      <c r="O847" s="241"/>
    </row>
    <row r="848" spans="1:80" ht="22.5" x14ac:dyDescent="0.2">
      <c r="A848" s="250"/>
      <c r="B848" s="253"/>
      <c r="C848" s="340" t="s">
        <v>613</v>
      </c>
      <c r="D848" s="341"/>
      <c r="E848" s="254">
        <v>0</v>
      </c>
      <c r="F848" s="376"/>
      <c r="G848" s="255"/>
      <c r="H848" s="256"/>
      <c r="I848" s="251"/>
      <c r="J848" s="257"/>
      <c r="K848" s="251"/>
      <c r="M848" s="252" t="s">
        <v>613</v>
      </c>
      <c r="O848" s="241"/>
    </row>
    <row r="849" spans="1:80" x14ac:dyDescent="0.2">
      <c r="A849" s="250"/>
      <c r="B849" s="253"/>
      <c r="C849" s="340" t="s">
        <v>440</v>
      </c>
      <c r="D849" s="341"/>
      <c r="E849" s="254">
        <v>0</v>
      </c>
      <c r="F849" s="376"/>
      <c r="G849" s="255"/>
      <c r="H849" s="256"/>
      <c r="I849" s="251"/>
      <c r="J849" s="257"/>
      <c r="K849" s="251"/>
      <c r="M849" s="252" t="s">
        <v>440</v>
      </c>
      <c r="O849" s="241"/>
    </row>
    <row r="850" spans="1:80" x14ac:dyDescent="0.2">
      <c r="A850" s="250"/>
      <c r="B850" s="253"/>
      <c r="C850" s="340" t="s">
        <v>441</v>
      </c>
      <c r="D850" s="341"/>
      <c r="E850" s="254">
        <v>0</v>
      </c>
      <c r="F850" s="376"/>
      <c r="G850" s="255"/>
      <c r="H850" s="256"/>
      <c r="I850" s="251"/>
      <c r="J850" s="257"/>
      <c r="K850" s="251"/>
      <c r="M850" s="252" t="s">
        <v>441</v>
      </c>
      <c r="O850" s="241"/>
    </row>
    <row r="851" spans="1:80" x14ac:dyDescent="0.2">
      <c r="A851" s="250"/>
      <c r="B851" s="253"/>
      <c r="C851" s="340" t="s">
        <v>442</v>
      </c>
      <c r="D851" s="341"/>
      <c r="E851" s="254">
        <v>0</v>
      </c>
      <c r="F851" s="376"/>
      <c r="G851" s="255"/>
      <c r="H851" s="256"/>
      <c r="I851" s="251"/>
      <c r="J851" s="257"/>
      <c r="K851" s="251"/>
      <c r="M851" s="252" t="s">
        <v>442</v>
      </c>
      <c r="O851" s="241"/>
    </row>
    <row r="852" spans="1:80" x14ac:dyDescent="0.2">
      <c r="A852" s="250"/>
      <c r="B852" s="253"/>
      <c r="C852" s="340" t="s">
        <v>181</v>
      </c>
      <c r="D852" s="341"/>
      <c r="E852" s="254">
        <v>0</v>
      </c>
      <c r="F852" s="376"/>
      <c r="G852" s="255"/>
      <c r="H852" s="256"/>
      <c r="I852" s="251"/>
      <c r="J852" s="257"/>
      <c r="K852" s="251"/>
      <c r="M852" s="252" t="s">
        <v>181</v>
      </c>
      <c r="O852" s="241"/>
    </row>
    <row r="853" spans="1:80" x14ac:dyDescent="0.2">
      <c r="A853" s="250"/>
      <c r="B853" s="253"/>
      <c r="C853" s="340" t="s">
        <v>614</v>
      </c>
      <c r="D853" s="341"/>
      <c r="E853" s="254">
        <v>27</v>
      </c>
      <c r="F853" s="376"/>
      <c r="G853" s="255"/>
      <c r="H853" s="256"/>
      <c r="I853" s="251"/>
      <c r="J853" s="257"/>
      <c r="K853" s="251"/>
      <c r="M853" s="252" t="s">
        <v>614</v>
      </c>
      <c r="O853" s="241"/>
    </row>
    <row r="854" spans="1:80" ht="22.5" x14ac:dyDescent="0.2">
      <c r="A854" s="242">
        <v>38</v>
      </c>
      <c r="B854" s="243" t="s">
        <v>615</v>
      </c>
      <c r="C854" s="244" t="s">
        <v>616</v>
      </c>
      <c r="D854" s="245" t="s">
        <v>112</v>
      </c>
      <c r="E854" s="246">
        <v>11.984999999999999</v>
      </c>
      <c r="F854" s="375"/>
      <c r="G854" s="247">
        <f>E854*F854</f>
        <v>0</v>
      </c>
      <c r="H854" s="248">
        <v>2.6100000000000002E-2</v>
      </c>
      <c r="I854" s="249">
        <f>E854*H854</f>
        <v>0.31280849999999999</v>
      </c>
      <c r="J854" s="248">
        <v>0</v>
      </c>
      <c r="K854" s="249">
        <f>E854*J854</f>
        <v>0</v>
      </c>
      <c r="O854" s="241">
        <v>2</v>
      </c>
      <c r="AA854" s="214">
        <v>1</v>
      </c>
      <c r="AB854" s="214">
        <v>1</v>
      </c>
      <c r="AC854" s="214">
        <v>1</v>
      </c>
      <c r="AZ854" s="214">
        <v>1</v>
      </c>
      <c r="BA854" s="214">
        <f>IF(AZ854=1,G854,0)</f>
        <v>0</v>
      </c>
      <c r="BB854" s="214">
        <f>IF(AZ854=2,G854,0)</f>
        <v>0</v>
      </c>
      <c r="BC854" s="214">
        <f>IF(AZ854=3,G854,0)</f>
        <v>0</v>
      </c>
      <c r="BD854" s="214">
        <f>IF(AZ854=4,G854,0)</f>
        <v>0</v>
      </c>
      <c r="BE854" s="214">
        <f>IF(AZ854=5,G854,0)</f>
        <v>0</v>
      </c>
      <c r="CA854" s="241">
        <v>1</v>
      </c>
      <c r="CB854" s="241">
        <v>1</v>
      </c>
    </row>
    <row r="855" spans="1:80" ht="22.5" x14ac:dyDescent="0.2">
      <c r="A855" s="250"/>
      <c r="B855" s="253"/>
      <c r="C855" s="340" t="s">
        <v>435</v>
      </c>
      <c r="D855" s="341"/>
      <c r="E855" s="254">
        <v>0</v>
      </c>
      <c r="F855" s="376"/>
      <c r="G855" s="255"/>
      <c r="H855" s="256"/>
      <c r="I855" s="251"/>
      <c r="J855" s="257"/>
      <c r="K855" s="251"/>
      <c r="M855" s="252" t="s">
        <v>435</v>
      </c>
      <c r="O855" s="241"/>
    </row>
    <row r="856" spans="1:80" x14ac:dyDescent="0.2">
      <c r="A856" s="250"/>
      <c r="B856" s="253"/>
      <c r="C856" s="340" t="s">
        <v>436</v>
      </c>
      <c r="D856" s="341"/>
      <c r="E856" s="254">
        <v>0</v>
      </c>
      <c r="F856" s="376"/>
      <c r="G856" s="255"/>
      <c r="H856" s="256"/>
      <c r="I856" s="251"/>
      <c r="J856" s="257"/>
      <c r="K856" s="251"/>
      <c r="M856" s="252" t="s">
        <v>436</v>
      </c>
      <c r="O856" s="241"/>
    </row>
    <row r="857" spans="1:80" x14ac:dyDescent="0.2">
      <c r="A857" s="250"/>
      <c r="B857" s="253"/>
      <c r="C857" s="340" t="s">
        <v>437</v>
      </c>
      <c r="D857" s="341"/>
      <c r="E857" s="254">
        <v>0</v>
      </c>
      <c r="F857" s="376"/>
      <c r="G857" s="255"/>
      <c r="H857" s="256"/>
      <c r="I857" s="251"/>
      <c r="J857" s="257"/>
      <c r="K857" s="251"/>
      <c r="M857" s="252" t="s">
        <v>437</v>
      </c>
      <c r="O857" s="241"/>
    </row>
    <row r="858" spans="1:80" x14ac:dyDescent="0.2">
      <c r="A858" s="250"/>
      <c r="B858" s="253"/>
      <c r="C858" s="340" t="s">
        <v>438</v>
      </c>
      <c r="D858" s="341"/>
      <c r="E858" s="254">
        <v>0</v>
      </c>
      <c r="F858" s="376"/>
      <c r="G858" s="255"/>
      <c r="H858" s="256"/>
      <c r="I858" s="251"/>
      <c r="J858" s="257"/>
      <c r="K858" s="251"/>
      <c r="M858" s="252" t="s">
        <v>438</v>
      </c>
      <c r="O858" s="241"/>
    </row>
    <row r="859" spans="1:80" ht="22.5" x14ac:dyDescent="0.2">
      <c r="A859" s="250"/>
      <c r="B859" s="253"/>
      <c r="C859" s="340" t="s">
        <v>617</v>
      </c>
      <c r="D859" s="341"/>
      <c r="E859" s="254">
        <v>0</v>
      </c>
      <c r="F859" s="376"/>
      <c r="G859" s="255"/>
      <c r="H859" s="256"/>
      <c r="I859" s="251"/>
      <c r="J859" s="257"/>
      <c r="K859" s="251"/>
      <c r="M859" s="252" t="s">
        <v>617</v>
      </c>
      <c r="O859" s="241"/>
    </row>
    <row r="860" spans="1:80" x14ac:dyDescent="0.2">
      <c r="A860" s="250"/>
      <c r="B860" s="253"/>
      <c r="C860" s="340" t="s">
        <v>440</v>
      </c>
      <c r="D860" s="341"/>
      <c r="E860" s="254">
        <v>0</v>
      </c>
      <c r="F860" s="376"/>
      <c r="G860" s="255"/>
      <c r="H860" s="256"/>
      <c r="I860" s="251"/>
      <c r="J860" s="257"/>
      <c r="K860" s="251"/>
      <c r="M860" s="252" t="s">
        <v>440</v>
      </c>
      <c r="O860" s="241"/>
    </row>
    <row r="861" spans="1:80" x14ac:dyDescent="0.2">
      <c r="A861" s="250"/>
      <c r="B861" s="253"/>
      <c r="C861" s="340" t="s">
        <v>441</v>
      </c>
      <c r="D861" s="341"/>
      <c r="E861" s="254">
        <v>0</v>
      </c>
      <c r="F861" s="376"/>
      <c r="G861" s="255"/>
      <c r="H861" s="256"/>
      <c r="I861" s="251"/>
      <c r="J861" s="257"/>
      <c r="K861" s="251"/>
      <c r="M861" s="252" t="s">
        <v>441</v>
      </c>
      <c r="O861" s="241"/>
    </row>
    <row r="862" spans="1:80" x14ac:dyDescent="0.2">
      <c r="A862" s="250"/>
      <c r="B862" s="253"/>
      <c r="C862" s="340" t="s">
        <v>442</v>
      </c>
      <c r="D862" s="341"/>
      <c r="E862" s="254">
        <v>0</v>
      </c>
      <c r="F862" s="376"/>
      <c r="G862" s="255"/>
      <c r="H862" s="256"/>
      <c r="I862" s="251"/>
      <c r="J862" s="257"/>
      <c r="K862" s="251"/>
      <c r="M862" s="252" t="s">
        <v>442</v>
      </c>
      <c r="O862" s="241"/>
    </row>
    <row r="863" spans="1:80" x14ac:dyDescent="0.2">
      <c r="A863" s="250"/>
      <c r="B863" s="253"/>
      <c r="C863" s="340" t="s">
        <v>181</v>
      </c>
      <c r="D863" s="341"/>
      <c r="E863" s="254">
        <v>0</v>
      </c>
      <c r="F863" s="376"/>
      <c r="G863" s="255"/>
      <c r="H863" s="256"/>
      <c r="I863" s="251"/>
      <c r="J863" s="257"/>
      <c r="K863" s="251"/>
      <c r="M863" s="252" t="s">
        <v>181</v>
      </c>
      <c r="O863" s="241"/>
    </row>
    <row r="864" spans="1:80" x14ac:dyDescent="0.2">
      <c r="A864" s="250"/>
      <c r="B864" s="253"/>
      <c r="C864" s="340" t="s">
        <v>618</v>
      </c>
      <c r="D864" s="341"/>
      <c r="E864" s="254">
        <v>11.984999999999999</v>
      </c>
      <c r="F864" s="376"/>
      <c r="G864" s="255"/>
      <c r="H864" s="256"/>
      <c r="I864" s="251"/>
      <c r="J864" s="257"/>
      <c r="K864" s="251"/>
      <c r="M864" s="252" t="s">
        <v>618</v>
      </c>
      <c r="O864" s="241"/>
    </row>
    <row r="865" spans="1:80" ht="22.5" x14ac:dyDescent="0.2">
      <c r="A865" s="242">
        <v>39</v>
      </c>
      <c r="B865" s="243" t="s">
        <v>619</v>
      </c>
      <c r="C865" s="244" t="s">
        <v>620</v>
      </c>
      <c r="D865" s="245" t="s">
        <v>112</v>
      </c>
      <c r="E865" s="246">
        <v>125.87</v>
      </c>
      <c r="F865" s="375"/>
      <c r="G865" s="247">
        <f>E865*F865</f>
        <v>0</v>
      </c>
      <c r="H865" s="248">
        <v>4.1450000000000001E-2</v>
      </c>
      <c r="I865" s="249">
        <f>E865*H865</f>
        <v>5.2173115000000001</v>
      </c>
      <c r="J865" s="248">
        <v>0</v>
      </c>
      <c r="K865" s="249">
        <f>E865*J865</f>
        <v>0</v>
      </c>
      <c r="O865" s="241">
        <v>2</v>
      </c>
      <c r="AA865" s="214">
        <v>1</v>
      </c>
      <c r="AB865" s="214">
        <v>1</v>
      </c>
      <c r="AC865" s="214">
        <v>1</v>
      </c>
      <c r="AZ865" s="214">
        <v>1</v>
      </c>
      <c r="BA865" s="214">
        <f>IF(AZ865=1,G865,0)</f>
        <v>0</v>
      </c>
      <c r="BB865" s="214">
        <f>IF(AZ865=2,G865,0)</f>
        <v>0</v>
      </c>
      <c r="BC865" s="214">
        <f>IF(AZ865=3,G865,0)</f>
        <v>0</v>
      </c>
      <c r="BD865" s="214">
        <f>IF(AZ865=4,G865,0)</f>
        <v>0</v>
      </c>
      <c r="BE865" s="214">
        <f>IF(AZ865=5,G865,0)</f>
        <v>0</v>
      </c>
      <c r="CA865" s="241">
        <v>1</v>
      </c>
      <c r="CB865" s="241">
        <v>1</v>
      </c>
    </row>
    <row r="866" spans="1:80" ht="22.5" x14ac:dyDescent="0.2">
      <c r="A866" s="250"/>
      <c r="B866" s="253"/>
      <c r="C866" s="340" t="s">
        <v>435</v>
      </c>
      <c r="D866" s="341"/>
      <c r="E866" s="254">
        <v>0</v>
      </c>
      <c r="F866" s="376"/>
      <c r="G866" s="255"/>
      <c r="H866" s="256"/>
      <c r="I866" s="251"/>
      <c r="J866" s="257"/>
      <c r="K866" s="251"/>
      <c r="M866" s="252" t="s">
        <v>435</v>
      </c>
      <c r="O866" s="241"/>
    </row>
    <row r="867" spans="1:80" x14ac:dyDescent="0.2">
      <c r="A867" s="250"/>
      <c r="B867" s="253"/>
      <c r="C867" s="340" t="s">
        <v>436</v>
      </c>
      <c r="D867" s="341"/>
      <c r="E867" s="254">
        <v>0</v>
      </c>
      <c r="F867" s="376"/>
      <c r="G867" s="255"/>
      <c r="H867" s="256"/>
      <c r="I867" s="251"/>
      <c r="J867" s="257"/>
      <c r="K867" s="251"/>
      <c r="M867" s="252" t="s">
        <v>436</v>
      </c>
      <c r="O867" s="241"/>
    </row>
    <row r="868" spans="1:80" x14ac:dyDescent="0.2">
      <c r="A868" s="250"/>
      <c r="B868" s="253"/>
      <c r="C868" s="340" t="s">
        <v>437</v>
      </c>
      <c r="D868" s="341"/>
      <c r="E868" s="254">
        <v>0</v>
      </c>
      <c r="F868" s="376"/>
      <c r="G868" s="255"/>
      <c r="H868" s="256"/>
      <c r="I868" s="251"/>
      <c r="J868" s="257"/>
      <c r="K868" s="251"/>
      <c r="M868" s="252" t="s">
        <v>437</v>
      </c>
      <c r="O868" s="241"/>
    </row>
    <row r="869" spans="1:80" x14ac:dyDescent="0.2">
      <c r="A869" s="250"/>
      <c r="B869" s="253"/>
      <c r="C869" s="340" t="s">
        <v>438</v>
      </c>
      <c r="D869" s="341"/>
      <c r="E869" s="254">
        <v>0</v>
      </c>
      <c r="F869" s="376"/>
      <c r="G869" s="255"/>
      <c r="H869" s="256"/>
      <c r="I869" s="251"/>
      <c r="J869" s="257"/>
      <c r="K869" s="251"/>
      <c r="M869" s="252" t="s">
        <v>438</v>
      </c>
      <c r="O869" s="241"/>
    </row>
    <row r="870" spans="1:80" ht="22.5" x14ac:dyDescent="0.2">
      <c r="A870" s="250"/>
      <c r="B870" s="253"/>
      <c r="C870" s="340" t="s">
        <v>621</v>
      </c>
      <c r="D870" s="341"/>
      <c r="E870" s="254">
        <v>0</v>
      </c>
      <c r="F870" s="376"/>
      <c r="G870" s="255"/>
      <c r="H870" s="256"/>
      <c r="I870" s="251"/>
      <c r="J870" s="257"/>
      <c r="K870" s="251"/>
      <c r="M870" s="252" t="s">
        <v>621</v>
      </c>
      <c r="O870" s="241"/>
    </row>
    <row r="871" spans="1:80" x14ac:dyDescent="0.2">
      <c r="A871" s="250"/>
      <c r="B871" s="253"/>
      <c r="C871" s="340" t="s">
        <v>440</v>
      </c>
      <c r="D871" s="341"/>
      <c r="E871" s="254">
        <v>0</v>
      </c>
      <c r="F871" s="376"/>
      <c r="G871" s="255"/>
      <c r="H871" s="256"/>
      <c r="I871" s="251"/>
      <c r="J871" s="257"/>
      <c r="K871" s="251"/>
      <c r="M871" s="252" t="s">
        <v>440</v>
      </c>
      <c r="O871" s="241"/>
    </row>
    <row r="872" spans="1:80" x14ac:dyDescent="0.2">
      <c r="A872" s="250"/>
      <c r="B872" s="253"/>
      <c r="C872" s="340" t="s">
        <v>441</v>
      </c>
      <c r="D872" s="341"/>
      <c r="E872" s="254">
        <v>0</v>
      </c>
      <c r="F872" s="376"/>
      <c r="G872" s="255"/>
      <c r="H872" s="256"/>
      <c r="I872" s="251"/>
      <c r="J872" s="257"/>
      <c r="K872" s="251"/>
      <c r="M872" s="252" t="s">
        <v>441</v>
      </c>
      <c r="O872" s="241"/>
    </row>
    <row r="873" spans="1:80" x14ac:dyDescent="0.2">
      <c r="A873" s="250"/>
      <c r="B873" s="253"/>
      <c r="C873" s="340" t="s">
        <v>442</v>
      </c>
      <c r="D873" s="341"/>
      <c r="E873" s="254">
        <v>0</v>
      </c>
      <c r="F873" s="376"/>
      <c r="G873" s="255"/>
      <c r="H873" s="256"/>
      <c r="I873" s="251"/>
      <c r="J873" s="257"/>
      <c r="K873" s="251"/>
      <c r="M873" s="252" t="s">
        <v>442</v>
      </c>
      <c r="O873" s="241"/>
    </row>
    <row r="874" spans="1:80" x14ac:dyDescent="0.2">
      <c r="A874" s="250"/>
      <c r="B874" s="253"/>
      <c r="C874" s="340" t="s">
        <v>181</v>
      </c>
      <c r="D874" s="341"/>
      <c r="E874" s="254">
        <v>0</v>
      </c>
      <c r="F874" s="376"/>
      <c r="G874" s="255"/>
      <c r="H874" s="256"/>
      <c r="I874" s="251"/>
      <c r="J874" s="257"/>
      <c r="K874" s="251"/>
      <c r="M874" s="252" t="s">
        <v>181</v>
      </c>
      <c r="O874" s="241"/>
    </row>
    <row r="875" spans="1:80" x14ac:dyDescent="0.2">
      <c r="A875" s="250"/>
      <c r="B875" s="253"/>
      <c r="C875" s="340" t="s">
        <v>182</v>
      </c>
      <c r="D875" s="341"/>
      <c r="E875" s="254">
        <v>0</v>
      </c>
      <c r="F875" s="376"/>
      <c r="G875" s="255"/>
      <c r="H875" s="256"/>
      <c r="I875" s="251"/>
      <c r="J875" s="257"/>
      <c r="K875" s="251"/>
      <c r="M875" s="252" t="s">
        <v>182</v>
      </c>
      <c r="O875" s="241"/>
    </row>
    <row r="876" spans="1:80" x14ac:dyDescent="0.2">
      <c r="A876" s="250"/>
      <c r="B876" s="253"/>
      <c r="C876" s="340" t="s">
        <v>622</v>
      </c>
      <c r="D876" s="341"/>
      <c r="E876" s="254">
        <v>65.569999999999993</v>
      </c>
      <c r="F876" s="376"/>
      <c r="G876" s="255"/>
      <c r="H876" s="256"/>
      <c r="I876" s="251"/>
      <c r="J876" s="257"/>
      <c r="K876" s="251"/>
      <c r="M876" s="252" t="s">
        <v>622</v>
      </c>
      <c r="O876" s="241"/>
    </row>
    <row r="877" spans="1:80" x14ac:dyDescent="0.2">
      <c r="A877" s="250"/>
      <c r="B877" s="253"/>
      <c r="C877" s="347" t="s">
        <v>187</v>
      </c>
      <c r="D877" s="341"/>
      <c r="E877" s="278">
        <v>65.569999999999993</v>
      </c>
      <c r="F877" s="376"/>
      <c r="G877" s="255"/>
      <c r="H877" s="256"/>
      <c r="I877" s="251"/>
      <c r="J877" s="257"/>
      <c r="K877" s="251"/>
      <c r="M877" s="252" t="s">
        <v>187</v>
      </c>
      <c r="O877" s="241"/>
    </row>
    <row r="878" spans="1:80" x14ac:dyDescent="0.2">
      <c r="A878" s="250"/>
      <c r="B878" s="253"/>
      <c r="C878" s="340" t="s">
        <v>196</v>
      </c>
      <c r="D878" s="341"/>
      <c r="E878" s="254">
        <v>0</v>
      </c>
      <c r="F878" s="376"/>
      <c r="G878" s="255"/>
      <c r="H878" s="256"/>
      <c r="I878" s="251"/>
      <c r="J878" s="257"/>
      <c r="K878" s="251"/>
      <c r="M878" s="252" t="s">
        <v>196</v>
      </c>
      <c r="O878" s="241"/>
    </row>
    <row r="879" spans="1:80" x14ac:dyDescent="0.2">
      <c r="A879" s="250"/>
      <c r="B879" s="253"/>
      <c r="C879" s="340" t="s">
        <v>623</v>
      </c>
      <c r="D879" s="341"/>
      <c r="E879" s="254">
        <v>60.3</v>
      </c>
      <c r="F879" s="376"/>
      <c r="G879" s="255"/>
      <c r="H879" s="256"/>
      <c r="I879" s="251"/>
      <c r="J879" s="257"/>
      <c r="K879" s="251"/>
      <c r="M879" s="252" t="s">
        <v>623</v>
      </c>
      <c r="O879" s="241"/>
    </row>
    <row r="880" spans="1:80" x14ac:dyDescent="0.2">
      <c r="A880" s="250"/>
      <c r="B880" s="253"/>
      <c r="C880" s="347" t="s">
        <v>187</v>
      </c>
      <c r="D880" s="341"/>
      <c r="E880" s="278">
        <v>60.3</v>
      </c>
      <c r="F880" s="376"/>
      <c r="G880" s="255"/>
      <c r="H880" s="256"/>
      <c r="I880" s="251"/>
      <c r="J880" s="257"/>
      <c r="K880" s="251"/>
      <c r="M880" s="252" t="s">
        <v>187</v>
      </c>
      <c r="O880" s="241"/>
    </row>
    <row r="881" spans="1:80" ht="22.5" x14ac:dyDescent="0.2">
      <c r="A881" s="242">
        <v>40</v>
      </c>
      <c r="B881" s="243" t="s">
        <v>624</v>
      </c>
      <c r="C881" s="244" t="s">
        <v>625</v>
      </c>
      <c r="D881" s="245" t="s">
        <v>112</v>
      </c>
      <c r="E881" s="246">
        <v>52.42</v>
      </c>
      <c r="F881" s="375"/>
      <c r="G881" s="247">
        <f>E881*F881</f>
        <v>0</v>
      </c>
      <c r="H881" s="248">
        <v>4.7570000000000001E-2</v>
      </c>
      <c r="I881" s="249">
        <f>E881*H881</f>
        <v>2.4936194</v>
      </c>
      <c r="J881" s="248">
        <v>0</v>
      </c>
      <c r="K881" s="249">
        <f>E881*J881</f>
        <v>0</v>
      </c>
      <c r="O881" s="241">
        <v>2</v>
      </c>
      <c r="AA881" s="214">
        <v>1</v>
      </c>
      <c r="AB881" s="214">
        <v>0</v>
      </c>
      <c r="AC881" s="214">
        <v>0</v>
      </c>
      <c r="AZ881" s="214">
        <v>1</v>
      </c>
      <c r="BA881" s="214">
        <f>IF(AZ881=1,G881,0)</f>
        <v>0</v>
      </c>
      <c r="BB881" s="214">
        <f>IF(AZ881=2,G881,0)</f>
        <v>0</v>
      </c>
      <c r="BC881" s="214">
        <f>IF(AZ881=3,G881,0)</f>
        <v>0</v>
      </c>
      <c r="BD881" s="214">
        <f>IF(AZ881=4,G881,0)</f>
        <v>0</v>
      </c>
      <c r="BE881" s="214">
        <f>IF(AZ881=5,G881,0)</f>
        <v>0</v>
      </c>
      <c r="CA881" s="241">
        <v>1</v>
      </c>
      <c r="CB881" s="241">
        <v>0</v>
      </c>
    </row>
    <row r="882" spans="1:80" ht="22.5" x14ac:dyDescent="0.2">
      <c r="A882" s="250"/>
      <c r="B882" s="253"/>
      <c r="C882" s="340" t="s">
        <v>435</v>
      </c>
      <c r="D882" s="341"/>
      <c r="E882" s="254">
        <v>0</v>
      </c>
      <c r="F882" s="376"/>
      <c r="G882" s="255"/>
      <c r="H882" s="256"/>
      <c r="I882" s="251"/>
      <c r="J882" s="257"/>
      <c r="K882" s="251"/>
      <c r="M882" s="252" t="s">
        <v>435</v>
      </c>
      <c r="O882" s="241"/>
    </row>
    <row r="883" spans="1:80" x14ac:dyDescent="0.2">
      <c r="A883" s="250"/>
      <c r="B883" s="253"/>
      <c r="C883" s="340" t="s">
        <v>436</v>
      </c>
      <c r="D883" s="341"/>
      <c r="E883" s="254">
        <v>0</v>
      </c>
      <c r="F883" s="376"/>
      <c r="G883" s="255"/>
      <c r="H883" s="256"/>
      <c r="I883" s="251"/>
      <c r="J883" s="257"/>
      <c r="K883" s="251"/>
      <c r="M883" s="252" t="s">
        <v>436</v>
      </c>
      <c r="O883" s="241"/>
    </row>
    <row r="884" spans="1:80" x14ac:dyDescent="0.2">
      <c r="A884" s="250"/>
      <c r="B884" s="253"/>
      <c r="C884" s="340" t="s">
        <v>437</v>
      </c>
      <c r="D884" s="341"/>
      <c r="E884" s="254">
        <v>0</v>
      </c>
      <c r="F884" s="376"/>
      <c r="G884" s="255"/>
      <c r="H884" s="256"/>
      <c r="I884" s="251"/>
      <c r="J884" s="257"/>
      <c r="K884" s="251"/>
      <c r="M884" s="252" t="s">
        <v>437</v>
      </c>
      <c r="O884" s="241"/>
    </row>
    <row r="885" spans="1:80" x14ac:dyDescent="0.2">
      <c r="A885" s="250"/>
      <c r="B885" s="253"/>
      <c r="C885" s="340" t="s">
        <v>438</v>
      </c>
      <c r="D885" s="341"/>
      <c r="E885" s="254">
        <v>0</v>
      </c>
      <c r="F885" s="376"/>
      <c r="G885" s="255"/>
      <c r="H885" s="256"/>
      <c r="I885" s="251"/>
      <c r="J885" s="257"/>
      <c r="K885" s="251"/>
      <c r="M885" s="252" t="s">
        <v>438</v>
      </c>
      <c r="O885" s="241"/>
    </row>
    <row r="886" spans="1:80" ht="22.5" x14ac:dyDescent="0.2">
      <c r="A886" s="250"/>
      <c r="B886" s="253"/>
      <c r="C886" s="340" t="s">
        <v>626</v>
      </c>
      <c r="D886" s="341"/>
      <c r="E886" s="254">
        <v>0</v>
      </c>
      <c r="F886" s="376"/>
      <c r="G886" s="255"/>
      <c r="H886" s="256"/>
      <c r="I886" s="251"/>
      <c r="J886" s="257"/>
      <c r="K886" s="251"/>
      <c r="M886" s="252" t="s">
        <v>626</v>
      </c>
      <c r="O886" s="241"/>
    </row>
    <row r="887" spans="1:80" x14ac:dyDescent="0.2">
      <c r="A887" s="250"/>
      <c r="B887" s="253"/>
      <c r="C887" s="340" t="s">
        <v>440</v>
      </c>
      <c r="D887" s="341"/>
      <c r="E887" s="254">
        <v>0</v>
      </c>
      <c r="F887" s="376"/>
      <c r="G887" s="255"/>
      <c r="H887" s="256"/>
      <c r="I887" s="251"/>
      <c r="J887" s="257"/>
      <c r="K887" s="251"/>
      <c r="M887" s="252" t="s">
        <v>440</v>
      </c>
      <c r="O887" s="241"/>
    </row>
    <row r="888" spans="1:80" x14ac:dyDescent="0.2">
      <c r="A888" s="250"/>
      <c r="B888" s="253"/>
      <c r="C888" s="340" t="s">
        <v>441</v>
      </c>
      <c r="D888" s="341"/>
      <c r="E888" s="254">
        <v>0</v>
      </c>
      <c r="F888" s="376"/>
      <c r="G888" s="255"/>
      <c r="H888" s="256"/>
      <c r="I888" s="251"/>
      <c r="J888" s="257"/>
      <c r="K888" s="251"/>
      <c r="M888" s="252" t="s">
        <v>441</v>
      </c>
      <c r="O888" s="241"/>
    </row>
    <row r="889" spans="1:80" x14ac:dyDescent="0.2">
      <c r="A889" s="250"/>
      <c r="B889" s="253"/>
      <c r="C889" s="340" t="s">
        <v>442</v>
      </c>
      <c r="D889" s="341"/>
      <c r="E889" s="254">
        <v>0</v>
      </c>
      <c r="F889" s="376"/>
      <c r="G889" s="255"/>
      <c r="H889" s="256"/>
      <c r="I889" s="251"/>
      <c r="J889" s="257"/>
      <c r="K889" s="251"/>
      <c r="M889" s="252" t="s">
        <v>442</v>
      </c>
      <c r="O889" s="241"/>
    </row>
    <row r="890" spans="1:80" x14ac:dyDescent="0.2">
      <c r="A890" s="250"/>
      <c r="B890" s="253"/>
      <c r="C890" s="340" t="s">
        <v>181</v>
      </c>
      <c r="D890" s="341"/>
      <c r="E890" s="254">
        <v>0</v>
      </c>
      <c r="F890" s="376"/>
      <c r="G890" s="255"/>
      <c r="H890" s="256"/>
      <c r="I890" s="251"/>
      <c r="J890" s="257"/>
      <c r="K890" s="251"/>
      <c r="M890" s="252" t="s">
        <v>181</v>
      </c>
      <c r="O890" s="241"/>
    </row>
    <row r="891" spans="1:80" x14ac:dyDescent="0.2">
      <c r="A891" s="250"/>
      <c r="B891" s="253"/>
      <c r="C891" s="340" t="s">
        <v>196</v>
      </c>
      <c r="D891" s="341"/>
      <c r="E891" s="254">
        <v>0</v>
      </c>
      <c r="F891" s="376"/>
      <c r="G891" s="255"/>
      <c r="H891" s="256"/>
      <c r="I891" s="251"/>
      <c r="J891" s="257"/>
      <c r="K891" s="251"/>
      <c r="M891" s="252" t="s">
        <v>196</v>
      </c>
      <c r="O891" s="241"/>
    </row>
    <row r="892" spans="1:80" x14ac:dyDescent="0.2">
      <c r="A892" s="250"/>
      <c r="B892" s="253"/>
      <c r="C892" s="340" t="s">
        <v>627</v>
      </c>
      <c r="D892" s="341"/>
      <c r="E892" s="254">
        <v>52.42</v>
      </c>
      <c r="F892" s="376"/>
      <c r="G892" s="255"/>
      <c r="H892" s="256"/>
      <c r="I892" s="251"/>
      <c r="J892" s="257"/>
      <c r="K892" s="251"/>
      <c r="M892" s="252" t="s">
        <v>627</v>
      </c>
      <c r="O892" s="241"/>
    </row>
    <row r="893" spans="1:80" x14ac:dyDescent="0.2">
      <c r="A893" s="250"/>
      <c r="B893" s="253"/>
      <c r="C893" s="347" t="s">
        <v>187</v>
      </c>
      <c r="D893" s="341"/>
      <c r="E893" s="278">
        <v>52.42</v>
      </c>
      <c r="F893" s="376"/>
      <c r="G893" s="255"/>
      <c r="H893" s="256"/>
      <c r="I893" s="251"/>
      <c r="J893" s="257"/>
      <c r="K893" s="251"/>
      <c r="M893" s="252" t="s">
        <v>187</v>
      </c>
      <c r="O893" s="241"/>
    </row>
    <row r="894" spans="1:80" x14ac:dyDescent="0.2">
      <c r="A894" s="242">
        <v>41</v>
      </c>
      <c r="B894" s="243" t="s">
        <v>628</v>
      </c>
      <c r="C894" s="244" t="s">
        <v>629</v>
      </c>
      <c r="D894" s="245" t="s">
        <v>112</v>
      </c>
      <c r="E894" s="246">
        <v>64.405000000000001</v>
      </c>
      <c r="F894" s="375"/>
      <c r="G894" s="247">
        <f>E894*F894</f>
        <v>0</v>
      </c>
      <c r="H894" s="248">
        <v>0</v>
      </c>
      <c r="I894" s="249">
        <f>E894*H894</f>
        <v>0</v>
      </c>
      <c r="J894" s="248">
        <v>0</v>
      </c>
      <c r="K894" s="249">
        <f>E894*J894</f>
        <v>0</v>
      </c>
      <c r="O894" s="241">
        <v>2</v>
      </c>
      <c r="AA894" s="214">
        <v>1</v>
      </c>
      <c r="AB894" s="214">
        <v>1</v>
      </c>
      <c r="AC894" s="214">
        <v>1</v>
      </c>
      <c r="AZ894" s="214">
        <v>1</v>
      </c>
      <c r="BA894" s="214">
        <f>IF(AZ894=1,G894,0)</f>
        <v>0</v>
      </c>
      <c r="BB894" s="214">
        <f>IF(AZ894=2,G894,0)</f>
        <v>0</v>
      </c>
      <c r="BC894" s="214">
        <f>IF(AZ894=3,G894,0)</f>
        <v>0</v>
      </c>
      <c r="BD894" s="214">
        <f>IF(AZ894=4,G894,0)</f>
        <v>0</v>
      </c>
      <c r="BE894" s="214">
        <f>IF(AZ894=5,G894,0)</f>
        <v>0</v>
      </c>
      <c r="CA894" s="241">
        <v>1</v>
      </c>
      <c r="CB894" s="241">
        <v>1</v>
      </c>
    </row>
    <row r="895" spans="1:80" x14ac:dyDescent="0.2">
      <c r="A895" s="250"/>
      <c r="B895" s="253"/>
      <c r="C895" s="340" t="s">
        <v>181</v>
      </c>
      <c r="D895" s="341"/>
      <c r="E895" s="254">
        <v>0</v>
      </c>
      <c r="F895" s="376"/>
      <c r="G895" s="255"/>
      <c r="H895" s="256"/>
      <c r="I895" s="251"/>
      <c r="J895" s="257"/>
      <c r="K895" s="251"/>
      <c r="M895" s="252" t="s">
        <v>181</v>
      </c>
      <c r="O895" s="241"/>
    </row>
    <row r="896" spans="1:80" x14ac:dyDescent="0.2">
      <c r="A896" s="250"/>
      <c r="B896" s="253"/>
      <c r="C896" s="340" t="s">
        <v>196</v>
      </c>
      <c r="D896" s="341"/>
      <c r="E896" s="254">
        <v>0</v>
      </c>
      <c r="F896" s="376"/>
      <c r="G896" s="255"/>
      <c r="H896" s="256"/>
      <c r="I896" s="251"/>
      <c r="J896" s="257"/>
      <c r="K896" s="251"/>
      <c r="M896" s="252" t="s">
        <v>196</v>
      </c>
      <c r="O896" s="241"/>
    </row>
    <row r="897" spans="1:80" x14ac:dyDescent="0.2">
      <c r="A897" s="250"/>
      <c r="B897" s="253"/>
      <c r="C897" s="340" t="s">
        <v>627</v>
      </c>
      <c r="D897" s="341"/>
      <c r="E897" s="254">
        <v>52.42</v>
      </c>
      <c r="F897" s="376"/>
      <c r="G897" s="255"/>
      <c r="H897" s="256"/>
      <c r="I897" s="251"/>
      <c r="J897" s="257"/>
      <c r="K897" s="251"/>
      <c r="M897" s="252" t="s">
        <v>627</v>
      </c>
      <c r="O897" s="241"/>
    </row>
    <row r="898" spans="1:80" x14ac:dyDescent="0.2">
      <c r="A898" s="250"/>
      <c r="B898" s="253"/>
      <c r="C898" s="347" t="s">
        <v>187</v>
      </c>
      <c r="D898" s="341"/>
      <c r="E898" s="278">
        <v>52.42</v>
      </c>
      <c r="F898" s="376"/>
      <c r="G898" s="255"/>
      <c r="H898" s="256"/>
      <c r="I898" s="251"/>
      <c r="J898" s="257"/>
      <c r="K898" s="251"/>
      <c r="M898" s="252" t="s">
        <v>187</v>
      </c>
      <c r="O898" s="241"/>
    </row>
    <row r="899" spans="1:80" x14ac:dyDescent="0.2">
      <c r="A899" s="250"/>
      <c r="B899" s="253"/>
      <c r="C899" s="340" t="s">
        <v>618</v>
      </c>
      <c r="D899" s="341"/>
      <c r="E899" s="254">
        <v>11.984999999999999</v>
      </c>
      <c r="F899" s="376"/>
      <c r="G899" s="255"/>
      <c r="H899" s="256"/>
      <c r="I899" s="251"/>
      <c r="J899" s="257"/>
      <c r="K899" s="251"/>
      <c r="M899" s="252" t="s">
        <v>618</v>
      </c>
      <c r="O899" s="241"/>
    </row>
    <row r="900" spans="1:80" x14ac:dyDescent="0.2">
      <c r="A900" s="242">
        <v>42</v>
      </c>
      <c r="B900" s="243" t="s">
        <v>630</v>
      </c>
      <c r="C900" s="244" t="s">
        <v>631</v>
      </c>
      <c r="D900" s="245" t="s">
        <v>112</v>
      </c>
      <c r="E900" s="246">
        <v>2826.9850000000001</v>
      </c>
      <c r="F900" s="375"/>
      <c r="G900" s="247">
        <f>E900*F900</f>
        <v>0</v>
      </c>
      <c r="H900" s="248">
        <v>3.1850000000000003E-2</v>
      </c>
      <c r="I900" s="249">
        <f>E900*H900</f>
        <v>90.039472250000017</v>
      </c>
      <c r="J900" s="248">
        <v>0</v>
      </c>
      <c r="K900" s="249">
        <f>E900*J900</f>
        <v>0</v>
      </c>
      <c r="O900" s="241">
        <v>2</v>
      </c>
      <c r="AA900" s="214">
        <v>1</v>
      </c>
      <c r="AB900" s="214">
        <v>1</v>
      </c>
      <c r="AC900" s="214">
        <v>1</v>
      </c>
      <c r="AZ900" s="214">
        <v>1</v>
      </c>
      <c r="BA900" s="214">
        <f>IF(AZ900=1,G900,0)</f>
        <v>0</v>
      </c>
      <c r="BB900" s="214">
        <f>IF(AZ900=2,G900,0)</f>
        <v>0</v>
      </c>
      <c r="BC900" s="214">
        <f>IF(AZ900=3,G900,0)</f>
        <v>0</v>
      </c>
      <c r="BD900" s="214">
        <f>IF(AZ900=4,G900,0)</f>
        <v>0</v>
      </c>
      <c r="BE900" s="214">
        <f>IF(AZ900=5,G900,0)</f>
        <v>0</v>
      </c>
      <c r="CA900" s="241">
        <v>1</v>
      </c>
      <c r="CB900" s="241">
        <v>1</v>
      </c>
    </row>
    <row r="901" spans="1:80" x14ac:dyDescent="0.2">
      <c r="A901" s="250"/>
      <c r="B901" s="253"/>
      <c r="C901" s="340" t="s">
        <v>418</v>
      </c>
      <c r="D901" s="341"/>
      <c r="E901" s="254">
        <v>2607.31</v>
      </c>
      <c r="F901" s="376"/>
      <c r="G901" s="255"/>
      <c r="H901" s="256"/>
      <c r="I901" s="251"/>
      <c r="J901" s="257"/>
      <c r="K901" s="251"/>
      <c r="M901" s="252" t="s">
        <v>418</v>
      </c>
      <c r="O901" s="241"/>
    </row>
    <row r="902" spans="1:80" x14ac:dyDescent="0.2">
      <c r="A902" s="250"/>
      <c r="B902" s="253"/>
      <c r="C902" s="340" t="s">
        <v>421</v>
      </c>
      <c r="D902" s="341"/>
      <c r="E902" s="254">
        <v>2.4</v>
      </c>
      <c r="F902" s="376"/>
      <c r="G902" s="255"/>
      <c r="H902" s="256"/>
      <c r="I902" s="251"/>
      <c r="J902" s="257"/>
      <c r="K902" s="251"/>
      <c r="M902" s="252" t="s">
        <v>421</v>
      </c>
      <c r="O902" s="241"/>
    </row>
    <row r="903" spans="1:80" x14ac:dyDescent="0.2">
      <c r="A903" s="250"/>
      <c r="B903" s="253"/>
      <c r="C903" s="340" t="s">
        <v>422</v>
      </c>
      <c r="D903" s="341"/>
      <c r="E903" s="254">
        <v>27</v>
      </c>
      <c r="F903" s="376"/>
      <c r="G903" s="255"/>
      <c r="H903" s="256"/>
      <c r="I903" s="251"/>
      <c r="J903" s="257"/>
      <c r="K903" s="251"/>
      <c r="M903" s="252" t="s">
        <v>422</v>
      </c>
      <c r="O903" s="241"/>
    </row>
    <row r="904" spans="1:80" x14ac:dyDescent="0.2">
      <c r="A904" s="250"/>
      <c r="B904" s="253"/>
      <c r="C904" s="340" t="s">
        <v>423</v>
      </c>
      <c r="D904" s="341"/>
      <c r="E904" s="254">
        <v>11.984999999999999</v>
      </c>
      <c r="F904" s="376"/>
      <c r="G904" s="255"/>
      <c r="H904" s="256"/>
      <c r="I904" s="251"/>
      <c r="J904" s="257"/>
      <c r="K904" s="251"/>
      <c r="M904" s="279">
        <v>11985</v>
      </c>
      <c r="O904" s="241"/>
    </row>
    <row r="905" spans="1:80" x14ac:dyDescent="0.2">
      <c r="A905" s="250"/>
      <c r="B905" s="253"/>
      <c r="C905" s="340" t="s">
        <v>424</v>
      </c>
      <c r="D905" s="341"/>
      <c r="E905" s="254">
        <v>125.87</v>
      </c>
      <c r="F905" s="376"/>
      <c r="G905" s="255"/>
      <c r="H905" s="256"/>
      <c r="I905" s="251"/>
      <c r="J905" s="257"/>
      <c r="K905" s="251"/>
      <c r="M905" s="252" t="s">
        <v>424</v>
      </c>
      <c r="O905" s="241"/>
    </row>
    <row r="906" spans="1:80" x14ac:dyDescent="0.2">
      <c r="A906" s="250"/>
      <c r="B906" s="253"/>
      <c r="C906" s="340" t="s">
        <v>425</v>
      </c>
      <c r="D906" s="341"/>
      <c r="E906" s="254">
        <v>52.42</v>
      </c>
      <c r="F906" s="376"/>
      <c r="G906" s="255"/>
      <c r="H906" s="256"/>
      <c r="I906" s="251"/>
      <c r="J906" s="257"/>
      <c r="K906" s="251"/>
      <c r="M906" s="252" t="s">
        <v>425</v>
      </c>
      <c r="O906" s="241"/>
    </row>
    <row r="907" spans="1:80" x14ac:dyDescent="0.2">
      <c r="A907" s="242">
        <v>43</v>
      </c>
      <c r="B907" s="243" t="s">
        <v>632</v>
      </c>
      <c r="C907" s="244" t="s">
        <v>633</v>
      </c>
      <c r="D907" s="245" t="s">
        <v>112</v>
      </c>
      <c r="E907" s="246">
        <v>475.1635</v>
      </c>
      <c r="F907" s="375"/>
      <c r="G907" s="247">
        <f>E907*F907</f>
        <v>0</v>
      </c>
      <c r="H907" s="248">
        <v>4.793E-2</v>
      </c>
      <c r="I907" s="249">
        <f>E907*H907</f>
        <v>22.774586554999999</v>
      </c>
      <c r="J907" s="248">
        <v>0</v>
      </c>
      <c r="K907" s="249">
        <f>E907*J907</f>
        <v>0</v>
      </c>
      <c r="O907" s="241">
        <v>2</v>
      </c>
      <c r="AA907" s="214">
        <v>1</v>
      </c>
      <c r="AB907" s="214">
        <v>1</v>
      </c>
      <c r="AC907" s="214">
        <v>1</v>
      </c>
      <c r="AZ907" s="214">
        <v>1</v>
      </c>
      <c r="BA907" s="214">
        <f>IF(AZ907=1,G907,0)</f>
        <v>0</v>
      </c>
      <c r="BB907" s="214">
        <f>IF(AZ907=2,G907,0)</f>
        <v>0</v>
      </c>
      <c r="BC907" s="214">
        <f>IF(AZ907=3,G907,0)</f>
        <v>0</v>
      </c>
      <c r="BD907" s="214">
        <f>IF(AZ907=4,G907,0)</f>
        <v>0</v>
      </c>
      <c r="BE907" s="214">
        <f>IF(AZ907=5,G907,0)</f>
        <v>0</v>
      </c>
      <c r="CA907" s="241">
        <v>1</v>
      </c>
      <c r="CB907" s="241">
        <v>1</v>
      </c>
    </row>
    <row r="908" spans="1:80" x14ac:dyDescent="0.2">
      <c r="A908" s="250"/>
      <c r="B908" s="253"/>
      <c r="C908" s="340" t="s">
        <v>181</v>
      </c>
      <c r="D908" s="341"/>
      <c r="E908" s="254">
        <v>0</v>
      </c>
      <c r="F908" s="376"/>
      <c r="G908" s="255"/>
      <c r="H908" s="256"/>
      <c r="I908" s="251"/>
      <c r="J908" s="257"/>
      <c r="K908" s="251"/>
      <c r="M908" s="252" t="s">
        <v>181</v>
      </c>
      <c r="O908" s="241"/>
    </row>
    <row r="909" spans="1:80" x14ac:dyDescent="0.2">
      <c r="A909" s="250"/>
      <c r="B909" s="253"/>
      <c r="C909" s="340" t="s">
        <v>634</v>
      </c>
      <c r="D909" s="341"/>
      <c r="E909" s="254">
        <v>50.372999999999998</v>
      </c>
      <c r="F909" s="376"/>
      <c r="G909" s="255"/>
      <c r="H909" s="256"/>
      <c r="I909" s="251"/>
      <c r="J909" s="257"/>
      <c r="K909" s="251"/>
      <c r="M909" s="252" t="s">
        <v>634</v>
      </c>
      <c r="O909" s="241"/>
    </row>
    <row r="910" spans="1:80" x14ac:dyDescent="0.2">
      <c r="A910" s="250"/>
      <c r="B910" s="253"/>
      <c r="C910" s="340" t="s">
        <v>635</v>
      </c>
      <c r="D910" s="341"/>
      <c r="E910" s="254">
        <v>105.7705</v>
      </c>
      <c r="F910" s="376"/>
      <c r="G910" s="255"/>
      <c r="H910" s="256"/>
      <c r="I910" s="251"/>
      <c r="J910" s="257"/>
      <c r="K910" s="251"/>
      <c r="M910" s="252" t="s">
        <v>635</v>
      </c>
      <c r="O910" s="241"/>
    </row>
    <row r="911" spans="1:80" x14ac:dyDescent="0.2">
      <c r="A911" s="250"/>
      <c r="B911" s="253"/>
      <c r="C911" s="340" t="s">
        <v>636</v>
      </c>
      <c r="D911" s="341"/>
      <c r="E911" s="254">
        <v>0</v>
      </c>
      <c r="F911" s="376"/>
      <c r="G911" s="255"/>
      <c r="H911" s="256"/>
      <c r="I911" s="251"/>
      <c r="J911" s="257"/>
      <c r="K911" s="251"/>
      <c r="M911" s="252" t="s">
        <v>636</v>
      </c>
      <c r="O911" s="241"/>
    </row>
    <row r="912" spans="1:80" x14ac:dyDescent="0.2">
      <c r="A912" s="250"/>
      <c r="B912" s="253"/>
      <c r="C912" s="340" t="s">
        <v>182</v>
      </c>
      <c r="D912" s="341"/>
      <c r="E912" s="254">
        <v>0</v>
      </c>
      <c r="F912" s="376"/>
      <c r="G912" s="255"/>
      <c r="H912" s="256"/>
      <c r="I912" s="251"/>
      <c r="J912" s="257"/>
      <c r="K912" s="251"/>
      <c r="M912" s="252" t="s">
        <v>182</v>
      </c>
      <c r="O912" s="241"/>
    </row>
    <row r="913" spans="1:80" x14ac:dyDescent="0.2">
      <c r="A913" s="250"/>
      <c r="B913" s="253"/>
      <c r="C913" s="340" t="s">
        <v>524</v>
      </c>
      <c r="D913" s="341"/>
      <c r="E913" s="254">
        <v>3</v>
      </c>
      <c r="F913" s="376"/>
      <c r="G913" s="255"/>
      <c r="H913" s="256"/>
      <c r="I913" s="251"/>
      <c r="J913" s="257"/>
      <c r="K913" s="251"/>
      <c r="M913" s="252" t="s">
        <v>524</v>
      </c>
      <c r="O913" s="241"/>
    </row>
    <row r="914" spans="1:80" x14ac:dyDescent="0.2">
      <c r="A914" s="250"/>
      <c r="B914" s="253"/>
      <c r="C914" s="340" t="s">
        <v>525</v>
      </c>
      <c r="D914" s="341"/>
      <c r="E914" s="254">
        <v>2.0099999999999998</v>
      </c>
      <c r="F914" s="376"/>
      <c r="G914" s="255"/>
      <c r="H914" s="256"/>
      <c r="I914" s="251"/>
      <c r="J914" s="257"/>
      <c r="K914" s="251"/>
      <c r="M914" s="252" t="s">
        <v>525</v>
      </c>
      <c r="O914" s="241"/>
    </row>
    <row r="915" spans="1:80" x14ac:dyDescent="0.2">
      <c r="A915" s="250"/>
      <c r="B915" s="253"/>
      <c r="C915" s="340" t="s">
        <v>443</v>
      </c>
      <c r="D915" s="341"/>
      <c r="E915" s="254">
        <v>314.01</v>
      </c>
      <c r="F915" s="376"/>
      <c r="G915" s="255"/>
      <c r="H915" s="256"/>
      <c r="I915" s="251"/>
      <c r="J915" s="257"/>
      <c r="K915" s="251"/>
      <c r="M915" s="252" t="s">
        <v>443</v>
      </c>
      <c r="O915" s="241"/>
    </row>
    <row r="916" spans="1:80" ht="22.5" x14ac:dyDescent="0.2">
      <c r="A916" s="242">
        <v>44</v>
      </c>
      <c r="B916" s="243" t="s">
        <v>637</v>
      </c>
      <c r="C916" s="244" t="s">
        <v>638</v>
      </c>
      <c r="D916" s="245" t="s">
        <v>112</v>
      </c>
      <c r="E916" s="246">
        <v>1.5</v>
      </c>
      <c r="F916" s="375"/>
      <c r="G916" s="247">
        <f>E916*F916</f>
        <v>0</v>
      </c>
      <c r="H916" s="248">
        <v>3.6700000000000001E-3</v>
      </c>
      <c r="I916" s="249">
        <f>E916*H916</f>
        <v>5.5050000000000003E-3</v>
      </c>
      <c r="J916" s="248">
        <v>0</v>
      </c>
      <c r="K916" s="249">
        <f>E916*J916</f>
        <v>0</v>
      </c>
      <c r="O916" s="241">
        <v>2</v>
      </c>
      <c r="AA916" s="214">
        <v>1</v>
      </c>
      <c r="AB916" s="214">
        <v>1</v>
      </c>
      <c r="AC916" s="214">
        <v>1</v>
      </c>
      <c r="AZ916" s="214">
        <v>1</v>
      </c>
      <c r="BA916" s="214">
        <f>IF(AZ916=1,G916,0)</f>
        <v>0</v>
      </c>
      <c r="BB916" s="214">
        <f>IF(AZ916=2,G916,0)</f>
        <v>0</v>
      </c>
      <c r="BC916" s="214">
        <f>IF(AZ916=3,G916,0)</f>
        <v>0</v>
      </c>
      <c r="BD916" s="214">
        <f>IF(AZ916=4,G916,0)</f>
        <v>0</v>
      </c>
      <c r="BE916" s="214">
        <f>IF(AZ916=5,G916,0)</f>
        <v>0</v>
      </c>
      <c r="CA916" s="241">
        <v>1</v>
      </c>
      <c r="CB916" s="241">
        <v>1</v>
      </c>
    </row>
    <row r="917" spans="1:80" x14ac:dyDescent="0.2">
      <c r="A917" s="250"/>
      <c r="B917" s="253"/>
      <c r="C917" s="340" t="s">
        <v>370</v>
      </c>
      <c r="D917" s="341"/>
      <c r="E917" s="254">
        <v>1.5</v>
      </c>
      <c r="F917" s="376"/>
      <c r="G917" s="255"/>
      <c r="H917" s="256"/>
      <c r="I917" s="251"/>
      <c r="J917" s="257"/>
      <c r="K917" s="251"/>
      <c r="M917" s="252" t="s">
        <v>370</v>
      </c>
      <c r="O917" s="241"/>
    </row>
    <row r="918" spans="1:80" ht="22.5" x14ac:dyDescent="0.2">
      <c r="A918" s="242">
        <v>45</v>
      </c>
      <c r="B918" s="243" t="s">
        <v>639</v>
      </c>
      <c r="C918" s="244" t="s">
        <v>640</v>
      </c>
      <c r="D918" s="245" t="s">
        <v>361</v>
      </c>
      <c r="E918" s="246">
        <v>20</v>
      </c>
      <c r="F918" s="375"/>
      <c r="G918" s="247">
        <f>E918*F918</f>
        <v>0</v>
      </c>
      <c r="H918" s="248">
        <v>0</v>
      </c>
      <c r="I918" s="249">
        <f>E918*H918</f>
        <v>0</v>
      </c>
      <c r="J918" s="248"/>
      <c r="K918" s="249">
        <f>E918*J918</f>
        <v>0</v>
      </c>
      <c r="O918" s="241">
        <v>2</v>
      </c>
      <c r="AA918" s="214">
        <v>12</v>
      </c>
      <c r="AB918" s="214">
        <v>0</v>
      </c>
      <c r="AC918" s="214">
        <v>283</v>
      </c>
      <c r="AZ918" s="214">
        <v>1</v>
      </c>
      <c r="BA918" s="214">
        <f>IF(AZ918=1,G918,0)</f>
        <v>0</v>
      </c>
      <c r="BB918" s="214">
        <f>IF(AZ918=2,G918,0)</f>
        <v>0</v>
      </c>
      <c r="BC918" s="214">
        <f>IF(AZ918=3,G918,0)</f>
        <v>0</v>
      </c>
      <c r="BD918" s="214">
        <f>IF(AZ918=4,G918,0)</f>
        <v>0</v>
      </c>
      <c r="BE918" s="214">
        <f>IF(AZ918=5,G918,0)</f>
        <v>0</v>
      </c>
      <c r="CA918" s="241">
        <v>12</v>
      </c>
      <c r="CB918" s="241">
        <v>0</v>
      </c>
    </row>
    <row r="919" spans="1:80" x14ac:dyDescent="0.2">
      <c r="A919" s="250"/>
      <c r="B919" s="253"/>
      <c r="C919" s="340" t="s">
        <v>641</v>
      </c>
      <c r="D919" s="341"/>
      <c r="E919" s="254">
        <v>0</v>
      </c>
      <c r="F919" s="376"/>
      <c r="G919" s="255"/>
      <c r="H919" s="256"/>
      <c r="I919" s="251"/>
      <c r="J919" s="257"/>
      <c r="K919" s="251"/>
      <c r="M919" s="252" t="s">
        <v>641</v>
      </c>
      <c r="O919" s="241"/>
    </row>
    <row r="920" spans="1:80" x14ac:dyDescent="0.2">
      <c r="A920" s="250"/>
      <c r="B920" s="253"/>
      <c r="C920" s="340" t="s">
        <v>642</v>
      </c>
      <c r="D920" s="341"/>
      <c r="E920" s="254">
        <v>20</v>
      </c>
      <c r="F920" s="376"/>
      <c r="G920" s="255"/>
      <c r="H920" s="256"/>
      <c r="I920" s="251"/>
      <c r="J920" s="257"/>
      <c r="K920" s="251"/>
      <c r="M920" s="252" t="s">
        <v>642</v>
      </c>
      <c r="O920" s="241"/>
    </row>
    <row r="921" spans="1:80" x14ac:dyDescent="0.2">
      <c r="A921" s="258"/>
      <c r="B921" s="259" t="s">
        <v>102</v>
      </c>
      <c r="C921" s="260" t="s">
        <v>367</v>
      </c>
      <c r="D921" s="261"/>
      <c r="E921" s="262"/>
      <c r="F921" s="377"/>
      <c r="G921" s="264">
        <f>SUM(G382:G920)</f>
        <v>0</v>
      </c>
      <c r="H921" s="265"/>
      <c r="I921" s="266">
        <f>SUM(I382:I920)</f>
        <v>167.91770848000002</v>
      </c>
      <c r="J921" s="265"/>
      <c r="K921" s="266">
        <f>SUM(K382:K920)</f>
        <v>0</v>
      </c>
      <c r="O921" s="241">
        <v>4</v>
      </c>
      <c r="BA921" s="267">
        <f>SUM(BA382:BA920)</f>
        <v>0</v>
      </c>
      <c r="BB921" s="267">
        <f>SUM(BB382:BB920)</f>
        <v>0</v>
      </c>
      <c r="BC921" s="267">
        <f>SUM(BC382:BC920)</f>
        <v>0</v>
      </c>
      <c r="BD921" s="267">
        <f>SUM(BD382:BD920)</f>
        <v>0</v>
      </c>
      <c r="BE921" s="267">
        <f>SUM(BE382:BE920)</f>
        <v>0</v>
      </c>
    </row>
    <row r="922" spans="1:80" x14ac:dyDescent="0.2">
      <c r="A922" s="231" t="s">
        <v>98</v>
      </c>
      <c r="B922" s="232" t="s">
        <v>643</v>
      </c>
      <c r="C922" s="233" t="s">
        <v>644</v>
      </c>
      <c r="D922" s="234"/>
      <c r="E922" s="235"/>
      <c r="F922" s="378"/>
      <c r="G922" s="236"/>
      <c r="H922" s="237"/>
      <c r="I922" s="238"/>
      <c r="J922" s="239"/>
      <c r="K922" s="240"/>
      <c r="O922" s="241">
        <v>1</v>
      </c>
    </row>
    <row r="923" spans="1:80" x14ac:dyDescent="0.2">
      <c r="A923" s="242">
        <v>46</v>
      </c>
      <c r="B923" s="243" t="s">
        <v>646</v>
      </c>
      <c r="C923" s="244" t="s">
        <v>647</v>
      </c>
      <c r="D923" s="245" t="s">
        <v>361</v>
      </c>
      <c r="E923" s="246">
        <v>10</v>
      </c>
      <c r="F923" s="375"/>
      <c r="G923" s="247">
        <f>E923*F923</f>
        <v>0</v>
      </c>
      <c r="H923" s="248">
        <v>0</v>
      </c>
      <c r="I923" s="249">
        <f>E923*H923</f>
        <v>0</v>
      </c>
      <c r="J923" s="248"/>
      <c r="K923" s="249">
        <f>E923*J923</f>
        <v>0</v>
      </c>
      <c r="O923" s="241">
        <v>2</v>
      </c>
      <c r="AA923" s="214">
        <v>12</v>
      </c>
      <c r="AB923" s="214">
        <v>0</v>
      </c>
      <c r="AC923" s="214">
        <v>1</v>
      </c>
      <c r="AZ923" s="214">
        <v>1</v>
      </c>
      <c r="BA923" s="214">
        <f>IF(AZ923=1,G923,0)</f>
        <v>0</v>
      </c>
      <c r="BB923" s="214">
        <f>IF(AZ923=2,G923,0)</f>
        <v>0</v>
      </c>
      <c r="BC923" s="214">
        <f>IF(AZ923=3,G923,0)</f>
        <v>0</v>
      </c>
      <c r="BD923" s="214">
        <f>IF(AZ923=4,G923,0)</f>
        <v>0</v>
      </c>
      <c r="BE923" s="214">
        <f>IF(AZ923=5,G923,0)</f>
        <v>0</v>
      </c>
      <c r="CA923" s="241">
        <v>12</v>
      </c>
      <c r="CB923" s="241">
        <v>0</v>
      </c>
    </row>
    <row r="924" spans="1:80" ht="22.5" x14ac:dyDescent="0.2">
      <c r="A924" s="242">
        <v>47</v>
      </c>
      <c r="B924" s="243" t="s">
        <v>648</v>
      </c>
      <c r="C924" s="244" t="s">
        <v>649</v>
      </c>
      <c r="D924" s="245" t="s">
        <v>361</v>
      </c>
      <c r="E924" s="246">
        <v>1</v>
      </c>
      <c r="F924" s="375"/>
      <c r="G924" s="247">
        <f>E924*F924</f>
        <v>0</v>
      </c>
      <c r="H924" s="248">
        <v>0</v>
      </c>
      <c r="I924" s="249">
        <f>E924*H924</f>
        <v>0</v>
      </c>
      <c r="J924" s="248"/>
      <c r="K924" s="249">
        <f>E924*J924</f>
        <v>0</v>
      </c>
      <c r="O924" s="241">
        <v>2</v>
      </c>
      <c r="AA924" s="214">
        <v>12</v>
      </c>
      <c r="AB924" s="214">
        <v>0</v>
      </c>
      <c r="AC924" s="214">
        <v>2</v>
      </c>
      <c r="AZ924" s="214">
        <v>1</v>
      </c>
      <c r="BA924" s="214">
        <f>IF(AZ924=1,G924,0)</f>
        <v>0</v>
      </c>
      <c r="BB924" s="214">
        <f>IF(AZ924=2,G924,0)</f>
        <v>0</v>
      </c>
      <c r="BC924" s="214">
        <f>IF(AZ924=3,G924,0)</f>
        <v>0</v>
      </c>
      <c r="BD924" s="214">
        <f>IF(AZ924=4,G924,0)</f>
        <v>0</v>
      </c>
      <c r="BE924" s="214">
        <f>IF(AZ924=5,G924,0)</f>
        <v>0</v>
      </c>
      <c r="CA924" s="241">
        <v>12</v>
      </c>
      <c r="CB924" s="241">
        <v>0</v>
      </c>
    </row>
    <row r="925" spans="1:80" x14ac:dyDescent="0.2">
      <c r="A925" s="242">
        <v>48</v>
      </c>
      <c r="B925" s="243" t="s">
        <v>650</v>
      </c>
      <c r="C925" s="244" t="s">
        <v>651</v>
      </c>
      <c r="D925" s="245" t="s">
        <v>361</v>
      </c>
      <c r="E925" s="246">
        <v>6</v>
      </c>
      <c r="F925" s="375"/>
      <c r="G925" s="247">
        <f>E925*F925</f>
        <v>0</v>
      </c>
      <c r="H925" s="248">
        <v>0</v>
      </c>
      <c r="I925" s="249">
        <f>E925*H925</f>
        <v>0</v>
      </c>
      <c r="J925" s="248"/>
      <c r="K925" s="249">
        <f>E925*J925</f>
        <v>0</v>
      </c>
      <c r="O925" s="241">
        <v>2</v>
      </c>
      <c r="AA925" s="214">
        <v>12</v>
      </c>
      <c r="AB925" s="214">
        <v>0</v>
      </c>
      <c r="AC925" s="214">
        <v>3</v>
      </c>
      <c r="AZ925" s="214">
        <v>1</v>
      </c>
      <c r="BA925" s="214">
        <f>IF(AZ925=1,G925,0)</f>
        <v>0</v>
      </c>
      <c r="BB925" s="214">
        <f>IF(AZ925=2,G925,0)</f>
        <v>0</v>
      </c>
      <c r="BC925" s="214">
        <f>IF(AZ925=3,G925,0)</f>
        <v>0</v>
      </c>
      <c r="BD925" s="214">
        <f>IF(AZ925=4,G925,0)</f>
        <v>0</v>
      </c>
      <c r="BE925" s="214">
        <f>IF(AZ925=5,G925,0)</f>
        <v>0</v>
      </c>
      <c r="CA925" s="241">
        <v>12</v>
      </c>
      <c r="CB925" s="241">
        <v>0</v>
      </c>
    </row>
    <row r="926" spans="1:80" x14ac:dyDescent="0.2">
      <c r="A926" s="258"/>
      <c r="B926" s="259" t="s">
        <v>102</v>
      </c>
      <c r="C926" s="260" t="s">
        <v>645</v>
      </c>
      <c r="D926" s="261"/>
      <c r="E926" s="262"/>
      <c r="F926" s="377"/>
      <c r="G926" s="264">
        <f>SUM(G922:G925)</f>
        <v>0</v>
      </c>
      <c r="H926" s="265"/>
      <c r="I926" s="266">
        <f>SUM(I922:I925)</f>
        <v>0</v>
      </c>
      <c r="J926" s="265"/>
      <c r="K926" s="266">
        <f>SUM(K922:K925)</f>
        <v>0</v>
      </c>
      <c r="O926" s="241">
        <v>4</v>
      </c>
      <c r="BA926" s="267">
        <f>SUM(BA922:BA925)</f>
        <v>0</v>
      </c>
      <c r="BB926" s="267">
        <f>SUM(BB922:BB925)</f>
        <v>0</v>
      </c>
      <c r="BC926" s="267">
        <f>SUM(BC922:BC925)</f>
        <v>0</v>
      </c>
      <c r="BD926" s="267">
        <f>SUM(BD922:BD925)</f>
        <v>0</v>
      </c>
      <c r="BE926" s="267">
        <f>SUM(BE922:BE925)</f>
        <v>0</v>
      </c>
    </row>
    <row r="927" spans="1:80" x14ac:dyDescent="0.2">
      <c r="A927" s="231" t="s">
        <v>98</v>
      </c>
      <c r="B927" s="232" t="s">
        <v>652</v>
      </c>
      <c r="C927" s="233" t="s">
        <v>653</v>
      </c>
      <c r="D927" s="234"/>
      <c r="E927" s="235"/>
      <c r="F927" s="378"/>
      <c r="G927" s="236"/>
      <c r="H927" s="237"/>
      <c r="I927" s="238"/>
      <c r="J927" s="239"/>
      <c r="K927" s="240"/>
      <c r="O927" s="241">
        <v>1</v>
      </c>
    </row>
    <row r="928" spans="1:80" x14ac:dyDescent="0.2">
      <c r="A928" s="242">
        <v>49</v>
      </c>
      <c r="B928" s="243" t="s">
        <v>655</v>
      </c>
      <c r="C928" s="244" t="s">
        <v>656</v>
      </c>
      <c r="D928" s="245" t="s">
        <v>112</v>
      </c>
      <c r="E928" s="246">
        <v>12.32</v>
      </c>
      <c r="F928" s="375"/>
      <c r="G928" s="247">
        <f>E928*F928</f>
        <v>0</v>
      </c>
      <c r="H928" s="248">
        <v>4.9840000000000002E-2</v>
      </c>
      <c r="I928" s="249">
        <f>E928*H928</f>
        <v>0.61402880000000004</v>
      </c>
      <c r="J928" s="248">
        <v>0</v>
      </c>
      <c r="K928" s="249">
        <f>E928*J928</f>
        <v>0</v>
      </c>
      <c r="O928" s="241">
        <v>2</v>
      </c>
      <c r="AA928" s="214">
        <v>1</v>
      </c>
      <c r="AB928" s="214">
        <v>1</v>
      </c>
      <c r="AC928" s="214">
        <v>1</v>
      </c>
      <c r="AZ928" s="214">
        <v>1</v>
      </c>
      <c r="BA928" s="214">
        <f>IF(AZ928=1,G928,0)</f>
        <v>0</v>
      </c>
      <c r="BB928" s="214">
        <f>IF(AZ928=2,G928,0)</f>
        <v>0</v>
      </c>
      <c r="BC928" s="214">
        <f>IF(AZ928=3,G928,0)</f>
        <v>0</v>
      </c>
      <c r="BD928" s="214">
        <f>IF(AZ928=4,G928,0)</f>
        <v>0</v>
      </c>
      <c r="BE928" s="214">
        <f>IF(AZ928=5,G928,0)</f>
        <v>0</v>
      </c>
      <c r="CA928" s="241">
        <v>1</v>
      </c>
      <c r="CB928" s="241">
        <v>1</v>
      </c>
    </row>
    <row r="929" spans="1:15" x14ac:dyDescent="0.2">
      <c r="A929" s="250"/>
      <c r="B929" s="253"/>
      <c r="C929" s="340" t="s">
        <v>657</v>
      </c>
      <c r="D929" s="341"/>
      <c r="E929" s="254">
        <v>0</v>
      </c>
      <c r="F929" s="376"/>
      <c r="G929" s="255"/>
      <c r="H929" s="256"/>
      <c r="I929" s="251"/>
      <c r="J929" s="257"/>
      <c r="K929" s="251"/>
      <c r="M929" s="252" t="s">
        <v>657</v>
      </c>
      <c r="O929" s="241"/>
    </row>
    <row r="930" spans="1:15" x14ac:dyDescent="0.2">
      <c r="A930" s="250"/>
      <c r="B930" s="253"/>
      <c r="C930" s="340" t="s">
        <v>246</v>
      </c>
      <c r="D930" s="341"/>
      <c r="E930" s="254">
        <v>0</v>
      </c>
      <c r="F930" s="376"/>
      <c r="G930" s="255"/>
      <c r="H930" s="256"/>
      <c r="I930" s="251"/>
      <c r="J930" s="257"/>
      <c r="K930" s="251"/>
      <c r="M930" s="252" t="s">
        <v>246</v>
      </c>
      <c r="O930" s="241"/>
    </row>
    <row r="931" spans="1:15" x14ac:dyDescent="0.2">
      <c r="A931" s="250"/>
      <c r="B931" s="253"/>
      <c r="C931" s="340" t="s">
        <v>247</v>
      </c>
      <c r="D931" s="341"/>
      <c r="E931" s="254">
        <v>0</v>
      </c>
      <c r="F931" s="376"/>
      <c r="G931" s="255"/>
      <c r="H931" s="256"/>
      <c r="I931" s="251"/>
      <c r="J931" s="257"/>
      <c r="K931" s="251"/>
      <c r="M931" s="252" t="s">
        <v>247</v>
      </c>
      <c r="O931" s="241"/>
    </row>
    <row r="932" spans="1:15" x14ac:dyDescent="0.2">
      <c r="A932" s="250"/>
      <c r="B932" s="253"/>
      <c r="C932" s="340" t="s">
        <v>547</v>
      </c>
      <c r="D932" s="341"/>
      <c r="E932" s="254">
        <v>1.2</v>
      </c>
      <c r="F932" s="376"/>
      <c r="G932" s="255"/>
      <c r="H932" s="256"/>
      <c r="I932" s="251"/>
      <c r="J932" s="257"/>
      <c r="K932" s="251"/>
      <c r="M932" s="252" t="s">
        <v>547</v>
      </c>
      <c r="O932" s="241"/>
    </row>
    <row r="933" spans="1:15" x14ac:dyDescent="0.2">
      <c r="A933" s="250"/>
      <c r="B933" s="253"/>
      <c r="C933" s="340" t="s">
        <v>548</v>
      </c>
      <c r="D933" s="341"/>
      <c r="E933" s="254">
        <v>3</v>
      </c>
      <c r="F933" s="376"/>
      <c r="G933" s="255"/>
      <c r="H933" s="256"/>
      <c r="I933" s="251"/>
      <c r="J933" s="257"/>
      <c r="K933" s="251"/>
      <c r="M933" s="252" t="s">
        <v>548</v>
      </c>
      <c r="O933" s="241"/>
    </row>
    <row r="934" spans="1:15" x14ac:dyDescent="0.2">
      <c r="A934" s="250"/>
      <c r="B934" s="253"/>
      <c r="C934" s="340" t="s">
        <v>549</v>
      </c>
      <c r="D934" s="341"/>
      <c r="E934" s="254">
        <v>1.1499999999999999</v>
      </c>
      <c r="F934" s="376"/>
      <c r="G934" s="255"/>
      <c r="H934" s="256"/>
      <c r="I934" s="251"/>
      <c r="J934" s="257"/>
      <c r="K934" s="251"/>
      <c r="M934" s="252" t="s">
        <v>549</v>
      </c>
      <c r="O934" s="241"/>
    </row>
    <row r="935" spans="1:15" x14ac:dyDescent="0.2">
      <c r="A935" s="250"/>
      <c r="B935" s="253"/>
      <c r="C935" s="340" t="s">
        <v>550</v>
      </c>
      <c r="D935" s="341"/>
      <c r="E935" s="254">
        <v>2.5499999999999998</v>
      </c>
      <c r="F935" s="376"/>
      <c r="G935" s="255"/>
      <c r="H935" s="256"/>
      <c r="I935" s="251"/>
      <c r="J935" s="257"/>
      <c r="K935" s="251"/>
      <c r="M935" s="252" t="s">
        <v>550</v>
      </c>
      <c r="O935" s="241"/>
    </row>
    <row r="936" spans="1:15" x14ac:dyDescent="0.2">
      <c r="A936" s="250"/>
      <c r="B936" s="253"/>
      <c r="C936" s="340" t="s">
        <v>551</v>
      </c>
      <c r="D936" s="341"/>
      <c r="E936" s="254">
        <v>0.55000000000000004</v>
      </c>
      <c r="F936" s="376"/>
      <c r="G936" s="255"/>
      <c r="H936" s="256"/>
      <c r="I936" s="251"/>
      <c r="J936" s="257"/>
      <c r="K936" s="251"/>
      <c r="M936" s="252" t="s">
        <v>551</v>
      </c>
      <c r="O936" s="241"/>
    </row>
    <row r="937" spans="1:15" x14ac:dyDescent="0.2">
      <c r="A937" s="250"/>
      <c r="B937" s="253"/>
      <c r="C937" s="340" t="s">
        <v>552</v>
      </c>
      <c r="D937" s="341"/>
      <c r="E937" s="254">
        <v>0.9</v>
      </c>
      <c r="F937" s="376"/>
      <c r="G937" s="255"/>
      <c r="H937" s="256"/>
      <c r="I937" s="251"/>
      <c r="J937" s="257"/>
      <c r="K937" s="251"/>
      <c r="M937" s="252" t="s">
        <v>552</v>
      </c>
      <c r="O937" s="241"/>
    </row>
    <row r="938" spans="1:15" x14ac:dyDescent="0.2">
      <c r="A938" s="250"/>
      <c r="B938" s="253"/>
      <c r="C938" s="340" t="s">
        <v>553</v>
      </c>
      <c r="D938" s="341"/>
      <c r="E938" s="254">
        <v>2.2999999999999998</v>
      </c>
      <c r="F938" s="376"/>
      <c r="G938" s="255"/>
      <c r="H938" s="256"/>
      <c r="I938" s="251"/>
      <c r="J938" s="257"/>
      <c r="K938" s="251"/>
      <c r="M938" s="252" t="s">
        <v>553</v>
      </c>
      <c r="O938" s="241"/>
    </row>
    <row r="939" spans="1:15" x14ac:dyDescent="0.2">
      <c r="A939" s="250"/>
      <c r="B939" s="253"/>
      <c r="C939" s="340" t="s">
        <v>554</v>
      </c>
      <c r="D939" s="341"/>
      <c r="E939" s="254">
        <v>1.5</v>
      </c>
      <c r="F939" s="376"/>
      <c r="G939" s="255"/>
      <c r="H939" s="256"/>
      <c r="I939" s="251"/>
      <c r="J939" s="257"/>
      <c r="K939" s="251"/>
      <c r="M939" s="252" t="s">
        <v>554</v>
      </c>
      <c r="O939" s="241"/>
    </row>
    <row r="940" spans="1:15" x14ac:dyDescent="0.2">
      <c r="A940" s="250"/>
      <c r="B940" s="253"/>
      <c r="C940" s="340" t="s">
        <v>555</v>
      </c>
      <c r="D940" s="341"/>
      <c r="E940" s="254">
        <v>1.2</v>
      </c>
      <c r="F940" s="376"/>
      <c r="G940" s="255"/>
      <c r="H940" s="256"/>
      <c r="I940" s="251"/>
      <c r="J940" s="257"/>
      <c r="K940" s="251"/>
      <c r="M940" s="252" t="s">
        <v>555</v>
      </c>
      <c r="O940" s="241"/>
    </row>
    <row r="941" spans="1:15" x14ac:dyDescent="0.2">
      <c r="A941" s="250"/>
      <c r="B941" s="253"/>
      <c r="C941" s="340" t="s">
        <v>556</v>
      </c>
      <c r="D941" s="341"/>
      <c r="E941" s="254">
        <v>2</v>
      </c>
      <c r="F941" s="376"/>
      <c r="G941" s="255"/>
      <c r="H941" s="256"/>
      <c r="I941" s="251"/>
      <c r="J941" s="257"/>
      <c r="K941" s="251"/>
      <c r="M941" s="252" t="s">
        <v>556</v>
      </c>
      <c r="O941" s="241"/>
    </row>
    <row r="942" spans="1:15" x14ac:dyDescent="0.2">
      <c r="A942" s="250"/>
      <c r="B942" s="253"/>
      <c r="C942" s="340" t="s">
        <v>557</v>
      </c>
      <c r="D942" s="341"/>
      <c r="E942" s="254">
        <v>0.6</v>
      </c>
      <c r="F942" s="376"/>
      <c r="G942" s="255"/>
      <c r="H942" s="256"/>
      <c r="I942" s="251"/>
      <c r="J942" s="257"/>
      <c r="K942" s="251"/>
      <c r="M942" s="252" t="s">
        <v>557</v>
      </c>
      <c r="O942" s="241"/>
    </row>
    <row r="943" spans="1:15" x14ac:dyDescent="0.2">
      <c r="A943" s="250"/>
      <c r="B943" s="253"/>
      <c r="C943" s="340" t="s">
        <v>558</v>
      </c>
      <c r="D943" s="341"/>
      <c r="E943" s="254">
        <v>5</v>
      </c>
      <c r="F943" s="376"/>
      <c r="G943" s="255"/>
      <c r="H943" s="256"/>
      <c r="I943" s="251"/>
      <c r="J943" s="257"/>
      <c r="K943" s="251"/>
      <c r="M943" s="252" t="s">
        <v>558</v>
      </c>
      <c r="O943" s="241"/>
    </row>
    <row r="944" spans="1:15" x14ac:dyDescent="0.2">
      <c r="A944" s="250"/>
      <c r="B944" s="253"/>
      <c r="C944" s="340" t="s">
        <v>559</v>
      </c>
      <c r="D944" s="341"/>
      <c r="E944" s="254">
        <v>3.6</v>
      </c>
      <c r="F944" s="376"/>
      <c r="G944" s="255"/>
      <c r="H944" s="256"/>
      <c r="I944" s="251"/>
      <c r="J944" s="257"/>
      <c r="K944" s="251"/>
      <c r="M944" s="252" t="s">
        <v>559</v>
      </c>
      <c r="O944" s="241"/>
    </row>
    <row r="945" spans="1:80" x14ac:dyDescent="0.2">
      <c r="A945" s="250"/>
      <c r="B945" s="253"/>
      <c r="C945" s="340" t="s">
        <v>560</v>
      </c>
      <c r="D945" s="341"/>
      <c r="E945" s="254">
        <v>1.1000000000000001</v>
      </c>
      <c r="F945" s="376"/>
      <c r="G945" s="255"/>
      <c r="H945" s="256"/>
      <c r="I945" s="251"/>
      <c r="J945" s="257"/>
      <c r="K945" s="251"/>
      <c r="M945" s="252" t="s">
        <v>560</v>
      </c>
      <c r="O945" s="241"/>
    </row>
    <row r="946" spans="1:80" x14ac:dyDescent="0.2">
      <c r="A946" s="250"/>
      <c r="B946" s="253"/>
      <c r="C946" s="340" t="s">
        <v>561</v>
      </c>
      <c r="D946" s="341"/>
      <c r="E946" s="254">
        <v>0.9</v>
      </c>
      <c r="F946" s="376"/>
      <c r="G946" s="255"/>
      <c r="H946" s="256"/>
      <c r="I946" s="251"/>
      <c r="J946" s="257"/>
      <c r="K946" s="251"/>
      <c r="M946" s="252" t="s">
        <v>561</v>
      </c>
      <c r="O946" s="241"/>
    </row>
    <row r="947" spans="1:80" x14ac:dyDescent="0.2">
      <c r="A947" s="250"/>
      <c r="B947" s="253"/>
      <c r="C947" s="340" t="s">
        <v>562</v>
      </c>
      <c r="D947" s="341"/>
      <c r="E947" s="254">
        <v>2.4500000000000002</v>
      </c>
      <c r="F947" s="376"/>
      <c r="G947" s="255"/>
      <c r="H947" s="256"/>
      <c r="I947" s="251"/>
      <c r="J947" s="257"/>
      <c r="K947" s="251"/>
      <c r="M947" s="252" t="s">
        <v>562</v>
      </c>
      <c r="O947" s="241"/>
    </row>
    <row r="948" spans="1:80" x14ac:dyDescent="0.2">
      <c r="A948" s="250"/>
      <c r="B948" s="253"/>
      <c r="C948" s="340" t="s">
        <v>563</v>
      </c>
      <c r="D948" s="341"/>
      <c r="E948" s="254">
        <v>0.8</v>
      </c>
      <c r="F948" s="376"/>
      <c r="G948" s="255"/>
      <c r="H948" s="256"/>
      <c r="I948" s="251"/>
      <c r="J948" s="257"/>
      <c r="K948" s="251"/>
      <c r="M948" s="252" t="s">
        <v>563</v>
      </c>
      <c r="O948" s="241"/>
    </row>
    <row r="949" spans="1:80" x14ac:dyDescent="0.2">
      <c r="A949" s="250"/>
      <c r="B949" s="253"/>
      <c r="C949" s="347" t="s">
        <v>187</v>
      </c>
      <c r="D949" s="341"/>
      <c r="E949" s="278">
        <v>30.8</v>
      </c>
      <c r="F949" s="376"/>
      <c r="G949" s="255"/>
      <c r="H949" s="256"/>
      <c r="I949" s="251"/>
      <c r="J949" s="257"/>
      <c r="K949" s="251"/>
      <c r="M949" s="252" t="s">
        <v>187</v>
      </c>
      <c r="O949" s="241"/>
    </row>
    <row r="950" spans="1:80" x14ac:dyDescent="0.2">
      <c r="A950" s="250"/>
      <c r="B950" s="253"/>
      <c r="C950" s="340" t="s">
        <v>658</v>
      </c>
      <c r="D950" s="341"/>
      <c r="E950" s="254">
        <v>-18.48</v>
      </c>
      <c r="F950" s="376"/>
      <c r="G950" s="255"/>
      <c r="H950" s="256"/>
      <c r="I950" s="251"/>
      <c r="J950" s="257"/>
      <c r="K950" s="251"/>
      <c r="M950" s="252" t="s">
        <v>658</v>
      </c>
      <c r="O950" s="241"/>
    </row>
    <row r="951" spans="1:80" x14ac:dyDescent="0.2">
      <c r="A951" s="242">
        <v>50</v>
      </c>
      <c r="B951" s="243" t="s">
        <v>659</v>
      </c>
      <c r="C951" s="244" t="s">
        <v>660</v>
      </c>
      <c r="D951" s="245" t="s">
        <v>112</v>
      </c>
      <c r="E951" s="246">
        <v>11.984999999999999</v>
      </c>
      <c r="F951" s="375"/>
      <c r="G951" s="247">
        <f>E951*F951</f>
        <v>0</v>
      </c>
      <c r="H951" s="248">
        <v>2.384E-2</v>
      </c>
      <c r="I951" s="249">
        <f>E951*H951</f>
        <v>0.28572239999999999</v>
      </c>
      <c r="J951" s="248">
        <v>0</v>
      </c>
      <c r="K951" s="249">
        <f>E951*J951</f>
        <v>0</v>
      </c>
      <c r="O951" s="241">
        <v>2</v>
      </c>
      <c r="AA951" s="214">
        <v>1</v>
      </c>
      <c r="AB951" s="214">
        <v>1</v>
      </c>
      <c r="AC951" s="214">
        <v>1</v>
      </c>
      <c r="AZ951" s="214">
        <v>1</v>
      </c>
      <c r="BA951" s="214">
        <f>IF(AZ951=1,G951,0)</f>
        <v>0</v>
      </c>
      <c r="BB951" s="214">
        <f>IF(AZ951=2,G951,0)</f>
        <v>0</v>
      </c>
      <c r="BC951" s="214">
        <f>IF(AZ951=3,G951,0)</f>
        <v>0</v>
      </c>
      <c r="BD951" s="214">
        <f>IF(AZ951=4,G951,0)</f>
        <v>0</v>
      </c>
      <c r="BE951" s="214">
        <f>IF(AZ951=5,G951,0)</f>
        <v>0</v>
      </c>
      <c r="CA951" s="241">
        <v>1</v>
      </c>
      <c r="CB951" s="241">
        <v>1</v>
      </c>
    </row>
    <row r="952" spans="1:80" x14ac:dyDescent="0.2">
      <c r="A952" s="250"/>
      <c r="B952" s="253"/>
      <c r="C952" s="340" t="s">
        <v>661</v>
      </c>
      <c r="D952" s="341"/>
      <c r="E952" s="254">
        <v>11.984999999999999</v>
      </c>
      <c r="F952" s="376"/>
      <c r="G952" s="255"/>
      <c r="H952" s="256"/>
      <c r="I952" s="251"/>
      <c r="J952" s="257"/>
      <c r="K952" s="251"/>
      <c r="M952" s="252" t="s">
        <v>661</v>
      </c>
      <c r="O952" s="241"/>
    </row>
    <row r="953" spans="1:80" x14ac:dyDescent="0.2">
      <c r="A953" s="242">
        <v>51</v>
      </c>
      <c r="B953" s="243" t="s">
        <v>662</v>
      </c>
      <c r="C953" s="244" t="s">
        <v>663</v>
      </c>
      <c r="D953" s="245" t="s">
        <v>112</v>
      </c>
      <c r="E953" s="246">
        <v>5.2</v>
      </c>
      <c r="F953" s="375"/>
      <c r="G953" s="247">
        <f>E953*F953</f>
        <v>0</v>
      </c>
      <c r="H953" s="248">
        <v>1.299E-2</v>
      </c>
      <c r="I953" s="249">
        <f>E953*H953</f>
        <v>6.7547999999999997E-2</v>
      </c>
      <c r="J953" s="248">
        <v>0</v>
      </c>
      <c r="K953" s="249">
        <f>E953*J953</f>
        <v>0</v>
      </c>
      <c r="O953" s="241">
        <v>2</v>
      </c>
      <c r="AA953" s="214">
        <v>1</v>
      </c>
      <c r="AB953" s="214">
        <v>1</v>
      </c>
      <c r="AC953" s="214">
        <v>1</v>
      </c>
      <c r="AZ953" s="214">
        <v>1</v>
      </c>
      <c r="BA953" s="214">
        <f>IF(AZ953=1,G953,0)</f>
        <v>0</v>
      </c>
      <c r="BB953" s="214">
        <f>IF(AZ953=2,G953,0)</f>
        <v>0</v>
      </c>
      <c r="BC953" s="214">
        <f>IF(AZ953=3,G953,0)</f>
        <v>0</v>
      </c>
      <c r="BD953" s="214">
        <f>IF(AZ953=4,G953,0)</f>
        <v>0</v>
      </c>
      <c r="BE953" s="214">
        <f>IF(AZ953=5,G953,0)</f>
        <v>0</v>
      </c>
      <c r="CA953" s="241">
        <v>1</v>
      </c>
      <c r="CB953" s="241">
        <v>1</v>
      </c>
    </row>
    <row r="954" spans="1:80" x14ac:dyDescent="0.2">
      <c r="A954" s="250"/>
      <c r="B954" s="253"/>
      <c r="C954" s="340" t="s">
        <v>664</v>
      </c>
      <c r="D954" s="341"/>
      <c r="E954" s="254">
        <v>5.2</v>
      </c>
      <c r="F954" s="376"/>
      <c r="G954" s="255"/>
      <c r="H954" s="256"/>
      <c r="I954" s="251"/>
      <c r="J954" s="257"/>
      <c r="K954" s="251"/>
      <c r="M954" s="252" t="s">
        <v>664</v>
      </c>
      <c r="O954" s="241"/>
    </row>
    <row r="955" spans="1:80" x14ac:dyDescent="0.2">
      <c r="A955" s="242">
        <v>52</v>
      </c>
      <c r="B955" s="243" t="s">
        <v>665</v>
      </c>
      <c r="C955" s="244" t="s">
        <v>666</v>
      </c>
      <c r="D955" s="245" t="s">
        <v>112</v>
      </c>
      <c r="E955" s="246">
        <v>27.45</v>
      </c>
      <c r="F955" s="375"/>
      <c r="G955" s="247">
        <f>E955*F955</f>
        <v>0</v>
      </c>
      <c r="H955" s="248">
        <v>0</v>
      </c>
      <c r="I955" s="249">
        <f>E955*H955</f>
        <v>0</v>
      </c>
      <c r="J955" s="248">
        <v>0</v>
      </c>
      <c r="K955" s="249">
        <f>E955*J955</f>
        <v>0</v>
      </c>
      <c r="O955" s="241">
        <v>2</v>
      </c>
      <c r="AA955" s="214">
        <v>2</v>
      </c>
      <c r="AB955" s="214">
        <v>1</v>
      </c>
      <c r="AC955" s="214">
        <v>1</v>
      </c>
      <c r="AZ955" s="214">
        <v>1</v>
      </c>
      <c r="BA955" s="214">
        <f>IF(AZ955=1,G955,0)</f>
        <v>0</v>
      </c>
      <c r="BB955" s="214">
        <f>IF(AZ955=2,G955,0)</f>
        <v>0</v>
      </c>
      <c r="BC955" s="214">
        <f>IF(AZ955=3,G955,0)</f>
        <v>0</v>
      </c>
      <c r="BD955" s="214">
        <f>IF(AZ955=4,G955,0)</f>
        <v>0</v>
      </c>
      <c r="BE955" s="214">
        <f>IF(AZ955=5,G955,0)</f>
        <v>0</v>
      </c>
      <c r="CA955" s="241">
        <v>2</v>
      </c>
      <c r="CB955" s="241">
        <v>1</v>
      </c>
    </row>
    <row r="956" spans="1:80" x14ac:dyDescent="0.2">
      <c r="A956" s="250"/>
      <c r="B956" s="253"/>
      <c r="C956" s="340" t="s">
        <v>246</v>
      </c>
      <c r="D956" s="341"/>
      <c r="E956" s="254">
        <v>0</v>
      </c>
      <c r="F956" s="376"/>
      <c r="G956" s="255"/>
      <c r="H956" s="256"/>
      <c r="I956" s="251"/>
      <c r="J956" s="257"/>
      <c r="K956" s="251"/>
      <c r="M956" s="252" t="s">
        <v>246</v>
      </c>
      <c r="O956" s="241"/>
    </row>
    <row r="957" spans="1:80" x14ac:dyDescent="0.2">
      <c r="A957" s="250"/>
      <c r="B957" s="253"/>
      <c r="C957" s="340" t="s">
        <v>247</v>
      </c>
      <c r="D957" s="341"/>
      <c r="E957" s="254">
        <v>0</v>
      </c>
      <c r="F957" s="376"/>
      <c r="G957" s="255"/>
      <c r="H957" s="256"/>
      <c r="I957" s="251"/>
      <c r="J957" s="257"/>
      <c r="K957" s="251"/>
      <c r="M957" s="252" t="s">
        <v>247</v>
      </c>
      <c r="O957" s="241"/>
    </row>
    <row r="958" spans="1:80" x14ac:dyDescent="0.2">
      <c r="A958" s="250"/>
      <c r="B958" s="253"/>
      <c r="C958" s="340" t="s">
        <v>667</v>
      </c>
      <c r="D958" s="341"/>
      <c r="E958" s="254">
        <v>6.3</v>
      </c>
      <c r="F958" s="376"/>
      <c r="G958" s="255"/>
      <c r="H958" s="256"/>
      <c r="I958" s="251"/>
      <c r="J958" s="257"/>
      <c r="K958" s="251"/>
      <c r="M958" s="252" t="s">
        <v>667</v>
      </c>
      <c r="O958" s="241"/>
    </row>
    <row r="959" spans="1:80" x14ac:dyDescent="0.2">
      <c r="A959" s="250"/>
      <c r="B959" s="253"/>
      <c r="C959" s="340" t="s">
        <v>668</v>
      </c>
      <c r="D959" s="341"/>
      <c r="E959" s="254">
        <v>1.5</v>
      </c>
      <c r="F959" s="376"/>
      <c r="G959" s="255"/>
      <c r="H959" s="256"/>
      <c r="I959" s="251"/>
      <c r="J959" s="257"/>
      <c r="K959" s="251"/>
      <c r="M959" s="252" t="s">
        <v>668</v>
      </c>
      <c r="O959" s="241"/>
    </row>
    <row r="960" spans="1:80" x14ac:dyDescent="0.2">
      <c r="A960" s="250"/>
      <c r="B960" s="253"/>
      <c r="C960" s="340" t="s">
        <v>669</v>
      </c>
      <c r="D960" s="341"/>
      <c r="E960" s="254">
        <v>1.45</v>
      </c>
      <c r="F960" s="376"/>
      <c r="G960" s="255"/>
      <c r="H960" s="256"/>
      <c r="I960" s="251"/>
      <c r="J960" s="257"/>
      <c r="K960" s="251"/>
      <c r="M960" s="252" t="s">
        <v>669</v>
      </c>
      <c r="O960" s="241"/>
    </row>
    <row r="961" spans="1:15" x14ac:dyDescent="0.2">
      <c r="A961" s="250"/>
      <c r="B961" s="253"/>
      <c r="C961" s="340" t="s">
        <v>670</v>
      </c>
      <c r="D961" s="341"/>
      <c r="E961" s="254">
        <v>2</v>
      </c>
      <c r="F961" s="376"/>
      <c r="G961" s="255"/>
      <c r="H961" s="256"/>
      <c r="I961" s="251"/>
      <c r="J961" s="257"/>
      <c r="K961" s="251"/>
      <c r="M961" s="252" t="s">
        <v>670</v>
      </c>
      <c r="O961" s="241"/>
    </row>
    <row r="962" spans="1:15" x14ac:dyDescent="0.2">
      <c r="A962" s="250"/>
      <c r="B962" s="253"/>
      <c r="C962" s="340" t="s">
        <v>671</v>
      </c>
      <c r="D962" s="341"/>
      <c r="E962" s="254">
        <v>2</v>
      </c>
      <c r="F962" s="376"/>
      <c r="G962" s="255"/>
      <c r="H962" s="256"/>
      <c r="I962" s="251"/>
      <c r="J962" s="257"/>
      <c r="K962" s="251"/>
      <c r="M962" s="252" t="s">
        <v>671</v>
      </c>
      <c r="O962" s="241"/>
    </row>
    <row r="963" spans="1:15" x14ac:dyDescent="0.2">
      <c r="A963" s="250"/>
      <c r="B963" s="253"/>
      <c r="C963" s="340" t="s">
        <v>672</v>
      </c>
      <c r="D963" s="341"/>
      <c r="E963" s="254">
        <v>0.9</v>
      </c>
      <c r="F963" s="376"/>
      <c r="G963" s="255"/>
      <c r="H963" s="256"/>
      <c r="I963" s="251"/>
      <c r="J963" s="257"/>
      <c r="K963" s="251"/>
      <c r="M963" s="252" t="s">
        <v>672</v>
      </c>
      <c r="O963" s="241"/>
    </row>
    <row r="964" spans="1:15" x14ac:dyDescent="0.2">
      <c r="A964" s="250"/>
      <c r="B964" s="253"/>
      <c r="C964" s="340" t="s">
        <v>673</v>
      </c>
      <c r="D964" s="341"/>
      <c r="E964" s="254">
        <v>0.9</v>
      </c>
      <c r="F964" s="376"/>
      <c r="G964" s="255"/>
      <c r="H964" s="256"/>
      <c r="I964" s="251"/>
      <c r="J964" s="257"/>
      <c r="K964" s="251"/>
      <c r="M964" s="252" t="s">
        <v>673</v>
      </c>
      <c r="O964" s="241"/>
    </row>
    <row r="965" spans="1:15" x14ac:dyDescent="0.2">
      <c r="A965" s="250"/>
      <c r="B965" s="253"/>
      <c r="C965" s="340" t="s">
        <v>674</v>
      </c>
      <c r="D965" s="341"/>
      <c r="E965" s="254">
        <v>1</v>
      </c>
      <c r="F965" s="376"/>
      <c r="G965" s="255"/>
      <c r="H965" s="256"/>
      <c r="I965" s="251"/>
      <c r="J965" s="257"/>
      <c r="K965" s="251"/>
      <c r="M965" s="252" t="s">
        <v>674</v>
      </c>
      <c r="O965" s="241"/>
    </row>
    <row r="966" spans="1:15" x14ac:dyDescent="0.2">
      <c r="A966" s="250"/>
      <c r="B966" s="253"/>
      <c r="C966" s="340" t="s">
        <v>675</v>
      </c>
      <c r="D966" s="341"/>
      <c r="E966" s="254">
        <v>2.4</v>
      </c>
      <c r="F966" s="376"/>
      <c r="G966" s="255"/>
      <c r="H966" s="256"/>
      <c r="I966" s="251"/>
      <c r="J966" s="257"/>
      <c r="K966" s="251"/>
      <c r="M966" s="252" t="s">
        <v>675</v>
      </c>
      <c r="O966" s="241"/>
    </row>
    <row r="967" spans="1:15" x14ac:dyDescent="0.2">
      <c r="A967" s="250"/>
      <c r="B967" s="253"/>
      <c r="C967" s="340" t="s">
        <v>676</v>
      </c>
      <c r="D967" s="341"/>
      <c r="E967" s="254">
        <v>2.35</v>
      </c>
      <c r="F967" s="376"/>
      <c r="G967" s="255"/>
      <c r="H967" s="256"/>
      <c r="I967" s="251"/>
      <c r="J967" s="257"/>
      <c r="K967" s="251"/>
      <c r="M967" s="252" t="s">
        <v>676</v>
      </c>
      <c r="O967" s="241"/>
    </row>
    <row r="968" spans="1:15" x14ac:dyDescent="0.2">
      <c r="A968" s="250"/>
      <c r="B968" s="253"/>
      <c r="C968" s="340" t="s">
        <v>677</v>
      </c>
      <c r="D968" s="341"/>
      <c r="E968" s="254">
        <v>3.45</v>
      </c>
      <c r="F968" s="376"/>
      <c r="G968" s="255"/>
      <c r="H968" s="256"/>
      <c r="I968" s="251"/>
      <c r="J968" s="257"/>
      <c r="K968" s="251"/>
      <c r="M968" s="252" t="s">
        <v>677</v>
      </c>
      <c r="O968" s="241"/>
    </row>
    <row r="969" spans="1:15" x14ac:dyDescent="0.2">
      <c r="A969" s="250"/>
      <c r="B969" s="253"/>
      <c r="C969" s="340" t="s">
        <v>678</v>
      </c>
      <c r="D969" s="341"/>
      <c r="E969" s="254">
        <v>9</v>
      </c>
      <c r="F969" s="376"/>
      <c r="G969" s="255"/>
      <c r="H969" s="256"/>
      <c r="I969" s="251"/>
      <c r="J969" s="257"/>
      <c r="K969" s="251"/>
      <c r="M969" s="252" t="s">
        <v>678</v>
      </c>
      <c r="O969" s="241"/>
    </row>
    <row r="970" spans="1:15" x14ac:dyDescent="0.2">
      <c r="A970" s="250"/>
      <c r="B970" s="253"/>
      <c r="C970" s="340" t="s">
        <v>679</v>
      </c>
      <c r="D970" s="341"/>
      <c r="E970" s="254">
        <v>1.75</v>
      </c>
      <c r="F970" s="376"/>
      <c r="G970" s="255"/>
      <c r="H970" s="256"/>
      <c r="I970" s="251"/>
      <c r="J970" s="257"/>
      <c r="K970" s="251"/>
      <c r="M970" s="252" t="s">
        <v>679</v>
      </c>
      <c r="O970" s="241"/>
    </row>
    <row r="971" spans="1:15" x14ac:dyDescent="0.2">
      <c r="A971" s="250"/>
      <c r="B971" s="253"/>
      <c r="C971" s="340" t="s">
        <v>680</v>
      </c>
      <c r="D971" s="341"/>
      <c r="E971" s="254">
        <v>2.0499999999999998</v>
      </c>
      <c r="F971" s="376"/>
      <c r="G971" s="255"/>
      <c r="H971" s="256"/>
      <c r="I971" s="251"/>
      <c r="J971" s="257"/>
      <c r="K971" s="251"/>
      <c r="M971" s="252" t="s">
        <v>680</v>
      </c>
      <c r="O971" s="241"/>
    </row>
    <row r="972" spans="1:15" x14ac:dyDescent="0.2">
      <c r="A972" s="250"/>
      <c r="B972" s="253"/>
      <c r="C972" s="340" t="s">
        <v>681</v>
      </c>
      <c r="D972" s="341"/>
      <c r="E972" s="254">
        <v>2.4500000000000002</v>
      </c>
      <c r="F972" s="376"/>
      <c r="G972" s="255"/>
      <c r="H972" s="256"/>
      <c r="I972" s="251"/>
      <c r="J972" s="257"/>
      <c r="K972" s="251"/>
      <c r="M972" s="252" t="s">
        <v>681</v>
      </c>
      <c r="O972" s="241"/>
    </row>
    <row r="973" spans="1:15" x14ac:dyDescent="0.2">
      <c r="A973" s="250"/>
      <c r="B973" s="253"/>
      <c r="C973" s="340" t="s">
        <v>682</v>
      </c>
      <c r="D973" s="341"/>
      <c r="E973" s="254">
        <v>0.9</v>
      </c>
      <c r="F973" s="376"/>
      <c r="G973" s="255"/>
      <c r="H973" s="256"/>
      <c r="I973" s="251"/>
      <c r="J973" s="257"/>
      <c r="K973" s="251"/>
      <c r="M973" s="252" t="s">
        <v>682</v>
      </c>
      <c r="O973" s="241"/>
    </row>
    <row r="974" spans="1:15" x14ac:dyDescent="0.2">
      <c r="A974" s="250"/>
      <c r="B974" s="253"/>
      <c r="C974" s="340" t="s">
        <v>683</v>
      </c>
      <c r="D974" s="341"/>
      <c r="E974" s="254">
        <v>0.95</v>
      </c>
      <c r="F974" s="376"/>
      <c r="G974" s="255"/>
      <c r="H974" s="256"/>
      <c r="I974" s="251"/>
      <c r="J974" s="257"/>
      <c r="K974" s="251"/>
      <c r="M974" s="252" t="s">
        <v>683</v>
      </c>
      <c r="O974" s="241"/>
    </row>
    <row r="975" spans="1:15" x14ac:dyDescent="0.2">
      <c r="A975" s="250"/>
      <c r="B975" s="253"/>
      <c r="C975" s="340" t="s">
        <v>684</v>
      </c>
      <c r="D975" s="341"/>
      <c r="E975" s="254">
        <v>0.9</v>
      </c>
      <c r="F975" s="376"/>
      <c r="G975" s="255"/>
      <c r="H975" s="256"/>
      <c r="I975" s="251"/>
      <c r="J975" s="257"/>
      <c r="K975" s="251"/>
      <c r="M975" s="252" t="s">
        <v>684</v>
      </c>
      <c r="O975" s="241"/>
    </row>
    <row r="976" spans="1:15" x14ac:dyDescent="0.2">
      <c r="A976" s="250"/>
      <c r="B976" s="253"/>
      <c r="C976" s="340" t="s">
        <v>685</v>
      </c>
      <c r="D976" s="341"/>
      <c r="E976" s="254">
        <v>1</v>
      </c>
      <c r="F976" s="376"/>
      <c r="G976" s="255"/>
      <c r="H976" s="256"/>
      <c r="I976" s="251"/>
      <c r="J976" s="257"/>
      <c r="K976" s="251"/>
      <c r="M976" s="252" t="s">
        <v>685</v>
      </c>
      <c r="O976" s="241"/>
    </row>
    <row r="977" spans="1:80" x14ac:dyDescent="0.2">
      <c r="A977" s="250"/>
      <c r="B977" s="253"/>
      <c r="C977" s="340" t="s">
        <v>686</v>
      </c>
      <c r="D977" s="341"/>
      <c r="E977" s="254">
        <v>2.5</v>
      </c>
      <c r="F977" s="376"/>
      <c r="G977" s="255"/>
      <c r="H977" s="256"/>
      <c r="I977" s="251"/>
      <c r="J977" s="257"/>
      <c r="K977" s="251"/>
      <c r="M977" s="252" t="s">
        <v>686</v>
      </c>
      <c r="O977" s="241"/>
    </row>
    <row r="978" spans="1:80" x14ac:dyDescent="0.2">
      <c r="A978" s="250"/>
      <c r="B978" s="253"/>
      <c r="C978" s="347" t="s">
        <v>187</v>
      </c>
      <c r="D978" s="341"/>
      <c r="E978" s="278">
        <v>45.75</v>
      </c>
      <c r="F978" s="376"/>
      <c r="G978" s="255"/>
      <c r="H978" s="256"/>
      <c r="I978" s="251"/>
      <c r="J978" s="257"/>
      <c r="K978" s="251"/>
      <c r="M978" s="252" t="s">
        <v>187</v>
      </c>
      <c r="O978" s="241"/>
    </row>
    <row r="979" spans="1:80" ht="22.5" x14ac:dyDescent="0.2">
      <c r="A979" s="250"/>
      <c r="B979" s="253"/>
      <c r="C979" s="340" t="s">
        <v>687</v>
      </c>
      <c r="D979" s="341"/>
      <c r="E979" s="254">
        <v>-18.3</v>
      </c>
      <c r="F979" s="376"/>
      <c r="G979" s="255"/>
      <c r="H979" s="256"/>
      <c r="I979" s="251"/>
      <c r="J979" s="257"/>
      <c r="K979" s="251"/>
      <c r="M979" s="252" t="s">
        <v>687</v>
      </c>
      <c r="O979" s="241"/>
    </row>
    <row r="980" spans="1:80" x14ac:dyDescent="0.2">
      <c r="A980" s="258"/>
      <c r="B980" s="259" t="s">
        <v>102</v>
      </c>
      <c r="C980" s="260" t="s">
        <v>654</v>
      </c>
      <c r="D980" s="261"/>
      <c r="E980" s="262"/>
      <c r="F980" s="377"/>
      <c r="G980" s="264">
        <f>SUM(G927:G979)</f>
        <v>0</v>
      </c>
      <c r="H980" s="265"/>
      <c r="I980" s="266">
        <f>SUM(I927:I979)</f>
        <v>0.96729920000000003</v>
      </c>
      <c r="J980" s="265"/>
      <c r="K980" s="266">
        <f>SUM(K927:K979)</f>
        <v>0</v>
      </c>
      <c r="O980" s="241">
        <v>4</v>
      </c>
      <c r="BA980" s="267">
        <f>SUM(BA927:BA979)</f>
        <v>0</v>
      </c>
      <c r="BB980" s="267">
        <f>SUM(BB927:BB979)</f>
        <v>0</v>
      </c>
      <c r="BC980" s="267">
        <f>SUM(BC927:BC979)</f>
        <v>0</v>
      </c>
      <c r="BD980" s="267">
        <f>SUM(BD927:BD979)</f>
        <v>0</v>
      </c>
      <c r="BE980" s="267">
        <f>SUM(BE927:BE979)</f>
        <v>0</v>
      </c>
    </row>
    <row r="981" spans="1:80" x14ac:dyDescent="0.2">
      <c r="A981" s="231" t="s">
        <v>98</v>
      </c>
      <c r="B981" s="232" t="s">
        <v>688</v>
      </c>
      <c r="C981" s="233" t="s">
        <v>689</v>
      </c>
      <c r="D981" s="234"/>
      <c r="E981" s="235"/>
      <c r="F981" s="378"/>
      <c r="G981" s="236"/>
      <c r="H981" s="237"/>
      <c r="I981" s="238"/>
      <c r="J981" s="239"/>
      <c r="K981" s="240"/>
      <c r="O981" s="241">
        <v>1</v>
      </c>
    </row>
    <row r="982" spans="1:80" ht="22.5" x14ac:dyDescent="0.2">
      <c r="A982" s="242">
        <v>53</v>
      </c>
      <c r="B982" s="243" t="s">
        <v>691</v>
      </c>
      <c r="C982" s="244" t="s">
        <v>692</v>
      </c>
      <c r="D982" s="245" t="s">
        <v>136</v>
      </c>
      <c r="E982" s="246">
        <v>5.45</v>
      </c>
      <c r="F982" s="375"/>
      <c r="G982" s="247">
        <f>E982*F982</f>
        <v>0</v>
      </c>
      <c r="H982" s="248">
        <v>4.2100000000000002E-3</v>
      </c>
      <c r="I982" s="249">
        <f>E982*H982</f>
        <v>2.2944500000000003E-2</v>
      </c>
      <c r="J982" s="248">
        <v>0</v>
      </c>
      <c r="K982" s="249">
        <f>E982*J982</f>
        <v>0</v>
      </c>
      <c r="O982" s="241">
        <v>2</v>
      </c>
      <c r="AA982" s="214">
        <v>1</v>
      </c>
      <c r="AB982" s="214">
        <v>1</v>
      </c>
      <c r="AC982" s="214">
        <v>1</v>
      </c>
      <c r="AZ982" s="214">
        <v>1</v>
      </c>
      <c r="BA982" s="214">
        <f>IF(AZ982=1,G982,0)</f>
        <v>0</v>
      </c>
      <c r="BB982" s="214">
        <f>IF(AZ982=2,G982,0)</f>
        <v>0</v>
      </c>
      <c r="BC982" s="214">
        <f>IF(AZ982=3,G982,0)</f>
        <v>0</v>
      </c>
      <c r="BD982" s="214">
        <f>IF(AZ982=4,G982,0)</f>
        <v>0</v>
      </c>
      <c r="BE982" s="214">
        <f>IF(AZ982=5,G982,0)</f>
        <v>0</v>
      </c>
      <c r="CA982" s="241">
        <v>1</v>
      </c>
      <c r="CB982" s="241">
        <v>1</v>
      </c>
    </row>
    <row r="983" spans="1:80" ht="22.5" x14ac:dyDescent="0.2">
      <c r="A983" s="250"/>
      <c r="B983" s="253"/>
      <c r="C983" s="340" t="s">
        <v>693</v>
      </c>
      <c r="D983" s="341"/>
      <c r="E983" s="254">
        <v>0</v>
      </c>
      <c r="F983" s="376"/>
      <c r="G983" s="255"/>
      <c r="H983" s="256"/>
      <c r="I983" s="251"/>
      <c r="J983" s="257"/>
      <c r="K983" s="251"/>
      <c r="M983" s="252" t="s">
        <v>693</v>
      </c>
      <c r="O983" s="241"/>
    </row>
    <row r="984" spans="1:80" x14ac:dyDescent="0.2">
      <c r="A984" s="250"/>
      <c r="B984" s="253"/>
      <c r="C984" s="340" t="s">
        <v>548</v>
      </c>
      <c r="D984" s="341"/>
      <c r="E984" s="254">
        <v>3</v>
      </c>
      <c r="F984" s="376"/>
      <c r="G984" s="255"/>
      <c r="H984" s="256"/>
      <c r="I984" s="251"/>
      <c r="J984" s="257"/>
      <c r="K984" s="251"/>
      <c r="M984" s="252" t="s">
        <v>548</v>
      </c>
      <c r="O984" s="241"/>
    </row>
    <row r="985" spans="1:80" x14ac:dyDescent="0.2">
      <c r="A985" s="250"/>
      <c r="B985" s="253"/>
      <c r="C985" s="340" t="s">
        <v>562</v>
      </c>
      <c r="D985" s="341"/>
      <c r="E985" s="254">
        <v>2.4500000000000002</v>
      </c>
      <c r="F985" s="376"/>
      <c r="G985" s="255"/>
      <c r="H985" s="256"/>
      <c r="I985" s="251"/>
      <c r="J985" s="257"/>
      <c r="K985" s="251"/>
      <c r="M985" s="252" t="s">
        <v>562</v>
      </c>
      <c r="O985" s="241"/>
    </row>
    <row r="986" spans="1:80" ht="22.5" x14ac:dyDescent="0.2">
      <c r="A986" s="242">
        <v>54</v>
      </c>
      <c r="B986" s="243" t="s">
        <v>694</v>
      </c>
      <c r="C986" s="244" t="s">
        <v>695</v>
      </c>
      <c r="D986" s="245" t="s">
        <v>136</v>
      </c>
      <c r="E986" s="246">
        <v>13.65</v>
      </c>
      <c r="F986" s="375"/>
      <c r="G986" s="247">
        <f>E986*F986</f>
        <v>0</v>
      </c>
      <c r="H986" s="248">
        <v>6.1599999999999997E-3</v>
      </c>
      <c r="I986" s="249">
        <f>E986*H986</f>
        <v>8.4083999999999992E-2</v>
      </c>
      <c r="J986" s="248">
        <v>0</v>
      </c>
      <c r="K986" s="249">
        <f>E986*J986</f>
        <v>0</v>
      </c>
      <c r="O986" s="241">
        <v>2</v>
      </c>
      <c r="AA986" s="214">
        <v>1</v>
      </c>
      <c r="AB986" s="214">
        <v>1</v>
      </c>
      <c r="AC986" s="214">
        <v>1</v>
      </c>
      <c r="AZ986" s="214">
        <v>1</v>
      </c>
      <c r="BA986" s="214">
        <f>IF(AZ986=1,G986,0)</f>
        <v>0</v>
      </c>
      <c r="BB986" s="214">
        <f>IF(AZ986=2,G986,0)</f>
        <v>0</v>
      </c>
      <c r="BC986" s="214">
        <f>IF(AZ986=3,G986,0)</f>
        <v>0</v>
      </c>
      <c r="BD986" s="214">
        <f>IF(AZ986=4,G986,0)</f>
        <v>0</v>
      </c>
      <c r="BE986" s="214">
        <f>IF(AZ986=5,G986,0)</f>
        <v>0</v>
      </c>
      <c r="CA986" s="241">
        <v>1</v>
      </c>
      <c r="CB986" s="241">
        <v>1</v>
      </c>
    </row>
    <row r="987" spans="1:80" ht="22.5" x14ac:dyDescent="0.2">
      <c r="A987" s="250"/>
      <c r="B987" s="253"/>
      <c r="C987" s="340" t="s">
        <v>693</v>
      </c>
      <c r="D987" s="341"/>
      <c r="E987" s="254">
        <v>0</v>
      </c>
      <c r="F987" s="376"/>
      <c r="G987" s="255"/>
      <c r="H987" s="256"/>
      <c r="I987" s="251"/>
      <c r="J987" s="257"/>
      <c r="K987" s="251"/>
      <c r="M987" s="252" t="s">
        <v>693</v>
      </c>
      <c r="O987" s="241"/>
    </row>
    <row r="988" spans="1:80" x14ac:dyDescent="0.2">
      <c r="A988" s="250"/>
      <c r="B988" s="253"/>
      <c r="C988" s="340" t="s">
        <v>547</v>
      </c>
      <c r="D988" s="341"/>
      <c r="E988" s="254">
        <v>1.2</v>
      </c>
      <c r="F988" s="376"/>
      <c r="G988" s="255"/>
      <c r="H988" s="256"/>
      <c r="I988" s="251"/>
      <c r="J988" s="257"/>
      <c r="K988" s="251"/>
      <c r="M988" s="252" t="s">
        <v>547</v>
      </c>
      <c r="O988" s="241"/>
    </row>
    <row r="989" spans="1:80" x14ac:dyDescent="0.2">
      <c r="A989" s="250"/>
      <c r="B989" s="253"/>
      <c r="C989" s="340" t="s">
        <v>549</v>
      </c>
      <c r="D989" s="341"/>
      <c r="E989" s="254">
        <v>1.1499999999999999</v>
      </c>
      <c r="F989" s="376"/>
      <c r="G989" s="255"/>
      <c r="H989" s="256"/>
      <c r="I989" s="251"/>
      <c r="J989" s="257"/>
      <c r="K989" s="251"/>
      <c r="M989" s="252" t="s">
        <v>549</v>
      </c>
      <c r="O989" s="241"/>
    </row>
    <row r="990" spans="1:80" x14ac:dyDescent="0.2">
      <c r="A990" s="250"/>
      <c r="B990" s="253"/>
      <c r="C990" s="340" t="s">
        <v>550</v>
      </c>
      <c r="D990" s="341"/>
      <c r="E990" s="254">
        <v>2.5499999999999998</v>
      </c>
      <c r="F990" s="376"/>
      <c r="G990" s="255"/>
      <c r="H990" s="256"/>
      <c r="I990" s="251"/>
      <c r="J990" s="257"/>
      <c r="K990" s="251"/>
      <c r="M990" s="252" t="s">
        <v>550</v>
      </c>
      <c r="O990" s="241"/>
    </row>
    <row r="991" spans="1:80" x14ac:dyDescent="0.2">
      <c r="A991" s="250"/>
      <c r="B991" s="253"/>
      <c r="C991" s="340" t="s">
        <v>551</v>
      </c>
      <c r="D991" s="341"/>
      <c r="E991" s="254">
        <v>0.55000000000000004</v>
      </c>
      <c r="F991" s="376"/>
      <c r="G991" s="255"/>
      <c r="H991" s="256"/>
      <c r="I991" s="251"/>
      <c r="J991" s="257"/>
      <c r="K991" s="251"/>
      <c r="M991" s="252" t="s">
        <v>551</v>
      </c>
      <c r="O991" s="241"/>
    </row>
    <row r="992" spans="1:80" x14ac:dyDescent="0.2">
      <c r="A992" s="250"/>
      <c r="B992" s="253"/>
      <c r="C992" s="340" t="s">
        <v>552</v>
      </c>
      <c r="D992" s="341"/>
      <c r="E992" s="254">
        <v>0.9</v>
      </c>
      <c r="F992" s="376"/>
      <c r="G992" s="255"/>
      <c r="H992" s="256"/>
      <c r="I992" s="251"/>
      <c r="J992" s="257"/>
      <c r="K992" s="251"/>
      <c r="M992" s="252" t="s">
        <v>552</v>
      </c>
      <c r="O992" s="241"/>
    </row>
    <row r="993" spans="1:80" x14ac:dyDescent="0.2">
      <c r="A993" s="250"/>
      <c r="B993" s="253"/>
      <c r="C993" s="340" t="s">
        <v>553</v>
      </c>
      <c r="D993" s="341"/>
      <c r="E993" s="254">
        <v>2.2999999999999998</v>
      </c>
      <c r="F993" s="376"/>
      <c r="G993" s="255"/>
      <c r="H993" s="256"/>
      <c r="I993" s="251"/>
      <c r="J993" s="257"/>
      <c r="K993" s="251"/>
      <c r="M993" s="252" t="s">
        <v>553</v>
      </c>
      <c r="O993" s="241"/>
    </row>
    <row r="994" spans="1:80" x14ac:dyDescent="0.2">
      <c r="A994" s="250"/>
      <c r="B994" s="253"/>
      <c r="C994" s="340" t="s">
        <v>554</v>
      </c>
      <c r="D994" s="341"/>
      <c r="E994" s="254">
        <v>1.5</v>
      </c>
      <c r="F994" s="376"/>
      <c r="G994" s="255"/>
      <c r="H994" s="256"/>
      <c r="I994" s="251"/>
      <c r="J994" s="257"/>
      <c r="K994" s="251"/>
      <c r="M994" s="252" t="s">
        <v>554</v>
      </c>
      <c r="O994" s="241"/>
    </row>
    <row r="995" spans="1:80" x14ac:dyDescent="0.2">
      <c r="A995" s="250"/>
      <c r="B995" s="253"/>
      <c r="C995" s="340" t="s">
        <v>555</v>
      </c>
      <c r="D995" s="341"/>
      <c r="E995" s="254">
        <v>1.2</v>
      </c>
      <c r="F995" s="376"/>
      <c r="G995" s="255"/>
      <c r="H995" s="256"/>
      <c r="I995" s="251"/>
      <c r="J995" s="257"/>
      <c r="K995" s="251"/>
      <c r="M995" s="252" t="s">
        <v>555</v>
      </c>
      <c r="O995" s="241"/>
    </row>
    <row r="996" spans="1:80" x14ac:dyDescent="0.2">
      <c r="A996" s="250"/>
      <c r="B996" s="253"/>
      <c r="C996" s="340" t="s">
        <v>556</v>
      </c>
      <c r="D996" s="341"/>
      <c r="E996" s="254">
        <v>2</v>
      </c>
      <c r="F996" s="376"/>
      <c r="G996" s="255"/>
      <c r="H996" s="256"/>
      <c r="I996" s="251"/>
      <c r="J996" s="257"/>
      <c r="K996" s="251"/>
      <c r="M996" s="252" t="s">
        <v>556</v>
      </c>
      <c r="O996" s="241"/>
    </row>
    <row r="997" spans="1:80" x14ac:dyDescent="0.2">
      <c r="A997" s="250"/>
      <c r="B997" s="253"/>
      <c r="C997" s="340" t="s">
        <v>696</v>
      </c>
      <c r="D997" s="341"/>
      <c r="E997" s="254">
        <v>0.3</v>
      </c>
      <c r="F997" s="376"/>
      <c r="G997" s="255"/>
      <c r="H997" s="256"/>
      <c r="I997" s="251"/>
      <c r="J997" s="257"/>
      <c r="K997" s="251"/>
      <c r="M997" s="252" t="s">
        <v>696</v>
      </c>
      <c r="O997" s="241"/>
    </row>
    <row r="998" spans="1:80" x14ac:dyDescent="0.2">
      <c r="A998" s="258"/>
      <c r="B998" s="259" t="s">
        <v>102</v>
      </c>
      <c r="C998" s="260" t="s">
        <v>690</v>
      </c>
      <c r="D998" s="261"/>
      <c r="E998" s="262"/>
      <c r="F998" s="377"/>
      <c r="G998" s="264">
        <f>SUM(G981:G997)</f>
        <v>0</v>
      </c>
      <c r="H998" s="265"/>
      <c r="I998" s="266">
        <f>SUM(I981:I997)</f>
        <v>0.1070285</v>
      </c>
      <c r="J998" s="265"/>
      <c r="K998" s="266">
        <f>SUM(K981:K997)</f>
        <v>0</v>
      </c>
      <c r="O998" s="241">
        <v>4</v>
      </c>
      <c r="BA998" s="267">
        <f>SUM(BA981:BA997)</f>
        <v>0</v>
      </c>
      <c r="BB998" s="267">
        <f>SUM(BB981:BB997)</f>
        <v>0</v>
      </c>
      <c r="BC998" s="267">
        <f>SUM(BC981:BC997)</f>
        <v>0</v>
      </c>
      <c r="BD998" s="267">
        <f>SUM(BD981:BD997)</f>
        <v>0</v>
      </c>
      <c r="BE998" s="267">
        <f>SUM(BE981:BE997)</f>
        <v>0</v>
      </c>
    </row>
    <row r="999" spans="1:80" x14ac:dyDescent="0.2">
      <c r="A999" s="231" t="s">
        <v>98</v>
      </c>
      <c r="B999" s="232" t="s">
        <v>151</v>
      </c>
      <c r="C999" s="233" t="s">
        <v>152</v>
      </c>
      <c r="D999" s="234"/>
      <c r="E999" s="235"/>
      <c r="F999" s="378"/>
      <c r="G999" s="236"/>
      <c r="H999" s="237"/>
      <c r="I999" s="238"/>
      <c r="J999" s="239"/>
      <c r="K999" s="240"/>
      <c r="O999" s="241">
        <v>1</v>
      </c>
    </row>
    <row r="1000" spans="1:80" x14ac:dyDescent="0.2">
      <c r="A1000" s="242">
        <v>55</v>
      </c>
      <c r="B1000" s="243" t="s">
        <v>154</v>
      </c>
      <c r="C1000" s="244" t="s">
        <v>155</v>
      </c>
      <c r="D1000" s="245" t="s">
        <v>136</v>
      </c>
      <c r="E1000" s="246">
        <v>145.91</v>
      </c>
      <c r="F1000" s="375"/>
      <c r="G1000" s="247">
        <f>E1000*F1000</f>
        <v>0</v>
      </c>
      <c r="H1000" s="248">
        <v>0</v>
      </c>
      <c r="I1000" s="249">
        <f>E1000*H1000</f>
        <v>0</v>
      </c>
      <c r="J1000" s="248">
        <v>0</v>
      </c>
      <c r="K1000" s="249">
        <f>E1000*J1000</f>
        <v>0</v>
      </c>
      <c r="O1000" s="241">
        <v>2</v>
      </c>
      <c r="AA1000" s="214">
        <v>1</v>
      </c>
      <c r="AB1000" s="214">
        <v>1</v>
      </c>
      <c r="AC1000" s="214">
        <v>1</v>
      </c>
      <c r="AZ1000" s="214">
        <v>1</v>
      </c>
      <c r="BA1000" s="214">
        <f>IF(AZ1000=1,G1000,0)</f>
        <v>0</v>
      </c>
      <c r="BB1000" s="214">
        <f>IF(AZ1000=2,G1000,0)</f>
        <v>0</v>
      </c>
      <c r="BC1000" s="214">
        <f>IF(AZ1000=3,G1000,0)</f>
        <v>0</v>
      </c>
      <c r="BD1000" s="214">
        <f>IF(AZ1000=4,G1000,0)</f>
        <v>0</v>
      </c>
      <c r="BE1000" s="214">
        <f>IF(AZ1000=5,G1000,0)</f>
        <v>0</v>
      </c>
      <c r="CA1000" s="241">
        <v>1</v>
      </c>
      <c r="CB1000" s="241">
        <v>1</v>
      </c>
    </row>
    <row r="1001" spans="1:80" x14ac:dyDescent="0.2">
      <c r="A1001" s="250"/>
      <c r="B1001" s="253"/>
      <c r="C1001" s="340" t="s">
        <v>181</v>
      </c>
      <c r="D1001" s="341"/>
      <c r="E1001" s="254">
        <v>0</v>
      </c>
      <c r="F1001" s="376"/>
      <c r="G1001" s="255"/>
      <c r="H1001" s="256"/>
      <c r="I1001" s="251"/>
      <c r="J1001" s="257"/>
      <c r="K1001" s="251"/>
      <c r="M1001" s="252" t="s">
        <v>181</v>
      </c>
      <c r="O1001" s="241"/>
    </row>
    <row r="1002" spans="1:80" x14ac:dyDescent="0.2">
      <c r="A1002" s="250"/>
      <c r="B1002" s="253"/>
      <c r="C1002" s="340" t="s">
        <v>182</v>
      </c>
      <c r="D1002" s="341"/>
      <c r="E1002" s="254">
        <v>0</v>
      </c>
      <c r="F1002" s="376"/>
      <c r="G1002" s="255"/>
      <c r="H1002" s="256"/>
      <c r="I1002" s="251"/>
      <c r="J1002" s="257"/>
      <c r="K1002" s="251"/>
      <c r="M1002" s="252" t="s">
        <v>182</v>
      </c>
      <c r="O1002" s="241"/>
    </row>
    <row r="1003" spans="1:80" x14ac:dyDescent="0.2">
      <c r="A1003" s="250"/>
      <c r="B1003" s="253"/>
      <c r="C1003" s="340" t="s">
        <v>307</v>
      </c>
      <c r="D1003" s="341"/>
      <c r="E1003" s="254">
        <v>37.700000000000003</v>
      </c>
      <c r="F1003" s="376"/>
      <c r="G1003" s="255"/>
      <c r="H1003" s="256"/>
      <c r="I1003" s="251"/>
      <c r="J1003" s="257"/>
      <c r="K1003" s="251"/>
      <c r="M1003" s="252" t="s">
        <v>307</v>
      </c>
      <c r="O1003" s="241"/>
    </row>
    <row r="1004" spans="1:80" x14ac:dyDescent="0.2">
      <c r="A1004" s="250"/>
      <c r="B1004" s="253"/>
      <c r="C1004" s="340" t="s">
        <v>308</v>
      </c>
      <c r="D1004" s="341"/>
      <c r="E1004" s="254">
        <v>23.81</v>
      </c>
      <c r="F1004" s="376"/>
      <c r="G1004" s="255"/>
      <c r="H1004" s="256"/>
      <c r="I1004" s="251"/>
      <c r="J1004" s="257"/>
      <c r="K1004" s="251"/>
      <c r="M1004" s="252" t="s">
        <v>308</v>
      </c>
      <c r="O1004" s="241"/>
    </row>
    <row r="1005" spans="1:80" x14ac:dyDescent="0.2">
      <c r="A1005" s="250"/>
      <c r="B1005" s="253"/>
      <c r="C1005" s="340" t="s">
        <v>309</v>
      </c>
      <c r="D1005" s="341"/>
      <c r="E1005" s="254">
        <v>10</v>
      </c>
      <c r="F1005" s="376"/>
      <c r="G1005" s="255"/>
      <c r="H1005" s="256"/>
      <c r="I1005" s="251"/>
      <c r="J1005" s="257"/>
      <c r="K1005" s="251"/>
      <c r="M1005" s="252" t="s">
        <v>309</v>
      </c>
      <c r="O1005" s="241"/>
    </row>
    <row r="1006" spans="1:80" x14ac:dyDescent="0.2">
      <c r="A1006" s="250"/>
      <c r="B1006" s="253"/>
      <c r="C1006" s="340" t="s">
        <v>310</v>
      </c>
      <c r="D1006" s="341"/>
      <c r="E1006" s="254">
        <v>7.4</v>
      </c>
      <c r="F1006" s="376"/>
      <c r="G1006" s="255"/>
      <c r="H1006" s="256"/>
      <c r="I1006" s="251"/>
      <c r="J1006" s="257"/>
      <c r="K1006" s="251"/>
      <c r="M1006" s="252" t="s">
        <v>310</v>
      </c>
      <c r="O1006" s="241"/>
    </row>
    <row r="1007" spans="1:80" x14ac:dyDescent="0.2">
      <c r="A1007" s="250"/>
      <c r="B1007" s="253"/>
      <c r="C1007" s="347" t="s">
        <v>187</v>
      </c>
      <c r="D1007" s="341"/>
      <c r="E1007" s="278">
        <v>78.910000000000011</v>
      </c>
      <c r="F1007" s="376"/>
      <c r="G1007" s="255"/>
      <c r="H1007" s="256"/>
      <c r="I1007" s="251"/>
      <c r="J1007" s="257"/>
      <c r="K1007" s="251"/>
      <c r="M1007" s="252" t="s">
        <v>187</v>
      </c>
      <c r="O1007" s="241"/>
    </row>
    <row r="1008" spans="1:80" x14ac:dyDescent="0.2">
      <c r="A1008" s="250"/>
      <c r="B1008" s="253"/>
      <c r="C1008" s="340" t="s">
        <v>188</v>
      </c>
      <c r="D1008" s="341"/>
      <c r="E1008" s="254">
        <v>0</v>
      </c>
      <c r="F1008" s="376"/>
      <c r="G1008" s="255"/>
      <c r="H1008" s="256"/>
      <c r="I1008" s="251"/>
      <c r="J1008" s="257"/>
      <c r="K1008" s="251"/>
      <c r="M1008" s="252" t="s">
        <v>188</v>
      </c>
      <c r="O1008" s="241"/>
    </row>
    <row r="1009" spans="1:80" x14ac:dyDescent="0.2">
      <c r="A1009" s="250"/>
      <c r="B1009" s="253"/>
      <c r="C1009" s="340" t="s">
        <v>311</v>
      </c>
      <c r="D1009" s="341"/>
      <c r="E1009" s="254">
        <v>15.6</v>
      </c>
      <c r="F1009" s="376"/>
      <c r="G1009" s="255"/>
      <c r="H1009" s="256"/>
      <c r="I1009" s="251"/>
      <c r="J1009" s="257"/>
      <c r="K1009" s="251"/>
      <c r="M1009" s="252" t="s">
        <v>311</v>
      </c>
      <c r="O1009" s="241"/>
    </row>
    <row r="1010" spans="1:80" x14ac:dyDescent="0.2">
      <c r="A1010" s="250"/>
      <c r="B1010" s="253"/>
      <c r="C1010" s="340" t="s">
        <v>312</v>
      </c>
      <c r="D1010" s="341"/>
      <c r="E1010" s="254">
        <v>21</v>
      </c>
      <c r="F1010" s="376"/>
      <c r="G1010" s="255"/>
      <c r="H1010" s="256"/>
      <c r="I1010" s="251"/>
      <c r="J1010" s="257"/>
      <c r="K1010" s="251"/>
      <c r="M1010" s="252" t="s">
        <v>312</v>
      </c>
      <c r="O1010" s="241"/>
    </row>
    <row r="1011" spans="1:80" x14ac:dyDescent="0.2">
      <c r="A1011" s="250"/>
      <c r="B1011" s="253"/>
      <c r="C1011" s="340" t="s">
        <v>313</v>
      </c>
      <c r="D1011" s="341"/>
      <c r="E1011" s="254">
        <v>17.8</v>
      </c>
      <c r="F1011" s="376"/>
      <c r="G1011" s="255"/>
      <c r="H1011" s="256"/>
      <c r="I1011" s="251"/>
      <c r="J1011" s="257"/>
      <c r="K1011" s="251"/>
      <c r="M1011" s="252" t="s">
        <v>313</v>
      </c>
      <c r="O1011" s="241"/>
    </row>
    <row r="1012" spans="1:80" x14ac:dyDescent="0.2">
      <c r="A1012" s="250"/>
      <c r="B1012" s="253"/>
      <c r="C1012" s="340" t="s">
        <v>314</v>
      </c>
      <c r="D1012" s="341"/>
      <c r="E1012" s="254">
        <v>12.6</v>
      </c>
      <c r="F1012" s="376"/>
      <c r="G1012" s="255"/>
      <c r="H1012" s="256"/>
      <c r="I1012" s="251"/>
      <c r="J1012" s="257"/>
      <c r="K1012" s="251"/>
      <c r="M1012" s="252" t="s">
        <v>314</v>
      </c>
      <c r="O1012" s="241"/>
    </row>
    <row r="1013" spans="1:80" x14ac:dyDescent="0.2">
      <c r="A1013" s="242">
        <v>56</v>
      </c>
      <c r="B1013" s="243" t="s">
        <v>697</v>
      </c>
      <c r="C1013" s="244" t="s">
        <v>698</v>
      </c>
      <c r="D1013" s="245" t="s">
        <v>136</v>
      </c>
      <c r="E1013" s="246">
        <v>43.85</v>
      </c>
      <c r="F1013" s="375"/>
      <c r="G1013" s="247">
        <f>E1013*F1013</f>
        <v>0</v>
      </c>
      <c r="H1013" s="248">
        <v>0</v>
      </c>
      <c r="I1013" s="249">
        <f>E1013*H1013</f>
        <v>0</v>
      </c>
      <c r="J1013" s="248">
        <v>0</v>
      </c>
      <c r="K1013" s="249">
        <f>E1013*J1013</f>
        <v>0</v>
      </c>
      <c r="O1013" s="241">
        <v>2</v>
      </c>
      <c r="AA1013" s="214">
        <v>1</v>
      </c>
      <c r="AB1013" s="214">
        <v>1</v>
      </c>
      <c r="AC1013" s="214">
        <v>1</v>
      </c>
      <c r="AZ1013" s="214">
        <v>1</v>
      </c>
      <c r="BA1013" s="214">
        <f>IF(AZ1013=1,G1013,0)</f>
        <v>0</v>
      </c>
      <c r="BB1013" s="214">
        <f>IF(AZ1013=2,G1013,0)</f>
        <v>0</v>
      </c>
      <c r="BC1013" s="214">
        <f>IF(AZ1013=3,G1013,0)</f>
        <v>0</v>
      </c>
      <c r="BD1013" s="214">
        <f>IF(AZ1013=4,G1013,0)</f>
        <v>0</v>
      </c>
      <c r="BE1013" s="214">
        <f>IF(AZ1013=5,G1013,0)</f>
        <v>0</v>
      </c>
      <c r="CA1013" s="241">
        <v>1</v>
      </c>
      <c r="CB1013" s="241">
        <v>1</v>
      </c>
    </row>
    <row r="1014" spans="1:80" x14ac:dyDescent="0.2">
      <c r="A1014" s="250"/>
      <c r="B1014" s="253"/>
      <c r="C1014" s="340" t="s">
        <v>181</v>
      </c>
      <c r="D1014" s="341"/>
      <c r="E1014" s="254">
        <v>0</v>
      </c>
      <c r="F1014" s="376"/>
      <c r="G1014" s="255"/>
      <c r="H1014" s="256"/>
      <c r="I1014" s="251"/>
      <c r="J1014" s="257"/>
      <c r="K1014" s="251"/>
      <c r="M1014" s="252" t="s">
        <v>181</v>
      </c>
      <c r="O1014" s="241"/>
    </row>
    <row r="1015" spans="1:80" x14ac:dyDescent="0.2">
      <c r="A1015" s="250"/>
      <c r="B1015" s="253"/>
      <c r="C1015" s="340" t="s">
        <v>182</v>
      </c>
      <c r="D1015" s="341"/>
      <c r="E1015" s="254">
        <v>0</v>
      </c>
      <c r="F1015" s="376"/>
      <c r="G1015" s="255"/>
      <c r="H1015" s="256"/>
      <c r="I1015" s="251"/>
      <c r="J1015" s="257"/>
      <c r="K1015" s="251"/>
      <c r="M1015" s="252" t="s">
        <v>182</v>
      </c>
      <c r="O1015" s="241"/>
    </row>
    <row r="1016" spans="1:80" x14ac:dyDescent="0.2">
      <c r="A1016" s="250"/>
      <c r="B1016" s="253"/>
      <c r="C1016" s="340" t="s">
        <v>699</v>
      </c>
      <c r="D1016" s="341"/>
      <c r="E1016" s="254">
        <v>14.8</v>
      </c>
      <c r="F1016" s="376"/>
      <c r="G1016" s="255"/>
      <c r="H1016" s="256"/>
      <c r="I1016" s="251"/>
      <c r="J1016" s="257"/>
      <c r="K1016" s="251"/>
      <c r="M1016" s="252" t="s">
        <v>699</v>
      </c>
      <c r="O1016" s="241"/>
    </row>
    <row r="1017" spans="1:80" x14ac:dyDescent="0.2">
      <c r="A1017" s="250"/>
      <c r="B1017" s="253"/>
      <c r="C1017" s="347" t="s">
        <v>187</v>
      </c>
      <c r="D1017" s="341"/>
      <c r="E1017" s="278">
        <v>14.8</v>
      </c>
      <c r="F1017" s="376"/>
      <c r="G1017" s="255"/>
      <c r="H1017" s="256"/>
      <c r="I1017" s="251"/>
      <c r="J1017" s="257"/>
      <c r="K1017" s="251"/>
      <c r="M1017" s="252" t="s">
        <v>187</v>
      </c>
      <c r="O1017" s="241"/>
    </row>
    <row r="1018" spans="1:80" x14ac:dyDescent="0.2">
      <c r="A1018" s="250"/>
      <c r="B1018" s="253"/>
      <c r="C1018" s="340" t="s">
        <v>196</v>
      </c>
      <c r="D1018" s="341"/>
      <c r="E1018" s="254">
        <v>0</v>
      </c>
      <c r="F1018" s="376"/>
      <c r="G1018" s="255"/>
      <c r="H1018" s="256"/>
      <c r="I1018" s="251"/>
      <c r="J1018" s="257"/>
      <c r="K1018" s="251"/>
      <c r="M1018" s="252" t="s">
        <v>196</v>
      </c>
      <c r="O1018" s="241"/>
    </row>
    <row r="1019" spans="1:80" x14ac:dyDescent="0.2">
      <c r="A1019" s="250"/>
      <c r="B1019" s="253"/>
      <c r="C1019" s="340" t="s">
        <v>700</v>
      </c>
      <c r="D1019" s="341"/>
      <c r="E1019" s="254">
        <v>10.5</v>
      </c>
      <c r="F1019" s="376"/>
      <c r="G1019" s="255"/>
      <c r="H1019" s="256"/>
      <c r="I1019" s="251"/>
      <c r="J1019" s="257"/>
      <c r="K1019" s="251"/>
      <c r="M1019" s="252" t="s">
        <v>700</v>
      </c>
      <c r="O1019" s="241"/>
    </row>
    <row r="1020" spans="1:80" x14ac:dyDescent="0.2">
      <c r="A1020" s="250"/>
      <c r="B1020" s="253"/>
      <c r="C1020" s="340" t="s">
        <v>701</v>
      </c>
      <c r="D1020" s="341"/>
      <c r="E1020" s="254">
        <v>6.5</v>
      </c>
      <c r="F1020" s="376"/>
      <c r="G1020" s="255"/>
      <c r="H1020" s="256"/>
      <c r="I1020" s="251"/>
      <c r="J1020" s="257"/>
      <c r="K1020" s="251"/>
      <c r="M1020" s="252" t="s">
        <v>701</v>
      </c>
      <c r="O1020" s="241"/>
    </row>
    <row r="1021" spans="1:80" x14ac:dyDescent="0.2">
      <c r="A1021" s="250"/>
      <c r="B1021" s="253"/>
      <c r="C1021" s="340" t="s">
        <v>702</v>
      </c>
      <c r="D1021" s="341"/>
      <c r="E1021" s="254">
        <v>12.05</v>
      </c>
      <c r="F1021" s="376"/>
      <c r="G1021" s="255"/>
      <c r="H1021" s="256"/>
      <c r="I1021" s="251"/>
      <c r="J1021" s="257"/>
      <c r="K1021" s="251"/>
      <c r="M1021" s="252" t="s">
        <v>702</v>
      </c>
      <c r="O1021" s="241"/>
    </row>
    <row r="1022" spans="1:80" x14ac:dyDescent="0.2">
      <c r="A1022" s="258"/>
      <c r="B1022" s="259" t="s">
        <v>102</v>
      </c>
      <c r="C1022" s="260" t="s">
        <v>153</v>
      </c>
      <c r="D1022" s="261"/>
      <c r="E1022" s="262"/>
      <c r="F1022" s="377"/>
      <c r="G1022" s="264">
        <f>SUM(G999:G1021)</f>
        <v>0</v>
      </c>
      <c r="H1022" s="265"/>
      <c r="I1022" s="266">
        <f>SUM(I999:I1021)</f>
        <v>0</v>
      </c>
      <c r="J1022" s="265"/>
      <c r="K1022" s="266">
        <f>SUM(K999:K1021)</f>
        <v>0</v>
      </c>
      <c r="O1022" s="241">
        <v>4</v>
      </c>
      <c r="BA1022" s="267">
        <f>SUM(BA999:BA1021)</f>
        <v>0</v>
      </c>
      <c r="BB1022" s="267">
        <f>SUM(BB999:BB1021)</f>
        <v>0</v>
      </c>
      <c r="BC1022" s="267">
        <f>SUM(BC999:BC1021)</f>
        <v>0</v>
      </c>
      <c r="BD1022" s="267">
        <f>SUM(BD999:BD1021)</f>
        <v>0</v>
      </c>
      <c r="BE1022" s="267">
        <f>SUM(BE999:BE1021)</f>
        <v>0</v>
      </c>
    </row>
    <row r="1023" spans="1:80" x14ac:dyDescent="0.2">
      <c r="A1023" s="231" t="s">
        <v>98</v>
      </c>
      <c r="B1023" s="232" t="s">
        <v>703</v>
      </c>
      <c r="C1023" s="233" t="s">
        <v>704</v>
      </c>
      <c r="D1023" s="234"/>
      <c r="E1023" s="235"/>
      <c r="F1023" s="378"/>
      <c r="G1023" s="236"/>
      <c r="H1023" s="237"/>
      <c r="I1023" s="238"/>
      <c r="J1023" s="239"/>
      <c r="K1023" s="240"/>
      <c r="O1023" s="241">
        <v>1</v>
      </c>
    </row>
    <row r="1024" spans="1:80" x14ac:dyDescent="0.2">
      <c r="A1024" s="242">
        <v>57</v>
      </c>
      <c r="B1024" s="243" t="s">
        <v>706</v>
      </c>
      <c r="C1024" s="244" t="s">
        <v>707</v>
      </c>
      <c r="D1024" s="245" t="s">
        <v>112</v>
      </c>
      <c r="E1024" s="246">
        <v>3807.5</v>
      </c>
      <c r="F1024" s="375"/>
      <c r="G1024" s="247">
        <f>E1024*F1024</f>
        <v>0</v>
      </c>
      <c r="H1024" s="248">
        <v>1.8380000000000001E-2</v>
      </c>
      <c r="I1024" s="249">
        <f>E1024*H1024</f>
        <v>69.981850000000009</v>
      </c>
      <c r="J1024" s="248">
        <v>0</v>
      </c>
      <c r="K1024" s="249">
        <f>E1024*J1024</f>
        <v>0</v>
      </c>
      <c r="O1024" s="241">
        <v>2</v>
      </c>
      <c r="AA1024" s="214">
        <v>1</v>
      </c>
      <c r="AB1024" s="214">
        <v>1</v>
      </c>
      <c r="AC1024" s="214">
        <v>1</v>
      </c>
      <c r="AZ1024" s="214">
        <v>1</v>
      </c>
      <c r="BA1024" s="214">
        <f>IF(AZ1024=1,G1024,0)</f>
        <v>0</v>
      </c>
      <c r="BB1024" s="214">
        <f>IF(AZ1024=2,G1024,0)</f>
        <v>0</v>
      </c>
      <c r="BC1024" s="214">
        <f>IF(AZ1024=3,G1024,0)</f>
        <v>0</v>
      </c>
      <c r="BD1024" s="214">
        <f>IF(AZ1024=4,G1024,0)</f>
        <v>0</v>
      </c>
      <c r="BE1024" s="214">
        <f>IF(AZ1024=5,G1024,0)</f>
        <v>0</v>
      </c>
      <c r="CA1024" s="241">
        <v>1</v>
      </c>
      <c r="CB1024" s="241">
        <v>1</v>
      </c>
    </row>
    <row r="1025" spans="1:80" x14ac:dyDescent="0.2">
      <c r="A1025" s="250"/>
      <c r="B1025" s="253"/>
      <c r="C1025" s="340" t="s">
        <v>708</v>
      </c>
      <c r="D1025" s="341"/>
      <c r="E1025" s="254">
        <v>680</v>
      </c>
      <c r="F1025" s="376"/>
      <c r="G1025" s="255"/>
      <c r="H1025" s="256"/>
      <c r="I1025" s="251"/>
      <c r="J1025" s="257"/>
      <c r="K1025" s="251"/>
      <c r="M1025" s="252" t="s">
        <v>708</v>
      </c>
      <c r="O1025" s="241"/>
    </row>
    <row r="1026" spans="1:80" x14ac:dyDescent="0.2">
      <c r="A1026" s="250"/>
      <c r="B1026" s="253"/>
      <c r="C1026" s="340" t="s">
        <v>709</v>
      </c>
      <c r="D1026" s="341"/>
      <c r="E1026" s="254">
        <v>590</v>
      </c>
      <c r="F1026" s="376"/>
      <c r="G1026" s="255"/>
      <c r="H1026" s="256"/>
      <c r="I1026" s="251"/>
      <c r="J1026" s="257"/>
      <c r="K1026" s="251"/>
      <c r="M1026" s="252" t="s">
        <v>709</v>
      </c>
      <c r="O1026" s="241"/>
    </row>
    <row r="1027" spans="1:80" x14ac:dyDescent="0.2">
      <c r="A1027" s="250"/>
      <c r="B1027" s="253"/>
      <c r="C1027" s="340" t="s">
        <v>710</v>
      </c>
      <c r="D1027" s="341"/>
      <c r="E1027" s="254">
        <v>485</v>
      </c>
      <c r="F1027" s="376"/>
      <c r="G1027" s="255"/>
      <c r="H1027" s="256"/>
      <c r="I1027" s="251"/>
      <c r="J1027" s="257"/>
      <c r="K1027" s="251"/>
      <c r="M1027" s="252" t="s">
        <v>710</v>
      </c>
      <c r="O1027" s="241"/>
    </row>
    <row r="1028" spans="1:80" x14ac:dyDescent="0.2">
      <c r="A1028" s="250"/>
      <c r="B1028" s="253"/>
      <c r="C1028" s="340" t="s">
        <v>711</v>
      </c>
      <c r="D1028" s="341"/>
      <c r="E1028" s="254">
        <v>454</v>
      </c>
      <c r="F1028" s="376"/>
      <c r="G1028" s="255"/>
      <c r="H1028" s="256"/>
      <c r="I1028" s="251"/>
      <c r="J1028" s="257"/>
      <c r="K1028" s="251"/>
      <c r="M1028" s="252" t="s">
        <v>711</v>
      </c>
      <c r="O1028" s="241"/>
    </row>
    <row r="1029" spans="1:80" x14ac:dyDescent="0.2">
      <c r="A1029" s="250"/>
      <c r="B1029" s="253"/>
      <c r="C1029" s="340" t="s">
        <v>712</v>
      </c>
      <c r="D1029" s="341"/>
      <c r="E1029" s="254">
        <v>540</v>
      </c>
      <c r="F1029" s="376"/>
      <c r="G1029" s="255"/>
      <c r="H1029" s="256"/>
      <c r="I1029" s="251"/>
      <c r="J1029" s="257"/>
      <c r="K1029" s="251"/>
      <c r="M1029" s="252" t="s">
        <v>712</v>
      </c>
      <c r="O1029" s="241"/>
    </row>
    <row r="1030" spans="1:80" x14ac:dyDescent="0.2">
      <c r="A1030" s="250"/>
      <c r="B1030" s="253"/>
      <c r="C1030" s="340" t="s">
        <v>713</v>
      </c>
      <c r="D1030" s="341"/>
      <c r="E1030" s="254">
        <v>265</v>
      </c>
      <c r="F1030" s="376"/>
      <c r="G1030" s="255"/>
      <c r="H1030" s="256"/>
      <c r="I1030" s="251"/>
      <c r="J1030" s="257"/>
      <c r="K1030" s="251"/>
      <c r="M1030" s="252" t="s">
        <v>713</v>
      </c>
      <c r="O1030" s="241"/>
    </row>
    <row r="1031" spans="1:80" x14ac:dyDescent="0.2">
      <c r="A1031" s="250"/>
      <c r="B1031" s="253"/>
      <c r="C1031" s="340" t="s">
        <v>714</v>
      </c>
      <c r="D1031" s="341"/>
      <c r="E1031" s="254">
        <v>143</v>
      </c>
      <c r="F1031" s="376"/>
      <c r="G1031" s="255"/>
      <c r="H1031" s="256"/>
      <c r="I1031" s="251"/>
      <c r="J1031" s="257"/>
      <c r="K1031" s="251"/>
      <c r="M1031" s="252" t="s">
        <v>714</v>
      </c>
      <c r="O1031" s="241"/>
    </row>
    <row r="1032" spans="1:80" x14ac:dyDescent="0.2">
      <c r="A1032" s="250"/>
      <c r="B1032" s="253"/>
      <c r="C1032" s="340" t="s">
        <v>715</v>
      </c>
      <c r="D1032" s="341"/>
      <c r="E1032" s="254">
        <v>37.5</v>
      </c>
      <c r="F1032" s="376"/>
      <c r="G1032" s="255"/>
      <c r="H1032" s="256"/>
      <c r="I1032" s="251"/>
      <c r="J1032" s="257"/>
      <c r="K1032" s="251"/>
      <c r="M1032" s="252" t="s">
        <v>715</v>
      </c>
      <c r="O1032" s="241"/>
    </row>
    <row r="1033" spans="1:80" x14ac:dyDescent="0.2">
      <c r="A1033" s="250"/>
      <c r="B1033" s="253"/>
      <c r="C1033" s="340" t="s">
        <v>716</v>
      </c>
      <c r="D1033" s="341"/>
      <c r="E1033" s="254">
        <v>77</v>
      </c>
      <c r="F1033" s="376"/>
      <c r="G1033" s="255"/>
      <c r="H1033" s="256"/>
      <c r="I1033" s="251"/>
      <c r="J1033" s="257"/>
      <c r="K1033" s="251"/>
      <c r="M1033" s="252" t="s">
        <v>716</v>
      </c>
      <c r="O1033" s="241"/>
    </row>
    <row r="1034" spans="1:80" x14ac:dyDescent="0.2">
      <c r="A1034" s="250"/>
      <c r="B1034" s="253"/>
      <c r="C1034" s="340" t="s">
        <v>717</v>
      </c>
      <c r="D1034" s="341"/>
      <c r="E1034" s="254">
        <v>45</v>
      </c>
      <c r="F1034" s="376"/>
      <c r="G1034" s="255"/>
      <c r="H1034" s="256"/>
      <c r="I1034" s="251"/>
      <c r="J1034" s="257"/>
      <c r="K1034" s="251"/>
      <c r="M1034" s="252" t="s">
        <v>717</v>
      </c>
      <c r="O1034" s="241"/>
    </row>
    <row r="1035" spans="1:80" x14ac:dyDescent="0.2">
      <c r="A1035" s="250"/>
      <c r="B1035" s="253"/>
      <c r="C1035" s="340" t="s">
        <v>718</v>
      </c>
      <c r="D1035" s="341"/>
      <c r="E1035" s="254">
        <v>45</v>
      </c>
      <c r="F1035" s="376"/>
      <c r="G1035" s="255"/>
      <c r="H1035" s="256"/>
      <c r="I1035" s="251"/>
      <c r="J1035" s="257"/>
      <c r="K1035" s="251"/>
      <c r="M1035" s="252" t="s">
        <v>718</v>
      </c>
      <c r="O1035" s="241"/>
    </row>
    <row r="1036" spans="1:80" x14ac:dyDescent="0.2">
      <c r="A1036" s="250"/>
      <c r="B1036" s="253"/>
      <c r="C1036" s="340" t="s">
        <v>719</v>
      </c>
      <c r="D1036" s="341"/>
      <c r="E1036" s="254">
        <v>144</v>
      </c>
      <c r="F1036" s="376"/>
      <c r="G1036" s="255"/>
      <c r="H1036" s="256"/>
      <c r="I1036" s="251"/>
      <c r="J1036" s="257"/>
      <c r="K1036" s="251"/>
      <c r="M1036" s="252" t="s">
        <v>719</v>
      </c>
      <c r="O1036" s="241"/>
    </row>
    <row r="1037" spans="1:80" x14ac:dyDescent="0.2">
      <c r="A1037" s="250"/>
      <c r="B1037" s="253"/>
      <c r="C1037" s="340" t="s">
        <v>720</v>
      </c>
      <c r="D1037" s="341"/>
      <c r="E1037" s="254">
        <v>54</v>
      </c>
      <c r="F1037" s="376"/>
      <c r="G1037" s="255"/>
      <c r="H1037" s="256"/>
      <c r="I1037" s="251"/>
      <c r="J1037" s="257"/>
      <c r="K1037" s="251"/>
      <c r="M1037" s="252" t="s">
        <v>720</v>
      </c>
      <c r="O1037" s="241"/>
    </row>
    <row r="1038" spans="1:80" x14ac:dyDescent="0.2">
      <c r="A1038" s="250"/>
      <c r="B1038" s="253"/>
      <c r="C1038" s="340" t="s">
        <v>721</v>
      </c>
      <c r="D1038" s="341"/>
      <c r="E1038" s="254">
        <v>248</v>
      </c>
      <c r="F1038" s="376"/>
      <c r="G1038" s="255"/>
      <c r="H1038" s="256"/>
      <c r="I1038" s="251"/>
      <c r="J1038" s="257"/>
      <c r="K1038" s="251"/>
      <c r="M1038" s="252" t="s">
        <v>721</v>
      </c>
      <c r="O1038" s="241"/>
    </row>
    <row r="1039" spans="1:80" x14ac:dyDescent="0.2">
      <c r="A1039" s="242">
        <v>58</v>
      </c>
      <c r="B1039" s="243" t="s">
        <v>722</v>
      </c>
      <c r="C1039" s="244" t="s">
        <v>723</v>
      </c>
      <c r="D1039" s="245" t="s">
        <v>112</v>
      </c>
      <c r="E1039" s="246">
        <v>11422.5</v>
      </c>
      <c r="F1039" s="375"/>
      <c r="G1039" s="247">
        <f>E1039*F1039</f>
        <v>0</v>
      </c>
      <c r="H1039" s="248">
        <v>8.0000000000000004E-4</v>
      </c>
      <c r="I1039" s="249">
        <f>E1039*H1039</f>
        <v>9.1379999999999999</v>
      </c>
      <c r="J1039" s="248">
        <v>0</v>
      </c>
      <c r="K1039" s="249">
        <f>E1039*J1039</f>
        <v>0</v>
      </c>
      <c r="O1039" s="241">
        <v>2</v>
      </c>
      <c r="AA1039" s="214">
        <v>1</v>
      </c>
      <c r="AB1039" s="214">
        <v>1</v>
      </c>
      <c r="AC1039" s="214">
        <v>1</v>
      </c>
      <c r="AZ1039" s="214">
        <v>1</v>
      </c>
      <c r="BA1039" s="214">
        <f>IF(AZ1039=1,G1039,0)</f>
        <v>0</v>
      </c>
      <c r="BB1039" s="214">
        <f>IF(AZ1039=2,G1039,0)</f>
        <v>0</v>
      </c>
      <c r="BC1039" s="214">
        <f>IF(AZ1039=3,G1039,0)</f>
        <v>0</v>
      </c>
      <c r="BD1039" s="214">
        <f>IF(AZ1039=4,G1039,0)</f>
        <v>0</v>
      </c>
      <c r="BE1039" s="214">
        <f>IF(AZ1039=5,G1039,0)</f>
        <v>0</v>
      </c>
      <c r="CA1039" s="241">
        <v>1</v>
      </c>
      <c r="CB1039" s="241">
        <v>1</v>
      </c>
    </row>
    <row r="1040" spans="1:80" x14ac:dyDescent="0.2">
      <c r="A1040" s="250"/>
      <c r="B1040" s="253"/>
      <c r="C1040" s="340" t="s">
        <v>724</v>
      </c>
      <c r="D1040" s="341"/>
      <c r="E1040" s="254">
        <v>11422.5</v>
      </c>
      <c r="F1040" s="376"/>
      <c r="G1040" s="255"/>
      <c r="H1040" s="256"/>
      <c r="I1040" s="251"/>
      <c r="J1040" s="257"/>
      <c r="K1040" s="251"/>
      <c r="M1040" s="252" t="s">
        <v>724</v>
      </c>
      <c r="O1040" s="241"/>
    </row>
    <row r="1041" spans="1:80" x14ac:dyDescent="0.2">
      <c r="A1041" s="242">
        <v>59</v>
      </c>
      <c r="B1041" s="243" t="s">
        <v>725</v>
      </c>
      <c r="C1041" s="244" t="s">
        <v>726</v>
      </c>
      <c r="D1041" s="245" t="s">
        <v>112</v>
      </c>
      <c r="E1041" s="246">
        <v>3807.5</v>
      </c>
      <c r="F1041" s="375"/>
      <c r="G1041" s="247">
        <f>E1041*F1041</f>
        <v>0</v>
      </c>
      <c r="H1041" s="248">
        <v>0</v>
      </c>
      <c r="I1041" s="249">
        <f>E1041*H1041</f>
        <v>0</v>
      </c>
      <c r="J1041" s="248">
        <v>0</v>
      </c>
      <c r="K1041" s="249">
        <f>E1041*J1041</f>
        <v>0</v>
      </c>
      <c r="O1041" s="241">
        <v>2</v>
      </c>
      <c r="AA1041" s="214">
        <v>1</v>
      </c>
      <c r="AB1041" s="214">
        <v>1</v>
      </c>
      <c r="AC1041" s="214">
        <v>1</v>
      </c>
      <c r="AZ1041" s="214">
        <v>1</v>
      </c>
      <c r="BA1041" s="214">
        <f>IF(AZ1041=1,G1041,0)</f>
        <v>0</v>
      </c>
      <c r="BB1041" s="214">
        <f>IF(AZ1041=2,G1041,0)</f>
        <v>0</v>
      </c>
      <c r="BC1041" s="214">
        <f>IF(AZ1041=3,G1041,0)</f>
        <v>0</v>
      </c>
      <c r="BD1041" s="214">
        <f>IF(AZ1041=4,G1041,0)</f>
        <v>0</v>
      </c>
      <c r="BE1041" s="214">
        <f>IF(AZ1041=5,G1041,0)</f>
        <v>0</v>
      </c>
      <c r="CA1041" s="241">
        <v>1</v>
      </c>
      <c r="CB1041" s="241">
        <v>1</v>
      </c>
    </row>
    <row r="1042" spans="1:80" x14ac:dyDescent="0.2">
      <c r="A1042" s="242">
        <v>60</v>
      </c>
      <c r="B1042" s="243" t="s">
        <v>727</v>
      </c>
      <c r="C1042" s="244" t="s">
        <v>728</v>
      </c>
      <c r="D1042" s="245" t="s">
        <v>112</v>
      </c>
      <c r="E1042" s="246">
        <v>3807.5</v>
      </c>
      <c r="F1042" s="375"/>
      <c r="G1042" s="247">
        <f>E1042*F1042</f>
        <v>0</v>
      </c>
      <c r="H1042" s="248">
        <v>0</v>
      </c>
      <c r="I1042" s="249">
        <f>E1042*H1042</f>
        <v>0</v>
      </c>
      <c r="J1042" s="248">
        <v>0</v>
      </c>
      <c r="K1042" s="249">
        <f>E1042*J1042</f>
        <v>0</v>
      </c>
      <c r="O1042" s="241">
        <v>2</v>
      </c>
      <c r="AA1042" s="214">
        <v>1</v>
      </c>
      <c r="AB1042" s="214">
        <v>1</v>
      </c>
      <c r="AC1042" s="214">
        <v>1</v>
      </c>
      <c r="AZ1042" s="214">
        <v>1</v>
      </c>
      <c r="BA1042" s="214">
        <f>IF(AZ1042=1,G1042,0)</f>
        <v>0</v>
      </c>
      <c r="BB1042" s="214">
        <f>IF(AZ1042=2,G1042,0)</f>
        <v>0</v>
      </c>
      <c r="BC1042" s="214">
        <f>IF(AZ1042=3,G1042,0)</f>
        <v>0</v>
      </c>
      <c r="BD1042" s="214">
        <f>IF(AZ1042=4,G1042,0)</f>
        <v>0</v>
      </c>
      <c r="BE1042" s="214">
        <f>IF(AZ1042=5,G1042,0)</f>
        <v>0</v>
      </c>
      <c r="CA1042" s="241">
        <v>1</v>
      </c>
      <c r="CB1042" s="241">
        <v>1</v>
      </c>
    </row>
    <row r="1043" spans="1:80" x14ac:dyDescent="0.2">
      <c r="A1043" s="242">
        <v>61</v>
      </c>
      <c r="B1043" s="243" t="s">
        <v>729</v>
      </c>
      <c r="C1043" s="244" t="s">
        <v>730</v>
      </c>
      <c r="D1043" s="245" t="s">
        <v>112</v>
      </c>
      <c r="E1043" s="246">
        <v>11422.5</v>
      </c>
      <c r="F1043" s="375"/>
      <c r="G1043" s="247">
        <f>E1043*F1043</f>
        <v>0</v>
      </c>
      <c r="H1043" s="248">
        <v>0</v>
      </c>
      <c r="I1043" s="249">
        <f>E1043*H1043</f>
        <v>0</v>
      </c>
      <c r="J1043" s="248">
        <v>0</v>
      </c>
      <c r="K1043" s="249">
        <f>E1043*J1043</f>
        <v>0</v>
      </c>
      <c r="O1043" s="241">
        <v>2</v>
      </c>
      <c r="AA1043" s="214">
        <v>1</v>
      </c>
      <c r="AB1043" s="214">
        <v>1</v>
      </c>
      <c r="AC1043" s="214">
        <v>1</v>
      </c>
      <c r="AZ1043" s="214">
        <v>1</v>
      </c>
      <c r="BA1043" s="214">
        <f>IF(AZ1043=1,G1043,0)</f>
        <v>0</v>
      </c>
      <c r="BB1043" s="214">
        <f>IF(AZ1043=2,G1043,0)</f>
        <v>0</v>
      </c>
      <c r="BC1043" s="214">
        <f>IF(AZ1043=3,G1043,0)</f>
        <v>0</v>
      </c>
      <c r="BD1043" s="214">
        <f>IF(AZ1043=4,G1043,0)</f>
        <v>0</v>
      </c>
      <c r="BE1043" s="214">
        <f>IF(AZ1043=5,G1043,0)</f>
        <v>0</v>
      </c>
      <c r="CA1043" s="241">
        <v>1</v>
      </c>
      <c r="CB1043" s="241">
        <v>1</v>
      </c>
    </row>
    <row r="1044" spans="1:80" x14ac:dyDescent="0.2">
      <c r="A1044" s="250"/>
      <c r="B1044" s="253"/>
      <c r="C1044" s="340" t="s">
        <v>724</v>
      </c>
      <c r="D1044" s="341"/>
      <c r="E1044" s="254">
        <v>11422.5</v>
      </c>
      <c r="F1044" s="376"/>
      <c r="G1044" s="255"/>
      <c r="H1044" s="256"/>
      <c r="I1044" s="251"/>
      <c r="J1044" s="257"/>
      <c r="K1044" s="251"/>
      <c r="M1044" s="252" t="s">
        <v>724</v>
      </c>
      <c r="O1044" s="241"/>
    </row>
    <row r="1045" spans="1:80" x14ac:dyDescent="0.2">
      <c r="A1045" s="242">
        <v>62</v>
      </c>
      <c r="B1045" s="243" t="s">
        <v>731</v>
      </c>
      <c r="C1045" s="244" t="s">
        <v>732</v>
      </c>
      <c r="D1045" s="245" t="s">
        <v>112</v>
      </c>
      <c r="E1045" s="246">
        <v>3807.5</v>
      </c>
      <c r="F1045" s="375"/>
      <c r="G1045" s="247">
        <f>E1045*F1045</f>
        <v>0</v>
      </c>
      <c r="H1045" s="248">
        <v>0</v>
      </c>
      <c r="I1045" s="249">
        <f>E1045*H1045</f>
        <v>0</v>
      </c>
      <c r="J1045" s="248">
        <v>0</v>
      </c>
      <c r="K1045" s="249">
        <f>E1045*J1045</f>
        <v>0</v>
      </c>
      <c r="O1045" s="241">
        <v>2</v>
      </c>
      <c r="AA1045" s="214">
        <v>1</v>
      </c>
      <c r="AB1045" s="214">
        <v>1</v>
      </c>
      <c r="AC1045" s="214">
        <v>1</v>
      </c>
      <c r="AZ1045" s="214">
        <v>1</v>
      </c>
      <c r="BA1045" s="214">
        <f>IF(AZ1045=1,G1045,0)</f>
        <v>0</v>
      </c>
      <c r="BB1045" s="214">
        <f>IF(AZ1045=2,G1045,0)</f>
        <v>0</v>
      </c>
      <c r="BC1045" s="214">
        <f>IF(AZ1045=3,G1045,0)</f>
        <v>0</v>
      </c>
      <c r="BD1045" s="214">
        <f>IF(AZ1045=4,G1045,0)</f>
        <v>0</v>
      </c>
      <c r="BE1045" s="214">
        <f>IF(AZ1045=5,G1045,0)</f>
        <v>0</v>
      </c>
      <c r="CA1045" s="241">
        <v>1</v>
      </c>
      <c r="CB1045" s="241">
        <v>1</v>
      </c>
    </row>
    <row r="1046" spans="1:80" ht="22.5" x14ac:dyDescent="0.2">
      <c r="A1046" s="242">
        <v>63</v>
      </c>
      <c r="B1046" s="243" t="s">
        <v>733</v>
      </c>
      <c r="C1046" s="244" t="s">
        <v>734</v>
      </c>
      <c r="D1046" s="245" t="s">
        <v>361</v>
      </c>
      <c r="E1046" s="246">
        <v>1</v>
      </c>
      <c r="F1046" s="375"/>
      <c r="G1046" s="247">
        <f>E1046*F1046</f>
        <v>0</v>
      </c>
      <c r="H1046" s="248">
        <v>1.2099999999999999E-3</v>
      </c>
      <c r="I1046" s="249">
        <f>E1046*H1046</f>
        <v>1.2099999999999999E-3</v>
      </c>
      <c r="J1046" s="248"/>
      <c r="K1046" s="249">
        <f>E1046*J1046</f>
        <v>0</v>
      </c>
      <c r="O1046" s="241">
        <v>2</v>
      </c>
      <c r="AA1046" s="214">
        <v>12</v>
      </c>
      <c r="AB1046" s="214">
        <v>0</v>
      </c>
      <c r="AC1046" s="214">
        <v>4</v>
      </c>
      <c r="AZ1046" s="214">
        <v>1</v>
      </c>
      <c r="BA1046" s="214">
        <f>IF(AZ1046=1,G1046,0)</f>
        <v>0</v>
      </c>
      <c r="BB1046" s="214">
        <f>IF(AZ1046=2,G1046,0)</f>
        <v>0</v>
      </c>
      <c r="BC1046" s="214">
        <f>IF(AZ1046=3,G1046,0)</f>
        <v>0</v>
      </c>
      <c r="BD1046" s="214">
        <f>IF(AZ1046=4,G1046,0)</f>
        <v>0</v>
      </c>
      <c r="BE1046" s="214">
        <f>IF(AZ1046=5,G1046,0)</f>
        <v>0</v>
      </c>
      <c r="CA1046" s="241">
        <v>12</v>
      </c>
      <c r="CB1046" s="241">
        <v>0</v>
      </c>
    </row>
    <row r="1047" spans="1:80" ht="22.5" x14ac:dyDescent="0.2">
      <c r="A1047" s="242">
        <v>64</v>
      </c>
      <c r="B1047" s="243" t="s">
        <v>735</v>
      </c>
      <c r="C1047" s="244" t="s">
        <v>736</v>
      </c>
      <c r="D1047" s="245" t="s">
        <v>361</v>
      </c>
      <c r="E1047" s="246">
        <v>1</v>
      </c>
      <c r="F1047" s="375"/>
      <c r="G1047" s="247">
        <f>E1047*F1047</f>
        <v>0</v>
      </c>
      <c r="H1047" s="248">
        <v>0</v>
      </c>
      <c r="I1047" s="249">
        <f>E1047*H1047</f>
        <v>0</v>
      </c>
      <c r="J1047" s="248"/>
      <c r="K1047" s="249">
        <f>E1047*J1047</f>
        <v>0</v>
      </c>
      <c r="O1047" s="241">
        <v>2</v>
      </c>
      <c r="AA1047" s="214">
        <v>12</v>
      </c>
      <c r="AB1047" s="214">
        <v>0</v>
      </c>
      <c r="AC1047" s="214">
        <v>5</v>
      </c>
      <c r="AZ1047" s="214">
        <v>1</v>
      </c>
      <c r="BA1047" s="214">
        <f>IF(AZ1047=1,G1047,0)</f>
        <v>0</v>
      </c>
      <c r="BB1047" s="214">
        <f>IF(AZ1047=2,G1047,0)</f>
        <v>0</v>
      </c>
      <c r="BC1047" s="214">
        <f>IF(AZ1047=3,G1047,0)</f>
        <v>0</v>
      </c>
      <c r="BD1047" s="214">
        <f>IF(AZ1047=4,G1047,0)</f>
        <v>0</v>
      </c>
      <c r="BE1047" s="214">
        <f>IF(AZ1047=5,G1047,0)</f>
        <v>0</v>
      </c>
      <c r="CA1047" s="241">
        <v>12</v>
      </c>
      <c r="CB1047" s="241">
        <v>0</v>
      </c>
    </row>
    <row r="1048" spans="1:80" ht="22.5" x14ac:dyDescent="0.2">
      <c r="A1048" s="242">
        <v>65</v>
      </c>
      <c r="B1048" s="243" t="s">
        <v>737</v>
      </c>
      <c r="C1048" s="244" t="s">
        <v>738</v>
      </c>
      <c r="D1048" s="245" t="s">
        <v>361</v>
      </c>
      <c r="E1048" s="246">
        <v>6</v>
      </c>
      <c r="F1048" s="375"/>
      <c r="G1048" s="247">
        <f>E1048*F1048</f>
        <v>0</v>
      </c>
      <c r="H1048" s="248">
        <v>0</v>
      </c>
      <c r="I1048" s="249">
        <f>E1048*H1048</f>
        <v>0</v>
      </c>
      <c r="J1048" s="248"/>
      <c r="K1048" s="249">
        <f>E1048*J1048</f>
        <v>0</v>
      </c>
      <c r="O1048" s="241">
        <v>2</v>
      </c>
      <c r="AA1048" s="214">
        <v>12</v>
      </c>
      <c r="AB1048" s="214">
        <v>0</v>
      </c>
      <c r="AC1048" s="214">
        <v>280</v>
      </c>
      <c r="AZ1048" s="214">
        <v>1</v>
      </c>
      <c r="BA1048" s="214">
        <f>IF(AZ1048=1,G1048,0)</f>
        <v>0</v>
      </c>
      <c r="BB1048" s="214">
        <f>IF(AZ1048=2,G1048,0)</f>
        <v>0</v>
      </c>
      <c r="BC1048" s="214">
        <f>IF(AZ1048=3,G1048,0)</f>
        <v>0</v>
      </c>
      <c r="BD1048" s="214">
        <f>IF(AZ1048=4,G1048,0)</f>
        <v>0</v>
      </c>
      <c r="BE1048" s="214">
        <f>IF(AZ1048=5,G1048,0)</f>
        <v>0</v>
      </c>
      <c r="CA1048" s="241">
        <v>12</v>
      </c>
      <c r="CB1048" s="241">
        <v>0</v>
      </c>
    </row>
    <row r="1049" spans="1:80" ht="22.5" x14ac:dyDescent="0.2">
      <c r="A1049" s="242">
        <v>66</v>
      </c>
      <c r="B1049" s="243" t="s">
        <v>739</v>
      </c>
      <c r="C1049" s="244" t="s">
        <v>740</v>
      </c>
      <c r="D1049" s="245" t="s">
        <v>361</v>
      </c>
      <c r="E1049" s="246">
        <v>1</v>
      </c>
      <c r="F1049" s="375"/>
      <c r="G1049" s="247">
        <f>E1049*F1049</f>
        <v>0</v>
      </c>
      <c r="H1049" s="248">
        <v>0</v>
      </c>
      <c r="I1049" s="249">
        <f>E1049*H1049</f>
        <v>0</v>
      </c>
      <c r="J1049" s="248"/>
      <c r="K1049" s="249">
        <f>E1049*J1049</f>
        <v>0</v>
      </c>
      <c r="O1049" s="241">
        <v>2</v>
      </c>
      <c r="AA1049" s="214">
        <v>12</v>
      </c>
      <c r="AB1049" s="214">
        <v>0</v>
      </c>
      <c r="AC1049" s="214">
        <v>282</v>
      </c>
      <c r="AZ1049" s="214">
        <v>1</v>
      </c>
      <c r="BA1049" s="214">
        <f>IF(AZ1049=1,G1049,0)</f>
        <v>0</v>
      </c>
      <c r="BB1049" s="214">
        <f>IF(AZ1049=2,G1049,0)</f>
        <v>0</v>
      </c>
      <c r="BC1049" s="214">
        <f>IF(AZ1049=3,G1049,0)</f>
        <v>0</v>
      </c>
      <c r="BD1049" s="214">
        <f>IF(AZ1049=4,G1049,0)</f>
        <v>0</v>
      </c>
      <c r="BE1049" s="214">
        <f>IF(AZ1049=5,G1049,0)</f>
        <v>0</v>
      </c>
      <c r="CA1049" s="241">
        <v>12</v>
      </c>
      <c r="CB1049" s="241">
        <v>0</v>
      </c>
    </row>
    <row r="1050" spans="1:80" x14ac:dyDescent="0.2">
      <c r="A1050" s="258"/>
      <c r="B1050" s="259" t="s">
        <v>102</v>
      </c>
      <c r="C1050" s="260" t="s">
        <v>705</v>
      </c>
      <c r="D1050" s="261"/>
      <c r="E1050" s="262"/>
      <c r="F1050" s="377"/>
      <c r="G1050" s="264">
        <f>SUM(G1023:G1049)</f>
        <v>0</v>
      </c>
      <c r="H1050" s="265"/>
      <c r="I1050" s="266">
        <f>SUM(I1023:I1049)</f>
        <v>79.121060000000014</v>
      </c>
      <c r="J1050" s="265"/>
      <c r="K1050" s="266">
        <f>SUM(K1023:K1049)</f>
        <v>0</v>
      </c>
      <c r="O1050" s="241">
        <v>4</v>
      </c>
      <c r="BA1050" s="267">
        <f>SUM(BA1023:BA1049)</f>
        <v>0</v>
      </c>
      <c r="BB1050" s="267">
        <f>SUM(BB1023:BB1049)</f>
        <v>0</v>
      </c>
      <c r="BC1050" s="267">
        <f>SUM(BC1023:BC1049)</f>
        <v>0</v>
      </c>
      <c r="BD1050" s="267">
        <f>SUM(BD1023:BD1049)</f>
        <v>0</v>
      </c>
      <c r="BE1050" s="267">
        <f>SUM(BE1023:BE1049)</f>
        <v>0</v>
      </c>
    </row>
    <row r="1051" spans="1:80" x14ac:dyDescent="0.2">
      <c r="A1051" s="231" t="s">
        <v>98</v>
      </c>
      <c r="B1051" s="232" t="s">
        <v>741</v>
      </c>
      <c r="C1051" s="233" t="s">
        <v>742</v>
      </c>
      <c r="D1051" s="234"/>
      <c r="E1051" s="235"/>
      <c r="F1051" s="378"/>
      <c r="G1051" s="236"/>
      <c r="H1051" s="237"/>
      <c r="I1051" s="238"/>
      <c r="J1051" s="239"/>
      <c r="K1051" s="240"/>
      <c r="O1051" s="241">
        <v>1</v>
      </c>
    </row>
    <row r="1052" spans="1:80" x14ac:dyDescent="0.2">
      <c r="A1052" s="242">
        <v>67</v>
      </c>
      <c r="B1052" s="243" t="s">
        <v>744</v>
      </c>
      <c r="C1052" s="244" t="s">
        <v>745</v>
      </c>
      <c r="D1052" s="245" t="s">
        <v>361</v>
      </c>
      <c r="E1052" s="246">
        <v>1</v>
      </c>
      <c r="F1052" s="375"/>
      <c r="G1052" s="247">
        <f>E1052*F1052</f>
        <v>0</v>
      </c>
      <c r="H1052" s="248">
        <v>0</v>
      </c>
      <c r="I1052" s="249">
        <f>E1052*H1052</f>
        <v>0</v>
      </c>
      <c r="J1052" s="248">
        <v>0</v>
      </c>
      <c r="K1052" s="249">
        <f>E1052*J1052</f>
        <v>0</v>
      </c>
      <c r="O1052" s="241">
        <v>2</v>
      </c>
      <c r="AA1052" s="214">
        <v>1</v>
      </c>
      <c r="AB1052" s="214">
        <v>1</v>
      </c>
      <c r="AC1052" s="214">
        <v>1</v>
      </c>
      <c r="AZ1052" s="214">
        <v>1</v>
      </c>
      <c r="BA1052" s="214">
        <f>IF(AZ1052=1,G1052,0)</f>
        <v>0</v>
      </c>
      <c r="BB1052" s="214">
        <f>IF(AZ1052=2,G1052,0)</f>
        <v>0</v>
      </c>
      <c r="BC1052" s="214">
        <f>IF(AZ1052=3,G1052,0)</f>
        <v>0</v>
      </c>
      <c r="BD1052" s="214">
        <f>IF(AZ1052=4,G1052,0)</f>
        <v>0</v>
      </c>
      <c r="BE1052" s="214">
        <f>IF(AZ1052=5,G1052,0)</f>
        <v>0</v>
      </c>
      <c r="CA1052" s="241">
        <v>1</v>
      </c>
      <c r="CB1052" s="241">
        <v>1</v>
      </c>
    </row>
    <row r="1053" spans="1:80" ht="22.5" x14ac:dyDescent="0.2">
      <c r="A1053" s="242">
        <v>68</v>
      </c>
      <c r="B1053" s="243" t="s">
        <v>746</v>
      </c>
      <c r="C1053" s="244" t="s">
        <v>747</v>
      </c>
      <c r="D1053" s="245" t="s">
        <v>361</v>
      </c>
      <c r="E1053" s="246">
        <v>3</v>
      </c>
      <c r="F1053" s="375"/>
      <c r="G1053" s="247">
        <f>E1053*F1053</f>
        <v>0</v>
      </c>
      <c r="H1053" s="248">
        <v>0</v>
      </c>
      <c r="I1053" s="249">
        <f>E1053*H1053</f>
        <v>0</v>
      </c>
      <c r="J1053" s="248">
        <v>0</v>
      </c>
      <c r="K1053" s="249">
        <f>E1053*J1053</f>
        <v>0</v>
      </c>
      <c r="O1053" s="241">
        <v>2</v>
      </c>
      <c r="AA1053" s="214">
        <v>1</v>
      </c>
      <c r="AB1053" s="214">
        <v>1</v>
      </c>
      <c r="AC1053" s="214">
        <v>1</v>
      </c>
      <c r="AZ1053" s="214">
        <v>1</v>
      </c>
      <c r="BA1053" s="214">
        <f>IF(AZ1053=1,G1053,0)</f>
        <v>0</v>
      </c>
      <c r="BB1053" s="214">
        <f>IF(AZ1053=2,G1053,0)</f>
        <v>0</v>
      </c>
      <c r="BC1053" s="214">
        <f>IF(AZ1053=3,G1053,0)</f>
        <v>0</v>
      </c>
      <c r="BD1053" s="214">
        <f>IF(AZ1053=4,G1053,0)</f>
        <v>0</v>
      </c>
      <c r="BE1053" s="214">
        <f>IF(AZ1053=5,G1053,0)</f>
        <v>0</v>
      </c>
      <c r="CA1053" s="241">
        <v>1</v>
      </c>
      <c r="CB1053" s="241">
        <v>1</v>
      </c>
    </row>
    <row r="1054" spans="1:80" x14ac:dyDescent="0.2">
      <c r="A1054" s="250"/>
      <c r="B1054" s="253"/>
      <c r="C1054" s="340" t="s">
        <v>748</v>
      </c>
      <c r="D1054" s="341"/>
      <c r="E1054" s="254">
        <v>1</v>
      </c>
      <c r="F1054" s="376"/>
      <c r="G1054" s="255"/>
      <c r="H1054" s="256"/>
      <c r="I1054" s="251"/>
      <c r="J1054" s="257"/>
      <c r="K1054" s="251"/>
      <c r="M1054" s="252" t="s">
        <v>748</v>
      </c>
      <c r="O1054" s="241"/>
    </row>
    <row r="1055" spans="1:80" x14ac:dyDescent="0.2">
      <c r="A1055" s="250"/>
      <c r="B1055" s="253"/>
      <c r="C1055" s="340" t="s">
        <v>749</v>
      </c>
      <c r="D1055" s="341"/>
      <c r="E1055" s="254">
        <v>2</v>
      </c>
      <c r="F1055" s="376"/>
      <c r="G1055" s="255"/>
      <c r="H1055" s="256"/>
      <c r="I1055" s="251"/>
      <c r="J1055" s="257"/>
      <c r="K1055" s="251"/>
      <c r="M1055" s="252" t="s">
        <v>749</v>
      </c>
      <c r="O1055" s="241"/>
    </row>
    <row r="1056" spans="1:80" ht="22.5" x14ac:dyDescent="0.2">
      <c r="A1056" s="242">
        <v>69</v>
      </c>
      <c r="B1056" s="243" t="s">
        <v>750</v>
      </c>
      <c r="C1056" s="244" t="s">
        <v>751</v>
      </c>
      <c r="D1056" s="245" t="s">
        <v>112</v>
      </c>
      <c r="E1056" s="246">
        <v>7.5</v>
      </c>
      <c r="F1056" s="375"/>
      <c r="G1056" s="247">
        <f>E1056*F1056</f>
        <v>0</v>
      </c>
      <c r="H1056" s="248">
        <v>4.8469999999999999E-2</v>
      </c>
      <c r="I1056" s="249">
        <f>E1056*H1056</f>
        <v>0.36352499999999999</v>
      </c>
      <c r="J1056" s="248">
        <v>0</v>
      </c>
      <c r="K1056" s="249">
        <f>E1056*J1056</f>
        <v>0</v>
      </c>
      <c r="O1056" s="241">
        <v>2</v>
      </c>
      <c r="AA1056" s="214">
        <v>2</v>
      </c>
      <c r="AB1056" s="214">
        <v>1</v>
      </c>
      <c r="AC1056" s="214">
        <v>1</v>
      </c>
      <c r="AZ1056" s="214">
        <v>1</v>
      </c>
      <c r="BA1056" s="214">
        <f>IF(AZ1056=1,G1056,0)</f>
        <v>0</v>
      </c>
      <c r="BB1056" s="214">
        <f>IF(AZ1056=2,G1056,0)</f>
        <v>0</v>
      </c>
      <c r="BC1056" s="214">
        <f>IF(AZ1056=3,G1056,0)</f>
        <v>0</v>
      </c>
      <c r="BD1056" s="214">
        <f>IF(AZ1056=4,G1056,0)</f>
        <v>0</v>
      </c>
      <c r="BE1056" s="214">
        <f>IF(AZ1056=5,G1056,0)</f>
        <v>0</v>
      </c>
      <c r="CA1056" s="241">
        <v>2</v>
      </c>
      <c r="CB1056" s="241">
        <v>1</v>
      </c>
    </row>
    <row r="1057" spans="1:80" x14ac:dyDescent="0.2">
      <c r="A1057" s="250"/>
      <c r="B1057" s="253"/>
      <c r="C1057" s="340" t="s">
        <v>752</v>
      </c>
      <c r="D1057" s="341"/>
      <c r="E1057" s="254">
        <v>0</v>
      </c>
      <c r="F1057" s="376"/>
      <c r="G1057" s="255"/>
      <c r="H1057" s="256"/>
      <c r="I1057" s="251"/>
      <c r="J1057" s="257"/>
      <c r="K1057" s="251"/>
      <c r="M1057" s="252" t="s">
        <v>752</v>
      </c>
      <c r="O1057" s="241"/>
    </row>
    <row r="1058" spans="1:80" x14ac:dyDescent="0.2">
      <c r="A1058" s="250"/>
      <c r="B1058" s="253"/>
      <c r="C1058" s="340" t="s">
        <v>753</v>
      </c>
      <c r="D1058" s="341"/>
      <c r="E1058" s="254">
        <v>7.5</v>
      </c>
      <c r="F1058" s="376"/>
      <c r="G1058" s="255"/>
      <c r="H1058" s="256"/>
      <c r="I1058" s="251"/>
      <c r="J1058" s="257"/>
      <c r="K1058" s="251"/>
      <c r="M1058" s="252" t="s">
        <v>753</v>
      </c>
      <c r="O1058" s="241"/>
    </row>
    <row r="1059" spans="1:80" ht="22.5" x14ac:dyDescent="0.2">
      <c r="A1059" s="242">
        <v>70</v>
      </c>
      <c r="B1059" s="243" t="s">
        <v>754</v>
      </c>
      <c r="C1059" s="244" t="s">
        <v>755</v>
      </c>
      <c r="D1059" s="245" t="s">
        <v>361</v>
      </c>
      <c r="E1059" s="246">
        <v>3</v>
      </c>
      <c r="F1059" s="375"/>
      <c r="G1059" s="247">
        <f>E1059*F1059</f>
        <v>0</v>
      </c>
      <c r="H1059" s="248">
        <v>2.0000000000000001E-4</v>
      </c>
      <c r="I1059" s="249">
        <f>E1059*H1059</f>
        <v>6.0000000000000006E-4</v>
      </c>
      <c r="J1059" s="248"/>
      <c r="K1059" s="249">
        <f>E1059*J1059</f>
        <v>0</v>
      </c>
      <c r="O1059" s="241">
        <v>2</v>
      </c>
      <c r="AA1059" s="214">
        <v>12</v>
      </c>
      <c r="AB1059" s="214">
        <v>0</v>
      </c>
      <c r="AC1059" s="214">
        <v>92</v>
      </c>
      <c r="AZ1059" s="214">
        <v>1</v>
      </c>
      <c r="BA1059" s="214">
        <f>IF(AZ1059=1,G1059,0)</f>
        <v>0</v>
      </c>
      <c r="BB1059" s="214">
        <f>IF(AZ1059=2,G1059,0)</f>
        <v>0</v>
      </c>
      <c r="BC1059" s="214">
        <f>IF(AZ1059=3,G1059,0)</f>
        <v>0</v>
      </c>
      <c r="BD1059" s="214">
        <f>IF(AZ1059=4,G1059,0)</f>
        <v>0</v>
      </c>
      <c r="BE1059" s="214">
        <f>IF(AZ1059=5,G1059,0)</f>
        <v>0</v>
      </c>
      <c r="CA1059" s="241">
        <v>12</v>
      </c>
      <c r="CB1059" s="241">
        <v>0</v>
      </c>
    </row>
    <row r="1060" spans="1:80" x14ac:dyDescent="0.2">
      <c r="A1060" s="250"/>
      <c r="B1060" s="253"/>
      <c r="C1060" s="340" t="s">
        <v>756</v>
      </c>
      <c r="D1060" s="341"/>
      <c r="E1060" s="254">
        <v>0</v>
      </c>
      <c r="F1060" s="376"/>
      <c r="G1060" s="255"/>
      <c r="H1060" s="256"/>
      <c r="I1060" s="251"/>
      <c r="J1060" s="257"/>
      <c r="K1060" s="251"/>
      <c r="M1060" s="252" t="s">
        <v>756</v>
      </c>
      <c r="O1060" s="241"/>
    </row>
    <row r="1061" spans="1:80" x14ac:dyDescent="0.2">
      <c r="A1061" s="250"/>
      <c r="B1061" s="253"/>
      <c r="C1061" s="340" t="s">
        <v>757</v>
      </c>
      <c r="D1061" s="341"/>
      <c r="E1061" s="254">
        <v>3</v>
      </c>
      <c r="F1061" s="376"/>
      <c r="G1061" s="255"/>
      <c r="H1061" s="256"/>
      <c r="I1061" s="251"/>
      <c r="J1061" s="257"/>
      <c r="K1061" s="251"/>
      <c r="M1061" s="252" t="s">
        <v>757</v>
      </c>
      <c r="O1061" s="241"/>
    </row>
    <row r="1062" spans="1:80" ht="22.5" x14ac:dyDescent="0.2">
      <c r="A1062" s="242">
        <v>71</v>
      </c>
      <c r="B1062" s="243" t="s">
        <v>758</v>
      </c>
      <c r="C1062" s="244" t="s">
        <v>759</v>
      </c>
      <c r="D1062" s="245" t="s">
        <v>361</v>
      </c>
      <c r="E1062" s="246">
        <v>1</v>
      </c>
      <c r="F1062" s="375"/>
      <c r="G1062" s="247">
        <f>E1062*F1062</f>
        <v>0</v>
      </c>
      <c r="H1062" s="248">
        <v>2.0000000000000001E-4</v>
      </c>
      <c r="I1062" s="249">
        <f>E1062*H1062</f>
        <v>2.0000000000000001E-4</v>
      </c>
      <c r="J1062" s="248"/>
      <c r="K1062" s="249">
        <f>E1062*J1062</f>
        <v>0</v>
      </c>
      <c r="O1062" s="241">
        <v>2</v>
      </c>
      <c r="AA1062" s="214">
        <v>12</v>
      </c>
      <c r="AB1062" s="214">
        <v>0</v>
      </c>
      <c r="AC1062" s="214">
        <v>217</v>
      </c>
      <c r="AZ1062" s="214">
        <v>1</v>
      </c>
      <c r="BA1062" s="214">
        <f>IF(AZ1062=1,G1062,0)</f>
        <v>0</v>
      </c>
      <c r="BB1062" s="214">
        <f>IF(AZ1062=2,G1062,0)</f>
        <v>0</v>
      </c>
      <c r="BC1062" s="214">
        <f>IF(AZ1062=3,G1062,0)</f>
        <v>0</v>
      </c>
      <c r="BD1062" s="214">
        <f>IF(AZ1062=4,G1062,0)</f>
        <v>0</v>
      </c>
      <c r="BE1062" s="214">
        <f>IF(AZ1062=5,G1062,0)</f>
        <v>0</v>
      </c>
      <c r="CA1062" s="241">
        <v>12</v>
      </c>
      <c r="CB1062" s="241">
        <v>0</v>
      </c>
    </row>
    <row r="1063" spans="1:80" x14ac:dyDescent="0.2">
      <c r="A1063" s="250"/>
      <c r="B1063" s="253"/>
      <c r="C1063" s="340" t="s">
        <v>756</v>
      </c>
      <c r="D1063" s="341"/>
      <c r="E1063" s="254">
        <v>0</v>
      </c>
      <c r="F1063" s="376"/>
      <c r="G1063" s="255"/>
      <c r="H1063" s="256"/>
      <c r="I1063" s="251"/>
      <c r="J1063" s="257"/>
      <c r="K1063" s="251"/>
      <c r="M1063" s="252" t="s">
        <v>756</v>
      </c>
      <c r="O1063" s="241"/>
    </row>
    <row r="1064" spans="1:80" x14ac:dyDescent="0.2">
      <c r="A1064" s="250"/>
      <c r="B1064" s="253"/>
      <c r="C1064" s="340" t="s">
        <v>760</v>
      </c>
      <c r="D1064" s="341"/>
      <c r="E1064" s="254">
        <v>1</v>
      </c>
      <c r="F1064" s="376"/>
      <c r="G1064" s="255"/>
      <c r="H1064" s="256"/>
      <c r="I1064" s="251"/>
      <c r="J1064" s="257"/>
      <c r="K1064" s="251"/>
      <c r="M1064" s="252" t="s">
        <v>760</v>
      </c>
      <c r="O1064" s="241"/>
    </row>
    <row r="1065" spans="1:80" ht="22.5" x14ac:dyDescent="0.2">
      <c r="A1065" s="242">
        <v>72</v>
      </c>
      <c r="B1065" s="243" t="s">
        <v>761</v>
      </c>
      <c r="C1065" s="244" t="s">
        <v>762</v>
      </c>
      <c r="D1065" s="245" t="s">
        <v>361</v>
      </c>
      <c r="E1065" s="246">
        <v>1</v>
      </c>
      <c r="F1065" s="375"/>
      <c r="G1065" s="247">
        <f>E1065*F1065</f>
        <v>0</v>
      </c>
      <c r="H1065" s="248">
        <v>2.0000000000000001E-4</v>
      </c>
      <c r="I1065" s="249">
        <f>E1065*H1065</f>
        <v>2.0000000000000001E-4</v>
      </c>
      <c r="J1065" s="248"/>
      <c r="K1065" s="249">
        <f>E1065*J1065</f>
        <v>0</v>
      </c>
      <c r="O1065" s="241">
        <v>2</v>
      </c>
      <c r="AA1065" s="214">
        <v>12</v>
      </c>
      <c r="AB1065" s="214">
        <v>0</v>
      </c>
      <c r="AC1065" s="214">
        <v>214</v>
      </c>
      <c r="AZ1065" s="214">
        <v>1</v>
      </c>
      <c r="BA1065" s="214">
        <f>IF(AZ1065=1,G1065,0)</f>
        <v>0</v>
      </c>
      <c r="BB1065" s="214">
        <f>IF(AZ1065=2,G1065,0)</f>
        <v>0</v>
      </c>
      <c r="BC1065" s="214">
        <f>IF(AZ1065=3,G1065,0)</f>
        <v>0</v>
      </c>
      <c r="BD1065" s="214">
        <f>IF(AZ1065=4,G1065,0)</f>
        <v>0</v>
      </c>
      <c r="BE1065" s="214">
        <f>IF(AZ1065=5,G1065,0)</f>
        <v>0</v>
      </c>
      <c r="CA1065" s="241">
        <v>12</v>
      </c>
      <c r="CB1065" s="241">
        <v>0</v>
      </c>
    </row>
    <row r="1066" spans="1:80" x14ac:dyDescent="0.2">
      <c r="A1066" s="250"/>
      <c r="B1066" s="253"/>
      <c r="C1066" s="340" t="s">
        <v>756</v>
      </c>
      <c r="D1066" s="341"/>
      <c r="E1066" s="254">
        <v>0</v>
      </c>
      <c r="F1066" s="376"/>
      <c r="G1066" s="255"/>
      <c r="H1066" s="256"/>
      <c r="I1066" s="251"/>
      <c r="J1066" s="257"/>
      <c r="K1066" s="251"/>
      <c r="M1066" s="252" t="s">
        <v>756</v>
      </c>
      <c r="O1066" s="241"/>
    </row>
    <row r="1067" spans="1:80" x14ac:dyDescent="0.2">
      <c r="A1067" s="250"/>
      <c r="B1067" s="253"/>
      <c r="C1067" s="340" t="s">
        <v>763</v>
      </c>
      <c r="D1067" s="341"/>
      <c r="E1067" s="254">
        <v>1</v>
      </c>
      <c r="F1067" s="376"/>
      <c r="G1067" s="255"/>
      <c r="H1067" s="256"/>
      <c r="I1067" s="251"/>
      <c r="J1067" s="257"/>
      <c r="K1067" s="251"/>
      <c r="M1067" s="252" t="s">
        <v>763</v>
      </c>
      <c r="O1067" s="241"/>
    </row>
    <row r="1068" spans="1:80" ht="22.5" x14ac:dyDescent="0.2">
      <c r="A1068" s="242">
        <v>73</v>
      </c>
      <c r="B1068" s="243" t="s">
        <v>764</v>
      </c>
      <c r="C1068" s="244" t="s">
        <v>765</v>
      </c>
      <c r="D1068" s="245" t="s">
        <v>361</v>
      </c>
      <c r="E1068" s="246">
        <v>3</v>
      </c>
      <c r="F1068" s="375"/>
      <c r="G1068" s="247">
        <f>E1068*F1068</f>
        <v>0</v>
      </c>
      <c r="H1068" s="248">
        <v>2.0000000000000001E-4</v>
      </c>
      <c r="I1068" s="249">
        <f>E1068*H1068</f>
        <v>6.0000000000000006E-4</v>
      </c>
      <c r="J1068" s="248"/>
      <c r="K1068" s="249">
        <f>E1068*J1068</f>
        <v>0</v>
      </c>
      <c r="O1068" s="241">
        <v>2</v>
      </c>
      <c r="AA1068" s="214">
        <v>12</v>
      </c>
      <c r="AB1068" s="214">
        <v>0</v>
      </c>
      <c r="AC1068" s="214">
        <v>216</v>
      </c>
      <c r="AZ1068" s="214">
        <v>1</v>
      </c>
      <c r="BA1068" s="214">
        <f>IF(AZ1068=1,G1068,0)</f>
        <v>0</v>
      </c>
      <c r="BB1068" s="214">
        <f>IF(AZ1068=2,G1068,0)</f>
        <v>0</v>
      </c>
      <c r="BC1068" s="214">
        <f>IF(AZ1068=3,G1068,0)</f>
        <v>0</v>
      </c>
      <c r="BD1068" s="214">
        <f>IF(AZ1068=4,G1068,0)</f>
        <v>0</v>
      </c>
      <c r="BE1068" s="214">
        <f>IF(AZ1068=5,G1068,0)</f>
        <v>0</v>
      </c>
      <c r="CA1068" s="241">
        <v>12</v>
      </c>
      <c r="CB1068" s="241">
        <v>0</v>
      </c>
    </row>
    <row r="1069" spans="1:80" x14ac:dyDescent="0.2">
      <c r="A1069" s="250"/>
      <c r="B1069" s="253"/>
      <c r="C1069" s="340" t="s">
        <v>756</v>
      </c>
      <c r="D1069" s="341"/>
      <c r="E1069" s="254">
        <v>0</v>
      </c>
      <c r="F1069" s="376"/>
      <c r="G1069" s="255"/>
      <c r="H1069" s="256"/>
      <c r="I1069" s="251"/>
      <c r="J1069" s="257"/>
      <c r="K1069" s="251"/>
      <c r="M1069" s="252" t="s">
        <v>756</v>
      </c>
      <c r="O1069" s="241"/>
    </row>
    <row r="1070" spans="1:80" x14ac:dyDescent="0.2">
      <c r="A1070" s="250"/>
      <c r="B1070" s="253"/>
      <c r="C1070" s="340" t="s">
        <v>766</v>
      </c>
      <c r="D1070" s="341"/>
      <c r="E1070" s="254">
        <v>3</v>
      </c>
      <c r="F1070" s="376"/>
      <c r="G1070" s="255"/>
      <c r="H1070" s="256"/>
      <c r="I1070" s="251"/>
      <c r="J1070" s="257"/>
      <c r="K1070" s="251"/>
      <c r="M1070" s="252" t="s">
        <v>766</v>
      </c>
      <c r="O1070" s="241"/>
    </row>
    <row r="1071" spans="1:80" ht="22.5" x14ac:dyDescent="0.2">
      <c r="A1071" s="242">
        <v>74</v>
      </c>
      <c r="B1071" s="243" t="s">
        <v>767</v>
      </c>
      <c r="C1071" s="244" t="s">
        <v>768</v>
      </c>
      <c r="D1071" s="245" t="s">
        <v>361</v>
      </c>
      <c r="E1071" s="246">
        <v>1</v>
      </c>
      <c r="F1071" s="375"/>
      <c r="G1071" s="247">
        <f>E1071*F1071</f>
        <v>0</v>
      </c>
      <c r="H1071" s="248">
        <v>2.0000000000000001E-4</v>
      </c>
      <c r="I1071" s="249">
        <f>E1071*H1071</f>
        <v>2.0000000000000001E-4</v>
      </c>
      <c r="J1071" s="248"/>
      <c r="K1071" s="249">
        <f>E1071*J1071</f>
        <v>0</v>
      </c>
      <c r="O1071" s="241">
        <v>2</v>
      </c>
      <c r="AA1071" s="214">
        <v>12</v>
      </c>
      <c r="AB1071" s="214">
        <v>0</v>
      </c>
      <c r="AC1071" s="214">
        <v>215</v>
      </c>
      <c r="AZ1071" s="214">
        <v>1</v>
      </c>
      <c r="BA1071" s="214">
        <f>IF(AZ1071=1,G1071,0)</f>
        <v>0</v>
      </c>
      <c r="BB1071" s="214">
        <f>IF(AZ1071=2,G1071,0)</f>
        <v>0</v>
      </c>
      <c r="BC1071" s="214">
        <f>IF(AZ1071=3,G1071,0)</f>
        <v>0</v>
      </c>
      <c r="BD1071" s="214">
        <f>IF(AZ1071=4,G1071,0)</f>
        <v>0</v>
      </c>
      <c r="BE1071" s="214">
        <f>IF(AZ1071=5,G1071,0)</f>
        <v>0</v>
      </c>
      <c r="CA1071" s="241">
        <v>12</v>
      </c>
      <c r="CB1071" s="241">
        <v>0</v>
      </c>
    </row>
    <row r="1072" spans="1:80" x14ac:dyDescent="0.2">
      <c r="A1072" s="250"/>
      <c r="B1072" s="253"/>
      <c r="C1072" s="340" t="s">
        <v>756</v>
      </c>
      <c r="D1072" s="341"/>
      <c r="E1072" s="254">
        <v>0</v>
      </c>
      <c r="F1072" s="376"/>
      <c r="G1072" s="255"/>
      <c r="H1072" s="256"/>
      <c r="I1072" s="251"/>
      <c r="J1072" s="257"/>
      <c r="K1072" s="251"/>
      <c r="M1072" s="252" t="s">
        <v>756</v>
      </c>
      <c r="O1072" s="241"/>
    </row>
    <row r="1073" spans="1:80" x14ac:dyDescent="0.2">
      <c r="A1073" s="250"/>
      <c r="B1073" s="253"/>
      <c r="C1073" s="340" t="s">
        <v>769</v>
      </c>
      <c r="D1073" s="341"/>
      <c r="E1073" s="254">
        <v>1</v>
      </c>
      <c r="F1073" s="376"/>
      <c r="G1073" s="255"/>
      <c r="H1073" s="256"/>
      <c r="I1073" s="251"/>
      <c r="J1073" s="257"/>
      <c r="K1073" s="251"/>
      <c r="M1073" s="252" t="s">
        <v>769</v>
      </c>
      <c r="O1073" s="241"/>
    </row>
    <row r="1074" spans="1:80" ht="22.5" x14ac:dyDescent="0.2">
      <c r="A1074" s="242">
        <v>75</v>
      </c>
      <c r="B1074" s="243" t="s">
        <v>770</v>
      </c>
      <c r="C1074" s="244" t="s">
        <v>771</v>
      </c>
      <c r="D1074" s="245" t="s">
        <v>361</v>
      </c>
      <c r="E1074" s="246">
        <v>1</v>
      </c>
      <c r="F1074" s="375"/>
      <c r="G1074" s="247">
        <f>E1074*F1074</f>
        <v>0</v>
      </c>
      <c r="H1074" s="248">
        <v>2.0000000000000001E-4</v>
      </c>
      <c r="I1074" s="249">
        <f>E1074*H1074</f>
        <v>2.0000000000000001E-4</v>
      </c>
      <c r="J1074" s="248"/>
      <c r="K1074" s="249">
        <f>E1074*J1074</f>
        <v>0</v>
      </c>
      <c r="O1074" s="241">
        <v>2</v>
      </c>
      <c r="AA1074" s="214">
        <v>12</v>
      </c>
      <c r="AB1074" s="214">
        <v>0</v>
      </c>
      <c r="AC1074" s="214">
        <v>218</v>
      </c>
      <c r="AZ1074" s="214">
        <v>1</v>
      </c>
      <c r="BA1074" s="214">
        <f>IF(AZ1074=1,G1074,0)</f>
        <v>0</v>
      </c>
      <c r="BB1074" s="214">
        <f>IF(AZ1074=2,G1074,0)</f>
        <v>0</v>
      </c>
      <c r="BC1074" s="214">
        <f>IF(AZ1074=3,G1074,0)</f>
        <v>0</v>
      </c>
      <c r="BD1074" s="214">
        <f>IF(AZ1074=4,G1074,0)</f>
        <v>0</v>
      </c>
      <c r="BE1074" s="214">
        <f>IF(AZ1074=5,G1074,0)</f>
        <v>0</v>
      </c>
      <c r="CA1074" s="241">
        <v>12</v>
      </c>
      <c r="CB1074" s="241">
        <v>0</v>
      </c>
    </row>
    <row r="1075" spans="1:80" x14ac:dyDescent="0.2">
      <c r="A1075" s="250"/>
      <c r="B1075" s="253"/>
      <c r="C1075" s="340" t="s">
        <v>756</v>
      </c>
      <c r="D1075" s="341"/>
      <c r="E1075" s="254">
        <v>0</v>
      </c>
      <c r="F1075" s="376"/>
      <c r="G1075" s="255"/>
      <c r="H1075" s="256"/>
      <c r="I1075" s="251"/>
      <c r="J1075" s="257"/>
      <c r="K1075" s="251"/>
      <c r="M1075" s="252" t="s">
        <v>756</v>
      </c>
      <c r="O1075" s="241"/>
    </row>
    <row r="1076" spans="1:80" x14ac:dyDescent="0.2">
      <c r="A1076" s="250"/>
      <c r="B1076" s="253"/>
      <c r="C1076" s="340" t="s">
        <v>772</v>
      </c>
      <c r="D1076" s="341"/>
      <c r="E1076" s="254">
        <v>1</v>
      </c>
      <c r="F1076" s="376"/>
      <c r="G1076" s="255"/>
      <c r="H1076" s="256"/>
      <c r="I1076" s="251"/>
      <c r="J1076" s="257"/>
      <c r="K1076" s="251"/>
      <c r="M1076" s="252" t="s">
        <v>772</v>
      </c>
      <c r="O1076" s="241"/>
    </row>
    <row r="1077" spans="1:80" ht="22.5" x14ac:dyDescent="0.2">
      <c r="A1077" s="242">
        <v>76</v>
      </c>
      <c r="B1077" s="243" t="s">
        <v>773</v>
      </c>
      <c r="C1077" s="244" t="s">
        <v>774</v>
      </c>
      <c r="D1077" s="245" t="s">
        <v>361</v>
      </c>
      <c r="E1077" s="246">
        <v>2</v>
      </c>
      <c r="F1077" s="375"/>
      <c r="G1077" s="247">
        <f>E1077*F1077</f>
        <v>0</v>
      </c>
      <c r="H1077" s="248">
        <v>2.0000000000000001E-4</v>
      </c>
      <c r="I1077" s="249">
        <f>E1077*H1077</f>
        <v>4.0000000000000002E-4</v>
      </c>
      <c r="J1077" s="248"/>
      <c r="K1077" s="249">
        <f>E1077*J1077</f>
        <v>0</v>
      </c>
      <c r="O1077" s="241">
        <v>2</v>
      </c>
      <c r="AA1077" s="214">
        <v>12</v>
      </c>
      <c r="AB1077" s="214">
        <v>0</v>
      </c>
      <c r="AC1077" s="214">
        <v>219</v>
      </c>
      <c r="AZ1077" s="214">
        <v>1</v>
      </c>
      <c r="BA1077" s="214">
        <f>IF(AZ1077=1,G1077,0)</f>
        <v>0</v>
      </c>
      <c r="BB1077" s="214">
        <f>IF(AZ1077=2,G1077,0)</f>
        <v>0</v>
      </c>
      <c r="BC1077" s="214">
        <f>IF(AZ1077=3,G1077,0)</f>
        <v>0</v>
      </c>
      <c r="BD1077" s="214">
        <f>IF(AZ1077=4,G1077,0)</f>
        <v>0</v>
      </c>
      <c r="BE1077" s="214">
        <f>IF(AZ1077=5,G1077,0)</f>
        <v>0</v>
      </c>
      <c r="CA1077" s="241">
        <v>12</v>
      </c>
      <c r="CB1077" s="241">
        <v>0</v>
      </c>
    </row>
    <row r="1078" spans="1:80" x14ac:dyDescent="0.2">
      <c r="A1078" s="250"/>
      <c r="B1078" s="253"/>
      <c r="C1078" s="340" t="s">
        <v>756</v>
      </c>
      <c r="D1078" s="341"/>
      <c r="E1078" s="254">
        <v>0</v>
      </c>
      <c r="F1078" s="376"/>
      <c r="G1078" s="255"/>
      <c r="H1078" s="256"/>
      <c r="I1078" s="251"/>
      <c r="J1078" s="257"/>
      <c r="K1078" s="251"/>
      <c r="M1078" s="252" t="s">
        <v>756</v>
      </c>
      <c r="O1078" s="241"/>
    </row>
    <row r="1079" spans="1:80" x14ac:dyDescent="0.2">
      <c r="A1079" s="250"/>
      <c r="B1079" s="253"/>
      <c r="C1079" s="340" t="s">
        <v>775</v>
      </c>
      <c r="D1079" s="341"/>
      <c r="E1079" s="254">
        <v>2</v>
      </c>
      <c r="F1079" s="376"/>
      <c r="G1079" s="255"/>
      <c r="H1079" s="256"/>
      <c r="I1079" s="251"/>
      <c r="J1079" s="257"/>
      <c r="K1079" s="251"/>
      <c r="M1079" s="252" t="s">
        <v>775</v>
      </c>
      <c r="O1079" s="241"/>
    </row>
    <row r="1080" spans="1:80" ht="22.5" x14ac:dyDescent="0.2">
      <c r="A1080" s="242">
        <v>77</v>
      </c>
      <c r="B1080" s="243" t="s">
        <v>776</v>
      </c>
      <c r="C1080" s="244" t="s">
        <v>777</v>
      </c>
      <c r="D1080" s="245" t="s">
        <v>361</v>
      </c>
      <c r="E1080" s="246">
        <v>1</v>
      </c>
      <c r="F1080" s="375"/>
      <c r="G1080" s="247">
        <f>E1080*F1080</f>
        <v>0</v>
      </c>
      <c r="H1080" s="248">
        <v>2.0000000000000001E-4</v>
      </c>
      <c r="I1080" s="249">
        <f>E1080*H1080</f>
        <v>2.0000000000000001E-4</v>
      </c>
      <c r="J1080" s="248"/>
      <c r="K1080" s="249">
        <f>E1080*J1080</f>
        <v>0</v>
      </c>
      <c r="O1080" s="241">
        <v>2</v>
      </c>
      <c r="AA1080" s="214">
        <v>12</v>
      </c>
      <c r="AB1080" s="214">
        <v>0</v>
      </c>
      <c r="AC1080" s="214">
        <v>220</v>
      </c>
      <c r="AZ1080" s="214">
        <v>1</v>
      </c>
      <c r="BA1080" s="214">
        <f>IF(AZ1080=1,G1080,0)</f>
        <v>0</v>
      </c>
      <c r="BB1080" s="214">
        <f>IF(AZ1080=2,G1080,0)</f>
        <v>0</v>
      </c>
      <c r="BC1080" s="214">
        <f>IF(AZ1080=3,G1080,0)</f>
        <v>0</v>
      </c>
      <c r="BD1080" s="214">
        <f>IF(AZ1080=4,G1080,0)</f>
        <v>0</v>
      </c>
      <c r="BE1080" s="214">
        <f>IF(AZ1080=5,G1080,0)</f>
        <v>0</v>
      </c>
      <c r="CA1080" s="241">
        <v>12</v>
      </c>
      <c r="CB1080" s="241">
        <v>0</v>
      </c>
    </row>
    <row r="1081" spans="1:80" x14ac:dyDescent="0.2">
      <c r="A1081" s="250"/>
      <c r="B1081" s="253"/>
      <c r="C1081" s="340" t="s">
        <v>756</v>
      </c>
      <c r="D1081" s="341"/>
      <c r="E1081" s="254">
        <v>0</v>
      </c>
      <c r="F1081" s="376"/>
      <c r="G1081" s="255"/>
      <c r="H1081" s="256"/>
      <c r="I1081" s="251"/>
      <c r="J1081" s="257"/>
      <c r="K1081" s="251"/>
      <c r="M1081" s="252" t="s">
        <v>756</v>
      </c>
      <c r="O1081" s="241"/>
    </row>
    <row r="1082" spans="1:80" x14ac:dyDescent="0.2">
      <c r="A1082" s="250"/>
      <c r="B1082" s="253"/>
      <c r="C1082" s="340" t="s">
        <v>778</v>
      </c>
      <c r="D1082" s="341"/>
      <c r="E1082" s="254">
        <v>1</v>
      </c>
      <c r="F1082" s="376"/>
      <c r="G1082" s="255"/>
      <c r="H1082" s="256"/>
      <c r="I1082" s="251"/>
      <c r="J1082" s="257"/>
      <c r="K1082" s="251"/>
      <c r="M1082" s="252" t="s">
        <v>778</v>
      </c>
      <c r="O1082" s="241"/>
    </row>
    <row r="1083" spans="1:80" x14ac:dyDescent="0.2">
      <c r="A1083" s="242">
        <v>78</v>
      </c>
      <c r="B1083" s="243" t="s">
        <v>779</v>
      </c>
      <c r="C1083" s="244" t="s">
        <v>780</v>
      </c>
      <c r="D1083" s="245" t="s">
        <v>361</v>
      </c>
      <c r="E1083" s="246">
        <v>1</v>
      </c>
      <c r="F1083" s="375"/>
      <c r="G1083" s="247">
        <f>E1083*F1083</f>
        <v>0</v>
      </c>
      <c r="H1083" s="248">
        <v>0</v>
      </c>
      <c r="I1083" s="249">
        <f>E1083*H1083</f>
        <v>0</v>
      </c>
      <c r="J1083" s="248"/>
      <c r="K1083" s="249">
        <f>E1083*J1083</f>
        <v>0</v>
      </c>
      <c r="O1083" s="241">
        <v>2</v>
      </c>
      <c r="AA1083" s="214">
        <v>3</v>
      </c>
      <c r="AB1083" s="214">
        <v>1</v>
      </c>
      <c r="AC1083" s="214">
        <v>289900356</v>
      </c>
      <c r="AZ1083" s="214">
        <v>1</v>
      </c>
      <c r="BA1083" s="214">
        <f>IF(AZ1083=1,G1083,0)</f>
        <v>0</v>
      </c>
      <c r="BB1083" s="214">
        <f>IF(AZ1083=2,G1083,0)</f>
        <v>0</v>
      </c>
      <c r="BC1083" s="214">
        <f>IF(AZ1083=3,G1083,0)</f>
        <v>0</v>
      </c>
      <c r="BD1083" s="214">
        <f>IF(AZ1083=4,G1083,0)</f>
        <v>0</v>
      </c>
      <c r="BE1083" s="214">
        <f>IF(AZ1083=5,G1083,0)</f>
        <v>0</v>
      </c>
      <c r="CA1083" s="241">
        <v>3</v>
      </c>
      <c r="CB1083" s="241">
        <v>1</v>
      </c>
    </row>
    <row r="1084" spans="1:80" x14ac:dyDescent="0.2">
      <c r="A1084" s="250"/>
      <c r="B1084" s="253"/>
      <c r="C1084" s="340" t="s">
        <v>748</v>
      </c>
      <c r="D1084" s="341"/>
      <c r="E1084" s="254">
        <v>1</v>
      </c>
      <c r="F1084" s="376"/>
      <c r="G1084" s="255"/>
      <c r="H1084" s="256"/>
      <c r="I1084" s="251"/>
      <c r="J1084" s="257"/>
      <c r="K1084" s="251"/>
      <c r="M1084" s="252" t="s">
        <v>748</v>
      </c>
      <c r="O1084" s="241"/>
    </row>
    <row r="1085" spans="1:80" x14ac:dyDescent="0.2">
      <c r="A1085" s="258"/>
      <c r="B1085" s="259" t="s">
        <v>102</v>
      </c>
      <c r="C1085" s="260" t="s">
        <v>743</v>
      </c>
      <c r="D1085" s="261"/>
      <c r="E1085" s="262"/>
      <c r="F1085" s="377"/>
      <c r="G1085" s="264">
        <f>SUM(G1051:G1084)</f>
        <v>0</v>
      </c>
      <c r="H1085" s="265"/>
      <c r="I1085" s="266">
        <f>SUM(I1051:I1084)</f>
        <v>0.36612499999999987</v>
      </c>
      <c r="J1085" s="265"/>
      <c r="K1085" s="266">
        <f>SUM(K1051:K1084)</f>
        <v>0</v>
      </c>
      <c r="O1085" s="241">
        <v>4</v>
      </c>
      <c r="BA1085" s="267">
        <f>SUM(BA1051:BA1084)</f>
        <v>0</v>
      </c>
      <c r="BB1085" s="267">
        <f>SUM(BB1051:BB1084)</f>
        <v>0</v>
      </c>
      <c r="BC1085" s="267">
        <f>SUM(BC1051:BC1084)</f>
        <v>0</v>
      </c>
      <c r="BD1085" s="267">
        <f>SUM(BD1051:BD1084)</f>
        <v>0</v>
      </c>
      <c r="BE1085" s="267">
        <f>SUM(BE1051:BE1084)</f>
        <v>0</v>
      </c>
    </row>
    <row r="1086" spans="1:80" x14ac:dyDescent="0.2">
      <c r="A1086" s="231" t="s">
        <v>98</v>
      </c>
      <c r="B1086" s="232" t="s">
        <v>781</v>
      </c>
      <c r="C1086" s="233" t="s">
        <v>782</v>
      </c>
      <c r="D1086" s="234"/>
      <c r="E1086" s="235"/>
      <c r="F1086" s="378"/>
      <c r="G1086" s="236"/>
      <c r="H1086" s="237"/>
      <c r="I1086" s="238"/>
      <c r="J1086" s="239"/>
      <c r="K1086" s="240"/>
      <c r="O1086" s="241">
        <v>1</v>
      </c>
    </row>
    <row r="1087" spans="1:80" x14ac:dyDescent="0.2">
      <c r="A1087" s="242">
        <v>79</v>
      </c>
      <c r="B1087" s="243" t="s">
        <v>784</v>
      </c>
      <c r="C1087" s="244" t="s">
        <v>785</v>
      </c>
      <c r="D1087" s="245" t="s">
        <v>116</v>
      </c>
      <c r="E1087" s="246">
        <v>17.012899999999998</v>
      </c>
      <c r="F1087" s="375"/>
      <c r="G1087" s="247">
        <f>E1087*F1087</f>
        <v>0</v>
      </c>
      <c r="H1087" s="248">
        <v>0</v>
      </c>
      <c r="I1087" s="249">
        <f>E1087*H1087</f>
        <v>0</v>
      </c>
      <c r="J1087" s="248">
        <v>-2.2000000000000002</v>
      </c>
      <c r="K1087" s="249">
        <f>E1087*J1087</f>
        <v>-37.428379999999997</v>
      </c>
      <c r="O1087" s="241">
        <v>2</v>
      </c>
      <c r="AA1087" s="214">
        <v>1</v>
      </c>
      <c r="AB1087" s="214">
        <v>1</v>
      </c>
      <c r="AC1087" s="214">
        <v>1</v>
      </c>
      <c r="AZ1087" s="214">
        <v>1</v>
      </c>
      <c r="BA1087" s="214">
        <f>IF(AZ1087=1,G1087,0)</f>
        <v>0</v>
      </c>
      <c r="BB1087" s="214">
        <f>IF(AZ1087=2,G1087,0)</f>
        <v>0</v>
      </c>
      <c r="BC1087" s="214">
        <f>IF(AZ1087=3,G1087,0)</f>
        <v>0</v>
      </c>
      <c r="BD1087" s="214">
        <f>IF(AZ1087=4,G1087,0)</f>
        <v>0</v>
      </c>
      <c r="BE1087" s="214">
        <f>IF(AZ1087=5,G1087,0)</f>
        <v>0</v>
      </c>
      <c r="CA1087" s="241">
        <v>1</v>
      </c>
      <c r="CB1087" s="241">
        <v>1</v>
      </c>
    </row>
    <row r="1088" spans="1:80" x14ac:dyDescent="0.2">
      <c r="A1088" s="250"/>
      <c r="B1088" s="253"/>
      <c r="C1088" s="340" t="s">
        <v>786</v>
      </c>
      <c r="D1088" s="341"/>
      <c r="E1088" s="254">
        <v>11.06</v>
      </c>
      <c r="F1088" s="376"/>
      <c r="G1088" s="255"/>
      <c r="H1088" s="256"/>
      <c r="I1088" s="251"/>
      <c r="J1088" s="257"/>
      <c r="K1088" s="251"/>
      <c r="M1088" s="252" t="s">
        <v>786</v>
      </c>
      <c r="O1088" s="241"/>
    </row>
    <row r="1089" spans="1:80" x14ac:dyDescent="0.2">
      <c r="A1089" s="250"/>
      <c r="B1089" s="253"/>
      <c r="C1089" s="340" t="s">
        <v>787</v>
      </c>
      <c r="D1089" s="341"/>
      <c r="E1089" s="254">
        <v>5.4734999999999996</v>
      </c>
      <c r="F1089" s="376"/>
      <c r="G1089" s="255"/>
      <c r="H1089" s="256"/>
      <c r="I1089" s="251"/>
      <c r="J1089" s="257"/>
      <c r="K1089" s="251"/>
      <c r="M1089" s="252" t="s">
        <v>787</v>
      </c>
      <c r="O1089" s="241"/>
    </row>
    <row r="1090" spans="1:80" x14ac:dyDescent="0.2">
      <c r="A1090" s="250"/>
      <c r="B1090" s="253"/>
      <c r="C1090" s="340" t="s">
        <v>788</v>
      </c>
      <c r="D1090" s="341"/>
      <c r="E1090" s="254">
        <v>0.47939999999999999</v>
      </c>
      <c r="F1090" s="376"/>
      <c r="G1090" s="255"/>
      <c r="H1090" s="256"/>
      <c r="I1090" s="251"/>
      <c r="J1090" s="257"/>
      <c r="K1090" s="251"/>
      <c r="M1090" s="252" t="s">
        <v>788</v>
      </c>
      <c r="O1090" s="241"/>
    </row>
    <row r="1091" spans="1:80" x14ac:dyDescent="0.2">
      <c r="A1091" s="242">
        <v>80</v>
      </c>
      <c r="B1091" s="243" t="s">
        <v>789</v>
      </c>
      <c r="C1091" s="244" t="s">
        <v>790</v>
      </c>
      <c r="D1091" s="245" t="s">
        <v>112</v>
      </c>
      <c r="E1091" s="246">
        <v>11.984999999999999</v>
      </c>
      <c r="F1091" s="375"/>
      <c r="G1091" s="247">
        <f>E1091*F1091</f>
        <v>0</v>
      </c>
      <c r="H1091" s="248">
        <v>0</v>
      </c>
      <c r="I1091" s="249">
        <f>E1091*H1091</f>
        <v>0</v>
      </c>
      <c r="J1091" s="248">
        <v>-6.5000000000000002E-2</v>
      </c>
      <c r="K1091" s="249">
        <f>E1091*J1091</f>
        <v>-0.77902499999999997</v>
      </c>
      <c r="O1091" s="241">
        <v>2</v>
      </c>
      <c r="AA1091" s="214">
        <v>1</v>
      </c>
      <c r="AB1091" s="214">
        <v>1</v>
      </c>
      <c r="AC1091" s="214">
        <v>1</v>
      </c>
      <c r="AZ1091" s="214">
        <v>1</v>
      </c>
      <c r="BA1091" s="214">
        <f>IF(AZ1091=1,G1091,0)</f>
        <v>0</v>
      </c>
      <c r="BB1091" s="214">
        <f>IF(AZ1091=2,G1091,0)</f>
        <v>0</v>
      </c>
      <c r="BC1091" s="214">
        <f>IF(AZ1091=3,G1091,0)</f>
        <v>0</v>
      </c>
      <c r="BD1091" s="214">
        <f>IF(AZ1091=4,G1091,0)</f>
        <v>0</v>
      </c>
      <c r="BE1091" s="214">
        <f>IF(AZ1091=5,G1091,0)</f>
        <v>0</v>
      </c>
      <c r="CA1091" s="241">
        <v>1</v>
      </c>
      <c r="CB1091" s="241">
        <v>1</v>
      </c>
    </row>
    <row r="1092" spans="1:80" x14ac:dyDescent="0.2">
      <c r="A1092" s="250"/>
      <c r="B1092" s="253"/>
      <c r="C1092" s="340" t="s">
        <v>661</v>
      </c>
      <c r="D1092" s="341"/>
      <c r="E1092" s="254">
        <v>11.984999999999999</v>
      </c>
      <c r="F1092" s="376"/>
      <c r="G1092" s="255"/>
      <c r="H1092" s="256"/>
      <c r="I1092" s="251"/>
      <c r="J1092" s="257"/>
      <c r="K1092" s="251"/>
      <c r="M1092" s="252" t="s">
        <v>661</v>
      </c>
      <c r="O1092" s="241"/>
    </row>
    <row r="1093" spans="1:80" x14ac:dyDescent="0.2">
      <c r="A1093" s="242">
        <v>81</v>
      </c>
      <c r="B1093" s="243" t="s">
        <v>791</v>
      </c>
      <c r="C1093" s="244" t="s">
        <v>792</v>
      </c>
      <c r="D1093" s="245" t="s">
        <v>116</v>
      </c>
      <c r="E1093" s="246">
        <v>68.889399999999995</v>
      </c>
      <c r="F1093" s="375"/>
      <c r="G1093" s="247">
        <f>E1093*F1093</f>
        <v>0</v>
      </c>
      <c r="H1093" s="248">
        <v>0</v>
      </c>
      <c r="I1093" s="249">
        <f>E1093*H1093</f>
        <v>0</v>
      </c>
      <c r="J1093" s="248">
        <v>-1.4</v>
      </c>
      <c r="K1093" s="249">
        <f>E1093*J1093</f>
        <v>-96.445159999999987</v>
      </c>
      <c r="O1093" s="241">
        <v>2</v>
      </c>
      <c r="AA1093" s="214">
        <v>1</v>
      </c>
      <c r="AB1093" s="214">
        <v>1</v>
      </c>
      <c r="AC1093" s="214">
        <v>1</v>
      </c>
      <c r="AZ1093" s="214">
        <v>1</v>
      </c>
      <c r="BA1093" s="214">
        <f>IF(AZ1093=1,G1093,0)</f>
        <v>0</v>
      </c>
      <c r="BB1093" s="214">
        <f>IF(AZ1093=2,G1093,0)</f>
        <v>0</v>
      </c>
      <c r="BC1093" s="214">
        <f>IF(AZ1093=3,G1093,0)</f>
        <v>0</v>
      </c>
      <c r="BD1093" s="214">
        <f>IF(AZ1093=4,G1093,0)</f>
        <v>0</v>
      </c>
      <c r="BE1093" s="214">
        <f>IF(AZ1093=5,G1093,0)</f>
        <v>0</v>
      </c>
      <c r="CA1093" s="241">
        <v>1</v>
      </c>
      <c r="CB1093" s="241">
        <v>1</v>
      </c>
    </row>
    <row r="1094" spans="1:80" x14ac:dyDescent="0.2">
      <c r="A1094" s="250"/>
      <c r="B1094" s="253"/>
      <c r="C1094" s="340" t="s">
        <v>793</v>
      </c>
      <c r="D1094" s="341"/>
      <c r="E1094" s="254">
        <v>46.083100000000002</v>
      </c>
      <c r="F1094" s="376"/>
      <c r="G1094" s="255"/>
      <c r="H1094" s="256"/>
      <c r="I1094" s="251"/>
      <c r="J1094" s="257"/>
      <c r="K1094" s="251"/>
      <c r="M1094" s="252" t="s">
        <v>793</v>
      </c>
      <c r="O1094" s="241"/>
    </row>
    <row r="1095" spans="1:80" x14ac:dyDescent="0.2">
      <c r="A1095" s="250"/>
      <c r="B1095" s="253"/>
      <c r="C1095" s="340" t="s">
        <v>794</v>
      </c>
      <c r="D1095" s="341"/>
      <c r="E1095" s="254">
        <v>22.8063</v>
      </c>
      <c r="F1095" s="376"/>
      <c r="G1095" s="255"/>
      <c r="H1095" s="256"/>
      <c r="I1095" s="251"/>
      <c r="J1095" s="257"/>
      <c r="K1095" s="251"/>
      <c r="M1095" s="252" t="s">
        <v>794</v>
      </c>
      <c r="O1095" s="241"/>
    </row>
    <row r="1096" spans="1:80" x14ac:dyDescent="0.2">
      <c r="A1096" s="242">
        <v>82</v>
      </c>
      <c r="B1096" s="243" t="s">
        <v>795</v>
      </c>
      <c r="C1096" s="244" t="s">
        <v>796</v>
      </c>
      <c r="D1096" s="245" t="s">
        <v>361</v>
      </c>
      <c r="E1096" s="246">
        <v>55</v>
      </c>
      <c r="F1096" s="375"/>
      <c r="G1096" s="247">
        <f>E1096*F1096</f>
        <v>0</v>
      </c>
      <c r="H1096" s="248">
        <v>0</v>
      </c>
      <c r="I1096" s="249">
        <f>E1096*H1096</f>
        <v>0</v>
      </c>
      <c r="J1096" s="248">
        <v>-1E-3</v>
      </c>
      <c r="K1096" s="249">
        <f>E1096*J1096</f>
        <v>-5.5E-2</v>
      </c>
      <c r="O1096" s="241">
        <v>2</v>
      </c>
      <c r="AA1096" s="214">
        <v>1</v>
      </c>
      <c r="AB1096" s="214">
        <v>7</v>
      </c>
      <c r="AC1096" s="214">
        <v>7</v>
      </c>
      <c r="AZ1096" s="214">
        <v>1</v>
      </c>
      <c r="BA1096" s="214">
        <f>IF(AZ1096=1,G1096,0)</f>
        <v>0</v>
      </c>
      <c r="BB1096" s="214">
        <f>IF(AZ1096=2,G1096,0)</f>
        <v>0</v>
      </c>
      <c r="BC1096" s="214">
        <f>IF(AZ1096=3,G1096,0)</f>
        <v>0</v>
      </c>
      <c r="BD1096" s="214">
        <f>IF(AZ1096=4,G1096,0)</f>
        <v>0</v>
      </c>
      <c r="BE1096" s="214">
        <f>IF(AZ1096=5,G1096,0)</f>
        <v>0</v>
      </c>
      <c r="CA1096" s="241">
        <v>1</v>
      </c>
      <c r="CB1096" s="241">
        <v>7</v>
      </c>
    </row>
    <row r="1097" spans="1:80" x14ac:dyDescent="0.2">
      <c r="A1097" s="250"/>
      <c r="B1097" s="253"/>
      <c r="C1097" s="340" t="s">
        <v>797</v>
      </c>
      <c r="D1097" s="341"/>
      <c r="E1097" s="254">
        <v>9</v>
      </c>
      <c r="F1097" s="376"/>
      <c r="G1097" s="255"/>
      <c r="H1097" s="256"/>
      <c r="I1097" s="251"/>
      <c r="J1097" s="257"/>
      <c r="K1097" s="251"/>
      <c r="M1097" s="252" t="s">
        <v>797</v>
      </c>
      <c r="O1097" s="241"/>
    </row>
    <row r="1098" spans="1:80" x14ac:dyDescent="0.2">
      <c r="A1098" s="250"/>
      <c r="B1098" s="253"/>
      <c r="C1098" s="340" t="s">
        <v>798</v>
      </c>
      <c r="D1098" s="341"/>
      <c r="E1098" s="254">
        <v>16</v>
      </c>
      <c r="F1098" s="376"/>
      <c r="G1098" s="255"/>
      <c r="H1098" s="256"/>
      <c r="I1098" s="251"/>
      <c r="J1098" s="257"/>
      <c r="K1098" s="251"/>
      <c r="M1098" s="252" t="s">
        <v>798</v>
      </c>
      <c r="O1098" s="241"/>
    </row>
    <row r="1099" spans="1:80" x14ac:dyDescent="0.2">
      <c r="A1099" s="250"/>
      <c r="B1099" s="253"/>
      <c r="C1099" s="340" t="s">
        <v>799</v>
      </c>
      <c r="D1099" s="341"/>
      <c r="E1099" s="254">
        <v>17</v>
      </c>
      <c r="F1099" s="376"/>
      <c r="G1099" s="255"/>
      <c r="H1099" s="256"/>
      <c r="I1099" s="251"/>
      <c r="J1099" s="257"/>
      <c r="K1099" s="251"/>
      <c r="M1099" s="252" t="s">
        <v>799</v>
      </c>
      <c r="O1099" s="241"/>
    </row>
    <row r="1100" spans="1:80" x14ac:dyDescent="0.2">
      <c r="A1100" s="250"/>
      <c r="B1100" s="253"/>
      <c r="C1100" s="340" t="s">
        <v>800</v>
      </c>
      <c r="D1100" s="341"/>
      <c r="E1100" s="254">
        <v>4</v>
      </c>
      <c r="F1100" s="376"/>
      <c r="G1100" s="255"/>
      <c r="H1100" s="256"/>
      <c r="I1100" s="251"/>
      <c r="J1100" s="257"/>
      <c r="K1100" s="251"/>
      <c r="M1100" s="252" t="s">
        <v>800</v>
      </c>
      <c r="O1100" s="241"/>
    </row>
    <row r="1101" spans="1:80" x14ac:dyDescent="0.2">
      <c r="A1101" s="250"/>
      <c r="B1101" s="253"/>
      <c r="C1101" s="340" t="s">
        <v>801</v>
      </c>
      <c r="D1101" s="341"/>
      <c r="E1101" s="254">
        <v>9</v>
      </c>
      <c r="F1101" s="376"/>
      <c r="G1101" s="255"/>
      <c r="H1101" s="256"/>
      <c r="I1101" s="251"/>
      <c r="J1101" s="257"/>
      <c r="K1101" s="251"/>
      <c r="M1101" s="252" t="s">
        <v>801</v>
      </c>
      <c r="O1101" s="241"/>
    </row>
    <row r="1102" spans="1:80" ht="22.5" x14ac:dyDescent="0.2">
      <c r="A1102" s="242">
        <v>83</v>
      </c>
      <c r="B1102" s="243" t="s">
        <v>802</v>
      </c>
      <c r="C1102" s="244" t="s">
        <v>803</v>
      </c>
      <c r="D1102" s="245" t="s">
        <v>112</v>
      </c>
      <c r="E1102" s="246">
        <v>149.29249999999999</v>
      </c>
      <c r="F1102" s="375"/>
      <c r="G1102" s="247">
        <f>E1102*F1102</f>
        <v>0</v>
      </c>
      <c r="H1102" s="248">
        <v>1E-3</v>
      </c>
      <c r="I1102" s="249">
        <f>E1102*H1102</f>
        <v>0.14929249999999999</v>
      </c>
      <c r="J1102" s="248">
        <v>-6.2E-2</v>
      </c>
      <c r="K1102" s="249">
        <f>E1102*J1102</f>
        <v>-9.2561349999999987</v>
      </c>
      <c r="O1102" s="241">
        <v>2</v>
      </c>
      <c r="AA1102" s="214">
        <v>1</v>
      </c>
      <c r="AB1102" s="214">
        <v>1</v>
      </c>
      <c r="AC1102" s="214">
        <v>1</v>
      </c>
      <c r="AZ1102" s="214">
        <v>1</v>
      </c>
      <c r="BA1102" s="214">
        <f>IF(AZ1102=1,G1102,0)</f>
        <v>0</v>
      </c>
      <c r="BB1102" s="214">
        <f>IF(AZ1102=2,G1102,0)</f>
        <v>0</v>
      </c>
      <c r="BC1102" s="214">
        <f>IF(AZ1102=3,G1102,0)</f>
        <v>0</v>
      </c>
      <c r="BD1102" s="214">
        <f>IF(AZ1102=4,G1102,0)</f>
        <v>0</v>
      </c>
      <c r="BE1102" s="214">
        <f>IF(AZ1102=5,G1102,0)</f>
        <v>0</v>
      </c>
      <c r="CA1102" s="241">
        <v>1</v>
      </c>
      <c r="CB1102" s="241">
        <v>1</v>
      </c>
    </row>
    <row r="1103" spans="1:80" x14ac:dyDescent="0.2">
      <c r="A1103" s="250"/>
      <c r="B1103" s="253"/>
      <c r="C1103" s="340" t="s">
        <v>246</v>
      </c>
      <c r="D1103" s="341"/>
      <c r="E1103" s="254">
        <v>0</v>
      </c>
      <c r="F1103" s="376"/>
      <c r="G1103" s="255"/>
      <c r="H1103" s="256"/>
      <c r="I1103" s="251"/>
      <c r="J1103" s="257"/>
      <c r="K1103" s="251"/>
      <c r="M1103" s="252" t="s">
        <v>246</v>
      </c>
      <c r="O1103" s="241"/>
    </row>
    <row r="1104" spans="1:80" x14ac:dyDescent="0.2">
      <c r="A1104" s="250"/>
      <c r="B1104" s="253"/>
      <c r="C1104" s="340" t="s">
        <v>247</v>
      </c>
      <c r="D1104" s="341"/>
      <c r="E1104" s="254">
        <v>0</v>
      </c>
      <c r="F1104" s="376"/>
      <c r="G1104" s="255"/>
      <c r="H1104" s="256"/>
      <c r="I1104" s="251"/>
      <c r="J1104" s="257"/>
      <c r="K1104" s="251"/>
      <c r="M1104" s="252" t="s">
        <v>247</v>
      </c>
      <c r="O1104" s="241"/>
    </row>
    <row r="1105" spans="1:15" x14ac:dyDescent="0.2">
      <c r="A1105" s="250"/>
      <c r="B1105" s="253"/>
      <c r="C1105" s="340" t="s">
        <v>804</v>
      </c>
      <c r="D1105" s="341"/>
      <c r="E1105" s="254">
        <v>0</v>
      </c>
      <c r="F1105" s="376"/>
      <c r="G1105" s="255"/>
      <c r="H1105" s="256"/>
      <c r="I1105" s="251"/>
      <c r="J1105" s="257"/>
      <c r="K1105" s="251"/>
      <c r="M1105" s="252" t="s">
        <v>804</v>
      </c>
      <c r="O1105" s="241"/>
    </row>
    <row r="1106" spans="1:15" x14ac:dyDescent="0.2">
      <c r="A1106" s="250"/>
      <c r="B1106" s="253"/>
      <c r="C1106" s="340" t="s">
        <v>322</v>
      </c>
      <c r="D1106" s="341"/>
      <c r="E1106" s="254">
        <v>1.08</v>
      </c>
      <c r="F1106" s="376"/>
      <c r="G1106" s="255"/>
      <c r="H1106" s="256"/>
      <c r="I1106" s="251"/>
      <c r="J1106" s="257"/>
      <c r="K1106" s="251"/>
      <c r="M1106" s="252" t="s">
        <v>322</v>
      </c>
      <c r="O1106" s="241"/>
    </row>
    <row r="1107" spans="1:15" x14ac:dyDescent="0.2">
      <c r="A1107" s="250"/>
      <c r="B1107" s="253"/>
      <c r="C1107" s="340" t="s">
        <v>323</v>
      </c>
      <c r="D1107" s="341"/>
      <c r="E1107" s="254">
        <v>10.8</v>
      </c>
      <c r="F1107" s="376"/>
      <c r="G1107" s="255"/>
      <c r="H1107" s="256"/>
      <c r="I1107" s="251"/>
      <c r="J1107" s="257"/>
      <c r="K1107" s="251"/>
      <c r="M1107" s="252" t="s">
        <v>323</v>
      </c>
      <c r="O1107" s="241"/>
    </row>
    <row r="1108" spans="1:15" x14ac:dyDescent="0.2">
      <c r="A1108" s="250"/>
      <c r="B1108" s="253"/>
      <c r="C1108" s="340" t="s">
        <v>324</v>
      </c>
      <c r="D1108" s="341"/>
      <c r="E1108" s="254">
        <v>1.7250000000000001</v>
      </c>
      <c r="F1108" s="376"/>
      <c r="G1108" s="255"/>
      <c r="H1108" s="256"/>
      <c r="I1108" s="251"/>
      <c r="J1108" s="257"/>
      <c r="K1108" s="251"/>
      <c r="M1108" s="252" t="s">
        <v>324</v>
      </c>
      <c r="O1108" s="241"/>
    </row>
    <row r="1109" spans="1:15" x14ac:dyDescent="0.2">
      <c r="A1109" s="250"/>
      <c r="B1109" s="253"/>
      <c r="C1109" s="340" t="s">
        <v>325</v>
      </c>
      <c r="D1109" s="341"/>
      <c r="E1109" s="254">
        <v>3.06</v>
      </c>
      <c r="F1109" s="376"/>
      <c r="G1109" s="255"/>
      <c r="H1109" s="256"/>
      <c r="I1109" s="251"/>
      <c r="J1109" s="257"/>
      <c r="K1109" s="251"/>
      <c r="M1109" s="252" t="s">
        <v>325</v>
      </c>
      <c r="O1109" s="241"/>
    </row>
    <row r="1110" spans="1:15" x14ac:dyDescent="0.2">
      <c r="A1110" s="250"/>
      <c r="B1110" s="253"/>
      <c r="C1110" s="340" t="s">
        <v>326</v>
      </c>
      <c r="D1110" s="341"/>
      <c r="E1110" s="254">
        <v>0.57750000000000001</v>
      </c>
      <c r="F1110" s="376"/>
      <c r="G1110" s="255"/>
      <c r="H1110" s="256"/>
      <c r="I1110" s="251"/>
      <c r="J1110" s="257"/>
      <c r="K1110" s="251"/>
      <c r="M1110" s="252" t="s">
        <v>326</v>
      </c>
      <c r="O1110" s="241"/>
    </row>
    <row r="1111" spans="1:15" x14ac:dyDescent="0.2">
      <c r="A1111" s="250"/>
      <c r="B1111" s="253"/>
      <c r="C1111" s="340" t="s">
        <v>327</v>
      </c>
      <c r="D1111" s="341"/>
      <c r="E1111" s="254">
        <v>1.08</v>
      </c>
      <c r="F1111" s="376"/>
      <c r="G1111" s="255"/>
      <c r="H1111" s="256"/>
      <c r="I1111" s="251"/>
      <c r="J1111" s="257"/>
      <c r="K1111" s="251"/>
      <c r="M1111" s="252" t="s">
        <v>327</v>
      </c>
      <c r="O1111" s="241"/>
    </row>
    <row r="1112" spans="1:15" x14ac:dyDescent="0.2">
      <c r="A1112" s="250"/>
      <c r="B1112" s="253"/>
      <c r="C1112" s="340" t="s">
        <v>328</v>
      </c>
      <c r="D1112" s="341"/>
      <c r="E1112" s="254">
        <v>2.645</v>
      </c>
      <c r="F1112" s="376"/>
      <c r="G1112" s="255"/>
      <c r="H1112" s="256"/>
      <c r="I1112" s="251"/>
      <c r="J1112" s="257"/>
      <c r="K1112" s="251"/>
      <c r="M1112" s="252" t="s">
        <v>328</v>
      </c>
      <c r="O1112" s="241"/>
    </row>
    <row r="1113" spans="1:15" x14ac:dyDescent="0.2">
      <c r="A1113" s="250"/>
      <c r="B1113" s="253"/>
      <c r="C1113" s="340" t="s">
        <v>329</v>
      </c>
      <c r="D1113" s="341"/>
      <c r="E1113" s="254">
        <v>1.8</v>
      </c>
      <c r="F1113" s="376"/>
      <c r="G1113" s="255"/>
      <c r="H1113" s="256"/>
      <c r="I1113" s="251"/>
      <c r="J1113" s="257"/>
      <c r="K1113" s="251"/>
      <c r="M1113" s="252" t="s">
        <v>329</v>
      </c>
      <c r="O1113" s="241"/>
    </row>
    <row r="1114" spans="1:15" x14ac:dyDescent="0.2">
      <c r="A1114" s="250"/>
      <c r="B1114" s="253"/>
      <c r="C1114" s="340" t="s">
        <v>330</v>
      </c>
      <c r="D1114" s="341"/>
      <c r="E1114" s="254">
        <v>1.44</v>
      </c>
      <c r="F1114" s="376"/>
      <c r="G1114" s="255"/>
      <c r="H1114" s="256"/>
      <c r="I1114" s="251"/>
      <c r="J1114" s="257"/>
      <c r="K1114" s="251"/>
      <c r="M1114" s="252" t="s">
        <v>330</v>
      </c>
      <c r="O1114" s="241"/>
    </row>
    <row r="1115" spans="1:15" x14ac:dyDescent="0.2">
      <c r="A1115" s="250"/>
      <c r="B1115" s="253"/>
      <c r="C1115" s="340" t="s">
        <v>331</v>
      </c>
      <c r="D1115" s="341"/>
      <c r="E1115" s="254">
        <v>3.6</v>
      </c>
      <c r="F1115" s="376"/>
      <c r="G1115" s="255"/>
      <c r="H1115" s="256"/>
      <c r="I1115" s="251"/>
      <c r="J1115" s="257"/>
      <c r="K1115" s="251"/>
      <c r="M1115" s="252" t="s">
        <v>331</v>
      </c>
      <c r="O1115" s="241"/>
    </row>
    <row r="1116" spans="1:15" x14ac:dyDescent="0.2">
      <c r="A1116" s="250"/>
      <c r="B1116" s="253"/>
      <c r="C1116" s="340" t="s">
        <v>332</v>
      </c>
      <c r="D1116" s="341"/>
      <c r="E1116" s="254">
        <v>0.42</v>
      </c>
      <c r="F1116" s="376"/>
      <c r="G1116" s="255"/>
      <c r="H1116" s="256"/>
      <c r="I1116" s="251"/>
      <c r="J1116" s="257"/>
      <c r="K1116" s="251"/>
      <c r="M1116" s="252" t="s">
        <v>332</v>
      </c>
      <c r="O1116" s="241"/>
    </row>
    <row r="1117" spans="1:15" x14ac:dyDescent="0.2">
      <c r="A1117" s="250"/>
      <c r="B1117" s="253"/>
      <c r="C1117" s="340" t="s">
        <v>333</v>
      </c>
      <c r="D1117" s="341"/>
      <c r="E1117" s="254">
        <v>2.5</v>
      </c>
      <c r="F1117" s="376"/>
      <c r="G1117" s="255"/>
      <c r="H1117" s="256"/>
      <c r="I1117" s="251"/>
      <c r="J1117" s="257"/>
      <c r="K1117" s="251"/>
      <c r="M1117" s="252" t="s">
        <v>333</v>
      </c>
      <c r="O1117" s="241"/>
    </row>
    <row r="1118" spans="1:15" x14ac:dyDescent="0.2">
      <c r="A1118" s="250"/>
      <c r="B1118" s="253"/>
      <c r="C1118" s="340" t="s">
        <v>334</v>
      </c>
      <c r="D1118" s="341"/>
      <c r="E1118" s="254">
        <v>1.44</v>
      </c>
      <c r="F1118" s="376"/>
      <c r="G1118" s="255"/>
      <c r="H1118" s="256"/>
      <c r="I1118" s="251"/>
      <c r="J1118" s="257"/>
      <c r="K1118" s="251"/>
      <c r="M1118" s="252" t="s">
        <v>334</v>
      </c>
      <c r="O1118" s="241"/>
    </row>
    <row r="1119" spans="1:15" x14ac:dyDescent="0.2">
      <c r="A1119" s="250"/>
      <c r="B1119" s="253"/>
      <c r="C1119" s="340" t="s">
        <v>335</v>
      </c>
      <c r="D1119" s="341"/>
      <c r="E1119" s="254">
        <v>0.55000000000000004</v>
      </c>
      <c r="F1119" s="376"/>
      <c r="G1119" s="255"/>
      <c r="H1119" s="256"/>
      <c r="I1119" s="251"/>
      <c r="J1119" s="257"/>
      <c r="K1119" s="251"/>
      <c r="M1119" s="252" t="s">
        <v>335</v>
      </c>
      <c r="O1119" s="241"/>
    </row>
    <row r="1120" spans="1:15" x14ac:dyDescent="0.2">
      <c r="A1120" s="250"/>
      <c r="B1120" s="253"/>
      <c r="C1120" s="340" t="s">
        <v>336</v>
      </c>
      <c r="D1120" s="341"/>
      <c r="E1120" s="254">
        <v>0.45</v>
      </c>
      <c r="F1120" s="376"/>
      <c r="G1120" s="255"/>
      <c r="H1120" s="256"/>
      <c r="I1120" s="251"/>
      <c r="J1120" s="257"/>
      <c r="K1120" s="251"/>
      <c r="M1120" s="252" t="s">
        <v>336</v>
      </c>
      <c r="O1120" s="241"/>
    </row>
    <row r="1121" spans="1:15" x14ac:dyDescent="0.2">
      <c r="A1121" s="250"/>
      <c r="B1121" s="253"/>
      <c r="C1121" s="340" t="s">
        <v>337</v>
      </c>
      <c r="D1121" s="341"/>
      <c r="E1121" s="254">
        <v>8.6974999999999998</v>
      </c>
      <c r="F1121" s="376"/>
      <c r="G1121" s="255"/>
      <c r="H1121" s="256"/>
      <c r="I1121" s="251"/>
      <c r="J1121" s="257"/>
      <c r="K1121" s="251"/>
      <c r="M1121" s="252" t="s">
        <v>337</v>
      </c>
      <c r="O1121" s="241"/>
    </row>
    <row r="1122" spans="1:15" x14ac:dyDescent="0.2">
      <c r="A1122" s="250"/>
      <c r="B1122" s="253"/>
      <c r="C1122" s="340" t="s">
        <v>338</v>
      </c>
      <c r="D1122" s="341"/>
      <c r="E1122" s="254">
        <v>0.8</v>
      </c>
      <c r="F1122" s="376"/>
      <c r="G1122" s="255"/>
      <c r="H1122" s="256"/>
      <c r="I1122" s="251"/>
      <c r="J1122" s="257"/>
      <c r="K1122" s="251"/>
      <c r="M1122" s="252" t="s">
        <v>338</v>
      </c>
      <c r="O1122" s="241"/>
    </row>
    <row r="1123" spans="1:15" x14ac:dyDescent="0.2">
      <c r="A1123" s="250"/>
      <c r="B1123" s="253"/>
      <c r="C1123" s="347" t="s">
        <v>187</v>
      </c>
      <c r="D1123" s="341"/>
      <c r="E1123" s="278">
        <v>42.664999999999999</v>
      </c>
      <c r="F1123" s="376"/>
      <c r="G1123" s="255"/>
      <c r="H1123" s="256"/>
      <c r="I1123" s="251"/>
      <c r="J1123" s="257"/>
      <c r="K1123" s="251"/>
      <c r="M1123" s="252" t="s">
        <v>187</v>
      </c>
      <c r="O1123" s="241"/>
    </row>
    <row r="1124" spans="1:15" x14ac:dyDescent="0.2">
      <c r="A1124" s="250"/>
      <c r="B1124" s="253"/>
      <c r="C1124" s="340" t="s">
        <v>805</v>
      </c>
      <c r="D1124" s="341"/>
      <c r="E1124" s="254">
        <v>0</v>
      </c>
      <c r="F1124" s="376"/>
      <c r="G1124" s="255"/>
      <c r="H1124" s="256"/>
      <c r="I1124" s="251"/>
      <c r="J1124" s="257"/>
      <c r="K1124" s="251"/>
      <c r="M1124" s="252" t="s">
        <v>805</v>
      </c>
      <c r="O1124" s="241"/>
    </row>
    <row r="1125" spans="1:15" x14ac:dyDescent="0.2">
      <c r="A1125" s="250"/>
      <c r="B1125" s="253"/>
      <c r="C1125" s="340" t="s">
        <v>339</v>
      </c>
      <c r="D1125" s="341"/>
      <c r="E1125" s="254">
        <v>19.53</v>
      </c>
      <c r="F1125" s="376"/>
      <c r="G1125" s="255"/>
      <c r="H1125" s="256"/>
      <c r="I1125" s="251"/>
      <c r="J1125" s="257"/>
      <c r="K1125" s="251"/>
      <c r="M1125" s="252" t="s">
        <v>339</v>
      </c>
      <c r="O1125" s="241"/>
    </row>
    <row r="1126" spans="1:15" x14ac:dyDescent="0.2">
      <c r="A1126" s="250"/>
      <c r="B1126" s="253"/>
      <c r="C1126" s="340" t="s">
        <v>340</v>
      </c>
      <c r="D1126" s="341"/>
      <c r="E1126" s="254">
        <v>6.6</v>
      </c>
      <c r="F1126" s="376"/>
      <c r="G1126" s="255"/>
      <c r="H1126" s="256"/>
      <c r="I1126" s="251"/>
      <c r="J1126" s="257"/>
      <c r="K1126" s="251"/>
      <c r="M1126" s="252" t="s">
        <v>340</v>
      </c>
      <c r="O1126" s="241"/>
    </row>
    <row r="1127" spans="1:15" x14ac:dyDescent="0.2">
      <c r="A1127" s="250"/>
      <c r="B1127" s="253"/>
      <c r="C1127" s="340" t="s">
        <v>341</v>
      </c>
      <c r="D1127" s="341"/>
      <c r="E1127" s="254">
        <v>4.1325000000000003</v>
      </c>
      <c r="F1127" s="376"/>
      <c r="G1127" s="255"/>
      <c r="H1127" s="256"/>
      <c r="I1127" s="251"/>
      <c r="J1127" s="257"/>
      <c r="K1127" s="251"/>
      <c r="M1127" s="252" t="s">
        <v>341</v>
      </c>
      <c r="O1127" s="241"/>
    </row>
    <row r="1128" spans="1:15" x14ac:dyDescent="0.2">
      <c r="A1128" s="250"/>
      <c r="B1128" s="253"/>
      <c r="C1128" s="340" t="s">
        <v>342</v>
      </c>
      <c r="D1128" s="341"/>
      <c r="E1128" s="254">
        <v>4</v>
      </c>
      <c r="F1128" s="376"/>
      <c r="G1128" s="255"/>
      <c r="H1128" s="256"/>
      <c r="I1128" s="251"/>
      <c r="J1128" s="257"/>
      <c r="K1128" s="251"/>
      <c r="M1128" s="252" t="s">
        <v>342</v>
      </c>
      <c r="O1128" s="241"/>
    </row>
    <row r="1129" spans="1:15" x14ac:dyDescent="0.2">
      <c r="A1129" s="250"/>
      <c r="B1129" s="253"/>
      <c r="C1129" s="340" t="s">
        <v>343</v>
      </c>
      <c r="D1129" s="341"/>
      <c r="E1129" s="254">
        <v>4</v>
      </c>
      <c r="F1129" s="376"/>
      <c r="G1129" s="255"/>
      <c r="H1129" s="256"/>
      <c r="I1129" s="251"/>
      <c r="J1129" s="257"/>
      <c r="K1129" s="251"/>
      <c r="M1129" s="252" t="s">
        <v>343</v>
      </c>
      <c r="O1129" s="241"/>
    </row>
    <row r="1130" spans="1:15" x14ac:dyDescent="0.2">
      <c r="A1130" s="250"/>
      <c r="B1130" s="253"/>
      <c r="C1130" s="340" t="s">
        <v>344</v>
      </c>
      <c r="D1130" s="341"/>
      <c r="E1130" s="254">
        <v>1.8</v>
      </c>
      <c r="F1130" s="376"/>
      <c r="G1130" s="255"/>
      <c r="H1130" s="256"/>
      <c r="I1130" s="251"/>
      <c r="J1130" s="257"/>
      <c r="K1130" s="251"/>
      <c r="M1130" s="252" t="s">
        <v>344</v>
      </c>
      <c r="O1130" s="241"/>
    </row>
    <row r="1131" spans="1:15" x14ac:dyDescent="0.2">
      <c r="A1131" s="250"/>
      <c r="B1131" s="253"/>
      <c r="C1131" s="340" t="s">
        <v>345</v>
      </c>
      <c r="D1131" s="341"/>
      <c r="E1131" s="254">
        <v>1.8</v>
      </c>
      <c r="F1131" s="376"/>
      <c r="G1131" s="255"/>
      <c r="H1131" s="256"/>
      <c r="I1131" s="251"/>
      <c r="J1131" s="257"/>
      <c r="K1131" s="251"/>
      <c r="M1131" s="252" t="s">
        <v>345</v>
      </c>
      <c r="O1131" s="241"/>
    </row>
    <row r="1132" spans="1:15" x14ac:dyDescent="0.2">
      <c r="A1132" s="250"/>
      <c r="B1132" s="253"/>
      <c r="C1132" s="340" t="s">
        <v>346</v>
      </c>
      <c r="D1132" s="341"/>
      <c r="E1132" s="254">
        <v>2</v>
      </c>
      <c r="F1132" s="376"/>
      <c r="G1132" s="255"/>
      <c r="H1132" s="256"/>
      <c r="I1132" s="251"/>
      <c r="J1132" s="257"/>
      <c r="K1132" s="251"/>
      <c r="M1132" s="252" t="s">
        <v>346</v>
      </c>
      <c r="O1132" s="241"/>
    </row>
    <row r="1133" spans="1:15" x14ac:dyDescent="0.2">
      <c r="A1133" s="250"/>
      <c r="B1133" s="253"/>
      <c r="C1133" s="340" t="s">
        <v>347</v>
      </c>
      <c r="D1133" s="341"/>
      <c r="E1133" s="254">
        <v>4.8</v>
      </c>
      <c r="F1133" s="376"/>
      <c r="G1133" s="255"/>
      <c r="H1133" s="256"/>
      <c r="I1133" s="251"/>
      <c r="J1133" s="257"/>
      <c r="K1133" s="251"/>
      <c r="M1133" s="252" t="s">
        <v>347</v>
      </c>
      <c r="O1133" s="241"/>
    </row>
    <row r="1134" spans="1:15" x14ac:dyDescent="0.2">
      <c r="A1134" s="250"/>
      <c r="B1134" s="253"/>
      <c r="C1134" s="347" t="s">
        <v>187</v>
      </c>
      <c r="D1134" s="341"/>
      <c r="E1134" s="278">
        <v>48.662499999999994</v>
      </c>
      <c r="F1134" s="376"/>
      <c r="G1134" s="255"/>
      <c r="H1134" s="256"/>
      <c r="I1134" s="251"/>
      <c r="J1134" s="257"/>
      <c r="K1134" s="251"/>
      <c r="M1134" s="252" t="s">
        <v>187</v>
      </c>
      <c r="O1134" s="241"/>
    </row>
    <row r="1135" spans="1:15" x14ac:dyDescent="0.2">
      <c r="A1135" s="250"/>
      <c r="B1135" s="253"/>
      <c r="C1135" s="340" t="s">
        <v>806</v>
      </c>
      <c r="D1135" s="341"/>
      <c r="E1135" s="254">
        <v>0</v>
      </c>
      <c r="F1135" s="376"/>
      <c r="G1135" s="255"/>
      <c r="H1135" s="256"/>
      <c r="I1135" s="251"/>
      <c r="J1135" s="257"/>
      <c r="K1135" s="251"/>
      <c r="M1135" s="252" t="s">
        <v>806</v>
      </c>
      <c r="O1135" s="241"/>
    </row>
    <row r="1136" spans="1:15" x14ac:dyDescent="0.2">
      <c r="A1136" s="250"/>
      <c r="B1136" s="253"/>
      <c r="C1136" s="340" t="s">
        <v>348</v>
      </c>
      <c r="D1136" s="341"/>
      <c r="E1136" s="254">
        <v>7.6375000000000002</v>
      </c>
      <c r="F1136" s="376"/>
      <c r="G1136" s="255"/>
      <c r="H1136" s="256"/>
      <c r="I1136" s="251"/>
      <c r="J1136" s="257"/>
      <c r="K1136" s="251"/>
      <c r="M1136" s="252" t="s">
        <v>348</v>
      </c>
      <c r="O1136" s="241"/>
    </row>
    <row r="1137" spans="1:80" x14ac:dyDescent="0.2">
      <c r="A1137" s="250"/>
      <c r="B1137" s="253"/>
      <c r="C1137" s="340" t="s">
        <v>349</v>
      </c>
      <c r="D1137" s="341"/>
      <c r="E1137" s="254">
        <v>11.04</v>
      </c>
      <c r="F1137" s="376"/>
      <c r="G1137" s="255"/>
      <c r="H1137" s="256"/>
      <c r="I1137" s="251"/>
      <c r="J1137" s="257"/>
      <c r="K1137" s="251"/>
      <c r="M1137" s="252" t="s">
        <v>349</v>
      </c>
      <c r="O1137" s="241"/>
    </row>
    <row r="1138" spans="1:80" x14ac:dyDescent="0.2">
      <c r="A1138" s="250"/>
      <c r="B1138" s="253"/>
      <c r="C1138" s="340" t="s">
        <v>350</v>
      </c>
      <c r="D1138" s="341"/>
      <c r="E1138" s="254">
        <v>9.4499999999999993</v>
      </c>
      <c r="F1138" s="376"/>
      <c r="G1138" s="255"/>
      <c r="H1138" s="256"/>
      <c r="I1138" s="251"/>
      <c r="J1138" s="257"/>
      <c r="K1138" s="251"/>
      <c r="M1138" s="252" t="s">
        <v>350</v>
      </c>
      <c r="O1138" s="241"/>
    </row>
    <row r="1139" spans="1:80" x14ac:dyDescent="0.2">
      <c r="A1139" s="250"/>
      <c r="B1139" s="253"/>
      <c r="C1139" s="340" t="s">
        <v>351</v>
      </c>
      <c r="D1139" s="341"/>
      <c r="E1139" s="254">
        <v>5.3375000000000004</v>
      </c>
      <c r="F1139" s="376"/>
      <c r="G1139" s="255"/>
      <c r="H1139" s="256"/>
      <c r="I1139" s="251"/>
      <c r="J1139" s="257"/>
      <c r="K1139" s="251"/>
      <c r="M1139" s="252" t="s">
        <v>351</v>
      </c>
      <c r="O1139" s="241"/>
    </row>
    <row r="1140" spans="1:80" x14ac:dyDescent="0.2">
      <c r="A1140" s="250"/>
      <c r="B1140" s="253"/>
      <c r="C1140" s="340" t="s">
        <v>352</v>
      </c>
      <c r="D1140" s="341"/>
      <c r="E1140" s="254">
        <v>6.3550000000000004</v>
      </c>
      <c r="F1140" s="376"/>
      <c r="G1140" s="255"/>
      <c r="H1140" s="256"/>
      <c r="I1140" s="251"/>
      <c r="J1140" s="257"/>
      <c r="K1140" s="251"/>
      <c r="M1140" s="252" t="s">
        <v>352</v>
      </c>
      <c r="O1140" s="241"/>
    </row>
    <row r="1141" spans="1:80" x14ac:dyDescent="0.2">
      <c r="A1141" s="250"/>
      <c r="B1141" s="253"/>
      <c r="C1141" s="340" t="s">
        <v>353</v>
      </c>
      <c r="D1141" s="341"/>
      <c r="E1141" s="254">
        <v>5.1449999999999996</v>
      </c>
      <c r="F1141" s="376"/>
      <c r="G1141" s="255"/>
      <c r="H1141" s="256"/>
      <c r="I1141" s="251"/>
      <c r="J1141" s="257"/>
      <c r="K1141" s="251"/>
      <c r="M1141" s="252" t="s">
        <v>353</v>
      </c>
      <c r="O1141" s="241"/>
    </row>
    <row r="1142" spans="1:80" x14ac:dyDescent="0.2">
      <c r="A1142" s="250"/>
      <c r="B1142" s="253"/>
      <c r="C1142" s="340" t="s">
        <v>354</v>
      </c>
      <c r="D1142" s="341"/>
      <c r="E1142" s="254">
        <v>1.8</v>
      </c>
      <c r="F1142" s="376"/>
      <c r="G1142" s="255"/>
      <c r="H1142" s="256"/>
      <c r="I1142" s="251"/>
      <c r="J1142" s="257"/>
      <c r="K1142" s="251"/>
      <c r="M1142" s="252" t="s">
        <v>354</v>
      </c>
      <c r="O1142" s="241"/>
    </row>
    <row r="1143" spans="1:80" x14ac:dyDescent="0.2">
      <c r="A1143" s="250"/>
      <c r="B1143" s="253"/>
      <c r="C1143" s="340" t="s">
        <v>355</v>
      </c>
      <c r="D1143" s="341"/>
      <c r="E1143" s="254">
        <v>1.9</v>
      </c>
      <c r="F1143" s="376"/>
      <c r="G1143" s="255"/>
      <c r="H1143" s="256"/>
      <c r="I1143" s="251"/>
      <c r="J1143" s="257"/>
      <c r="K1143" s="251"/>
      <c r="M1143" s="252" t="s">
        <v>355</v>
      </c>
      <c r="O1143" s="241"/>
    </row>
    <row r="1144" spans="1:80" x14ac:dyDescent="0.2">
      <c r="A1144" s="250"/>
      <c r="B1144" s="253"/>
      <c r="C1144" s="340" t="s">
        <v>356</v>
      </c>
      <c r="D1144" s="341"/>
      <c r="E1144" s="254">
        <v>1.8</v>
      </c>
      <c r="F1144" s="376"/>
      <c r="G1144" s="255"/>
      <c r="H1144" s="256"/>
      <c r="I1144" s="251"/>
      <c r="J1144" s="257"/>
      <c r="K1144" s="251"/>
      <c r="M1144" s="252" t="s">
        <v>356</v>
      </c>
      <c r="O1144" s="241"/>
    </row>
    <row r="1145" spans="1:80" x14ac:dyDescent="0.2">
      <c r="A1145" s="250"/>
      <c r="B1145" s="253"/>
      <c r="C1145" s="340" t="s">
        <v>357</v>
      </c>
      <c r="D1145" s="341"/>
      <c r="E1145" s="254">
        <v>2</v>
      </c>
      <c r="F1145" s="376"/>
      <c r="G1145" s="255"/>
      <c r="H1145" s="256"/>
      <c r="I1145" s="251"/>
      <c r="J1145" s="257"/>
      <c r="K1145" s="251"/>
      <c r="M1145" s="252" t="s">
        <v>357</v>
      </c>
      <c r="O1145" s="241"/>
    </row>
    <row r="1146" spans="1:80" x14ac:dyDescent="0.2">
      <c r="A1146" s="250"/>
      <c r="B1146" s="253"/>
      <c r="C1146" s="347" t="s">
        <v>187</v>
      </c>
      <c r="D1146" s="341"/>
      <c r="E1146" s="278">
        <v>52.464999999999982</v>
      </c>
      <c r="F1146" s="376"/>
      <c r="G1146" s="255"/>
      <c r="H1146" s="256"/>
      <c r="I1146" s="251"/>
      <c r="J1146" s="257"/>
      <c r="K1146" s="251"/>
      <c r="M1146" s="252" t="s">
        <v>187</v>
      </c>
      <c r="O1146" s="241"/>
    </row>
    <row r="1147" spans="1:80" x14ac:dyDescent="0.2">
      <c r="A1147" s="250"/>
      <c r="B1147" s="253"/>
      <c r="C1147" s="340" t="s">
        <v>807</v>
      </c>
      <c r="D1147" s="341"/>
      <c r="E1147" s="254">
        <v>0</v>
      </c>
      <c r="F1147" s="376"/>
      <c r="G1147" s="255"/>
      <c r="H1147" s="256"/>
      <c r="I1147" s="251"/>
      <c r="J1147" s="257"/>
      <c r="K1147" s="251"/>
      <c r="M1147" s="252" t="s">
        <v>807</v>
      </c>
      <c r="O1147" s="241"/>
    </row>
    <row r="1148" spans="1:80" x14ac:dyDescent="0.2">
      <c r="A1148" s="250"/>
      <c r="B1148" s="253"/>
      <c r="C1148" s="340" t="s">
        <v>358</v>
      </c>
      <c r="D1148" s="341"/>
      <c r="E1148" s="254">
        <v>5.5</v>
      </c>
      <c r="F1148" s="376"/>
      <c r="G1148" s="255"/>
      <c r="H1148" s="256"/>
      <c r="I1148" s="251"/>
      <c r="J1148" s="257"/>
      <c r="K1148" s="251"/>
      <c r="M1148" s="252" t="s">
        <v>358</v>
      </c>
      <c r="O1148" s="241"/>
    </row>
    <row r="1149" spans="1:80" x14ac:dyDescent="0.2">
      <c r="A1149" s="250"/>
      <c r="B1149" s="253"/>
      <c r="C1149" s="347" t="s">
        <v>187</v>
      </c>
      <c r="D1149" s="341"/>
      <c r="E1149" s="278">
        <v>5.5</v>
      </c>
      <c r="F1149" s="376"/>
      <c r="G1149" s="255"/>
      <c r="H1149" s="256"/>
      <c r="I1149" s="251"/>
      <c r="J1149" s="257"/>
      <c r="K1149" s="251"/>
      <c r="M1149" s="252" t="s">
        <v>187</v>
      </c>
      <c r="O1149" s="241"/>
    </row>
    <row r="1150" spans="1:80" x14ac:dyDescent="0.2">
      <c r="A1150" s="242">
        <v>84</v>
      </c>
      <c r="B1150" s="243" t="s">
        <v>808</v>
      </c>
      <c r="C1150" s="244" t="s">
        <v>809</v>
      </c>
      <c r="D1150" s="245" t="s">
        <v>112</v>
      </c>
      <c r="E1150" s="246">
        <v>551.11500000000001</v>
      </c>
      <c r="F1150" s="375"/>
      <c r="G1150" s="247">
        <f>E1150*F1150</f>
        <v>0</v>
      </c>
      <c r="H1150" s="248">
        <v>2.66E-3</v>
      </c>
      <c r="I1150" s="249">
        <f>E1150*H1150</f>
        <v>1.4659659</v>
      </c>
      <c r="J1150" s="248"/>
      <c r="K1150" s="249">
        <f>E1150*J1150</f>
        <v>0</v>
      </c>
      <c r="O1150" s="241">
        <v>2</v>
      </c>
      <c r="AA1150" s="214">
        <v>12</v>
      </c>
      <c r="AB1150" s="214">
        <v>0</v>
      </c>
      <c r="AC1150" s="214">
        <v>98</v>
      </c>
      <c r="AZ1150" s="214">
        <v>1</v>
      </c>
      <c r="BA1150" s="214">
        <f>IF(AZ1150=1,G1150,0)</f>
        <v>0</v>
      </c>
      <c r="BB1150" s="214">
        <f>IF(AZ1150=2,G1150,0)</f>
        <v>0</v>
      </c>
      <c r="BC1150" s="214">
        <f>IF(AZ1150=3,G1150,0)</f>
        <v>0</v>
      </c>
      <c r="BD1150" s="214">
        <f>IF(AZ1150=4,G1150,0)</f>
        <v>0</v>
      </c>
      <c r="BE1150" s="214">
        <f>IF(AZ1150=5,G1150,0)</f>
        <v>0</v>
      </c>
      <c r="CA1150" s="241">
        <v>12</v>
      </c>
      <c r="CB1150" s="241">
        <v>0</v>
      </c>
    </row>
    <row r="1151" spans="1:80" x14ac:dyDescent="0.2">
      <c r="A1151" s="250"/>
      <c r="B1151" s="253"/>
      <c r="C1151" s="340" t="s">
        <v>810</v>
      </c>
      <c r="D1151" s="341"/>
      <c r="E1151" s="254">
        <v>368.66500000000002</v>
      </c>
      <c r="F1151" s="376"/>
      <c r="G1151" s="255"/>
      <c r="H1151" s="256"/>
      <c r="I1151" s="251"/>
      <c r="J1151" s="257"/>
      <c r="K1151" s="251"/>
      <c r="M1151" s="252" t="s">
        <v>810</v>
      </c>
      <c r="O1151" s="241"/>
    </row>
    <row r="1152" spans="1:80" x14ac:dyDescent="0.2">
      <c r="A1152" s="250"/>
      <c r="B1152" s="253"/>
      <c r="C1152" s="340" t="s">
        <v>811</v>
      </c>
      <c r="D1152" s="341"/>
      <c r="E1152" s="254">
        <v>182.45</v>
      </c>
      <c r="F1152" s="376"/>
      <c r="G1152" s="255"/>
      <c r="H1152" s="256"/>
      <c r="I1152" s="251"/>
      <c r="J1152" s="257"/>
      <c r="K1152" s="251"/>
      <c r="M1152" s="252" t="s">
        <v>811</v>
      </c>
      <c r="O1152" s="241"/>
    </row>
    <row r="1153" spans="1:80" x14ac:dyDescent="0.2">
      <c r="A1153" s="258"/>
      <c r="B1153" s="259" t="s">
        <v>102</v>
      </c>
      <c r="C1153" s="260" t="s">
        <v>783</v>
      </c>
      <c r="D1153" s="261"/>
      <c r="E1153" s="262"/>
      <c r="F1153" s="377"/>
      <c r="G1153" s="264">
        <f>SUM(G1086:G1152)</f>
        <v>0</v>
      </c>
      <c r="H1153" s="265"/>
      <c r="I1153" s="266">
        <f>SUM(I1086:I1152)</f>
        <v>1.6152584000000001</v>
      </c>
      <c r="J1153" s="265"/>
      <c r="K1153" s="266">
        <f>SUM(K1086:K1152)</f>
        <v>-143.96369999999999</v>
      </c>
      <c r="O1153" s="241">
        <v>4</v>
      </c>
      <c r="BA1153" s="267">
        <f>SUM(BA1086:BA1152)</f>
        <v>0</v>
      </c>
      <c r="BB1153" s="267">
        <f>SUM(BB1086:BB1152)</f>
        <v>0</v>
      </c>
      <c r="BC1153" s="267">
        <f>SUM(BC1086:BC1152)</f>
        <v>0</v>
      </c>
      <c r="BD1153" s="267">
        <f>SUM(BD1086:BD1152)</f>
        <v>0</v>
      </c>
      <c r="BE1153" s="267">
        <f>SUM(BE1086:BE1152)</f>
        <v>0</v>
      </c>
    </row>
    <row r="1154" spans="1:80" x14ac:dyDescent="0.2">
      <c r="A1154" s="231" t="s">
        <v>98</v>
      </c>
      <c r="B1154" s="232" t="s">
        <v>812</v>
      </c>
      <c r="C1154" s="233" t="s">
        <v>813</v>
      </c>
      <c r="D1154" s="234"/>
      <c r="E1154" s="235"/>
      <c r="F1154" s="378"/>
      <c r="G1154" s="236"/>
      <c r="H1154" s="237"/>
      <c r="I1154" s="238"/>
      <c r="J1154" s="239"/>
      <c r="K1154" s="240"/>
      <c r="O1154" s="241">
        <v>1</v>
      </c>
    </row>
    <row r="1155" spans="1:80" x14ac:dyDescent="0.2">
      <c r="A1155" s="242">
        <v>85</v>
      </c>
      <c r="B1155" s="243" t="s">
        <v>815</v>
      </c>
      <c r="C1155" s="244" t="s">
        <v>816</v>
      </c>
      <c r="D1155" s="245" t="s">
        <v>112</v>
      </c>
      <c r="E1155" s="246">
        <v>2826.9850000000001</v>
      </c>
      <c r="F1155" s="375"/>
      <c r="G1155" s="247">
        <f>E1155*F1155</f>
        <v>0</v>
      </c>
      <c r="H1155" s="248">
        <v>0</v>
      </c>
      <c r="I1155" s="249">
        <f>E1155*H1155</f>
        <v>0</v>
      </c>
      <c r="J1155" s="248">
        <v>-2.3E-2</v>
      </c>
      <c r="K1155" s="249">
        <f>E1155*J1155</f>
        <v>-65.020655000000005</v>
      </c>
      <c r="O1155" s="241">
        <v>2</v>
      </c>
      <c r="AA1155" s="214">
        <v>1</v>
      </c>
      <c r="AB1155" s="214">
        <v>1</v>
      </c>
      <c r="AC1155" s="214">
        <v>1</v>
      </c>
      <c r="AZ1155" s="214">
        <v>1</v>
      </c>
      <c r="BA1155" s="214">
        <f>IF(AZ1155=1,G1155,0)</f>
        <v>0</v>
      </c>
      <c r="BB1155" s="214">
        <f>IF(AZ1155=2,G1155,0)</f>
        <v>0</v>
      </c>
      <c r="BC1155" s="214">
        <f>IF(AZ1155=3,G1155,0)</f>
        <v>0</v>
      </c>
      <c r="BD1155" s="214">
        <f>IF(AZ1155=4,G1155,0)</f>
        <v>0</v>
      </c>
      <c r="BE1155" s="214">
        <f>IF(AZ1155=5,G1155,0)</f>
        <v>0</v>
      </c>
      <c r="CA1155" s="241">
        <v>1</v>
      </c>
      <c r="CB1155" s="241">
        <v>1</v>
      </c>
    </row>
    <row r="1156" spans="1:80" x14ac:dyDescent="0.2">
      <c r="A1156" s="250"/>
      <c r="B1156" s="253"/>
      <c r="C1156" s="340" t="s">
        <v>418</v>
      </c>
      <c r="D1156" s="341"/>
      <c r="E1156" s="254">
        <v>2607.31</v>
      </c>
      <c r="F1156" s="376"/>
      <c r="G1156" s="255"/>
      <c r="H1156" s="256"/>
      <c r="I1156" s="251"/>
      <c r="J1156" s="257"/>
      <c r="K1156" s="251"/>
      <c r="M1156" s="252" t="s">
        <v>418</v>
      </c>
      <c r="O1156" s="241"/>
    </row>
    <row r="1157" spans="1:80" x14ac:dyDescent="0.2">
      <c r="A1157" s="250"/>
      <c r="B1157" s="253"/>
      <c r="C1157" s="340" t="s">
        <v>421</v>
      </c>
      <c r="D1157" s="341"/>
      <c r="E1157" s="254">
        <v>2.4</v>
      </c>
      <c r="F1157" s="376"/>
      <c r="G1157" s="255"/>
      <c r="H1157" s="256"/>
      <c r="I1157" s="251"/>
      <c r="J1157" s="257"/>
      <c r="K1157" s="251"/>
      <c r="M1157" s="252" t="s">
        <v>421</v>
      </c>
      <c r="O1157" s="241"/>
    </row>
    <row r="1158" spans="1:80" x14ac:dyDescent="0.2">
      <c r="A1158" s="250"/>
      <c r="B1158" s="253"/>
      <c r="C1158" s="340" t="s">
        <v>422</v>
      </c>
      <c r="D1158" s="341"/>
      <c r="E1158" s="254">
        <v>27</v>
      </c>
      <c r="F1158" s="376"/>
      <c r="G1158" s="255"/>
      <c r="H1158" s="256"/>
      <c r="I1158" s="251"/>
      <c r="J1158" s="257"/>
      <c r="K1158" s="251"/>
      <c r="M1158" s="252" t="s">
        <v>422</v>
      </c>
      <c r="O1158" s="241"/>
    </row>
    <row r="1159" spans="1:80" x14ac:dyDescent="0.2">
      <c r="A1159" s="250"/>
      <c r="B1159" s="253"/>
      <c r="C1159" s="340" t="s">
        <v>423</v>
      </c>
      <c r="D1159" s="341"/>
      <c r="E1159" s="254">
        <v>11.984999999999999</v>
      </c>
      <c r="F1159" s="376"/>
      <c r="G1159" s="255"/>
      <c r="H1159" s="256"/>
      <c r="I1159" s="251"/>
      <c r="J1159" s="257"/>
      <c r="K1159" s="251"/>
      <c r="M1159" s="279">
        <v>11985</v>
      </c>
      <c r="O1159" s="241"/>
    </row>
    <row r="1160" spans="1:80" x14ac:dyDescent="0.2">
      <c r="A1160" s="250"/>
      <c r="B1160" s="253"/>
      <c r="C1160" s="340" t="s">
        <v>424</v>
      </c>
      <c r="D1160" s="341"/>
      <c r="E1160" s="254">
        <v>125.87</v>
      </c>
      <c r="F1160" s="376"/>
      <c r="G1160" s="255"/>
      <c r="H1160" s="256"/>
      <c r="I1160" s="251"/>
      <c r="J1160" s="257"/>
      <c r="K1160" s="251"/>
      <c r="M1160" s="252" t="s">
        <v>424</v>
      </c>
      <c r="O1160" s="241"/>
    </row>
    <row r="1161" spans="1:80" x14ac:dyDescent="0.2">
      <c r="A1161" s="250"/>
      <c r="B1161" s="253"/>
      <c r="C1161" s="340" t="s">
        <v>425</v>
      </c>
      <c r="D1161" s="341"/>
      <c r="E1161" s="254">
        <v>52.42</v>
      </c>
      <c r="F1161" s="376"/>
      <c r="G1161" s="255"/>
      <c r="H1161" s="256"/>
      <c r="I1161" s="251"/>
      <c r="J1161" s="257"/>
      <c r="K1161" s="251"/>
      <c r="M1161" s="252" t="s">
        <v>425</v>
      </c>
      <c r="O1161" s="241"/>
    </row>
    <row r="1162" spans="1:80" x14ac:dyDescent="0.2">
      <c r="A1162" s="242">
        <v>86</v>
      </c>
      <c r="B1162" s="243" t="s">
        <v>817</v>
      </c>
      <c r="C1162" s="244" t="s">
        <v>818</v>
      </c>
      <c r="D1162" s="245" t="s">
        <v>112</v>
      </c>
      <c r="E1162" s="246">
        <v>470.15350000000001</v>
      </c>
      <c r="F1162" s="375"/>
      <c r="G1162" s="247">
        <f>E1162*F1162</f>
        <v>0</v>
      </c>
      <c r="H1162" s="248">
        <v>0</v>
      </c>
      <c r="I1162" s="249">
        <f>E1162*H1162</f>
        <v>0</v>
      </c>
      <c r="J1162" s="248">
        <v>-5.8999999999999997E-2</v>
      </c>
      <c r="K1162" s="249">
        <f>E1162*J1162</f>
        <v>-27.7390565</v>
      </c>
      <c r="O1162" s="241">
        <v>2</v>
      </c>
      <c r="AA1162" s="214">
        <v>1</v>
      </c>
      <c r="AB1162" s="214">
        <v>1</v>
      </c>
      <c r="AC1162" s="214">
        <v>1</v>
      </c>
      <c r="AZ1162" s="214">
        <v>1</v>
      </c>
      <c r="BA1162" s="214">
        <f>IF(AZ1162=1,G1162,0)</f>
        <v>0</v>
      </c>
      <c r="BB1162" s="214">
        <f>IF(AZ1162=2,G1162,0)</f>
        <v>0</v>
      </c>
      <c r="BC1162" s="214">
        <f>IF(AZ1162=3,G1162,0)</f>
        <v>0</v>
      </c>
      <c r="BD1162" s="214">
        <f>IF(AZ1162=4,G1162,0)</f>
        <v>0</v>
      </c>
      <c r="BE1162" s="214">
        <f>IF(AZ1162=5,G1162,0)</f>
        <v>0</v>
      </c>
      <c r="CA1162" s="241">
        <v>1</v>
      </c>
      <c r="CB1162" s="241">
        <v>1</v>
      </c>
    </row>
    <row r="1163" spans="1:80" x14ac:dyDescent="0.2">
      <c r="A1163" s="250"/>
      <c r="B1163" s="253"/>
      <c r="C1163" s="340" t="s">
        <v>419</v>
      </c>
      <c r="D1163" s="341"/>
      <c r="E1163" s="254">
        <v>50.372999999999998</v>
      </c>
      <c r="F1163" s="376"/>
      <c r="G1163" s="255"/>
      <c r="H1163" s="256"/>
      <c r="I1163" s="251"/>
      <c r="J1163" s="257"/>
      <c r="K1163" s="251"/>
      <c r="M1163" s="252" t="s">
        <v>419</v>
      </c>
      <c r="O1163" s="241"/>
    </row>
    <row r="1164" spans="1:80" x14ac:dyDescent="0.2">
      <c r="A1164" s="250"/>
      <c r="B1164" s="253"/>
      <c r="C1164" s="340" t="s">
        <v>420</v>
      </c>
      <c r="D1164" s="341"/>
      <c r="E1164" s="254">
        <v>105.7705</v>
      </c>
      <c r="F1164" s="376"/>
      <c r="G1164" s="255"/>
      <c r="H1164" s="256"/>
      <c r="I1164" s="251"/>
      <c r="J1164" s="257"/>
      <c r="K1164" s="251"/>
      <c r="M1164" s="252" t="s">
        <v>420</v>
      </c>
      <c r="O1164" s="241"/>
    </row>
    <row r="1165" spans="1:80" x14ac:dyDescent="0.2">
      <c r="A1165" s="250"/>
      <c r="B1165" s="253"/>
      <c r="C1165" s="340" t="s">
        <v>443</v>
      </c>
      <c r="D1165" s="341"/>
      <c r="E1165" s="254">
        <v>314.01</v>
      </c>
      <c r="F1165" s="376"/>
      <c r="G1165" s="255"/>
      <c r="H1165" s="256"/>
      <c r="I1165" s="251"/>
      <c r="J1165" s="257"/>
      <c r="K1165" s="251"/>
      <c r="M1165" s="252" t="s">
        <v>443</v>
      </c>
      <c r="O1165" s="241"/>
    </row>
    <row r="1166" spans="1:80" x14ac:dyDescent="0.2">
      <c r="A1166" s="242">
        <v>87</v>
      </c>
      <c r="B1166" s="243" t="s">
        <v>819</v>
      </c>
      <c r="C1166" s="244" t="s">
        <v>820</v>
      </c>
      <c r="D1166" s="245" t="s">
        <v>112</v>
      </c>
      <c r="E1166" s="246">
        <v>6.25</v>
      </c>
      <c r="F1166" s="375"/>
      <c r="G1166" s="247">
        <f>E1166*F1166</f>
        <v>0</v>
      </c>
      <c r="H1166" s="248">
        <v>0</v>
      </c>
      <c r="I1166" s="249">
        <f>E1166*H1166</f>
        <v>0</v>
      </c>
      <c r="J1166" s="248">
        <v>-8.8999999999999996E-2</v>
      </c>
      <c r="K1166" s="249">
        <f>E1166*J1166</f>
        <v>-0.55625000000000002</v>
      </c>
      <c r="O1166" s="241">
        <v>2</v>
      </c>
      <c r="AA1166" s="214">
        <v>1</v>
      </c>
      <c r="AB1166" s="214">
        <v>1</v>
      </c>
      <c r="AC1166" s="214">
        <v>1</v>
      </c>
      <c r="AZ1166" s="214">
        <v>1</v>
      </c>
      <c r="BA1166" s="214">
        <f>IF(AZ1166=1,G1166,0)</f>
        <v>0</v>
      </c>
      <c r="BB1166" s="214">
        <f>IF(AZ1166=2,G1166,0)</f>
        <v>0</v>
      </c>
      <c r="BC1166" s="214">
        <f>IF(AZ1166=3,G1166,0)</f>
        <v>0</v>
      </c>
      <c r="BD1166" s="214">
        <f>IF(AZ1166=4,G1166,0)</f>
        <v>0</v>
      </c>
      <c r="BE1166" s="214">
        <f>IF(AZ1166=5,G1166,0)</f>
        <v>0</v>
      </c>
      <c r="CA1166" s="241">
        <v>1</v>
      </c>
      <c r="CB1166" s="241">
        <v>1</v>
      </c>
    </row>
    <row r="1167" spans="1:80" x14ac:dyDescent="0.2">
      <c r="A1167" s="250"/>
      <c r="B1167" s="253"/>
      <c r="C1167" s="340" t="s">
        <v>821</v>
      </c>
      <c r="D1167" s="341"/>
      <c r="E1167" s="254">
        <v>6.25</v>
      </c>
      <c r="F1167" s="376"/>
      <c r="G1167" s="255"/>
      <c r="H1167" s="256"/>
      <c r="I1167" s="251"/>
      <c r="J1167" s="257"/>
      <c r="K1167" s="251"/>
      <c r="M1167" s="252" t="s">
        <v>821</v>
      </c>
      <c r="O1167" s="241"/>
    </row>
    <row r="1168" spans="1:80" ht="22.5" x14ac:dyDescent="0.2">
      <c r="A1168" s="242">
        <v>88</v>
      </c>
      <c r="B1168" s="243" t="s">
        <v>822</v>
      </c>
      <c r="C1168" s="244" t="s">
        <v>823</v>
      </c>
      <c r="D1168" s="245" t="s">
        <v>112</v>
      </c>
      <c r="E1168" s="246">
        <v>2983.1284999999998</v>
      </c>
      <c r="F1168" s="375"/>
      <c r="G1168" s="247">
        <f>E1168*F1168</f>
        <v>0</v>
      </c>
      <c r="H1168" s="248">
        <v>0</v>
      </c>
      <c r="I1168" s="249">
        <f>E1168*H1168</f>
        <v>0</v>
      </c>
      <c r="J1168" s="248">
        <v>0</v>
      </c>
      <c r="K1168" s="249">
        <f>E1168*J1168</f>
        <v>0</v>
      </c>
      <c r="O1168" s="241">
        <v>2</v>
      </c>
      <c r="AA1168" s="214">
        <v>1</v>
      </c>
      <c r="AB1168" s="214">
        <v>1</v>
      </c>
      <c r="AC1168" s="214">
        <v>1</v>
      </c>
      <c r="AZ1168" s="214">
        <v>1</v>
      </c>
      <c r="BA1168" s="214">
        <f>IF(AZ1168=1,G1168,0)</f>
        <v>0</v>
      </c>
      <c r="BB1168" s="214">
        <f>IF(AZ1168=2,G1168,0)</f>
        <v>0</v>
      </c>
      <c r="BC1168" s="214">
        <f>IF(AZ1168=3,G1168,0)</f>
        <v>0</v>
      </c>
      <c r="BD1168" s="214">
        <f>IF(AZ1168=4,G1168,0)</f>
        <v>0</v>
      </c>
      <c r="BE1168" s="214">
        <f>IF(AZ1168=5,G1168,0)</f>
        <v>0</v>
      </c>
      <c r="CA1168" s="241">
        <v>1</v>
      </c>
      <c r="CB1168" s="241">
        <v>1</v>
      </c>
    </row>
    <row r="1169" spans="1:80" x14ac:dyDescent="0.2">
      <c r="A1169" s="250"/>
      <c r="B1169" s="253"/>
      <c r="C1169" s="340" t="s">
        <v>418</v>
      </c>
      <c r="D1169" s="341"/>
      <c r="E1169" s="254">
        <v>2607.31</v>
      </c>
      <c r="F1169" s="376"/>
      <c r="G1169" s="255"/>
      <c r="H1169" s="256"/>
      <c r="I1169" s="251"/>
      <c r="J1169" s="257"/>
      <c r="K1169" s="251"/>
      <c r="M1169" s="252" t="s">
        <v>418</v>
      </c>
      <c r="O1169" s="241"/>
    </row>
    <row r="1170" spans="1:80" x14ac:dyDescent="0.2">
      <c r="A1170" s="250"/>
      <c r="B1170" s="253"/>
      <c r="C1170" s="340" t="s">
        <v>419</v>
      </c>
      <c r="D1170" s="341"/>
      <c r="E1170" s="254">
        <v>50.372999999999998</v>
      </c>
      <c r="F1170" s="376"/>
      <c r="G1170" s="255"/>
      <c r="H1170" s="256"/>
      <c r="I1170" s="251"/>
      <c r="J1170" s="257"/>
      <c r="K1170" s="251"/>
      <c r="M1170" s="252" t="s">
        <v>419</v>
      </c>
      <c r="O1170" s="241"/>
    </row>
    <row r="1171" spans="1:80" x14ac:dyDescent="0.2">
      <c r="A1171" s="250"/>
      <c r="B1171" s="253"/>
      <c r="C1171" s="340" t="s">
        <v>420</v>
      </c>
      <c r="D1171" s="341"/>
      <c r="E1171" s="254">
        <v>105.7705</v>
      </c>
      <c r="F1171" s="376"/>
      <c r="G1171" s="255"/>
      <c r="H1171" s="256"/>
      <c r="I1171" s="251"/>
      <c r="J1171" s="257"/>
      <c r="K1171" s="251"/>
      <c r="M1171" s="252" t="s">
        <v>420</v>
      </c>
      <c r="O1171" s="241"/>
    </row>
    <row r="1172" spans="1:80" x14ac:dyDescent="0.2">
      <c r="A1172" s="250"/>
      <c r="B1172" s="253"/>
      <c r="C1172" s="340" t="s">
        <v>421</v>
      </c>
      <c r="D1172" s="341"/>
      <c r="E1172" s="254">
        <v>2.4</v>
      </c>
      <c r="F1172" s="376"/>
      <c r="G1172" s="255"/>
      <c r="H1172" s="256"/>
      <c r="I1172" s="251"/>
      <c r="J1172" s="257"/>
      <c r="K1172" s="251"/>
      <c r="M1172" s="252" t="s">
        <v>421</v>
      </c>
      <c r="O1172" s="241"/>
    </row>
    <row r="1173" spans="1:80" x14ac:dyDescent="0.2">
      <c r="A1173" s="250"/>
      <c r="B1173" s="253"/>
      <c r="C1173" s="340" t="s">
        <v>422</v>
      </c>
      <c r="D1173" s="341"/>
      <c r="E1173" s="254">
        <v>27</v>
      </c>
      <c r="F1173" s="376"/>
      <c r="G1173" s="255"/>
      <c r="H1173" s="256"/>
      <c r="I1173" s="251"/>
      <c r="J1173" s="257"/>
      <c r="K1173" s="251"/>
      <c r="M1173" s="252" t="s">
        <v>422</v>
      </c>
      <c r="O1173" s="241"/>
    </row>
    <row r="1174" spans="1:80" x14ac:dyDescent="0.2">
      <c r="A1174" s="250"/>
      <c r="B1174" s="253"/>
      <c r="C1174" s="340" t="s">
        <v>423</v>
      </c>
      <c r="D1174" s="341"/>
      <c r="E1174" s="254">
        <v>11.984999999999999</v>
      </c>
      <c r="F1174" s="376"/>
      <c r="G1174" s="255"/>
      <c r="H1174" s="256"/>
      <c r="I1174" s="251"/>
      <c r="J1174" s="257"/>
      <c r="K1174" s="251"/>
      <c r="M1174" s="279">
        <v>11985</v>
      </c>
      <c r="O1174" s="241"/>
    </row>
    <row r="1175" spans="1:80" x14ac:dyDescent="0.2">
      <c r="A1175" s="250"/>
      <c r="B1175" s="253"/>
      <c r="C1175" s="340" t="s">
        <v>424</v>
      </c>
      <c r="D1175" s="341"/>
      <c r="E1175" s="254">
        <v>125.87</v>
      </c>
      <c r="F1175" s="376"/>
      <c r="G1175" s="255"/>
      <c r="H1175" s="256"/>
      <c r="I1175" s="251"/>
      <c r="J1175" s="257"/>
      <c r="K1175" s="251"/>
      <c r="M1175" s="252" t="s">
        <v>424</v>
      </c>
      <c r="O1175" s="241"/>
    </row>
    <row r="1176" spans="1:80" x14ac:dyDescent="0.2">
      <c r="A1176" s="250"/>
      <c r="B1176" s="253"/>
      <c r="C1176" s="340" t="s">
        <v>425</v>
      </c>
      <c r="D1176" s="341"/>
      <c r="E1176" s="254">
        <v>52.42</v>
      </c>
      <c r="F1176" s="376"/>
      <c r="G1176" s="255"/>
      <c r="H1176" s="256"/>
      <c r="I1176" s="251"/>
      <c r="J1176" s="257"/>
      <c r="K1176" s="251"/>
      <c r="M1176" s="252" t="s">
        <v>425</v>
      </c>
      <c r="O1176" s="241"/>
    </row>
    <row r="1177" spans="1:80" x14ac:dyDescent="0.2">
      <c r="A1177" s="258"/>
      <c r="B1177" s="259" t="s">
        <v>102</v>
      </c>
      <c r="C1177" s="260" t="s">
        <v>814</v>
      </c>
      <c r="D1177" s="261"/>
      <c r="E1177" s="262"/>
      <c r="F1177" s="377"/>
      <c r="G1177" s="264">
        <f>SUM(G1154:G1176)</f>
        <v>0</v>
      </c>
      <c r="H1177" s="265"/>
      <c r="I1177" s="266">
        <f>SUM(I1154:I1176)</f>
        <v>0</v>
      </c>
      <c r="J1177" s="265"/>
      <c r="K1177" s="266">
        <f>SUM(K1154:K1176)</f>
        <v>-93.315961500000014</v>
      </c>
      <c r="O1177" s="241">
        <v>4</v>
      </c>
      <c r="BA1177" s="267">
        <f>SUM(BA1154:BA1176)</f>
        <v>0</v>
      </c>
      <c r="BB1177" s="267">
        <f>SUM(BB1154:BB1176)</f>
        <v>0</v>
      </c>
      <c r="BC1177" s="267">
        <f>SUM(BC1154:BC1176)</f>
        <v>0</v>
      </c>
      <c r="BD1177" s="267">
        <f>SUM(BD1154:BD1176)</f>
        <v>0</v>
      </c>
      <c r="BE1177" s="267">
        <f>SUM(BE1154:BE1176)</f>
        <v>0</v>
      </c>
    </row>
    <row r="1178" spans="1:80" x14ac:dyDescent="0.2">
      <c r="A1178" s="231" t="s">
        <v>98</v>
      </c>
      <c r="B1178" s="232" t="s">
        <v>157</v>
      </c>
      <c r="C1178" s="233" t="s">
        <v>158</v>
      </c>
      <c r="D1178" s="234"/>
      <c r="E1178" s="235"/>
      <c r="F1178" s="378"/>
      <c r="G1178" s="236"/>
      <c r="H1178" s="237"/>
      <c r="I1178" s="238"/>
      <c r="J1178" s="239"/>
      <c r="K1178" s="240"/>
      <c r="O1178" s="241">
        <v>1</v>
      </c>
    </row>
    <row r="1179" spans="1:80" x14ac:dyDescent="0.2">
      <c r="A1179" s="242">
        <v>89</v>
      </c>
      <c r="B1179" s="243" t="s">
        <v>824</v>
      </c>
      <c r="C1179" s="244" t="s">
        <v>825</v>
      </c>
      <c r="D1179" s="245" t="s">
        <v>126</v>
      </c>
      <c r="E1179" s="246">
        <v>377.37762369400002</v>
      </c>
      <c r="F1179" s="375"/>
      <c r="G1179" s="247">
        <f>E1179*F1179</f>
        <v>0</v>
      </c>
      <c r="H1179" s="248">
        <v>0</v>
      </c>
      <c r="I1179" s="249">
        <f>E1179*H1179</f>
        <v>0</v>
      </c>
      <c r="J1179" s="248"/>
      <c r="K1179" s="249">
        <f>E1179*J1179</f>
        <v>0</v>
      </c>
      <c r="O1179" s="241">
        <v>2</v>
      </c>
      <c r="AA1179" s="214">
        <v>7</v>
      </c>
      <c r="AB1179" s="214">
        <v>1</v>
      </c>
      <c r="AC1179" s="214">
        <v>2</v>
      </c>
      <c r="AZ1179" s="214">
        <v>1</v>
      </c>
      <c r="BA1179" s="214">
        <f>IF(AZ1179=1,G1179,0)</f>
        <v>0</v>
      </c>
      <c r="BB1179" s="214">
        <f>IF(AZ1179=2,G1179,0)</f>
        <v>0</v>
      </c>
      <c r="BC1179" s="214">
        <f>IF(AZ1179=3,G1179,0)</f>
        <v>0</v>
      </c>
      <c r="BD1179" s="214">
        <f>IF(AZ1179=4,G1179,0)</f>
        <v>0</v>
      </c>
      <c r="BE1179" s="214">
        <f>IF(AZ1179=5,G1179,0)</f>
        <v>0</v>
      </c>
      <c r="CA1179" s="241">
        <v>7</v>
      </c>
      <c r="CB1179" s="241">
        <v>1</v>
      </c>
    </row>
    <row r="1180" spans="1:80" x14ac:dyDescent="0.2">
      <c r="A1180" s="258"/>
      <c r="B1180" s="259" t="s">
        <v>102</v>
      </c>
      <c r="C1180" s="260" t="s">
        <v>159</v>
      </c>
      <c r="D1180" s="261"/>
      <c r="E1180" s="262"/>
      <c r="F1180" s="377"/>
      <c r="G1180" s="264">
        <f>SUM(G1178:G1179)</f>
        <v>0</v>
      </c>
      <c r="H1180" s="265"/>
      <c r="I1180" s="266">
        <f>SUM(I1178:I1179)</f>
        <v>0</v>
      </c>
      <c r="J1180" s="265"/>
      <c r="K1180" s="266">
        <f>SUM(K1178:K1179)</f>
        <v>0</v>
      </c>
      <c r="O1180" s="241">
        <v>4</v>
      </c>
      <c r="BA1180" s="267">
        <f>SUM(BA1178:BA1179)</f>
        <v>0</v>
      </c>
      <c r="BB1180" s="267">
        <f>SUM(BB1178:BB1179)</f>
        <v>0</v>
      </c>
      <c r="BC1180" s="267">
        <f>SUM(BC1178:BC1179)</f>
        <v>0</v>
      </c>
      <c r="BD1180" s="267">
        <f>SUM(BD1178:BD1179)</f>
        <v>0</v>
      </c>
      <c r="BE1180" s="267">
        <f>SUM(BE1178:BE1179)</f>
        <v>0</v>
      </c>
    </row>
    <row r="1181" spans="1:80" x14ac:dyDescent="0.2">
      <c r="A1181" s="231" t="s">
        <v>98</v>
      </c>
      <c r="B1181" s="232" t="s">
        <v>826</v>
      </c>
      <c r="C1181" s="233" t="s">
        <v>827</v>
      </c>
      <c r="D1181" s="234"/>
      <c r="E1181" s="235"/>
      <c r="F1181" s="378"/>
      <c r="G1181" s="236"/>
      <c r="H1181" s="237"/>
      <c r="I1181" s="238"/>
      <c r="J1181" s="239"/>
      <c r="K1181" s="240"/>
      <c r="O1181" s="241">
        <v>1</v>
      </c>
    </row>
    <row r="1182" spans="1:80" x14ac:dyDescent="0.2">
      <c r="A1182" s="242">
        <v>90</v>
      </c>
      <c r="B1182" s="243" t="s">
        <v>829</v>
      </c>
      <c r="C1182" s="244" t="s">
        <v>830</v>
      </c>
      <c r="D1182" s="245" t="s">
        <v>112</v>
      </c>
      <c r="E1182" s="246">
        <v>60.447600000000001</v>
      </c>
      <c r="F1182" s="375"/>
      <c r="G1182" s="247">
        <f>E1182*F1182</f>
        <v>0</v>
      </c>
      <c r="H1182" s="248">
        <v>8.0000000000000007E-5</v>
      </c>
      <c r="I1182" s="249">
        <f>E1182*H1182</f>
        <v>4.8358080000000005E-3</v>
      </c>
      <c r="J1182" s="248">
        <v>0</v>
      </c>
      <c r="K1182" s="249">
        <f>E1182*J1182</f>
        <v>0</v>
      </c>
      <c r="O1182" s="241">
        <v>2</v>
      </c>
      <c r="AA1182" s="214">
        <v>1</v>
      </c>
      <c r="AB1182" s="214">
        <v>7</v>
      </c>
      <c r="AC1182" s="214">
        <v>7</v>
      </c>
      <c r="AZ1182" s="214">
        <v>2</v>
      </c>
      <c r="BA1182" s="214">
        <f>IF(AZ1182=1,G1182,0)</f>
        <v>0</v>
      </c>
      <c r="BB1182" s="214">
        <f>IF(AZ1182=2,G1182,0)</f>
        <v>0</v>
      </c>
      <c r="BC1182" s="214">
        <f>IF(AZ1182=3,G1182,0)</f>
        <v>0</v>
      </c>
      <c r="BD1182" s="214">
        <f>IF(AZ1182=4,G1182,0)</f>
        <v>0</v>
      </c>
      <c r="BE1182" s="214">
        <f>IF(AZ1182=5,G1182,0)</f>
        <v>0</v>
      </c>
      <c r="CA1182" s="241">
        <v>1</v>
      </c>
      <c r="CB1182" s="241">
        <v>7</v>
      </c>
    </row>
    <row r="1183" spans="1:80" x14ac:dyDescent="0.2">
      <c r="A1183" s="250"/>
      <c r="B1183" s="253"/>
      <c r="C1183" s="340" t="s">
        <v>831</v>
      </c>
      <c r="D1183" s="341"/>
      <c r="E1183" s="254">
        <v>0</v>
      </c>
      <c r="F1183" s="376"/>
      <c r="G1183" s="255"/>
      <c r="H1183" s="256"/>
      <c r="I1183" s="251"/>
      <c r="J1183" s="257"/>
      <c r="K1183" s="251"/>
      <c r="M1183" s="252" t="s">
        <v>831</v>
      </c>
      <c r="O1183" s="241"/>
    </row>
    <row r="1184" spans="1:80" x14ac:dyDescent="0.2">
      <c r="A1184" s="250"/>
      <c r="B1184" s="253"/>
      <c r="C1184" s="340" t="s">
        <v>181</v>
      </c>
      <c r="D1184" s="341"/>
      <c r="E1184" s="254">
        <v>0</v>
      </c>
      <c r="F1184" s="376"/>
      <c r="G1184" s="255"/>
      <c r="H1184" s="256"/>
      <c r="I1184" s="251"/>
      <c r="J1184" s="257"/>
      <c r="K1184" s="251"/>
      <c r="M1184" s="252" t="s">
        <v>181</v>
      </c>
      <c r="O1184" s="241"/>
    </row>
    <row r="1185" spans="1:15" x14ac:dyDescent="0.2">
      <c r="A1185" s="250"/>
      <c r="B1185" s="253"/>
      <c r="C1185" s="340" t="s">
        <v>182</v>
      </c>
      <c r="D1185" s="341"/>
      <c r="E1185" s="254">
        <v>0</v>
      </c>
      <c r="F1185" s="376"/>
      <c r="G1185" s="255"/>
      <c r="H1185" s="256"/>
      <c r="I1185" s="251"/>
      <c r="J1185" s="257"/>
      <c r="K1185" s="251"/>
      <c r="M1185" s="252" t="s">
        <v>182</v>
      </c>
      <c r="O1185" s="241"/>
    </row>
    <row r="1186" spans="1:15" x14ac:dyDescent="0.2">
      <c r="A1186" s="250"/>
      <c r="B1186" s="253"/>
      <c r="C1186" s="340" t="s">
        <v>521</v>
      </c>
      <c r="D1186" s="341"/>
      <c r="E1186" s="254">
        <v>4.4400000000000004</v>
      </c>
      <c r="F1186" s="376"/>
      <c r="G1186" s="255"/>
      <c r="H1186" s="256"/>
      <c r="I1186" s="251"/>
      <c r="J1186" s="257"/>
      <c r="K1186" s="251"/>
      <c r="M1186" s="252" t="s">
        <v>521</v>
      </c>
      <c r="O1186" s="241"/>
    </row>
    <row r="1187" spans="1:15" x14ac:dyDescent="0.2">
      <c r="A1187" s="250"/>
      <c r="B1187" s="253"/>
      <c r="C1187" s="340" t="s">
        <v>522</v>
      </c>
      <c r="D1187" s="341"/>
      <c r="E1187" s="254">
        <v>6.4050000000000002</v>
      </c>
      <c r="F1187" s="376"/>
      <c r="G1187" s="255"/>
      <c r="H1187" s="256"/>
      <c r="I1187" s="251"/>
      <c r="J1187" s="257"/>
      <c r="K1187" s="251"/>
      <c r="M1187" s="252" t="s">
        <v>522</v>
      </c>
      <c r="O1187" s="241"/>
    </row>
    <row r="1188" spans="1:15" x14ac:dyDescent="0.2">
      <c r="A1188" s="250"/>
      <c r="B1188" s="253"/>
      <c r="C1188" s="340" t="s">
        <v>523</v>
      </c>
      <c r="D1188" s="341"/>
      <c r="E1188" s="254">
        <v>5.7030000000000003</v>
      </c>
      <c r="F1188" s="376"/>
      <c r="G1188" s="255"/>
      <c r="H1188" s="256"/>
      <c r="I1188" s="251"/>
      <c r="J1188" s="257"/>
      <c r="K1188" s="251"/>
      <c r="M1188" s="252" t="s">
        <v>523</v>
      </c>
      <c r="O1188" s="241"/>
    </row>
    <row r="1189" spans="1:15" x14ac:dyDescent="0.2">
      <c r="A1189" s="250"/>
      <c r="B1189" s="253"/>
      <c r="C1189" s="340" t="s">
        <v>524</v>
      </c>
      <c r="D1189" s="341"/>
      <c r="E1189" s="254">
        <v>3</v>
      </c>
      <c r="F1189" s="376"/>
      <c r="G1189" s="255"/>
      <c r="H1189" s="256"/>
      <c r="I1189" s="251"/>
      <c r="J1189" s="257"/>
      <c r="K1189" s="251"/>
      <c r="M1189" s="252" t="s">
        <v>524</v>
      </c>
      <c r="O1189" s="241"/>
    </row>
    <row r="1190" spans="1:15" x14ac:dyDescent="0.2">
      <c r="A1190" s="250"/>
      <c r="B1190" s="253"/>
      <c r="C1190" s="340" t="s">
        <v>525</v>
      </c>
      <c r="D1190" s="341"/>
      <c r="E1190" s="254">
        <v>2.0099999999999998</v>
      </c>
      <c r="F1190" s="376"/>
      <c r="G1190" s="255"/>
      <c r="H1190" s="256"/>
      <c r="I1190" s="251"/>
      <c r="J1190" s="257"/>
      <c r="K1190" s="251"/>
      <c r="M1190" s="252" t="s">
        <v>525</v>
      </c>
      <c r="O1190" s="241"/>
    </row>
    <row r="1191" spans="1:15" x14ac:dyDescent="0.2">
      <c r="A1191" s="250"/>
      <c r="B1191" s="253"/>
      <c r="C1191" s="340" t="s">
        <v>188</v>
      </c>
      <c r="D1191" s="341"/>
      <c r="E1191" s="254">
        <v>0</v>
      </c>
      <c r="F1191" s="376"/>
      <c r="G1191" s="255"/>
      <c r="H1191" s="256"/>
      <c r="I1191" s="251"/>
      <c r="J1191" s="257"/>
      <c r="K1191" s="251"/>
      <c r="M1191" s="252" t="s">
        <v>188</v>
      </c>
      <c r="O1191" s="241"/>
    </row>
    <row r="1192" spans="1:15" x14ac:dyDescent="0.2">
      <c r="A1192" s="250"/>
      <c r="B1192" s="253"/>
      <c r="C1192" s="340" t="s">
        <v>526</v>
      </c>
      <c r="D1192" s="341"/>
      <c r="E1192" s="254">
        <v>4.68</v>
      </c>
      <c r="F1192" s="376"/>
      <c r="G1192" s="255"/>
      <c r="H1192" s="256"/>
      <c r="I1192" s="251"/>
      <c r="J1192" s="257"/>
      <c r="K1192" s="251"/>
      <c r="M1192" s="252" t="s">
        <v>526</v>
      </c>
      <c r="O1192" s="241"/>
    </row>
    <row r="1193" spans="1:15" x14ac:dyDescent="0.2">
      <c r="A1193" s="250"/>
      <c r="B1193" s="253"/>
      <c r="C1193" s="340" t="s">
        <v>527</v>
      </c>
      <c r="D1193" s="341"/>
      <c r="E1193" s="254">
        <v>6.3</v>
      </c>
      <c r="F1193" s="376"/>
      <c r="G1193" s="255"/>
      <c r="H1193" s="256"/>
      <c r="I1193" s="251"/>
      <c r="J1193" s="257"/>
      <c r="K1193" s="251"/>
      <c r="M1193" s="252" t="s">
        <v>527</v>
      </c>
      <c r="O1193" s="241"/>
    </row>
    <row r="1194" spans="1:15" x14ac:dyDescent="0.2">
      <c r="A1194" s="250"/>
      <c r="B1194" s="253"/>
      <c r="C1194" s="340" t="s">
        <v>528</v>
      </c>
      <c r="D1194" s="341"/>
      <c r="E1194" s="254">
        <v>5.34</v>
      </c>
      <c r="F1194" s="376"/>
      <c r="G1194" s="255"/>
      <c r="H1194" s="256"/>
      <c r="I1194" s="251"/>
      <c r="J1194" s="257"/>
      <c r="K1194" s="251"/>
      <c r="M1194" s="252" t="s">
        <v>528</v>
      </c>
      <c r="O1194" s="241"/>
    </row>
    <row r="1195" spans="1:15" x14ac:dyDescent="0.2">
      <c r="A1195" s="250"/>
      <c r="B1195" s="253"/>
      <c r="C1195" s="340" t="s">
        <v>529</v>
      </c>
      <c r="D1195" s="341"/>
      <c r="E1195" s="254">
        <v>3.78</v>
      </c>
      <c r="F1195" s="376"/>
      <c r="G1195" s="255"/>
      <c r="H1195" s="256"/>
      <c r="I1195" s="251"/>
      <c r="J1195" s="257"/>
      <c r="K1195" s="251"/>
      <c r="M1195" s="252" t="s">
        <v>529</v>
      </c>
      <c r="O1195" s="241"/>
    </row>
    <row r="1196" spans="1:15" x14ac:dyDescent="0.2">
      <c r="A1196" s="250"/>
      <c r="B1196" s="253"/>
      <c r="C1196" s="340" t="s">
        <v>196</v>
      </c>
      <c r="D1196" s="341"/>
      <c r="E1196" s="254">
        <v>0</v>
      </c>
      <c r="F1196" s="376"/>
      <c r="G1196" s="255"/>
      <c r="H1196" s="256"/>
      <c r="I1196" s="251"/>
      <c r="J1196" s="257"/>
      <c r="K1196" s="251"/>
      <c r="M1196" s="252" t="s">
        <v>196</v>
      </c>
      <c r="O1196" s="241"/>
    </row>
    <row r="1197" spans="1:15" x14ac:dyDescent="0.2">
      <c r="A1197" s="250"/>
      <c r="B1197" s="253"/>
      <c r="C1197" s="340" t="s">
        <v>530</v>
      </c>
      <c r="D1197" s="341"/>
      <c r="E1197" s="254">
        <v>3.15</v>
      </c>
      <c r="F1197" s="376"/>
      <c r="G1197" s="255"/>
      <c r="H1197" s="256"/>
      <c r="I1197" s="251"/>
      <c r="J1197" s="257"/>
      <c r="K1197" s="251"/>
      <c r="M1197" s="252" t="s">
        <v>530</v>
      </c>
      <c r="O1197" s="241"/>
    </row>
    <row r="1198" spans="1:15" x14ac:dyDescent="0.2">
      <c r="A1198" s="250"/>
      <c r="B1198" s="253"/>
      <c r="C1198" s="340" t="s">
        <v>531</v>
      </c>
      <c r="D1198" s="341"/>
      <c r="E1198" s="254">
        <v>1.95</v>
      </c>
      <c r="F1198" s="376"/>
      <c r="G1198" s="255"/>
      <c r="H1198" s="256"/>
      <c r="I1198" s="251"/>
      <c r="J1198" s="257"/>
      <c r="K1198" s="251"/>
      <c r="M1198" s="252" t="s">
        <v>531</v>
      </c>
      <c r="O1198" s="241"/>
    </row>
    <row r="1199" spans="1:15" x14ac:dyDescent="0.2">
      <c r="A1199" s="250"/>
      <c r="B1199" s="253"/>
      <c r="C1199" s="340" t="s">
        <v>532</v>
      </c>
      <c r="D1199" s="341"/>
      <c r="E1199" s="254">
        <v>3.6150000000000002</v>
      </c>
      <c r="F1199" s="376"/>
      <c r="G1199" s="255"/>
      <c r="H1199" s="256"/>
      <c r="I1199" s="251"/>
      <c r="J1199" s="257"/>
      <c r="K1199" s="251"/>
      <c r="M1199" s="252" t="s">
        <v>532</v>
      </c>
      <c r="O1199" s="241"/>
    </row>
    <row r="1200" spans="1:15" x14ac:dyDescent="0.2">
      <c r="A1200" s="250"/>
      <c r="B1200" s="253"/>
      <c r="C1200" s="347" t="s">
        <v>187</v>
      </c>
      <c r="D1200" s="341"/>
      <c r="E1200" s="278">
        <v>50.373000000000005</v>
      </c>
      <c r="F1200" s="376"/>
      <c r="G1200" s="255"/>
      <c r="H1200" s="256"/>
      <c r="I1200" s="251"/>
      <c r="J1200" s="257"/>
      <c r="K1200" s="251"/>
      <c r="M1200" s="252" t="s">
        <v>187</v>
      </c>
      <c r="O1200" s="241"/>
    </row>
    <row r="1201" spans="1:80" x14ac:dyDescent="0.2">
      <c r="A1201" s="250"/>
      <c r="B1201" s="253"/>
      <c r="C1201" s="340" t="s">
        <v>832</v>
      </c>
      <c r="D1201" s="341"/>
      <c r="E1201" s="254">
        <v>10.0746</v>
      </c>
      <c r="F1201" s="376"/>
      <c r="G1201" s="255"/>
      <c r="H1201" s="256"/>
      <c r="I1201" s="251"/>
      <c r="J1201" s="257"/>
      <c r="K1201" s="251"/>
      <c r="M1201" s="252" t="s">
        <v>832</v>
      </c>
      <c r="O1201" s="241"/>
    </row>
    <row r="1202" spans="1:80" ht="22.5" x14ac:dyDescent="0.2">
      <c r="A1202" s="242">
        <v>91</v>
      </c>
      <c r="B1202" s="243" t="s">
        <v>833</v>
      </c>
      <c r="C1202" s="244" t="s">
        <v>834</v>
      </c>
      <c r="D1202" s="245" t="s">
        <v>112</v>
      </c>
      <c r="E1202" s="246">
        <v>161.15350000000001</v>
      </c>
      <c r="F1202" s="375"/>
      <c r="G1202" s="247">
        <f>E1202*F1202</f>
        <v>0</v>
      </c>
      <c r="H1202" s="248">
        <v>5.2500000000000003E-3</v>
      </c>
      <c r="I1202" s="249">
        <f>E1202*H1202</f>
        <v>0.84605587500000012</v>
      </c>
      <c r="J1202" s="248">
        <v>0</v>
      </c>
      <c r="K1202" s="249">
        <f>E1202*J1202</f>
        <v>0</v>
      </c>
      <c r="O1202" s="241">
        <v>2</v>
      </c>
      <c r="AA1202" s="214">
        <v>1</v>
      </c>
      <c r="AB1202" s="214">
        <v>7</v>
      </c>
      <c r="AC1202" s="214">
        <v>7</v>
      </c>
      <c r="AZ1202" s="214">
        <v>2</v>
      </c>
      <c r="BA1202" s="214">
        <f>IF(AZ1202=1,G1202,0)</f>
        <v>0</v>
      </c>
      <c r="BB1202" s="214">
        <f>IF(AZ1202=2,G1202,0)</f>
        <v>0</v>
      </c>
      <c r="BC1202" s="214">
        <f>IF(AZ1202=3,G1202,0)</f>
        <v>0</v>
      </c>
      <c r="BD1202" s="214">
        <f>IF(AZ1202=4,G1202,0)</f>
        <v>0</v>
      </c>
      <c r="BE1202" s="214">
        <f>IF(AZ1202=5,G1202,0)</f>
        <v>0</v>
      </c>
      <c r="CA1202" s="241">
        <v>1</v>
      </c>
      <c r="CB1202" s="241">
        <v>7</v>
      </c>
    </row>
    <row r="1203" spans="1:80" x14ac:dyDescent="0.2">
      <c r="A1203" s="250"/>
      <c r="B1203" s="253"/>
      <c r="C1203" s="340" t="s">
        <v>181</v>
      </c>
      <c r="D1203" s="341"/>
      <c r="E1203" s="254">
        <v>0</v>
      </c>
      <c r="F1203" s="376"/>
      <c r="G1203" s="255"/>
      <c r="H1203" s="256"/>
      <c r="I1203" s="251"/>
      <c r="J1203" s="257"/>
      <c r="K1203" s="251"/>
      <c r="M1203" s="252" t="s">
        <v>181</v>
      </c>
      <c r="O1203" s="241"/>
    </row>
    <row r="1204" spans="1:80" x14ac:dyDescent="0.2">
      <c r="A1204" s="250"/>
      <c r="B1204" s="253"/>
      <c r="C1204" s="340" t="s">
        <v>634</v>
      </c>
      <c r="D1204" s="341"/>
      <c r="E1204" s="254">
        <v>50.372999999999998</v>
      </c>
      <c r="F1204" s="376"/>
      <c r="G1204" s="255"/>
      <c r="H1204" s="256"/>
      <c r="I1204" s="251"/>
      <c r="J1204" s="257"/>
      <c r="K1204" s="251"/>
      <c r="M1204" s="252" t="s">
        <v>634</v>
      </c>
      <c r="O1204" s="241"/>
    </row>
    <row r="1205" spans="1:80" x14ac:dyDescent="0.2">
      <c r="A1205" s="250"/>
      <c r="B1205" s="253"/>
      <c r="C1205" s="340" t="s">
        <v>635</v>
      </c>
      <c r="D1205" s="341"/>
      <c r="E1205" s="254">
        <v>105.7705</v>
      </c>
      <c r="F1205" s="376"/>
      <c r="G1205" s="255"/>
      <c r="H1205" s="256"/>
      <c r="I1205" s="251"/>
      <c r="J1205" s="257"/>
      <c r="K1205" s="251"/>
      <c r="M1205" s="252" t="s">
        <v>635</v>
      </c>
      <c r="O1205" s="241"/>
    </row>
    <row r="1206" spans="1:80" x14ac:dyDescent="0.2">
      <c r="A1206" s="250"/>
      <c r="B1206" s="253"/>
      <c r="C1206" s="340" t="s">
        <v>636</v>
      </c>
      <c r="D1206" s="341"/>
      <c r="E1206" s="254">
        <v>0</v>
      </c>
      <c r="F1206" s="376"/>
      <c r="G1206" s="255"/>
      <c r="H1206" s="256"/>
      <c r="I1206" s="251"/>
      <c r="J1206" s="257"/>
      <c r="K1206" s="251"/>
      <c r="M1206" s="252" t="s">
        <v>636</v>
      </c>
      <c r="O1206" s="241"/>
    </row>
    <row r="1207" spans="1:80" x14ac:dyDescent="0.2">
      <c r="A1207" s="250"/>
      <c r="B1207" s="253"/>
      <c r="C1207" s="340" t="s">
        <v>182</v>
      </c>
      <c r="D1207" s="341"/>
      <c r="E1207" s="254">
        <v>0</v>
      </c>
      <c r="F1207" s="376"/>
      <c r="G1207" s="255"/>
      <c r="H1207" s="256"/>
      <c r="I1207" s="251"/>
      <c r="J1207" s="257"/>
      <c r="K1207" s="251"/>
      <c r="M1207" s="252" t="s">
        <v>182</v>
      </c>
      <c r="O1207" s="241"/>
    </row>
    <row r="1208" spans="1:80" x14ac:dyDescent="0.2">
      <c r="A1208" s="250"/>
      <c r="B1208" s="253"/>
      <c r="C1208" s="340" t="s">
        <v>524</v>
      </c>
      <c r="D1208" s="341"/>
      <c r="E1208" s="254">
        <v>3</v>
      </c>
      <c r="F1208" s="376"/>
      <c r="G1208" s="255"/>
      <c r="H1208" s="256"/>
      <c r="I1208" s="251"/>
      <c r="J1208" s="257"/>
      <c r="K1208" s="251"/>
      <c r="M1208" s="252" t="s">
        <v>524</v>
      </c>
      <c r="O1208" s="241"/>
    </row>
    <row r="1209" spans="1:80" x14ac:dyDescent="0.2">
      <c r="A1209" s="250"/>
      <c r="B1209" s="253"/>
      <c r="C1209" s="340" t="s">
        <v>525</v>
      </c>
      <c r="D1209" s="341"/>
      <c r="E1209" s="254">
        <v>2.0099999999999998</v>
      </c>
      <c r="F1209" s="376"/>
      <c r="G1209" s="255"/>
      <c r="H1209" s="256"/>
      <c r="I1209" s="251"/>
      <c r="J1209" s="257"/>
      <c r="K1209" s="251"/>
      <c r="M1209" s="252" t="s">
        <v>525</v>
      </c>
      <c r="O1209" s="241"/>
    </row>
    <row r="1210" spans="1:80" ht="22.5" x14ac:dyDescent="0.2">
      <c r="A1210" s="242">
        <v>92</v>
      </c>
      <c r="B1210" s="243" t="s">
        <v>835</v>
      </c>
      <c r="C1210" s="244" t="s">
        <v>836</v>
      </c>
      <c r="D1210" s="245" t="s">
        <v>112</v>
      </c>
      <c r="E1210" s="246">
        <v>60.447600000000001</v>
      </c>
      <c r="F1210" s="375"/>
      <c r="G1210" s="247">
        <f>E1210*F1210</f>
        <v>0</v>
      </c>
      <c r="H1210" s="248">
        <v>5.1999999999999995E-4</v>
      </c>
      <c r="I1210" s="249">
        <f>E1210*H1210</f>
        <v>3.1432752000000001E-2</v>
      </c>
      <c r="J1210" s="248">
        <v>0</v>
      </c>
      <c r="K1210" s="249">
        <f>E1210*J1210</f>
        <v>0</v>
      </c>
      <c r="O1210" s="241">
        <v>2</v>
      </c>
      <c r="AA1210" s="214">
        <v>1</v>
      </c>
      <c r="AB1210" s="214">
        <v>7</v>
      </c>
      <c r="AC1210" s="214">
        <v>7</v>
      </c>
      <c r="AZ1210" s="214">
        <v>2</v>
      </c>
      <c r="BA1210" s="214">
        <f>IF(AZ1210=1,G1210,0)</f>
        <v>0</v>
      </c>
      <c r="BB1210" s="214">
        <f>IF(AZ1210=2,G1210,0)</f>
        <v>0</v>
      </c>
      <c r="BC1210" s="214">
        <f>IF(AZ1210=3,G1210,0)</f>
        <v>0</v>
      </c>
      <c r="BD1210" s="214">
        <f>IF(AZ1210=4,G1210,0)</f>
        <v>0</v>
      </c>
      <c r="BE1210" s="214">
        <f>IF(AZ1210=5,G1210,0)</f>
        <v>0</v>
      </c>
      <c r="CA1210" s="241">
        <v>1</v>
      </c>
      <c r="CB1210" s="241">
        <v>7</v>
      </c>
    </row>
    <row r="1211" spans="1:80" x14ac:dyDescent="0.2">
      <c r="A1211" s="250"/>
      <c r="B1211" s="253"/>
      <c r="C1211" s="340" t="s">
        <v>831</v>
      </c>
      <c r="D1211" s="341"/>
      <c r="E1211" s="254">
        <v>0</v>
      </c>
      <c r="F1211" s="376"/>
      <c r="G1211" s="255"/>
      <c r="H1211" s="256"/>
      <c r="I1211" s="251"/>
      <c r="J1211" s="257"/>
      <c r="K1211" s="251"/>
      <c r="M1211" s="252" t="s">
        <v>831</v>
      </c>
      <c r="O1211" s="241"/>
    </row>
    <row r="1212" spans="1:80" x14ac:dyDescent="0.2">
      <c r="A1212" s="250"/>
      <c r="B1212" s="253"/>
      <c r="C1212" s="340" t="s">
        <v>181</v>
      </c>
      <c r="D1212" s="341"/>
      <c r="E1212" s="254">
        <v>0</v>
      </c>
      <c r="F1212" s="376"/>
      <c r="G1212" s="255"/>
      <c r="H1212" s="256"/>
      <c r="I1212" s="251"/>
      <c r="J1212" s="257"/>
      <c r="K1212" s="251"/>
      <c r="M1212" s="252" t="s">
        <v>181</v>
      </c>
      <c r="O1212" s="241"/>
    </row>
    <row r="1213" spans="1:80" x14ac:dyDescent="0.2">
      <c r="A1213" s="250"/>
      <c r="B1213" s="253"/>
      <c r="C1213" s="340" t="s">
        <v>182</v>
      </c>
      <c r="D1213" s="341"/>
      <c r="E1213" s="254">
        <v>0</v>
      </c>
      <c r="F1213" s="376"/>
      <c r="G1213" s="255"/>
      <c r="H1213" s="256"/>
      <c r="I1213" s="251"/>
      <c r="J1213" s="257"/>
      <c r="K1213" s="251"/>
      <c r="M1213" s="252" t="s">
        <v>182</v>
      </c>
      <c r="O1213" s="241"/>
    </row>
    <row r="1214" spans="1:80" x14ac:dyDescent="0.2">
      <c r="A1214" s="250"/>
      <c r="B1214" s="253"/>
      <c r="C1214" s="340" t="s">
        <v>521</v>
      </c>
      <c r="D1214" s="341"/>
      <c r="E1214" s="254">
        <v>4.4400000000000004</v>
      </c>
      <c r="F1214" s="376"/>
      <c r="G1214" s="255"/>
      <c r="H1214" s="256"/>
      <c r="I1214" s="251"/>
      <c r="J1214" s="257"/>
      <c r="K1214" s="251"/>
      <c r="M1214" s="252" t="s">
        <v>521</v>
      </c>
      <c r="O1214" s="241"/>
    </row>
    <row r="1215" spans="1:80" x14ac:dyDescent="0.2">
      <c r="A1215" s="250"/>
      <c r="B1215" s="253"/>
      <c r="C1215" s="340" t="s">
        <v>522</v>
      </c>
      <c r="D1215" s="341"/>
      <c r="E1215" s="254">
        <v>6.4050000000000002</v>
      </c>
      <c r="F1215" s="376"/>
      <c r="G1215" s="255"/>
      <c r="H1215" s="256"/>
      <c r="I1215" s="251"/>
      <c r="J1215" s="257"/>
      <c r="K1215" s="251"/>
      <c r="M1215" s="252" t="s">
        <v>522</v>
      </c>
      <c r="O1215" s="241"/>
    </row>
    <row r="1216" spans="1:80" x14ac:dyDescent="0.2">
      <c r="A1216" s="250"/>
      <c r="B1216" s="253"/>
      <c r="C1216" s="340" t="s">
        <v>523</v>
      </c>
      <c r="D1216" s="341"/>
      <c r="E1216" s="254">
        <v>5.7030000000000003</v>
      </c>
      <c r="F1216" s="376"/>
      <c r="G1216" s="255"/>
      <c r="H1216" s="256"/>
      <c r="I1216" s="251"/>
      <c r="J1216" s="257"/>
      <c r="K1216" s="251"/>
      <c r="M1216" s="252" t="s">
        <v>523</v>
      </c>
      <c r="O1216" s="241"/>
    </row>
    <row r="1217" spans="1:80" x14ac:dyDescent="0.2">
      <c r="A1217" s="250"/>
      <c r="B1217" s="253"/>
      <c r="C1217" s="340" t="s">
        <v>524</v>
      </c>
      <c r="D1217" s="341"/>
      <c r="E1217" s="254">
        <v>3</v>
      </c>
      <c r="F1217" s="376"/>
      <c r="G1217" s="255"/>
      <c r="H1217" s="256"/>
      <c r="I1217" s="251"/>
      <c r="J1217" s="257"/>
      <c r="K1217" s="251"/>
      <c r="M1217" s="252" t="s">
        <v>524</v>
      </c>
      <c r="O1217" s="241"/>
    </row>
    <row r="1218" spans="1:80" x14ac:dyDescent="0.2">
      <c r="A1218" s="250"/>
      <c r="B1218" s="253"/>
      <c r="C1218" s="340" t="s">
        <v>525</v>
      </c>
      <c r="D1218" s="341"/>
      <c r="E1218" s="254">
        <v>2.0099999999999998</v>
      </c>
      <c r="F1218" s="376"/>
      <c r="G1218" s="255"/>
      <c r="H1218" s="256"/>
      <c r="I1218" s="251"/>
      <c r="J1218" s="257"/>
      <c r="K1218" s="251"/>
      <c r="M1218" s="252" t="s">
        <v>525</v>
      </c>
      <c r="O1218" s="241"/>
    </row>
    <row r="1219" spans="1:80" x14ac:dyDescent="0.2">
      <c r="A1219" s="250"/>
      <c r="B1219" s="253"/>
      <c r="C1219" s="340" t="s">
        <v>188</v>
      </c>
      <c r="D1219" s="341"/>
      <c r="E1219" s="254">
        <v>0</v>
      </c>
      <c r="F1219" s="376"/>
      <c r="G1219" s="255"/>
      <c r="H1219" s="256"/>
      <c r="I1219" s="251"/>
      <c r="J1219" s="257"/>
      <c r="K1219" s="251"/>
      <c r="M1219" s="252" t="s">
        <v>188</v>
      </c>
      <c r="O1219" s="241"/>
    </row>
    <row r="1220" spans="1:80" x14ac:dyDescent="0.2">
      <c r="A1220" s="250"/>
      <c r="B1220" s="253"/>
      <c r="C1220" s="340" t="s">
        <v>526</v>
      </c>
      <c r="D1220" s="341"/>
      <c r="E1220" s="254">
        <v>4.68</v>
      </c>
      <c r="F1220" s="376"/>
      <c r="G1220" s="255"/>
      <c r="H1220" s="256"/>
      <c r="I1220" s="251"/>
      <c r="J1220" s="257"/>
      <c r="K1220" s="251"/>
      <c r="M1220" s="252" t="s">
        <v>526</v>
      </c>
      <c r="O1220" s="241"/>
    </row>
    <row r="1221" spans="1:80" x14ac:dyDescent="0.2">
      <c r="A1221" s="250"/>
      <c r="B1221" s="253"/>
      <c r="C1221" s="340" t="s">
        <v>527</v>
      </c>
      <c r="D1221" s="341"/>
      <c r="E1221" s="254">
        <v>6.3</v>
      </c>
      <c r="F1221" s="376"/>
      <c r="G1221" s="255"/>
      <c r="H1221" s="256"/>
      <c r="I1221" s="251"/>
      <c r="J1221" s="257"/>
      <c r="K1221" s="251"/>
      <c r="M1221" s="252" t="s">
        <v>527</v>
      </c>
      <c r="O1221" s="241"/>
    </row>
    <row r="1222" spans="1:80" x14ac:dyDescent="0.2">
      <c r="A1222" s="250"/>
      <c r="B1222" s="253"/>
      <c r="C1222" s="340" t="s">
        <v>528</v>
      </c>
      <c r="D1222" s="341"/>
      <c r="E1222" s="254">
        <v>5.34</v>
      </c>
      <c r="F1222" s="376"/>
      <c r="G1222" s="255"/>
      <c r="H1222" s="256"/>
      <c r="I1222" s="251"/>
      <c r="J1222" s="257"/>
      <c r="K1222" s="251"/>
      <c r="M1222" s="252" t="s">
        <v>528</v>
      </c>
      <c r="O1222" s="241"/>
    </row>
    <row r="1223" spans="1:80" x14ac:dyDescent="0.2">
      <c r="A1223" s="250"/>
      <c r="B1223" s="253"/>
      <c r="C1223" s="340" t="s">
        <v>529</v>
      </c>
      <c r="D1223" s="341"/>
      <c r="E1223" s="254">
        <v>3.78</v>
      </c>
      <c r="F1223" s="376"/>
      <c r="G1223" s="255"/>
      <c r="H1223" s="256"/>
      <c r="I1223" s="251"/>
      <c r="J1223" s="257"/>
      <c r="K1223" s="251"/>
      <c r="M1223" s="252" t="s">
        <v>529</v>
      </c>
      <c r="O1223" s="241"/>
    </row>
    <row r="1224" spans="1:80" x14ac:dyDescent="0.2">
      <c r="A1224" s="250"/>
      <c r="B1224" s="253"/>
      <c r="C1224" s="340" t="s">
        <v>196</v>
      </c>
      <c r="D1224" s="341"/>
      <c r="E1224" s="254">
        <v>0</v>
      </c>
      <c r="F1224" s="376"/>
      <c r="G1224" s="255"/>
      <c r="H1224" s="256"/>
      <c r="I1224" s="251"/>
      <c r="J1224" s="257"/>
      <c r="K1224" s="251"/>
      <c r="M1224" s="252" t="s">
        <v>196</v>
      </c>
      <c r="O1224" s="241"/>
    </row>
    <row r="1225" spans="1:80" x14ac:dyDescent="0.2">
      <c r="A1225" s="250"/>
      <c r="B1225" s="253"/>
      <c r="C1225" s="340" t="s">
        <v>530</v>
      </c>
      <c r="D1225" s="341"/>
      <c r="E1225" s="254">
        <v>3.15</v>
      </c>
      <c r="F1225" s="376"/>
      <c r="G1225" s="255"/>
      <c r="H1225" s="256"/>
      <c r="I1225" s="251"/>
      <c r="J1225" s="257"/>
      <c r="K1225" s="251"/>
      <c r="M1225" s="252" t="s">
        <v>530</v>
      </c>
      <c r="O1225" s="241"/>
    </row>
    <row r="1226" spans="1:80" x14ac:dyDescent="0.2">
      <c r="A1226" s="250"/>
      <c r="B1226" s="253"/>
      <c r="C1226" s="340" t="s">
        <v>531</v>
      </c>
      <c r="D1226" s="341"/>
      <c r="E1226" s="254">
        <v>1.95</v>
      </c>
      <c r="F1226" s="376"/>
      <c r="G1226" s="255"/>
      <c r="H1226" s="256"/>
      <c r="I1226" s="251"/>
      <c r="J1226" s="257"/>
      <c r="K1226" s="251"/>
      <c r="M1226" s="252" t="s">
        <v>531</v>
      </c>
      <c r="O1226" s="241"/>
    </row>
    <row r="1227" spans="1:80" x14ac:dyDescent="0.2">
      <c r="A1227" s="250"/>
      <c r="B1227" s="253"/>
      <c r="C1227" s="340" t="s">
        <v>532</v>
      </c>
      <c r="D1227" s="341"/>
      <c r="E1227" s="254">
        <v>3.6150000000000002</v>
      </c>
      <c r="F1227" s="376"/>
      <c r="G1227" s="255"/>
      <c r="H1227" s="256"/>
      <c r="I1227" s="251"/>
      <c r="J1227" s="257"/>
      <c r="K1227" s="251"/>
      <c r="M1227" s="252" t="s">
        <v>532</v>
      </c>
      <c r="O1227" s="241"/>
    </row>
    <row r="1228" spans="1:80" x14ac:dyDescent="0.2">
      <c r="A1228" s="250"/>
      <c r="B1228" s="253"/>
      <c r="C1228" s="347" t="s">
        <v>187</v>
      </c>
      <c r="D1228" s="341"/>
      <c r="E1228" s="278">
        <v>50.373000000000005</v>
      </c>
      <c r="F1228" s="376"/>
      <c r="G1228" s="255"/>
      <c r="H1228" s="256"/>
      <c r="I1228" s="251"/>
      <c r="J1228" s="257"/>
      <c r="K1228" s="251"/>
      <c r="M1228" s="252" t="s">
        <v>187</v>
      </c>
      <c r="O1228" s="241"/>
    </row>
    <row r="1229" spans="1:80" x14ac:dyDescent="0.2">
      <c r="A1229" s="250"/>
      <c r="B1229" s="253"/>
      <c r="C1229" s="340" t="s">
        <v>832</v>
      </c>
      <c r="D1229" s="341"/>
      <c r="E1229" s="254">
        <v>10.0746</v>
      </c>
      <c r="F1229" s="376"/>
      <c r="G1229" s="255"/>
      <c r="H1229" s="256"/>
      <c r="I1229" s="251"/>
      <c r="J1229" s="257"/>
      <c r="K1229" s="251"/>
      <c r="M1229" s="252" t="s">
        <v>832</v>
      </c>
      <c r="O1229" s="241"/>
    </row>
    <row r="1230" spans="1:80" x14ac:dyDescent="0.2">
      <c r="A1230" s="242">
        <v>93</v>
      </c>
      <c r="B1230" s="243" t="s">
        <v>837</v>
      </c>
      <c r="C1230" s="244" t="s">
        <v>838</v>
      </c>
      <c r="D1230" s="245" t="s">
        <v>136</v>
      </c>
      <c r="E1230" s="246">
        <v>314.23500000000001</v>
      </c>
      <c r="F1230" s="375"/>
      <c r="G1230" s="247">
        <f>E1230*F1230</f>
        <v>0</v>
      </c>
      <c r="H1230" s="248">
        <v>0</v>
      </c>
      <c r="I1230" s="249">
        <f>E1230*H1230</f>
        <v>0</v>
      </c>
      <c r="J1230" s="248"/>
      <c r="K1230" s="249">
        <f>E1230*J1230</f>
        <v>0</v>
      </c>
      <c r="O1230" s="241">
        <v>2</v>
      </c>
      <c r="AA1230" s="214">
        <v>12</v>
      </c>
      <c r="AB1230" s="214">
        <v>0</v>
      </c>
      <c r="AC1230" s="214">
        <v>224</v>
      </c>
      <c r="AZ1230" s="214">
        <v>2</v>
      </c>
      <c r="BA1230" s="214">
        <f>IF(AZ1230=1,G1230,0)</f>
        <v>0</v>
      </c>
      <c r="BB1230" s="214">
        <f>IF(AZ1230=2,G1230,0)</f>
        <v>0</v>
      </c>
      <c r="BC1230" s="214">
        <f>IF(AZ1230=3,G1230,0)</f>
        <v>0</v>
      </c>
      <c r="BD1230" s="214">
        <f>IF(AZ1230=4,G1230,0)</f>
        <v>0</v>
      </c>
      <c r="BE1230" s="214">
        <f>IF(AZ1230=5,G1230,0)</f>
        <v>0</v>
      </c>
      <c r="CA1230" s="241">
        <v>12</v>
      </c>
      <c r="CB1230" s="241">
        <v>0</v>
      </c>
    </row>
    <row r="1231" spans="1:80" ht="22.5" x14ac:dyDescent="0.2">
      <c r="A1231" s="250"/>
      <c r="B1231" s="253"/>
      <c r="C1231" s="340" t="s">
        <v>435</v>
      </c>
      <c r="D1231" s="341"/>
      <c r="E1231" s="254">
        <v>0</v>
      </c>
      <c r="F1231" s="376"/>
      <c r="G1231" s="255"/>
      <c r="H1231" s="256"/>
      <c r="I1231" s="251"/>
      <c r="J1231" s="257"/>
      <c r="K1231" s="251"/>
      <c r="M1231" s="252" t="s">
        <v>435</v>
      </c>
      <c r="O1231" s="241"/>
    </row>
    <row r="1232" spans="1:80" x14ac:dyDescent="0.2">
      <c r="A1232" s="250"/>
      <c r="B1232" s="253"/>
      <c r="C1232" s="340" t="s">
        <v>181</v>
      </c>
      <c r="D1232" s="341"/>
      <c r="E1232" s="254">
        <v>0</v>
      </c>
      <c r="F1232" s="376"/>
      <c r="G1232" s="255"/>
      <c r="H1232" s="256"/>
      <c r="I1232" s="251"/>
      <c r="J1232" s="257"/>
      <c r="K1232" s="251"/>
      <c r="M1232" s="252" t="s">
        <v>181</v>
      </c>
      <c r="O1232" s="241"/>
    </row>
    <row r="1233" spans="1:15" x14ac:dyDescent="0.2">
      <c r="A1233" s="250"/>
      <c r="B1233" s="253"/>
      <c r="C1233" s="340" t="s">
        <v>182</v>
      </c>
      <c r="D1233" s="341"/>
      <c r="E1233" s="254">
        <v>0</v>
      </c>
      <c r="F1233" s="376"/>
      <c r="G1233" s="255"/>
      <c r="H1233" s="256"/>
      <c r="I1233" s="251"/>
      <c r="J1233" s="257"/>
      <c r="K1233" s="251"/>
      <c r="M1233" s="252" t="s">
        <v>182</v>
      </c>
      <c r="O1233" s="241"/>
    </row>
    <row r="1234" spans="1:15" x14ac:dyDescent="0.2">
      <c r="A1234" s="250"/>
      <c r="B1234" s="253"/>
      <c r="C1234" s="340" t="s">
        <v>839</v>
      </c>
      <c r="D1234" s="341"/>
      <c r="E1234" s="254">
        <v>48.734999999999999</v>
      </c>
      <c r="F1234" s="376"/>
      <c r="G1234" s="255"/>
      <c r="H1234" s="256"/>
      <c r="I1234" s="251"/>
      <c r="J1234" s="257"/>
      <c r="K1234" s="251"/>
      <c r="M1234" s="252" t="s">
        <v>839</v>
      </c>
      <c r="O1234" s="241"/>
    </row>
    <row r="1235" spans="1:15" x14ac:dyDescent="0.2">
      <c r="A1235" s="250"/>
      <c r="B1235" s="253"/>
      <c r="C1235" s="340" t="s">
        <v>699</v>
      </c>
      <c r="D1235" s="341"/>
      <c r="E1235" s="254">
        <v>14.8</v>
      </c>
      <c r="F1235" s="376"/>
      <c r="G1235" s="255"/>
      <c r="H1235" s="256"/>
      <c r="I1235" s="251"/>
      <c r="J1235" s="257"/>
      <c r="K1235" s="251"/>
      <c r="M1235" s="252" t="s">
        <v>699</v>
      </c>
      <c r="O1235" s="241"/>
    </row>
    <row r="1236" spans="1:15" x14ac:dyDescent="0.2">
      <c r="A1236" s="250"/>
      <c r="B1236" s="253"/>
      <c r="C1236" s="340" t="s">
        <v>840</v>
      </c>
      <c r="D1236" s="341"/>
      <c r="E1236" s="254">
        <v>21.35</v>
      </c>
      <c r="F1236" s="376"/>
      <c r="G1236" s="255"/>
      <c r="H1236" s="256"/>
      <c r="I1236" s="251"/>
      <c r="J1236" s="257"/>
      <c r="K1236" s="251"/>
      <c r="M1236" s="252" t="s">
        <v>840</v>
      </c>
      <c r="O1236" s="241"/>
    </row>
    <row r="1237" spans="1:15" x14ac:dyDescent="0.2">
      <c r="A1237" s="250"/>
      <c r="B1237" s="253"/>
      <c r="C1237" s="340" t="s">
        <v>841</v>
      </c>
      <c r="D1237" s="341"/>
      <c r="E1237" s="254">
        <v>19.010000000000002</v>
      </c>
      <c r="F1237" s="376"/>
      <c r="G1237" s="255"/>
      <c r="H1237" s="256"/>
      <c r="I1237" s="251"/>
      <c r="J1237" s="257"/>
      <c r="K1237" s="251"/>
      <c r="M1237" s="252" t="s">
        <v>841</v>
      </c>
      <c r="O1237" s="241"/>
    </row>
    <row r="1238" spans="1:15" x14ac:dyDescent="0.2">
      <c r="A1238" s="250"/>
      <c r="B1238" s="253"/>
      <c r="C1238" s="340" t="s">
        <v>309</v>
      </c>
      <c r="D1238" s="341"/>
      <c r="E1238" s="254">
        <v>10</v>
      </c>
      <c r="F1238" s="376"/>
      <c r="G1238" s="255"/>
      <c r="H1238" s="256"/>
      <c r="I1238" s="251"/>
      <c r="J1238" s="257"/>
      <c r="K1238" s="251"/>
      <c r="M1238" s="252" t="s">
        <v>309</v>
      </c>
      <c r="O1238" s="241"/>
    </row>
    <row r="1239" spans="1:15" x14ac:dyDescent="0.2">
      <c r="A1239" s="250"/>
      <c r="B1239" s="253"/>
      <c r="C1239" s="340" t="s">
        <v>842</v>
      </c>
      <c r="D1239" s="341"/>
      <c r="E1239" s="254">
        <v>6.7</v>
      </c>
      <c r="F1239" s="376"/>
      <c r="G1239" s="255"/>
      <c r="H1239" s="256"/>
      <c r="I1239" s="251"/>
      <c r="J1239" s="257"/>
      <c r="K1239" s="251"/>
      <c r="M1239" s="252" t="s">
        <v>842</v>
      </c>
      <c r="O1239" s="241"/>
    </row>
    <row r="1240" spans="1:15" x14ac:dyDescent="0.2">
      <c r="A1240" s="250"/>
      <c r="B1240" s="253"/>
      <c r="C1240" s="347" t="s">
        <v>187</v>
      </c>
      <c r="D1240" s="341"/>
      <c r="E1240" s="278">
        <v>120.595</v>
      </c>
      <c r="F1240" s="376"/>
      <c r="G1240" s="255"/>
      <c r="H1240" s="256"/>
      <c r="I1240" s="251"/>
      <c r="J1240" s="257"/>
      <c r="K1240" s="251"/>
      <c r="M1240" s="252" t="s">
        <v>187</v>
      </c>
      <c r="O1240" s="241"/>
    </row>
    <row r="1241" spans="1:15" x14ac:dyDescent="0.2">
      <c r="A1241" s="250"/>
      <c r="B1241" s="253"/>
      <c r="C1241" s="340" t="s">
        <v>188</v>
      </c>
      <c r="D1241" s="341"/>
      <c r="E1241" s="254">
        <v>0</v>
      </c>
      <c r="F1241" s="376"/>
      <c r="G1241" s="255"/>
      <c r="H1241" s="256"/>
      <c r="I1241" s="251"/>
      <c r="J1241" s="257"/>
      <c r="K1241" s="251"/>
      <c r="M1241" s="252" t="s">
        <v>188</v>
      </c>
      <c r="O1241" s="241"/>
    </row>
    <row r="1242" spans="1:15" x14ac:dyDescent="0.2">
      <c r="A1242" s="250"/>
      <c r="B1242" s="253"/>
      <c r="C1242" s="340" t="s">
        <v>311</v>
      </c>
      <c r="D1242" s="341"/>
      <c r="E1242" s="254">
        <v>15.6</v>
      </c>
      <c r="F1242" s="376"/>
      <c r="G1242" s="255"/>
      <c r="H1242" s="256"/>
      <c r="I1242" s="251"/>
      <c r="J1242" s="257"/>
      <c r="K1242" s="251"/>
      <c r="M1242" s="252" t="s">
        <v>311</v>
      </c>
      <c r="O1242" s="241"/>
    </row>
    <row r="1243" spans="1:15" x14ac:dyDescent="0.2">
      <c r="A1243" s="250"/>
      <c r="B1243" s="253"/>
      <c r="C1243" s="340" t="s">
        <v>843</v>
      </c>
      <c r="D1243" s="341"/>
      <c r="E1243" s="254">
        <v>21</v>
      </c>
      <c r="F1243" s="376"/>
      <c r="G1243" s="255"/>
      <c r="H1243" s="256"/>
      <c r="I1243" s="251"/>
      <c r="J1243" s="257"/>
      <c r="K1243" s="251"/>
      <c r="M1243" s="252" t="s">
        <v>843</v>
      </c>
      <c r="O1243" s="241"/>
    </row>
    <row r="1244" spans="1:15" x14ac:dyDescent="0.2">
      <c r="A1244" s="250"/>
      <c r="B1244" s="253"/>
      <c r="C1244" s="340" t="s">
        <v>844</v>
      </c>
      <c r="D1244" s="341"/>
      <c r="E1244" s="254">
        <v>20.3</v>
      </c>
      <c r="F1244" s="376"/>
      <c r="G1244" s="255"/>
      <c r="H1244" s="256"/>
      <c r="I1244" s="251"/>
      <c r="J1244" s="257"/>
      <c r="K1244" s="251"/>
      <c r="M1244" s="252" t="s">
        <v>844</v>
      </c>
      <c r="O1244" s="241"/>
    </row>
    <row r="1245" spans="1:15" x14ac:dyDescent="0.2">
      <c r="A1245" s="250"/>
      <c r="B1245" s="253"/>
      <c r="C1245" s="340" t="s">
        <v>845</v>
      </c>
      <c r="D1245" s="341"/>
      <c r="E1245" s="254">
        <v>22.9</v>
      </c>
      <c r="F1245" s="376"/>
      <c r="G1245" s="255"/>
      <c r="H1245" s="256"/>
      <c r="I1245" s="251"/>
      <c r="J1245" s="257"/>
      <c r="K1245" s="251"/>
      <c r="M1245" s="252" t="s">
        <v>845</v>
      </c>
      <c r="O1245" s="241"/>
    </row>
    <row r="1246" spans="1:15" x14ac:dyDescent="0.2">
      <c r="A1246" s="250"/>
      <c r="B1246" s="253"/>
      <c r="C1246" s="347" t="s">
        <v>187</v>
      </c>
      <c r="D1246" s="341"/>
      <c r="E1246" s="278">
        <v>79.800000000000011</v>
      </c>
      <c r="F1246" s="376"/>
      <c r="G1246" s="255"/>
      <c r="H1246" s="256"/>
      <c r="I1246" s="251"/>
      <c r="J1246" s="257"/>
      <c r="K1246" s="251"/>
      <c r="M1246" s="252" t="s">
        <v>187</v>
      </c>
      <c r="O1246" s="241"/>
    </row>
    <row r="1247" spans="1:15" x14ac:dyDescent="0.2">
      <c r="A1247" s="250"/>
      <c r="B1247" s="253"/>
      <c r="C1247" s="340" t="s">
        <v>196</v>
      </c>
      <c r="D1247" s="341"/>
      <c r="E1247" s="254">
        <v>0</v>
      </c>
      <c r="F1247" s="376"/>
      <c r="G1247" s="255"/>
      <c r="H1247" s="256"/>
      <c r="I1247" s="251"/>
      <c r="J1247" s="257"/>
      <c r="K1247" s="251"/>
      <c r="M1247" s="252" t="s">
        <v>196</v>
      </c>
      <c r="O1247" s="241"/>
    </row>
    <row r="1248" spans="1:15" x14ac:dyDescent="0.2">
      <c r="A1248" s="250"/>
      <c r="B1248" s="253"/>
      <c r="C1248" s="340" t="s">
        <v>846</v>
      </c>
      <c r="D1248" s="341"/>
      <c r="E1248" s="254">
        <v>19.989999999999998</v>
      </c>
      <c r="F1248" s="376"/>
      <c r="G1248" s="255"/>
      <c r="H1248" s="256"/>
      <c r="I1248" s="251"/>
      <c r="J1248" s="257"/>
      <c r="K1248" s="251"/>
      <c r="M1248" s="252" t="s">
        <v>846</v>
      </c>
      <c r="O1248" s="241"/>
    </row>
    <row r="1249" spans="1:80" x14ac:dyDescent="0.2">
      <c r="A1249" s="250"/>
      <c r="B1249" s="253"/>
      <c r="C1249" s="340" t="s">
        <v>847</v>
      </c>
      <c r="D1249" s="341"/>
      <c r="E1249" s="254">
        <v>21.5</v>
      </c>
      <c r="F1249" s="376"/>
      <c r="G1249" s="255"/>
      <c r="H1249" s="256"/>
      <c r="I1249" s="251"/>
      <c r="J1249" s="257"/>
      <c r="K1249" s="251"/>
      <c r="M1249" s="252" t="s">
        <v>847</v>
      </c>
      <c r="O1249" s="241"/>
    </row>
    <row r="1250" spans="1:80" x14ac:dyDescent="0.2">
      <c r="A1250" s="250"/>
      <c r="B1250" s="253"/>
      <c r="C1250" s="340" t="s">
        <v>848</v>
      </c>
      <c r="D1250" s="341"/>
      <c r="E1250" s="254">
        <v>18</v>
      </c>
      <c r="F1250" s="376"/>
      <c r="G1250" s="255"/>
      <c r="H1250" s="256"/>
      <c r="I1250" s="251"/>
      <c r="J1250" s="257"/>
      <c r="K1250" s="251"/>
      <c r="M1250" s="252" t="s">
        <v>848</v>
      </c>
      <c r="O1250" s="241"/>
    </row>
    <row r="1251" spans="1:80" x14ac:dyDescent="0.2">
      <c r="A1251" s="250"/>
      <c r="B1251" s="253"/>
      <c r="C1251" s="340" t="s">
        <v>849</v>
      </c>
      <c r="D1251" s="341"/>
      <c r="E1251" s="254">
        <v>17.8</v>
      </c>
      <c r="F1251" s="376"/>
      <c r="G1251" s="255"/>
      <c r="H1251" s="256"/>
      <c r="I1251" s="251"/>
      <c r="J1251" s="257"/>
      <c r="K1251" s="251"/>
      <c r="M1251" s="252" t="s">
        <v>849</v>
      </c>
      <c r="O1251" s="241"/>
    </row>
    <row r="1252" spans="1:80" x14ac:dyDescent="0.2">
      <c r="A1252" s="250"/>
      <c r="B1252" s="253"/>
      <c r="C1252" s="340" t="s">
        <v>850</v>
      </c>
      <c r="D1252" s="341"/>
      <c r="E1252" s="254">
        <v>24.5</v>
      </c>
      <c r="F1252" s="376"/>
      <c r="G1252" s="255"/>
      <c r="H1252" s="256"/>
      <c r="I1252" s="251"/>
      <c r="J1252" s="257"/>
      <c r="K1252" s="251"/>
      <c r="M1252" s="252" t="s">
        <v>850</v>
      </c>
      <c r="O1252" s="241"/>
    </row>
    <row r="1253" spans="1:80" x14ac:dyDescent="0.2">
      <c r="A1253" s="250"/>
      <c r="B1253" s="253"/>
      <c r="C1253" s="340" t="s">
        <v>702</v>
      </c>
      <c r="D1253" s="341"/>
      <c r="E1253" s="254">
        <v>12.05</v>
      </c>
      <c r="F1253" s="376"/>
      <c r="G1253" s="255"/>
      <c r="H1253" s="256"/>
      <c r="I1253" s="251"/>
      <c r="J1253" s="257"/>
      <c r="K1253" s="251"/>
      <c r="M1253" s="252" t="s">
        <v>702</v>
      </c>
      <c r="O1253" s="241"/>
    </row>
    <row r="1254" spans="1:80" x14ac:dyDescent="0.2">
      <c r="A1254" s="250"/>
      <c r="B1254" s="253"/>
      <c r="C1254" s="347" t="s">
        <v>187</v>
      </c>
      <c r="D1254" s="341"/>
      <c r="E1254" s="278">
        <v>113.83999999999999</v>
      </c>
      <c r="F1254" s="376"/>
      <c r="G1254" s="255"/>
      <c r="H1254" s="256"/>
      <c r="I1254" s="251"/>
      <c r="J1254" s="257"/>
      <c r="K1254" s="251"/>
      <c r="M1254" s="252" t="s">
        <v>187</v>
      </c>
      <c r="O1254" s="241"/>
    </row>
    <row r="1255" spans="1:80" x14ac:dyDescent="0.2">
      <c r="A1255" s="242">
        <v>94</v>
      </c>
      <c r="B1255" s="243" t="s">
        <v>851</v>
      </c>
      <c r="C1255" s="244" t="s">
        <v>852</v>
      </c>
      <c r="D1255" s="245" t="s">
        <v>112</v>
      </c>
      <c r="E1255" s="246">
        <v>68.003600000000006</v>
      </c>
      <c r="F1255" s="375"/>
      <c r="G1255" s="247">
        <f>E1255*F1255</f>
        <v>0</v>
      </c>
      <c r="H1255" s="248">
        <v>2.0000000000000001E-4</v>
      </c>
      <c r="I1255" s="249">
        <f>E1255*H1255</f>
        <v>1.3600720000000002E-2</v>
      </c>
      <c r="J1255" s="248"/>
      <c r="K1255" s="249">
        <f>E1255*J1255</f>
        <v>0</v>
      </c>
      <c r="O1255" s="241">
        <v>2</v>
      </c>
      <c r="AA1255" s="214">
        <v>3</v>
      </c>
      <c r="AB1255" s="214">
        <v>1</v>
      </c>
      <c r="AC1255" s="214">
        <v>2832314012</v>
      </c>
      <c r="AZ1255" s="214">
        <v>2</v>
      </c>
      <c r="BA1255" s="214">
        <f>IF(AZ1255=1,G1255,0)</f>
        <v>0</v>
      </c>
      <c r="BB1255" s="214">
        <f>IF(AZ1255=2,G1255,0)</f>
        <v>0</v>
      </c>
      <c r="BC1255" s="214">
        <f>IF(AZ1255=3,G1255,0)</f>
        <v>0</v>
      </c>
      <c r="BD1255" s="214">
        <f>IF(AZ1255=4,G1255,0)</f>
        <v>0</v>
      </c>
      <c r="BE1255" s="214">
        <f>IF(AZ1255=5,G1255,0)</f>
        <v>0</v>
      </c>
      <c r="CA1255" s="241">
        <v>3</v>
      </c>
      <c r="CB1255" s="241">
        <v>1</v>
      </c>
    </row>
    <row r="1256" spans="1:80" x14ac:dyDescent="0.2">
      <c r="A1256" s="250"/>
      <c r="B1256" s="253"/>
      <c r="C1256" s="340" t="s">
        <v>831</v>
      </c>
      <c r="D1256" s="341"/>
      <c r="E1256" s="254">
        <v>0</v>
      </c>
      <c r="F1256" s="376"/>
      <c r="G1256" s="255"/>
      <c r="H1256" s="256"/>
      <c r="I1256" s="251"/>
      <c r="J1256" s="257"/>
      <c r="K1256" s="251"/>
      <c r="M1256" s="252" t="s">
        <v>831</v>
      </c>
      <c r="O1256" s="241"/>
    </row>
    <row r="1257" spans="1:80" x14ac:dyDescent="0.2">
      <c r="A1257" s="250"/>
      <c r="B1257" s="253"/>
      <c r="C1257" s="340" t="s">
        <v>181</v>
      </c>
      <c r="D1257" s="341"/>
      <c r="E1257" s="254">
        <v>0</v>
      </c>
      <c r="F1257" s="376"/>
      <c r="G1257" s="255"/>
      <c r="H1257" s="256"/>
      <c r="I1257" s="251"/>
      <c r="J1257" s="257"/>
      <c r="K1257" s="251"/>
      <c r="M1257" s="252" t="s">
        <v>181</v>
      </c>
      <c r="O1257" s="241"/>
    </row>
    <row r="1258" spans="1:80" x14ac:dyDescent="0.2">
      <c r="A1258" s="250"/>
      <c r="B1258" s="253"/>
      <c r="C1258" s="340" t="s">
        <v>182</v>
      </c>
      <c r="D1258" s="341"/>
      <c r="E1258" s="254">
        <v>0</v>
      </c>
      <c r="F1258" s="376"/>
      <c r="G1258" s="255"/>
      <c r="H1258" s="256"/>
      <c r="I1258" s="251"/>
      <c r="J1258" s="257"/>
      <c r="K1258" s="251"/>
      <c r="M1258" s="252" t="s">
        <v>182</v>
      </c>
      <c r="O1258" s="241"/>
    </row>
    <row r="1259" spans="1:80" x14ac:dyDescent="0.2">
      <c r="A1259" s="250"/>
      <c r="B1259" s="253"/>
      <c r="C1259" s="340" t="s">
        <v>521</v>
      </c>
      <c r="D1259" s="341"/>
      <c r="E1259" s="254">
        <v>4.4400000000000004</v>
      </c>
      <c r="F1259" s="376"/>
      <c r="G1259" s="255"/>
      <c r="H1259" s="256"/>
      <c r="I1259" s="251"/>
      <c r="J1259" s="257"/>
      <c r="K1259" s="251"/>
      <c r="M1259" s="252" t="s">
        <v>521</v>
      </c>
      <c r="O1259" s="241"/>
    </row>
    <row r="1260" spans="1:80" x14ac:dyDescent="0.2">
      <c r="A1260" s="250"/>
      <c r="B1260" s="253"/>
      <c r="C1260" s="340" t="s">
        <v>522</v>
      </c>
      <c r="D1260" s="341"/>
      <c r="E1260" s="254">
        <v>6.4050000000000002</v>
      </c>
      <c r="F1260" s="376"/>
      <c r="G1260" s="255"/>
      <c r="H1260" s="256"/>
      <c r="I1260" s="251"/>
      <c r="J1260" s="257"/>
      <c r="K1260" s="251"/>
      <c r="M1260" s="252" t="s">
        <v>522</v>
      </c>
      <c r="O1260" s="241"/>
    </row>
    <row r="1261" spans="1:80" x14ac:dyDescent="0.2">
      <c r="A1261" s="250"/>
      <c r="B1261" s="253"/>
      <c r="C1261" s="340" t="s">
        <v>523</v>
      </c>
      <c r="D1261" s="341"/>
      <c r="E1261" s="254">
        <v>5.7030000000000003</v>
      </c>
      <c r="F1261" s="376"/>
      <c r="G1261" s="255"/>
      <c r="H1261" s="256"/>
      <c r="I1261" s="251"/>
      <c r="J1261" s="257"/>
      <c r="K1261" s="251"/>
      <c r="M1261" s="252" t="s">
        <v>523</v>
      </c>
      <c r="O1261" s="241"/>
    </row>
    <row r="1262" spans="1:80" x14ac:dyDescent="0.2">
      <c r="A1262" s="250"/>
      <c r="B1262" s="253"/>
      <c r="C1262" s="340" t="s">
        <v>524</v>
      </c>
      <c r="D1262" s="341"/>
      <c r="E1262" s="254">
        <v>3</v>
      </c>
      <c r="F1262" s="376"/>
      <c r="G1262" s="255"/>
      <c r="H1262" s="256"/>
      <c r="I1262" s="251"/>
      <c r="J1262" s="257"/>
      <c r="K1262" s="251"/>
      <c r="M1262" s="252" t="s">
        <v>524</v>
      </c>
      <c r="O1262" s="241"/>
    </row>
    <row r="1263" spans="1:80" x14ac:dyDescent="0.2">
      <c r="A1263" s="250"/>
      <c r="B1263" s="253"/>
      <c r="C1263" s="340" t="s">
        <v>525</v>
      </c>
      <c r="D1263" s="341"/>
      <c r="E1263" s="254">
        <v>2.0099999999999998</v>
      </c>
      <c r="F1263" s="376"/>
      <c r="G1263" s="255"/>
      <c r="H1263" s="256"/>
      <c r="I1263" s="251"/>
      <c r="J1263" s="257"/>
      <c r="K1263" s="251"/>
      <c r="M1263" s="252" t="s">
        <v>525</v>
      </c>
      <c r="O1263" s="241"/>
    </row>
    <row r="1264" spans="1:80" x14ac:dyDescent="0.2">
      <c r="A1264" s="250"/>
      <c r="B1264" s="253"/>
      <c r="C1264" s="340" t="s">
        <v>188</v>
      </c>
      <c r="D1264" s="341"/>
      <c r="E1264" s="254">
        <v>0</v>
      </c>
      <c r="F1264" s="376"/>
      <c r="G1264" s="255"/>
      <c r="H1264" s="256"/>
      <c r="I1264" s="251"/>
      <c r="J1264" s="257"/>
      <c r="K1264" s="251"/>
      <c r="M1264" s="252" t="s">
        <v>188</v>
      </c>
      <c r="O1264" s="241"/>
    </row>
    <row r="1265" spans="1:80" x14ac:dyDescent="0.2">
      <c r="A1265" s="250"/>
      <c r="B1265" s="253"/>
      <c r="C1265" s="340" t="s">
        <v>526</v>
      </c>
      <c r="D1265" s="341"/>
      <c r="E1265" s="254">
        <v>4.68</v>
      </c>
      <c r="F1265" s="376"/>
      <c r="G1265" s="255"/>
      <c r="H1265" s="256"/>
      <c r="I1265" s="251"/>
      <c r="J1265" s="257"/>
      <c r="K1265" s="251"/>
      <c r="M1265" s="252" t="s">
        <v>526</v>
      </c>
      <c r="O1265" s="241"/>
    </row>
    <row r="1266" spans="1:80" x14ac:dyDescent="0.2">
      <c r="A1266" s="250"/>
      <c r="B1266" s="253"/>
      <c r="C1266" s="340" t="s">
        <v>527</v>
      </c>
      <c r="D1266" s="341"/>
      <c r="E1266" s="254">
        <v>6.3</v>
      </c>
      <c r="F1266" s="376"/>
      <c r="G1266" s="255"/>
      <c r="H1266" s="256"/>
      <c r="I1266" s="251"/>
      <c r="J1266" s="257"/>
      <c r="K1266" s="251"/>
      <c r="M1266" s="252" t="s">
        <v>527</v>
      </c>
      <c r="O1266" s="241"/>
    </row>
    <row r="1267" spans="1:80" x14ac:dyDescent="0.2">
      <c r="A1267" s="250"/>
      <c r="B1267" s="253"/>
      <c r="C1267" s="340" t="s">
        <v>528</v>
      </c>
      <c r="D1267" s="341"/>
      <c r="E1267" s="254">
        <v>5.34</v>
      </c>
      <c r="F1267" s="376"/>
      <c r="G1267" s="255"/>
      <c r="H1267" s="256"/>
      <c r="I1267" s="251"/>
      <c r="J1267" s="257"/>
      <c r="K1267" s="251"/>
      <c r="M1267" s="252" t="s">
        <v>528</v>
      </c>
      <c r="O1267" s="241"/>
    </row>
    <row r="1268" spans="1:80" x14ac:dyDescent="0.2">
      <c r="A1268" s="250"/>
      <c r="B1268" s="253"/>
      <c r="C1268" s="340" t="s">
        <v>529</v>
      </c>
      <c r="D1268" s="341"/>
      <c r="E1268" s="254">
        <v>3.78</v>
      </c>
      <c r="F1268" s="376"/>
      <c r="G1268" s="255"/>
      <c r="H1268" s="256"/>
      <c r="I1268" s="251"/>
      <c r="J1268" s="257"/>
      <c r="K1268" s="251"/>
      <c r="M1268" s="252" t="s">
        <v>529</v>
      </c>
      <c r="O1268" s="241"/>
    </row>
    <row r="1269" spans="1:80" x14ac:dyDescent="0.2">
      <c r="A1269" s="250"/>
      <c r="B1269" s="253"/>
      <c r="C1269" s="340" t="s">
        <v>196</v>
      </c>
      <c r="D1269" s="341"/>
      <c r="E1269" s="254">
        <v>0</v>
      </c>
      <c r="F1269" s="376"/>
      <c r="G1269" s="255"/>
      <c r="H1269" s="256"/>
      <c r="I1269" s="251"/>
      <c r="J1269" s="257"/>
      <c r="K1269" s="251"/>
      <c r="M1269" s="252" t="s">
        <v>196</v>
      </c>
      <c r="O1269" s="241"/>
    </row>
    <row r="1270" spans="1:80" x14ac:dyDescent="0.2">
      <c r="A1270" s="250"/>
      <c r="B1270" s="253"/>
      <c r="C1270" s="340" t="s">
        <v>530</v>
      </c>
      <c r="D1270" s="341"/>
      <c r="E1270" s="254">
        <v>3.15</v>
      </c>
      <c r="F1270" s="376"/>
      <c r="G1270" s="255"/>
      <c r="H1270" s="256"/>
      <c r="I1270" s="251"/>
      <c r="J1270" s="257"/>
      <c r="K1270" s="251"/>
      <c r="M1270" s="252" t="s">
        <v>530</v>
      </c>
      <c r="O1270" s="241"/>
    </row>
    <row r="1271" spans="1:80" x14ac:dyDescent="0.2">
      <c r="A1271" s="250"/>
      <c r="B1271" s="253"/>
      <c r="C1271" s="340" t="s">
        <v>531</v>
      </c>
      <c r="D1271" s="341"/>
      <c r="E1271" s="254">
        <v>1.95</v>
      </c>
      <c r="F1271" s="376"/>
      <c r="G1271" s="255"/>
      <c r="H1271" s="256"/>
      <c r="I1271" s="251"/>
      <c r="J1271" s="257"/>
      <c r="K1271" s="251"/>
      <c r="M1271" s="252" t="s">
        <v>531</v>
      </c>
      <c r="O1271" s="241"/>
    </row>
    <row r="1272" spans="1:80" x14ac:dyDescent="0.2">
      <c r="A1272" s="250"/>
      <c r="B1272" s="253"/>
      <c r="C1272" s="340" t="s">
        <v>532</v>
      </c>
      <c r="D1272" s="341"/>
      <c r="E1272" s="254">
        <v>3.6150000000000002</v>
      </c>
      <c r="F1272" s="376"/>
      <c r="G1272" s="255"/>
      <c r="H1272" s="256"/>
      <c r="I1272" s="251"/>
      <c r="J1272" s="257"/>
      <c r="K1272" s="251"/>
      <c r="M1272" s="252" t="s">
        <v>532</v>
      </c>
      <c r="O1272" s="241"/>
    </row>
    <row r="1273" spans="1:80" x14ac:dyDescent="0.2">
      <c r="A1273" s="250"/>
      <c r="B1273" s="253"/>
      <c r="C1273" s="347" t="s">
        <v>187</v>
      </c>
      <c r="D1273" s="341"/>
      <c r="E1273" s="278">
        <v>50.373000000000005</v>
      </c>
      <c r="F1273" s="376"/>
      <c r="G1273" s="255"/>
      <c r="H1273" s="256"/>
      <c r="I1273" s="251"/>
      <c r="J1273" s="257"/>
      <c r="K1273" s="251"/>
      <c r="M1273" s="252" t="s">
        <v>187</v>
      </c>
      <c r="O1273" s="241"/>
    </row>
    <row r="1274" spans="1:80" x14ac:dyDescent="0.2">
      <c r="A1274" s="250"/>
      <c r="B1274" s="253"/>
      <c r="C1274" s="340" t="s">
        <v>853</v>
      </c>
      <c r="D1274" s="341"/>
      <c r="E1274" s="254">
        <v>17.630500000000001</v>
      </c>
      <c r="F1274" s="376"/>
      <c r="G1274" s="255"/>
      <c r="H1274" s="256"/>
      <c r="I1274" s="251"/>
      <c r="J1274" s="257"/>
      <c r="K1274" s="251"/>
      <c r="M1274" s="252" t="s">
        <v>853</v>
      </c>
      <c r="O1274" s="241"/>
    </row>
    <row r="1275" spans="1:80" x14ac:dyDescent="0.2">
      <c r="A1275" s="242">
        <v>95</v>
      </c>
      <c r="B1275" s="243" t="s">
        <v>854</v>
      </c>
      <c r="C1275" s="244" t="s">
        <v>855</v>
      </c>
      <c r="D1275" s="245" t="s">
        <v>126</v>
      </c>
      <c r="E1275" s="246">
        <v>0.89592515500000003</v>
      </c>
      <c r="F1275" s="375"/>
      <c r="G1275" s="247">
        <f>E1275*F1275</f>
        <v>0</v>
      </c>
      <c r="H1275" s="248">
        <v>0</v>
      </c>
      <c r="I1275" s="249">
        <f>E1275*H1275</f>
        <v>0</v>
      </c>
      <c r="J1275" s="248"/>
      <c r="K1275" s="249">
        <f>E1275*J1275</f>
        <v>0</v>
      </c>
      <c r="O1275" s="241">
        <v>2</v>
      </c>
      <c r="AA1275" s="214">
        <v>7</v>
      </c>
      <c r="AB1275" s="214">
        <v>1001</v>
      </c>
      <c r="AC1275" s="214">
        <v>5</v>
      </c>
      <c r="AZ1275" s="214">
        <v>2</v>
      </c>
      <c r="BA1275" s="214">
        <f>IF(AZ1275=1,G1275,0)</f>
        <v>0</v>
      </c>
      <c r="BB1275" s="214">
        <f>IF(AZ1275=2,G1275,0)</f>
        <v>0</v>
      </c>
      <c r="BC1275" s="214">
        <f>IF(AZ1275=3,G1275,0)</f>
        <v>0</v>
      </c>
      <c r="BD1275" s="214">
        <f>IF(AZ1275=4,G1275,0)</f>
        <v>0</v>
      </c>
      <c r="BE1275" s="214">
        <f>IF(AZ1275=5,G1275,0)</f>
        <v>0</v>
      </c>
      <c r="CA1275" s="241">
        <v>7</v>
      </c>
      <c r="CB1275" s="241">
        <v>1001</v>
      </c>
    </row>
    <row r="1276" spans="1:80" x14ac:dyDescent="0.2">
      <c r="A1276" s="258"/>
      <c r="B1276" s="259" t="s">
        <v>102</v>
      </c>
      <c r="C1276" s="260" t="s">
        <v>828</v>
      </c>
      <c r="D1276" s="261"/>
      <c r="E1276" s="262"/>
      <c r="F1276" s="377"/>
      <c r="G1276" s="264">
        <f>SUM(G1181:G1275)</f>
        <v>0</v>
      </c>
      <c r="H1276" s="265"/>
      <c r="I1276" s="266">
        <f>SUM(I1181:I1275)</f>
        <v>0.89592515500000014</v>
      </c>
      <c r="J1276" s="265"/>
      <c r="K1276" s="266">
        <f>SUM(K1181:K1275)</f>
        <v>0</v>
      </c>
      <c r="O1276" s="241">
        <v>4</v>
      </c>
      <c r="BA1276" s="267">
        <f>SUM(BA1181:BA1275)</f>
        <v>0</v>
      </c>
      <c r="BB1276" s="267">
        <f>SUM(BB1181:BB1275)</f>
        <v>0</v>
      </c>
      <c r="BC1276" s="267">
        <f>SUM(BC1181:BC1275)</f>
        <v>0</v>
      </c>
      <c r="BD1276" s="267">
        <f>SUM(BD1181:BD1275)</f>
        <v>0</v>
      </c>
      <c r="BE1276" s="267">
        <f>SUM(BE1181:BE1275)</f>
        <v>0</v>
      </c>
    </row>
    <row r="1277" spans="1:80" x14ac:dyDescent="0.2">
      <c r="A1277" s="231" t="s">
        <v>98</v>
      </c>
      <c r="B1277" s="232" t="s">
        <v>856</v>
      </c>
      <c r="C1277" s="233" t="s">
        <v>857</v>
      </c>
      <c r="D1277" s="234"/>
      <c r="E1277" s="235"/>
      <c r="F1277" s="378"/>
      <c r="G1277" s="236"/>
      <c r="H1277" s="237"/>
      <c r="I1277" s="238"/>
      <c r="J1277" s="239"/>
      <c r="K1277" s="240"/>
      <c r="O1277" s="241">
        <v>1</v>
      </c>
    </row>
    <row r="1278" spans="1:80" x14ac:dyDescent="0.2">
      <c r="A1278" s="242">
        <v>96</v>
      </c>
      <c r="B1278" s="243" t="s">
        <v>859</v>
      </c>
      <c r="C1278" s="244" t="s">
        <v>860</v>
      </c>
      <c r="D1278" s="245" t="s">
        <v>112</v>
      </c>
      <c r="E1278" s="246">
        <v>551.11500000000001</v>
      </c>
      <c r="F1278" s="375"/>
      <c r="G1278" s="247">
        <f>E1278*F1278</f>
        <v>0</v>
      </c>
      <c r="H1278" s="248">
        <v>7.4260000000000007E-2</v>
      </c>
      <c r="I1278" s="249">
        <f>E1278*H1278</f>
        <v>40.925799900000001</v>
      </c>
      <c r="J1278" s="248">
        <v>0</v>
      </c>
      <c r="K1278" s="249">
        <f>E1278*J1278</f>
        <v>0</v>
      </c>
      <c r="O1278" s="241">
        <v>2</v>
      </c>
      <c r="AA1278" s="214">
        <v>1</v>
      </c>
      <c r="AB1278" s="214">
        <v>1</v>
      </c>
      <c r="AC1278" s="214">
        <v>1</v>
      </c>
      <c r="AZ1278" s="214">
        <v>2</v>
      </c>
      <c r="BA1278" s="214">
        <f>IF(AZ1278=1,G1278,0)</f>
        <v>0</v>
      </c>
      <c r="BB1278" s="214">
        <f>IF(AZ1278=2,G1278,0)</f>
        <v>0</v>
      </c>
      <c r="BC1278" s="214">
        <f>IF(AZ1278=3,G1278,0)</f>
        <v>0</v>
      </c>
      <c r="BD1278" s="214">
        <f>IF(AZ1278=4,G1278,0)</f>
        <v>0</v>
      </c>
      <c r="BE1278" s="214">
        <f>IF(AZ1278=5,G1278,0)</f>
        <v>0</v>
      </c>
      <c r="CA1278" s="241">
        <v>1</v>
      </c>
      <c r="CB1278" s="241">
        <v>1</v>
      </c>
    </row>
    <row r="1279" spans="1:80" x14ac:dyDescent="0.2">
      <c r="A1279" s="250"/>
      <c r="B1279" s="253"/>
      <c r="C1279" s="340" t="s">
        <v>810</v>
      </c>
      <c r="D1279" s="341"/>
      <c r="E1279" s="254">
        <v>368.66500000000002</v>
      </c>
      <c r="F1279" s="376"/>
      <c r="G1279" s="255"/>
      <c r="H1279" s="256"/>
      <c r="I1279" s="251"/>
      <c r="J1279" s="257"/>
      <c r="K1279" s="251"/>
      <c r="M1279" s="252" t="s">
        <v>810</v>
      </c>
      <c r="O1279" s="241"/>
    </row>
    <row r="1280" spans="1:80" x14ac:dyDescent="0.2">
      <c r="A1280" s="250"/>
      <c r="B1280" s="253"/>
      <c r="C1280" s="340" t="s">
        <v>811</v>
      </c>
      <c r="D1280" s="341"/>
      <c r="E1280" s="254">
        <v>182.45</v>
      </c>
      <c r="F1280" s="376"/>
      <c r="G1280" s="255"/>
      <c r="H1280" s="256"/>
      <c r="I1280" s="251"/>
      <c r="J1280" s="257"/>
      <c r="K1280" s="251"/>
      <c r="M1280" s="252" t="s">
        <v>811</v>
      </c>
      <c r="O1280" s="241"/>
    </row>
    <row r="1281" spans="1:80" ht="22.5" x14ac:dyDescent="0.2">
      <c r="A1281" s="242">
        <v>97</v>
      </c>
      <c r="B1281" s="243" t="s">
        <v>861</v>
      </c>
      <c r="C1281" s="244" t="s">
        <v>862</v>
      </c>
      <c r="D1281" s="245" t="s">
        <v>112</v>
      </c>
      <c r="E1281" s="246">
        <v>1434.2276999999999</v>
      </c>
      <c r="F1281" s="375"/>
      <c r="G1281" s="247">
        <f>E1281*F1281</f>
        <v>0</v>
      </c>
      <c r="H1281" s="248">
        <v>0</v>
      </c>
      <c r="I1281" s="249">
        <f>E1281*H1281</f>
        <v>0</v>
      </c>
      <c r="J1281" s="248">
        <v>-6.0000000000000001E-3</v>
      </c>
      <c r="K1281" s="249">
        <f>E1281*J1281</f>
        <v>-8.6053661999999989</v>
      </c>
      <c r="O1281" s="241">
        <v>2</v>
      </c>
      <c r="AA1281" s="214">
        <v>1</v>
      </c>
      <c r="AB1281" s="214">
        <v>7</v>
      </c>
      <c r="AC1281" s="214">
        <v>7</v>
      </c>
      <c r="AZ1281" s="214">
        <v>2</v>
      </c>
      <c r="BA1281" s="214">
        <f>IF(AZ1281=1,G1281,0)</f>
        <v>0</v>
      </c>
      <c r="BB1281" s="214">
        <f>IF(AZ1281=2,G1281,0)</f>
        <v>0</v>
      </c>
      <c r="BC1281" s="214">
        <f>IF(AZ1281=3,G1281,0)</f>
        <v>0</v>
      </c>
      <c r="BD1281" s="214">
        <f>IF(AZ1281=4,G1281,0)</f>
        <v>0</v>
      </c>
      <c r="BE1281" s="214">
        <f>IF(AZ1281=5,G1281,0)</f>
        <v>0</v>
      </c>
      <c r="CA1281" s="241">
        <v>1</v>
      </c>
      <c r="CB1281" s="241">
        <v>7</v>
      </c>
    </row>
    <row r="1282" spans="1:80" x14ac:dyDescent="0.2">
      <c r="A1282" s="250"/>
      <c r="B1282" s="253"/>
      <c r="C1282" s="340" t="s">
        <v>863</v>
      </c>
      <c r="D1282" s="341"/>
      <c r="E1282" s="254">
        <v>0</v>
      </c>
      <c r="F1282" s="376"/>
      <c r="G1282" s="255"/>
      <c r="H1282" s="256"/>
      <c r="I1282" s="251"/>
      <c r="J1282" s="257"/>
      <c r="K1282" s="251"/>
      <c r="M1282" s="252" t="s">
        <v>863</v>
      </c>
      <c r="O1282" s="241"/>
    </row>
    <row r="1283" spans="1:80" x14ac:dyDescent="0.2">
      <c r="A1283" s="250"/>
      <c r="B1283" s="253"/>
      <c r="C1283" s="340" t="s">
        <v>810</v>
      </c>
      <c r="D1283" s="341"/>
      <c r="E1283" s="254">
        <v>368.66500000000002</v>
      </c>
      <c r="F1283" s="376"/>
      <c r="G1283" s="255"/>
      <c r="H1283" s="256"/>
      <c r="I1283" s="251"/>
      <c r="J1283" s="257"/>
      <c r="K1283" s="251"/>
      <c r="M1283" s="252" t="s">
        <v>810</v>
      </c>
      <c r="O1283" s="241"/>
    </row>
    <row r="1284" spans="1:80" x14ac:dyDescent="0.2">
      <c r="A1284" s="250"/>
      <c r="B1284" s="253"/>
      <c r="C1284" s="340" t="s">
        <v>811</v>
      </c>
      <c r="D1284" s="341"/>
      <c r="E1284" s="254">
        <v>182.45</v>
      </c>
      <c r="F1284" s="376"/>
      <c r="G1284" s="255"/>
      <c r="H1284" s="256"/>
      <c r="I1284" s="251"/>
      <c r="J1284" s="257"/>
      <c r="K1284" s="251"/>
      <c r="M1284" s="252" t="s">
        <v>811</v>
      </c>
      <c r="O1284" s="241"/>
    </row>
    <row r="1285" spans="1:80" x14ac:dyDescent="0.2">
      <c r="A1285" s="250"/>
      <c r="B1285" s="253"/>
      <c r="C1285" s="340" t="s">
        <v>864</v>
      </c>
      <c r="D1285" s="341"/>
      <c r="E1285" s="254">
        <v>613.01310000000001</v>
      </c>
      <c r="F1285" s="376"/>
      <c r="G1285" s="255"/>
      <c r="H1285" s="256"/>
      <c r="I1285" s="251"/>
      <c r="J1285" s="257"/>
      <c r="K1285" s="251"/>
      <c r="M1285" s="252" t="s">
        <v>864</v>
      </c>
      <c r="O1285" s="241"/>
    </row>
    <row r="1286" spans="1:80" x14ac:dyDescent="0.2">
      <c r="A1286" s="250"/>
      <c r="B1286" s="253"/>
      <c r="C1286" s="340" t="s">
        <v>865</v>
      </c>
      <c r="D1286" s="341"/>
      <c r="E1286" s="254">
        <v>51.602499999999999</v>
      </c>
      <c r="F1286" s="376"/>
      <c r="G1286" s="255"/>
      <c r="H1286" s="256"/>
      <c r="I1286" s="251"/>
      <c r="J1286" s="257"/>
      <c r="K1286" s="251"/>
      <c r="M1286" s="252" t="s">
        <v>865</v>
      </c>
      <c r="O1286" s="241"/>
    </row>
    <row r="1287" spans="1:80" x14ac:dyDescent="0.2">
      <c r="A1287" s="250"/>
      <c r="B1287" s="253"/>
      <c r="C1287" s="340" t="s">
        <v>866</v>
      </c>
      <c r="D1287" s="341"/>
      <c r="E1287" s="254">
        <v>218.49709999999999</v>
      </c>
      <c r="F1287" s="376"/>
      <c r="G1287" s="255"/>
      <c r="H1287" s="256"/>
      <c r="I1287" s="251"/>
      <c r="J1287" s="257"/>
      <c r="K1287" s="251"/>
      <c r="M1287" s="252" t="s">
        <v>866</v>
      </c>
      <c r="O1287" s="241"/>
    </row>
    <row r="1288" spans="1:80" ht="22.5" x14ac:dyDescent="0.2">
      <c r="A1288" s="242">
        <v>98</v>
      </c>
      <c r="B1288" s="243" t="s">
        <v>867</v>
      </c>
      <c r="C1288" s="244" t="s">
        <v>868</v>
      </c>
      <c r="D1288" s="245" t="s">
        <v>112</v>
      </c>
      <c r="E1288" s="246">
        <v>685.47249999999997</v>
      </c>
      <c r="F1288" s="375"/>
      <c r="G1288" s="247">
        <f>E1288*F1288</f>
        <v>0</v>
      </c>
      <c r="H1288" s="248">
        <v>0</v>
      </c>
      <c r="I1288" s="249">
        <f>E1288*H1288</f>
        <v>0</v>
      </c>
      <c r="J1288" s="248">
        <v>-1.4E-2</v>
      </c>
      <c r="K1288" s="249">
        <f>E1288*J1288</f>
        <v>-9.5966149999999999</v>
      </c>
      <c r="O1288" s="241">
        <v>2</v>
      </c>
      <c r="AA1288" s="214">
        <v>1</v>
      </c>
      <c r="AB1288" s="214">
        <v>7</v>
      </c>
      <c r="AC1288" s="214">
        <v>7</v>
      </c>
      <c r="AZ1288" s="214">
        <v>2</v>
      </c>
      <c r="BA1288" s="214">
        <f>IF(AZ1288=1,G1288,0)</f>
        <v>0</v>
      </c>
      <c r="BB1288" s="214">
        <f>IF(AZ1288=2,G1288,0)</f>
        <v>0</v>
      </c>
      <c r="BC1288" s="214">
        <f>IF(AZ1288=3,G1288,0)</f>
        <v>0</v>
      </c>
      <c r="BD1288" s="214">
        <f>IF(AZ1288=4,G1288,0)</f>
        <v>0</v>
      </c>
      <c r="BE1288" s="214">
        <f>IF(AZ1288=5,G1288,0)</f>
        <v>0</v>
      </c>
      <c r="CA1288" s="241">
        <v>1</v>
      </c>
      <c r="CB1288" s="241">
        <v>7</v>
      </c>
    </row>
    <row r="1289" spans="1:80" x14ac:dyDescent="0.2">
      <c r="A1289" s="250"/>
      <c r="B1289" s="253"/>
      <c r="C1289" s="340" t="s">
        <v>810</v>
      </c>
      <c r="D1289" s="341"/>
      <c r="E1289" s="254">
        <v>368.66500000000002</v>
      </c>
      <c r="F1289" s="376"/>
      <c r="G1289" s="255"/>
      <c r="H1289" s="256"/>
      <c r="I1289" s="251"/>
      <c r="J1289" s="257"/>
      <c r="K1289" s="251"/>
      <c r="M1289" s="252" t="s">
        <v>810</v>
      </c>
      <c r="O1289" s="241"/>
    </row>
    <row r="1290" spans="1:80" x14ac:dyDescent="0.2">
      <c r="A1290" s="250"/>
      <c r="B1290" s="253"/>
      <c r="C1290" s="340" t="s">
        <v>811</v>
      </c>
      <c r="D1290" s="341"/>
      <c r="E1290" s="254">
        <v>182.45</v>
      </c>
      <c r="F1290" s="376"/>
      <c r="G1290" s="255"/>
      <c r="H1290" s="256"/>
      <c r="I1290" s="251"/>
      <c r="J1290" s="257"/>
      <c r="K1290" s="251"/>
      <c r="M1290" s="252" t="s">
        <v>811</v>
      </c>
      <c r="O1290" s="241"/>
    </row>
    <row r="1291" spans="1:80" x14ac:dyDescent="0.2">
      <c r="A1291" s="250"/>
      <c r="B1291" s="253"/>
      <c r="C1291" s="340" t="s">
        <v>869</v>
      </c>
      <c r="D1291" s="341"/>
      <c r="E1291" s="254">
        <v>134.35749999999999</v>
      </c>
      <c r="F1291" s="376"/>
      <c r="G1291" s="255"/>
      <c r="H1291" s="256"/>
      <c r="I1291" s="251"/>
      <c r="J1291" s="257"/>
      <c r="K1291" s="251"/>
      <c r="M1291" s="252" t="s">
        <v>869</v>
      </c>
      <c r="O1291" s="241"/>
    </row>
    <row r="1292" spans="1:80" x14ac:dyDescent="0.2">
      <c r="A1292" s="242">
        <v>99</v>
      </c>
      <c r="B1292" s="243" t="s">
        <v>870</v>
      </c>
      <c r="C1292" s="244" t="s">
        <v>871</v>
      </c>
      <c r="D1292" s="245" t="s">
        <v>112</v>
      </c>
      <c r="E1292" s="246">
        <v>2056.4175</v>
      </c>
      <c r="F1292" s="375"/>
      <c r="G1292" s="247">
        <f>E1292*F1292</f>
        <v>0</v>
      </c>
      <c r="H1292" s="248">
        <v>0</v>
      </c>
      <c r="I1292" s="249">
        <f>E1292*H1292</f>
        <v>0</v>
      </c>
      <c r="J1292" s="248">
        <v>-6.0000000000000001E-3</v>
      </c>
      <c r="K1292" s="249">
        <f>E1292*J1292</f>
        <v>-12.338505</v>
      </c>
      <c r="O1292" s="241">
        <v>2</v>
      </c>
      <c r="AA1292" s="214">
        <v>1</v>
      </c>
      <c r="AB1292" s="214">
        <v>7</v>
      </c>
      <c r="AC1292" s="214">
        <v>7</v>
      </c>
      <c r="AZ1292" s="214">
        <v>2</v>
      </c>
      <c r="BA1292" s="214">
        <f>IF(AZ1292=1,G1292,0)</f>
        <v>0</v>
      </c>
      <c r="BB1292" s="214">
        <f>IF(AZ1292=2,G1292,0)</f>
        <v>0</v>
      </c>
      <c r="BC1292" s="214">
        <f>IF(AZ1292=3,G1292,0)</f>
        <v>0</v>
      </c>
      <c r="BD1292" s="214">
        <f>IF(AZ1292=4,G1292,0)</f>
        <v>0</v>
      </c>
      <c r="BE1292" s="214">
        <f>IF(AZ1292=5,G1292,0)</f>
        <v>0</v>
      </c>
      <c r="CA1292" s="241">
        <v>1</v>
      </c>
      <c r="CB1292" s="241">
        <v>7</v>
      </c>
    </row>
    <row r="1293" spans="1:80" x14ac:dyDescent="0.2">
      <c r="A1293" s="250"/>
      <c r="B1293" s="253"/>
      <c r="C1293" s="340" t="s">
        <v>872</v>
      </c>
      <c r="D1293" s="341"/>
      <c r="E1293" s="254">
        <v>0</v>
      </c>
      <c r="F1293" s="376"/>
      <c r="G1293" s="255"/>
      <c r="H1293" s="256"/>
      <c r="I1293" s="251"/>
      <c r="J1293" s="257"/>
      <c r="K1293" s="251"/>
      <c r="M1293" s="252" t="s">
        <v>872</v>
      </c>
      <c r="O1293" s="241"/>
    </row>
    <row r="1294" spans="1:80" x14ac:dyDescent="0.2">
      <c r="A1294" s="250"/>
      <c r="B1294" s="253"/>
      <c r="C1294" s="340" t="s">
        <v>873</v>
      </c>
      <c r="D1294" s="341"/>
      <c r="E1294" s="254">
        <v>1105.9949999999999</v>
      </c>
      <c r="F1294" s="376"/>
      <c r="G1294" s="255"/>
      <c r="H1294" s="256"/>
      <c r="I1294" s="251"/>
      <c r="J1294" s="257"/>
      <c r="K1294" s="251"/>
      <c r="M1294" s="252" t="s">
        <v>873</v>
      </c>
      <c r="O1294" s="241"/>
    </row>
    <row r="1295" spans="1:80" x14ac:dyDescent="0.2">
      <c r="A1295" s="250"/>
      <c r="B1295" s="253"/>
      <c r="C1295" s="340" t="s">
        <v>874</v>
      </c>
      <c r="D1295" s="341"/>
      <c r="E1295" s="254">
        <v>547.35</v>
      </c>
      <c r="F1295" s="376"/>
      <c r="G1295" s="255"/>
      <c r="H1295" s="256"/>
      <c r="I1295" s="251"/>
      <c r="J1295" s="257"/>
      <c r="K1295" s="251"/>
      <c r="M1295" s="252" t="s">
        <v>874</v>
      </c>
      <c r="O1295" s="241"/>
    </row>
    <row r="1296" spans="1:80" x14ac:dyDescent="0.2">
      <c r="A1296" s="250"/>
      <c r="B1296" s="253"/>
      <c r="C1296" s="340" t="s">
        <v>875</v>
      </c>
      <c r="D1296" s="341"/>
      <c r="E1296" s="254">
        <v>403.07249999999999</v>
      </c>
      <c r="F1296" s="376"/>
      <c r="G1296" s="255"/>
      <c r="H1296" s="256"/>
      <c r="I1296" s="251"/>
      <c r="J1296" s="257"/>
      <c r="K1296" s="251"/>
      <c r="M1296" s="252" t="s">
        <v>875</v>
      </c>
      <c r="O1296" s="241"/>
    </row>
    <row r="1297" spans="1:80" ht="22.5" x14ac:dyDescent="0.2">
      <c r="A1297" s="242">
        <v>100</v>
      </c>
      <c r="B1297" s="243" t="s">
        <v>876</v>
      </c>
      <c r="C1297" s="244" t="s">
        <v>877</v>
      </c>
      <c r="D1297" s="245" t="s">
        <v>112</v>
      </c>
      <c r="E1297" s="246">
        <v>551.11500000000001</v>
      </c>
      <c r="F1297" s="375"/>
      <c r="G1297" s="247">
        <f>E1297*F1297</f>
        <v>0</v>
      </c>
      <c r="H1297" s="248">
        <v>3.5E-4</v>
      </c>
      <c r="I1297" s="249">
        <f>E1297*H1297</f>
        <v>0.19289025000000001</v>
      </c>
      <c r="J1297" s="248">
        <v>0</v>
      </c>
      <c r="K1297" s="249">
        <f>E1297*J1297</f>
        <v>0</v>
      </c>
      <c r="O1297" s="241">
        <v>2</v>
      </c>
      <c r="AA1297" s="214">
        <v>1</v>
      </c>
      <c r="AB1297" s="214">
        <v>7</v>
      </c>
      <c r="AC1297" s="214">
        <v>7</v>
      </c>
      <c r="AZ1297" s="214">
        <v>2</v>
      </c>
      <c r="BA1297" s="214">
        <f>IF(AZ1297=1,G1297,0)</f>
        <v>0</v>
      </c>
      <c r="BB1297" s="214">
        <f>IF(AZ1297=2,G1297,0)</f>
        <v>0</v>
      </c>
      <c r="BC1297" s="214">
        <f>IF(AZ1297=3,G1297,0)</f>
        <v>0</v>
      </c>
      <c r="BD1297" s="214">
        <f>IF(AZ1297=4,G1297,0)</f>
        <v>0</v>
      </c>
      <c r="BE1297" s="214">
        <f>IF(AZ1297=5,G1297,0)</f>
        <v>0</v>
      </c>
      <c r="CA1297" s="241">
        <v>1</v>
      </c>
      <c r="CB1297" s="241">
        <v>7</v>
      </c>
    </row>
    <row r="1298" spans="1:80" x14ac:dyDescent="0.2">
      <c r="A1298" s="250"/>
      <c r="B1298" s="253"/>
      <c r="C1298" s="340" t="s">
        <v>810</v>
      </c>
      <c r="D1298" s="341"/>
      <c r="E1298" s="254">
        <v>368.66500000000002</v>
      </c>
      <c r="F1298" s="376"/>
      <c r="G1298" s="255"/>
      <c r="H1298" s="256"/>
      <c r="I1298" s="251"/>
      <c r="J1298" s="257"/>
      <c r="K1298" s="251"/>
      <c r="M1298" s="252" t="s">
        <v>810</v>
      </c>
      <c r="O1298" s="241"/>
    </row>
    <row r="1299" spans="1:80" x14ac:dyDescent="0.2">
      <c r="A1299" s="250"/>
      <c r="B1299" s="253"/>
      <c r="C1299" s="340" t="s">
        <v>811</v>
      </c>
      <c r="D1299" s="341"/>
      <c r="E1299" s="254">
        <v>182.45</v>
      </c>
      <c r="F1299" s="376"/>
      <c r="G1299" s="255"/>
      <c r="H1299" s="256"/>
      <c r="I1299" s="251"/>
      <c r="J1299" s="257"/>
      <c r="K1299" s="251"/>
      <c r="M1299" s="252" t="s">
        <v>811</v>
      </c>
      <c r="O1299" s="241"/>
    </row>
    <row r="1300" spans="1:80" ht="22.5" x14ac:dyDescent="0.2">
      <c r="A1300" s="242">
        <v>101</v>
      </c>
      <c r="B1300" s="243" t="s">
        <v>878</v>
      </c>
      <c r="C1300" s="244" t="s">
        <v>879</v>
      </c>
      <c r="D1300" s="245" t="s">
        <v>112</v>
      </c>
      <c r="E1300" s="246">
        <v>1703.1351999999999</v>
      </c>
      <c r="F1300" s="375"/>
      <c r="G1300" s="247">
        <f>E1300*F1300</f>
        <v>0</v>
      </c>
      <c r="H1300" s="248">
        <v>4.81E-3</v>
      </c>
      <c r="I1300" s="249">
        <f>E1300*H1300</f>
        <v>8.1920803119999999</v>
      </c>
      <c r="J1300" s="248">
        <v>0</v>
      </c>
      <c r="K1300" s="249">
        <f>E1300*J1300</f>
        <v>0</v>
      </c>
      <c r="O1300" s="241">
        <v>2</v>
      </c>
      <c r="AA1300" s="214">
        <v>1</v>
      </c>
      <c r="AB1300" s="214">
        <v>7</v>
      </c>
      <c r="AC1300" s="214">
        <v>7</v>
      </c>
      <c r="AZ1300" s="214">
        <v>2</v>
      </c>
      <c r="BA1300" s="214">
        <f>IF(AZ1300=1,G1300,0)</f>
        <v>0</v>
      </c>
      <c r="BB1300" s="214">
        <f>IF(AZ1300=2,G1300,0)</f>
        <v>0</v>
      </c>
      <c r="BC1300" s="214">
        <f>IF(AZ1300=3,G1300,0)</f>
        <v>0</v>
      </c>
      <c r="BD1300" s="214">
        <f>IF(AZ1300=4,G1300,0)</f>
        <v>0</v>
      </c>
      <c r="BE1300" s="214">
        <f>IF(AZ1300=5,G1300,0)</f>
        <v>0</v>
      </c>
      <c r="CA1300" s="241">
        <v>1</v>
      </c>
      <c r="CB1300" s="241">
        <v>7</v>
      </c>
    </row>
    <row r="1301" spans="1:80" x14ac:dyDescent="0.2">
      <c r="A1301" s="250"/>
      <c r="B1301" s="253"/>
      <c r="C1301" s="340" t="s">
        <v>810</v>
      </c>
      <c r="D1301" s="341"/>
      <c r="E1301" s="254">
        <v>368.66500000000002</v>
      </c>
      <c r="F1301" s="376"/>
      <c r="G1301" s="255"/>
      <c r="H1301" s="256"/>
      <c r="I1301" s="251"/>
      <c r="J1301" s="257"/>
      <c r="K1301" s="251"/>
      <c r="M1301" s="252" t="s">
        <v>810</v>
      </c>
      <c r="O1301" s="241"/>
    </row>
    <row r="1302" spans="1:80" x14ac:dyDescent="0.2">
      <c r="A1302" s="250"/>
      <c r="B1302" s="253"/>
      <c r="C1302" s="340" t="s">
        <v>811</v>
      </c>
      <c r="D1302" s="341"/>
      <c r="E1302" s="254">
        <v>182.45</v>
      </c>
      <c r="F1302" s="376"/>
      <c r="G1302" s="255"/>
      <c r="H1302" s="256"/>
      <c r="I1302" s="251"/>
      <c r="J1302" s="257"/>
      <c r="K1302" s="251"/>
      <c r="M1302" s="252" t="s">
        <v>811</v>
      </c>
      <c r="O1302" s="241"/>
    </row>
    <row r="1303" spans="1:80" x14ac:dyDescent="0.2">
      <c r="A1303" s="250"/>
      <c r="B1303" s="253"/>
      <c r="C1303" s="340" t="s">
        <v>869</v>
      </c>
      <c r="D1303" s="341"/>
      <c r="E1303" s="254">
        <v>134.35749999999999</v>
      </c>
      <c r="F1303" s="376"/>
      <c r="G1303" s="255"/>
      <c r="H1303" s="256"/>
      <c r="I1303" s="251"/>
      <c r="J1303" s="257"/>
      <c r="K1303" s="251"/>
      <c r="M1303" s="252" t="s">
        <v>869</v>
      </c>
      <c r="O1303" s="241"/>
    </row>
    <row r="1304" spans="1:80" x14ac:dyDescent="0.2">
      <c r="A1304" s="250"/>
      <c r="B1304" s="253"/>
      <c r="C1304" s="340" t="s">
        <v>864</v>
      </c>
      <c r="D1304" s="341"/>
      <c r="E1304" s="254">
        <v>613.01310000000001</v>
      </c>
      <c r="F1304" s="376"/>
      <c r="G1304" s="255"/>
      <c r="H1304" s="256"/>
      <c r="I1304" s="251"/>
      <c r="J1304" s="257"/>
      <c r="K1304" s="251"/>
      <c r="M1304" s="252" t="s">
        <v>864</v>
      </c>
      <c r="O1304" s="241"/>
    </row>
    <row r="1305" spans="1:80" x14ac:dyDescent="0.2">
      <c r="A1305" s="250"/>
      <c r="B1305" s="253"/>
      <c r="C1305" s="340" t="s">
        <v>865</v>
      </c>
      <c r="D1305" s="341"/>
      <c r="E1305" s="254">
        <v>51.602499999999999</v>
      </c>
      <c r="F1305" s="376"/>
      <c r="G1305" s="255"/>
      <c r="H1305" s="256"/>
      <c r="I1305" s="251"/>
      <c r="J1305" s="257"/>
      <c r="K1305" s="251"/>
      <c r="M1305" s="252" t="s">
        <v>865</v>
      </c>
      <c r="O1305" s="241"/>
    </row>
    <row r="1306" spans="1:80" x14ac:dyDescent="0.2">
      <c r="A1306" s="250"/>
      <c r="B1306" s="253"/>
      <c r="C1306" s="340" t="s">
        <v>866</v>
      </c>
      <c r="D1306" s="341"/>
      <c r="E1306" s="254">
        <v>218.49709999999999</v>
      </c>
      <c r="F1306" s="376"/>
      <c r="G1306" s="255"/>
      <c r="H1306" s="256"/>
      <c r="I1306" s="251"/>
      <c r="J1306" s="257"/>
      <c r="K1306" s="251"/>
      <c r="M1306" s="252" t="s">
        <v>866</v>
      </c>
      <c r="O1306" s="241"/>
    </row>
    <row r="1307" spans="1:80" x14ac:dyDescent="0.2">
      <c r="A1307" s="250"/>
      <c r="B1307" s="253"/>
      <c r="C1307" s="347" t="s">
        <v>187</v>
      </c>
      <c r="D1307" s="341"/>
      <c r="E1307" s="278">
        <v>1568.5852</v>
      </c>
      <c r="F1307" s="376"/>
      <c r="G1307" s="255"/>
      <c r="H1307" s="256"/>
      <c r="I1307" s="251"/>
      <c r="J1307" s="257"/>
      <c r="K1307" s="251"/>
      <c r="M1307" s="252" t="s">
        <v>187</v>
      </c>
      <c r="O1307" s="241"/>
    </row>
    <row r="1308" spans="1:80" x14ac:dyDescent="0.2">
      <c r="A1308" s="250"/>
      <c r="B1308" s="253"/>
      <c r="C1308" s="340" t="s">
        <v>880</v>
      </c>
      <c r="D1308" s="341"/>
      <c r="E1308" s="254">
        <v>89.7</v>
      </c>
      <c r="F1308" s="376"/>
      <c r="G1308" s="255"/>
      <c r="H1308" s="256"/>
      <c r="I1308" s="251"/>
      <c r="J1308" s="257"/>
      <c r="K1308" s="251"/>
      <c r="M1308" s="252" t="s">
        <v>880</v>
      </c>
      <c r="O1308" s="241"/>
    </row>
    <row r="1309" spans="1:80" x14ac:dyDescent="0.2">
      <c r="A1309" s="250"/>
      <c r="B1309" s="253"/>
      <c r="C1309" s="340" t="s">
        <v>881</v>
      </c>
      <c r="D1309" s="341"/>
      <c r="E1309" s="254">
        <v>44.85</v>
      </c>
      <c r="F1309" s="376"/>
      <c r="G1309" s="255"/>
      <c r="H1309" s="256"/>
      <c r="I1309" s="251"/>
      <c r="J1309" s="257"/>
      <c r="K1309" s="251"/>
      <c r="M1309" s="252" t="s">
        <v>881</v>
      </c>
      <c r="O1309" s="241"/>
    </row>
    <row r="1310" spans="1:80" ht="22.5" x14ac:dyDescent="0.2">
      <c r="A1310" s="242">
        <v>102</v>
      </c>
      <c r="B1310" s="243" t="s">
        <v>882</v>
      </c>
      <c r="C1310" s="244" t="s">
        <v>883</v>
      </c>
      <c r="D1310" s="245" t="s">
        <v>112</v>
      </c>
      <c r="E1310" s="246">
        <v>1839.5252</v>
      </c>
      <c r="F1310" s="375"/>
      <c r="G1310" s="247">
        <f>E1310*F1310</f>
        <v>0</v>
      </c>
      <c r="H1310" s="248">
        <v>2.2000000000000001E-3</v>
      </c>
      <c r="I1310" s="249">
        <f>E1310*H1310</f>
        <v>4.0469554400000005</v>
      </c>
      <c r="J1310" s="248">
        <v>0</v>
      </c>
      <c r="K1310" s="249">
        <f>E1310*J1310</f>
        <v>0</v>
      </c>
      <c r="O1310" s="241">
        <v>2</v>
      </c>
      <c r="AA1310" s="214">
        <v>1</v>
      </c>
      <c r="AB1310" s="214">
        <v>0</v>
      </c>
      <c r="AC1310" s="214">
        <v>0</v>
      </c>
      <c r="AZ1310" s="214">
        <v>2</v>
      </c>
      <c r="BA1310" s="214">
        <f>IF(AZ1310=1,G1310,0)</f>
        <v>0</v>
      </c>
      <c r="BB1310" s="214">
        <f>IF(AZ1310=2,G1310,0)</f>
        <v>0</v>
      </c>
      <c r="BC1310" s="214">
        <f>IF(AZ1310=3,G1310,0)</f>
        <v>0</v>
      </c>
      <c r="BD1310" s="214">
        <f>IF(AZ1310=4,G1310,0)</f>
        <v>0</v>
      </c>
      <c r="BE1310" s="214">
        <f>IF(AZ1310=5,G1310,0)</f>
        <v>0</v>
      </c>
      <c r="CA1310" s="241">
        <v>1</v>
      </c>
      <c r="CB1310" s="241">
        <v>0</v>
      </c>
    </row>
    <row r="1311" spans="1:80" x14ac:dyDescent="0.2">
      <c r="A1311" s="250"/>
      <c r="B1311" s="253"/>
      <c r="C1311" s="340" t="s">
        <v>884</v>
      </c>
      <c r="D1311" s="341"/>
      <c r="E1311" s="254">
        <v>16</v>
      </c>
      <c r="F1311" s="376"/>
      <c r="G1311" s="255"/>
      <c r="H1311" s="256"/>
      <c r="I1311" s="251"/>
      <c r="J1311" s="257"/>
      <c r="K1311" s="251"/>
      <c r="M1311" s="252" t="s">
        <v>884</v>
      </c>
      <c r="O1311" s="241"/>
    </row>
    <row r="1312" spans="1:80" x14ac:dyDescent="0.2">
      <c r="A1312" s="250"/>
      <c r="B1312" s="253"/>
      <c r="C1312" s="340" t="s">
        <v>885</v>
      </c>
      <c r="D1312" s="341"/>
      <c r="E1312" s="254">
        <v>29.11</v>
      </c>
      <c r="F1312" s="376"/>
      <c r="G1312" s="255"/>
      <c r="H1312" s="256"/>
      <c r="I1312" s="251"/>
      <c r="J1312" s="257"/>
      <c r="K1312" s="251"/>
      <c r="M1312" s="252" t="s">
        <v>885</v>
      </c>
      <c r="O1312" s="241"/>
    </row>
    <row r="1313" spans="1:80" x14ac:dyDescent="0.2">
      <c r="A1313" s="250"/>
      <c r="B1313" s="253"/>
      <c r="C1313" s="340" t="s">
        <v>886</v>
      </c>
      <c r="D1313" s="341"/>
      <c r="E1313" s="254">
        <v>91.28</v>
      </c>
      <c r="F1313" s="376"/>
      <c r="G1313" s="255"/>
      <c r="H1313" s="256"/>
      <c r="I1313" s="251"/>
      <c r="J1313" s="257"/>
      <c r="K1313" s="251"/>
      <c r="M1313" s="252" t="s">
        <v>886</v>
      </c>
      <c r="O1313" s="241"/>
    </row>
    <row r="1314" spans="1:80" x14ac:dyDescent="0.2">
      <c r="A1314" s="250"/>
      <c r="B1314" s="253"/>
      <c r="C1314" s="340" t="s">
        <v>810</v>
      </c>
      <c r="D1314" s="341"/>
      <c r="E1314" s="254">
        <v>368.66500000000002</v>
      </c>
      <c r="F1314" s="376"/>
      <c r="G1314" s="255"/>
      <c r="H1314" s="256"/>
      <c r="I1314" s="251"/>
      <c r="J1314" s="257"/>
      <c r="K1314" s="251"/>
      <c r="M1314" s="252" t="s">
        <v>810</v>
      </c>
      <c r="O1314" s="241"/>
    </row>
    <row r="1315" spans="1:80" x14ac:dyDescent="0.2">
      <c r="A1315" s="250"/>
      <c r="B1315" s="253"/>
      <c r="C1315" s="340" t="s">
        <v>811</v>
      </c>
      <c r="D1315" s="341"/>
      <c r="E1315" s="254">
        <v>182.45</v>
      </c>
      <c r="F1315" s="376"/>
      <c r="G1315" s="255"/>
      <c r="H1315" s="256"/>
      <c r="I1315" s="251"/>
      <c r="J1315" s="257"/>
      <c r="K1315" s="251"/>
      <c r="M1315" s="252" t="s">
        <v>811</v>
      </c>
      <c r="O1315" s="241"/>
    </row>
    <row r="1316" spans="1:80" x14ac:dyDescent="0.2">
      <c r="A1316" s="250"/>
      <c r="B1316" s="253"/>
      <c r="C1316" s="340" t="s">
        <v>869</v>
      </c>
      <c r="D1316" s="341"/>
      <c r="E1316" s="254">
        <v>134.35749999999999</v>
      </c>
      <c r="F1316" s="376"/>
      <c r="G1316" s="255"/>
      <c r="H1316" s="256"/>
      <c r="I1316" s="251"/>
      <c r="J1316" s="257"/>
      <c r="K1316" s="251"/>
      <c r="M1316" s="252" t="s">
        <v>869</v>
      </c>
      <c r="O1316" s="241"/>
    </row>
    <row r="1317" spans="1:80" x14ac:dyDescent="0.2">
      <c r="A1317" s="250"/>
      <c r="B1317" s="253"/>
      <c r="C1317" s="340" t="s">
        <v>864</v>
      </c>
      <c r="D1317" s="341"/>
      <c r="E1317" s="254">
        <v>613.01310000000001</v>
      </c>
      <c r="F1317" s="376"/>
      <c r="G1317" s="255"/>
      <c r="H1317" s="256"/>
      <c r="I1317" s="251"/>
      <c r="J1317" s="257"/>
      <c r="K1317" s="251"/>
      <c r="M1317" s="252" t="s">
        <v>864</v>
      </c>
      <c r="O1317" s="241"/>
    </row>
    <row r="1318" spans="1:80" x14ac:dyDescent="0.2">
      <c r="A1318" s="250"/>
      <c r="B1318" s="253"/>
      <c r="C1318" s="340" t="s">
        <v>865</v>
      </c>
      <c r="D1318" s="341"/>
      <c r="E1318" s="254">
        <v>51.602499999999999</v>
      </c>
      <c r="F1318" s="376"/>
      <c r="G1318" s="255"/>
      <c r="H1318" s="256"/>
      <c r="I1318" s="251"/>
      <c r="J1318" s="257"/>
      <c r="K1318" s="251"/>
      <c r="M1318" s="252" t="s">
        <v>865</v>
      </c>
      <c r="O1318" s="241"/>
    </row>
    <row r="1319" spans="1:80" x14ac:dyDescent="0.2">
      <c r="A1319" s="250"/>
      <c r="B1319" s="253"/>
      <c r="C1319" s="340" t="s">
        <v>866</v>
      </c>
      <c r="D1319" s="341"/>
      <c r="E1319" s="254">
        <v>218.49709999999999</v>
      </c>
      <c r="F1319" s="376"/>
      <c r="G1319" s="255"/>
      <c r="H1319" s="256"/>
      <c r="I1319" s="251"/>
      <c r="J1319" s="257"/>
      <c r="K1319" s="251"/>
      <c r="M1319" s="252" t="s">
        <v>866</v>
      </c>
      <c r="O1319" s="241"/>
    </row>
    <row r="1320" spans="1:80" x14ac:dyDescent="0.2">
      <c r="A1320" s="250"/>
      <c r="B1320" s="253"/>
      <c r="C1320" s="347" t="s">
        <v>187</v>
      </c>
      <c r="D1320" s="341"/>
      <c r="E1320" s="278">
        <v>1704.9751999999999</v>
      </c>
      <c r="F1320" s="376"/>
      <c r="G1320" s="255"/>
      <c r="H1320" s="256"/>
      <c r="I1320" s="251"/>
      <c r="J1320" s="257"/>
      <c r="K1320" s="251"/>
      <c r="M1320" s="252" t="s">
        <v>187</v>
      </c>
      <c r="O1320" s="241"/>
    </row>
    <row r="1321" spans="1:80" x14ac:dyDescent="0.2">
      <c r="A1321" s="250"/>
      <c r="B1321" s="253"/>
      <c r="C1321" s="340" t="s">
        <v>880</v>
      </c>
      <c r="D1321" s="341"/>
      <c r="E1321" s="254">
        <v>89.7</v>
      </c>
      <c r="F1321" s="376"/>
      <c r="G1321" s="255"/>
      <c r="H1321" s="256"/>
      <c r="I1321" s="251"/>
      <c r="J1321" s="257"/>
      <c r="K1321" s="251"/>
      <c r="M1321" s="252" t="s">
        <v>880</v>
      </c>
      <c r="O1321" s="241"/>
    </row>
    <row r="1322" spans="1:80" x14ac:dyDescent="0.2">
      <c r="A1322" s="250"/>
      <c r="B1322" s="253"/>
      <c r="C1322" s="340" t="s">
        <v>881</v>
      </c>
      <c r="D1322" s="341"/>
      <c r="E1322" s="254">
        <v>44.85</v>
      </c>
      <c r="F1322" s="376"/>
      <c r="G1322" s="255"/>
      <c r="H1322" s="256"/>
      <c r="I1322" s="251"/>
      <c r="J1322" s="257"/>
      <c r="K1322" s="251"/>
      <c r="M1322" s="252" t="s">
        <v>881</v>
      </c>
      <c r="O1322" s="241"/>
    </row>
    <row r="1323" spans="1:80" ht="22.5" x14ac:dyDescent="0.2">
      <c r="A1323" s="242">
        <v>103</v>
      </c>
      <c r="B1323" s="243" t="s">
        <v>887</v>
      </c>
      <c r="C1323" s="244" t="s">
        <v>888</v>
      </c>
      <c r="D1323" s="245" t="s">
        <v>136</v>
      </c>
      <c r="E1323" s="246">
        <v>601.5</v>
      </c>
      <c r="F1323" s="375"/>
      <c r="G1323" s="247">
        <f>E1323*F1323</f>
        <v>0</v>
      </c>
      <c r="H1323" s="248">
        <v>9.5E-4</v>
      </c>
      <c r="I1323" s="249">
        <f>E1323*H1323</f>
        <v>0.57142499999999996</v>
      </c>
      <c r="J1323" s="248">
        <v>0</v>
      </c>
      <c r="K1323" s="249">
        <f>E1323*J1323</f>
        <v>0</v>
      </c>
      <c r="O1323" s="241">
        <v>2</v>
      </c>
      <c r="AA1323" s="214">
        <v>1</v>
      </c>
      <c r="AB1323" s="214">
        <v>0</v>
      </c>
      <c r="AC1323" s="214">
        <v>0</v>
      </c>
      <c r="AZ1323" s="214">
        <v>2</v>
      </c>
      <c r="BA1323" s="214">
        <f>IF(AZ1323=1,G1323,0)</f>
        <v>0</v>
      </c>
      <c r="BB1323" s="214">
        <f>IF(AZ1323=2,G1323,0)</f>
        <v>0</v>
      </c>
      <c r="BC1323" s="214">
        <f>IF(AZ1323=3,G1323,0)</f>
        <v>0</v>
      </c>
      <c r="BD1323" s="214">
        <f>IF(AZ1323=4,G1323,0)</f>
        <v>0</v>
      </c>
      <c r="BE1323" s="214">
        <f>IF(AZ1323=5,G1323,0)</f>
        <v>0</v>
      </c>
      <c r="CA1323" s="241">
        <v>1</v>
      </c>
      <c r="CB1323" s="241">
        <v>0</v>
      </c>
    </row>
    <row r="1324" spans="1:80" x14ac:dyDescent="0.2">
      <c r="A1324" s="250"/>
      <c r="B1324" s="253"/>
      <c r="C1324" s="340" t="s">
        <v>889</v>
      </c>
      <c r="D1324" s="341"/>
      <c r="E1324" s="254">
        <v>0</v>
      </c>
      <c r="F1324" s="376"/>
      <c r="G1324" s="255"/>
      <c r="H1324" s="256"/>
      <c r="I1324" s="251"/>
      <c r="J1324" s="257"/>
      <c r="K1324" s="251"/>
      <c r="M1324" s="252" t="s">
        <v>889</v>
      </c>
      <c r="O1324" s="241"/>
    </row>
    <row r="1325" spans="1:80" x14ac:dyDescent="0.2">
      <c r="A1325" s="250"/>
      <c r="B1325" s="253"/>
      <c r="C1325" s="340" t="s">
        <v>890</v>
      </c>
      <c r="D1325" s="341"/>
      <c r="E1325" s="254">
        <v>601.5</v>
      </c>
      <c r="F1325" s="376"/>
      <c r="G1325" s="255"/>
      <c r="H1325" s="256"/>
      <c r="I1325" s="251"/>
      <c r="J1325" s="257"/>
      <c r="K1325" s="251"/>
      <c r="M1325" s="252" t="s">
        <v>890</v>
      </c>
      <c r="O1325" s="241"/>
    </row>
    <row r="1326" spans="1:80" ht="22.5" x14ac:dyDescent="0.2">
      <c r="A1326" s="242">
        <v>104</v>
      </c>
      <c r="B1326" s="243" t="s">
        <v>891</v>
      </c>
      <c r="C1326" s="244" t="s">
        <v>892</v>
      </c>
      <c r="D1326" s="245" t="s">
        <v>136</v>
      </c>
      <c r="E1326" s="246">
        <v>149.5</v>
      </c>
      <c r="F1326" s="375"/>
      <c r="G1326" s="247">
        <f>E1326*F1326</f>
        <v>0</v>
      </c>
      <c r="H1326" s="248">
        <v>1.58E-3</v>
      </c>
      <c r="I1326" s="249">
        <f>E1326*H1326</f>
        <v>0.23621</v>
      </c>
      <c r="J1326" s="248">
        <v>0</v>
      </c>
      <c r="K1326" s="249">
        <f>E1326*J1326</f>
        <v>0</v>
      </c>
      <c r="O1326" s="241">
        <v>2</v>
      </c>
      <c r="AA1326" s="214">
        <v>1</v>
      </c>
      <c r="AB1326" s="214">
        <v>7</v>
      </c>
      <c r="AC1326" s="214">
        <v>7</v>
      </c>
      <c r="AZ1326" s="214">
        <v>2</v>
      </c>
      <c r="BA1326" s="214">
        <f>IF(AZ1326=1,G1326,0)</f>
        <v>0</v>
      </c>
      <c r="BB1326" s="214">
        <f>IF(AZ1326=2,G1326,0)</f>
        <v>0</v>
      </c>
      <c r="BC1326" s="214">
        <f>IF(AZ1326=3,G1326,0)</f>
        <v>0</v>
      </c>
      <c r="BD1326" s="214">
        <f>IF(AZ1326=4,G1326,0)</f>
        <v>0</v>
      </c>
      <c r="BE1326" s="214">
        <f>IF(AZ1326=5,G1326,0)</f>
        <v>0</v>
      </c>
      <c r="CA1326" s="241">
        <v>1</v>
      </c>
      <c r="CB1326" s="241">
        <v>7</v>
      </c>
    </row>
    <row r="1327" spans="1:80" x14ac:dyDescent="0.2">
      <c r="A1327" s="250"/>
      <c r="B1327" s="253"/>
      <c r="C1327" s="340" t="s">
        <v>889</v>
      </c>
      <c r="D1327" s="341"/>
      <c r="E1327" s="254">
        <v>0</v>
      </c>
      <c r="F1327" s="376"/>
      <c r="G1327" s="255"/>
      <c r="H1327" s="256"/>
      <c r="I1327" s="251"/>
      <c r="J1327" s="257"/>
      <c r="K1327" s="251"/>
      <c r="M1327" s="252" t="s">
        <v>889</v>
      </c>
      <c r="O1327" s="241"/>
    </row>
    <row r="1328" spans="1:80" x14ac:dyDescent="0.2">
      <c r="A1328" s="250"/>
      <c r="B1328" s="253"/>
      <c r="C1328" s="340" t="s">
        <v>893</v>
      </c>
      <c r="D1328" s="341"/>
      <c r="E1328" s="254">
        <v>149.5</v>
      </c>
      <c r="F1328" s="376"/>
      <c r="G1328" s="255"/>
      <c r="H1328" s="256"/>
      <c r="I1328" s="251"/>
      <c r="J1328" s="257"/>
      <c r="K1328" s="251"/>
      <c r="M1328" s="252" t="s">
        <v>893</v>
      </c>
      <c r="O1328" s="241"/>
    </row>
    <row r="1329" spans="1:80" ht="22.5" x14ac:dyDescent="0.2">
      <c r="A1329" s="242">
        <v>105</v>
      </c>
      <c r="B1329" s="243" t="s">
        <v>894</v>
      </c>
      <c r="C1329" s="244" t="s">
        <v>895</v>
      </c>
      <c r="D1329" s="245" t="s">
        <v>136</v>
      </c>
      <c r="E1329" s="246">
        <v>306.89999999999998</v>
      </c>
      <c r="F1329" s="375"/>
      <c r="G1329" s="247">
        <f>E1329*F1329</f>
        <v>0</v>
      </c>
      <c r="H1329" s="248">
        <v>6.3000000000000003E-4</v>
      </c>
      <c r="I1329" s="249">
        <f>E1329*H1329</f>
        <v>0.19334699999999999</v>
      </c>
      <c r="J1329" s="248">
        <v>0</v>
      </c>
      <c r="K1329" s="249">
        <f>E1329*J1329</f>
        <v>0</v>
      </c>
      <c r="O1329" s="241">
        <v>2</v>
      </c>
      <c r="AA1329" s="214">
        <v>1</v>
      </c>
      <c r="AB1329" s="214">
        <v>7</v>
      </c>
      <c r="AC1329" s="214">
        <v>7</v>
      </c>
      <c r="AZ1329" s="214">
        <v>2</v>
      </c>
      <c r="BA1329" s="214">
        <f>IF(AZ1329=1,G1329,0)</f>
        <v>0</v>
      </c>
      <c r="BB1329" s="214">
        <f>IF(AZ1329=2,G1329,0)</f>
        <v>0</v>
      </c>
      <c r="BC1329" s="214">
        <f>IF(AZ1329=3,G1329,0)</f>
        <v>0</v>
      </c>
      <c r="BD1329" s="214">
        <f>IF(AZ1329=4,G1329,0)</f>
        <v>0</v>
      </c>
      <c r="BE1329" s="214">
        <f>IF(AZ1329=5,G1329,0)</f>
        <v>0</v>
      </c>
      <c r="CA1329" s="241">
        <v>1</v>
      </c>
      <c r="CB1329" s="241">
        <v>7</v>
      </c>
    </row>
    <row r="1330" spans="1:80" x14ac:dyDescent="0.2">
      <c r="A1330" s="250"/>
      <c r="B1330" s="253"/>
      <c r="C1330" s="340" t="s">
        <v>889</v>
      </c>
      <c r="D1330" s="341"/>
      <c r="E1330" s="254">
        <v>0</v>
      </c>
      <c r="F1330" s="376"/>
      <c r="G1330" s="255"/>
      <c r="H1330" s="256"/>
      <c r="I1330" s="251"/>
      <c r="J1330" s="257"/>
      <c r="K1330" s="251"/>
      <c r="M1330" s="252" t="s">
        <v>889</v>
      </c>
      <c r="O1330" s="241"/>
    </row>
    <row r="1331" spans="1:80" x14ac:dyDescent="0.2">
      <c r="A1331" s="250"/>
      <c r="B1331" s="253"/>
      <c r="C1331" s="340" t="s">
        <v>896</v>
      </c>
      <c r="D1331" s="341"/>
      <c r="E1331" s="254">
        <v>306.89999999999998</v>
      </c>
      <c r="F1331" s="376"/>
      <c r="G1331" s="255"/>
      <c r="H1331" s="256"/>
      <c r="I1331" s="251"/>
      <c r="J1331" s="257"/>
      <c r="K1331" s="251"/>
      <c r="M1331" s="252" t="s">
        <v>896</v>
      </c>
      <c r="O1331" s="241"/>
    </row>
    <row r="1332" spans="1:80" ht="22.5" x14ac:dyDescent="0.2">
      <c r="A1332" s="242">
        <v>106</v>
      </c>
      <c r="B1332" s="243" t="s">
        <v>897</v>
      </c>
      <c r="C1332" s="244" t="s">
        <v>898</v>
      </c>
      <c r="D1332" s="245" t="s">
        <v>136</v>
      </c>
      <c r="E1332" s="246">
        <v>124</v>
      </c>
      <c r="F1332" s="375"/>
      <c r="G1332" s="247">
        <f>E1332*F1332</f>
        <v>0</v>
      </c>
      <c r="H1332" s="248">
        <v>6.3000000000000003E-4</v>
      </c>
      <c r="I1332" s="249">
        <f>E1332*H1332</f>
        <v>7.8120000000000009E-2</v>
      </c>
      <c r="J1332" s="248">
        <v>0</v>
      </c>
      <c r="K1332" s="249">
        <f>E1332*J1332</f>
        <v>0</v>
      </c>
      <c r="O1332" s="241">
        <v>2</v>
      </c>
      <c r="AA1332" s="214">
        <v>1</v>
      </c>
      <c r="AB1332" s="214">
        <v>7</v>
      </c>
      <c r="AC1332" s="214">
        <v>7</v>
      </c>
      <c r="AZ1332" s="214">
        <v>2</v>
      </c>
      <c r="BA1332" s="214">
        <f>IF(AZ1332=1,G1332,0)</f>
        <v>0</v>
      </c>
      <c r="BB1332" s="214">
        <f>IF(AZ1332=2,G1332,0)</f>
        <v>0</v>
      </c>
      <c r="BC1332" s="214">
        <f>IF(AZ1332=3,G1332,0)</f>
        <v>0</v>
      </c>
      <c r="BD1332" s="214">
        <f>IF(AZ1332=4,G1332,0)</f>
        <v>0</v>
      </c>
      <c r="BE1332" s="214">
        <f>IF(AZ1332=5,G1332,0)</f>
        <v>0</v>
      </c>
      <c r="CA1332" s="241">
        <v>1</v>
      </c>
      <c r="CB1332" s="241">
        <v>7</v>
      </c>
    </row>
    <row r="1333" spans="1:80" x14ac:dyDescent="0.2">
      <c r="A1333" s="250"/>
      <c r="B1333" s="253"/>
      <c r="C1333" s="340" t="s">
        <v>889</v>
      </c>
      <c r="D1333" s="341"/>
      <c r="E1333" s="254">
        <v>0</v>
      </c>
      <c r="F1333" s="376"/>
      <c r="G1333" s="255"/>
      <c r="H1333" s="256"/>
      <c r="I1333" s="251"/>
      <c r="J1333" s="257"/>
      <c r="K1333" s="251"/>
      <c r="M1333" s="252" t="s">
        <v>889</v>
      </c>
      <c r="O1333" s="241"/>
    </row>
    <row r="1334" spans="1:80" x14ac:dyDescent="0.2">
      <c r="A1334" s="250"/>
      <c r="B1334" s="253"/>
      <c r="C1334" s="340" t="s">
        <v>899</v>
      </c>
      <c r="D1334" s="341"/>
      <c r="E1334" s="254">
        <v>124</v>
      </c>
      <c r="F1334" s="376"/>
      <c r="G1334" s="255"/>
      <c r="H1334" s="256"/>
      <c r="I1334" s="251"/>
      <c r="J1334" s="257"/>
      <c r="K1334" s="251"/>
      <c r="M1334" s="252" t="s">
        <v>899</v>
      </c>
      <c r="O1334" s="241"/>
    </row>
    <row r="1335" spans="1:80" ht="22.5" x14ac:dyDescent="0.2">
      <c r="A1335" s="242">
        <v>107</v>
      </c>
      <c r="B1335" s="243" t="s">
        <v>900</v>
      </c>
      <c r="C1335" s="244" t="s">
        <v>901</v>
      </c>
      <c r="D1335" s="245" t="s">
        <v>136</v>
      </c>
      <c r="E1335" s="246">
        <v>41.8</v>
      </c>
      <c r="F1335" s="375"/>
      <c r="G1335" s="247">
        <f>E1335*F1335</f>
        <v>0</v>
      </c>
      <c r="H1335" s="248">
        <v>2.9E-4</v>
      </c>
      <c r="I1335" s="249">
        <f>E1335*H1335</f>
        <v>1.2121999999999999E-2</v>
      </c>
      <c r="J1335" s="248">
        <v>0</v>
      </c>
      <c r="K1335" s="249">
        <f>E1335*J1335</f>
        <v>0</v>
      </c>
      <c r="O1335" s="241">
        <v>2</v>
      </c>
      <c r="AA1335" s="214">
        <v>1</v>
      </c>
      <c r="AB1335" s="214">
        <v>7</v>
      </c>
      <c r="AC1335" s="214">
        <v>7</v>
      </c>
      <c r="AZ1335" s="214">
        <v>2</v>
      </c>
      <c r="BA1335" s="214">
        <f>IF(AZ1335=1,G1335,0)</f>
        <v>0</v>
      </c>
      <c r="BB1335" s="214">
        <f>IF(AZ1335=2,G1335,0)</f>
        <v>0</v>
      </c>
      <c r="BC1335" s="214">
        <f>IF(AZ1335=3,G1335,0)</f>
        <v>0</v>
      </c>
      <c r="BD1335" s="214">
        <f>IF(AZ1335=4,G1335,0)</f>
        <v>0</v>
      </c>
      <c r="BE1335" s="214">
        <f>IF(AZ1335=5,G1335,0)</f>
        <v>0</v>
      </c>
      <c r="CA1335" s="241">
        <v>1</v>
      </c>
      <c r="CB1335" s="241">
        <v>7</v>
      </c>
    </row>
    <row r="1336" spans="1:80" x14ac:dyDescent="0.2">
      <c r="A1336" s="250"/>
      <c r="B1336" s="253"/>
      <c r="C1336" s="340" t="s">
        <v>889</v>
      </c>
      <c r="D1336" s="341"/>
      <c r="E1336" s="254">
        <v>0</v>
      </c>
      <c r="F1336" s="376"/>
      <c r="G1336" s="255"/>
      <c r="H1336" s="256"/>
      <c r="I1336" s="251"/>
      <c r="J1336" s="257"/>
      <c r="K1336" s="251"/>
      <c r="M1336" s="252" t="s">
        <v>889</v>
      </c>
      <c r="O1336" s="241"/>
    </row>
    <row r="1337" spans="1:80" x14ac:dyDescent="0.2">
      <c r="A1337" s="250"/>
      <c r="B1337" s="253"/>
      <c r="C1337" s="340" t="s">
        <v>902</v>
      </c>
      <c r="D1337" s="341"/>
      <c r="E1337" s="254">
        <v>41.8</v>
      </c>
      <c r="F1337" s="376"/>
      <c r="G1337" s="255"/>
      <c r="H1337" s="256"/>
      <c r="I1337" s="251"/>
      <c r="J1337" s="257"/>
      <c r="K1337" s="251"/>
      <c r="M1337" s="252" t="s">
        <v>902</v>
      </c>
      <c r="O1337" s="241"/>
    </row>
    <row r="1338" spans="1:80" ht="22.5" x14ac:dyDescent="0.2">
      <c r="A1338" s="242">
        <v>108</v>
      </c>
      <c r="B1338" s="243" t="s">
        <v>903</v>
      </c>
      <c r="C1338" s="244" t="s">
        <v>904</v>
      </c>
      <c r="D1338" s="245" t="s">
        <v>112</v>
      </c>
      <c r="E1338" s="246">
        <v>1839.5252</v>
      </c>
      <c r="F1338" s="375"/>
      <c r="G1338" s="247">
        <f>E1338*F1338</f>
        <v>0</v>
      </c>
      <c r="H1338" s="248">
        <v>3.2000000000000003E-4</v>
      </c>
      <c r="I1338" s="249">
        <f>E1338*H1338</f>
        <v>0.58864806400000003</v>
      </c>
      <c r="J1338" s="248">
        <v>0</v>
      </c>
      <c r="K1338" s="249">
        <f>E1338*J1338</f>
        <v>0</v>
      </c>
      <c r="O1338" s="241">
        <v>2</v>
      </c>
      <c r="AA1338" s="214">
        <v>1</v>
      </c>
      <c r="AB1338" s="214">
        <v>7</v>
      </c>
      <c r="AC1338" s="214">
        <v>7</v>
      </c>
      <c r="AZ1338" s="214">
        <v>2</v>
      </c>
      <c r="BA1338" s="214">
        <f>IF(AZ1338=1,G1338,0)</f>
        <v>0</v>
      </c>
      <c r="BB1338" s="214">
        <f>IF(AZ1338=2,G1338,0)</f>
        <v>0</v>
      </c>
      <c r="BC1338" s="214">
        <f>IF(AZ1338=3,G1338,0)</f>
        <v>0</v>
      </c>
      <c r="BD1338" s="214">
        <f>IF(AZ1338=4,G1338,0)</f>
        <v>0</v>
      </c>
      <c r="BE1338" s="214">
        <f>IF(AZ1338=5,G1338,0)</f>
        <v>0</v>
      </c>
      <c r="CA1338" s="241">
        <v>1</v>
      </c>
      <c r="CB1338" s="241">
        <v>7</v>
      </c>
    </row>
    <row r="1339" spans="1:80" x14ac:dyDescent="0.2">
      <c r="A1339" s="250"/>
      <c r="B1339" s="253"/>
      <c r="C1339" s="340" t="s">
        <v>884</v>
      </c>
      <c r="D1339" s="341"/>
      <c r="E1339" s="254">
        <v>16</v>
      </c>
      <c r="F1339" s="376"/>
      <c r="G1339" s="255"/>
      <c r="H1339" s="256"/>
      <c r="I1339" s="251"/>
      <c r="J1339" s="257"/>
      <c r="K1339" s="251"/>
      <c r="M1339" s="252" t="s">
        <v>884</v>
      </c>
      <c r="O1339" s="241"/>
    </row>
    <row r="1340" spans="1:80" x14ac:dyDescent="0.2">
      <c r="A1340" s="250"/>
      <c r="B1340" s="253"/>
      <c r="C1340" s="340" t="s">
        <v>885</v>
      </c>
      <c r="D1340" s="341"/>
      <c r="E1340" s="254">
        <v>29.11</v>
      </c>
      <c r="F1340" s="376"/>
      <c r="G1340" s="255"/>
      <c r="H1340" s="256"/>
      <c r="I1340" s="251"/>
      <c r="J1340" s="257"/>
      <c r="K1340" s="251"/>
      <c r="M1340" s="252" t="s">
        <v>885</v>
      </c>
      <c r="O1340" s="241"/>
    </row>
    <row r="1341" spans="1:80" x14ac:dyDescent="0.2">
      <c r="A1341" s="250"/>
      <c r="B1341" s="253"/>
      <c r="C1341" s="340" t="s">
        <v>886</v>
      </c>
      <c r="D1341" s="341"/>
      <c r="E1341" s="254">
        <v>91.28</v>
      </c>
      <c r="F1341" s="376"/>
      <c r="G1341" s="255"/>
      <c r="H1341" s="256"/>
      <c r="I1341" s="251"/>
      <c r="J1341" s="257"/>
      <c r="K1341" s="251"/>
      <c r="M1341" s="252" t="s">
        <v>886</v>
      </c>
      <c r="O1341" s="241"/>
    </row>
    <row r="1342" spans="1:80" x14ac:dyDescent="0.2">
      <c r="A1342" s="250"/>
      <c r="B1342" s="253"/>
      <c r="C1342" s="340" t="s">
        <v>810</v>
      </c>
      <c r="D1342" s="341"/>
      <c r="E1342" s="254">
        <v>368.66500000000002</v>
      </c>
      <c r="F1342" s="376"/>
      <c r="G1342" s="255"/>
      <c r="H1342" s="256"/>
      <c r="I1342" s="251"/>
      <c r="J1342" s="257"/>
      <c r="K1342" s="251"/>
      <c r="M1342" s="252" t="s">
        <v>810</v>
      </c>
      <c r="O1342" s="241"/>
    </row>
    <row r="1343" spans="1:80" x14ac:dyDescent="0.2">
      <c r="A1343" s="250"/>
      <c r="B1343" s="253"/>
      <c r="C1343" s="340" t="s">
        <v>811</v>
      </c>
      <c r="D1343" s="341"/>
      <c r="E1343" s="254">
        <v>182.45</v>
      </c>
      <c r="F1343" s="376"/>
      <c r="G1343" s="255"/>
      <c r="H1343" s="256"/>
      <c r="I1343" s="251"/>
      <c r="J1343" s="257"/>
      <c r="K1343" s="251"/>
      <c r="M1343" s="252" t="s">
        <v>811</v>
      </c>
      <c r="O1343" s="241"/>
    </row>
    <row r="1344" spans="1:80" x14ac:dyDescent="0.2">
      <c r="A1344" s="250"/>
      <c r="B1344" s="253"/>
      <c r="C1344" s="340" t="s">
        <v>869</v>
      </c>
      <c r="D1344" s="341"/>
      <c r="E1344" s="254">
        <v>134.35749999999999</v>
      </c>
      <c r="F1344" s="376"/>
      <c r="G1344" s="255"/>
      <c r="H1344" s="256"/>
      <c r="I1344" s="251"/>
      <c r="J1344" s="257"/>
      <c r="K1344" s="251"/>
      <c r="M1344" s="252" t="s">
        <v>869</v>
      </c>
      <c r="O1344" s="241"/>
    </row>
    <row r="1345" spans="1:80" x14ac:dyDescent="0.2">
      <c r="A1345" s="250"/>
      <c r="B1345" s="253"/>
      <c r="C1345" s="340" t="s">
        <v>864</v>
      </c>
      <c r="D1345" s="341"/>
      <c r="E1345" s="254">
        <v>613.01310000000001</v>
      </c>
      <c r="F1345" s="376"/>
      <c r="G1345" s="255"/>
      <c r="H1345" s="256"/>
      <c r="I1345" s="251"/>
      <c r="J1345" s="257"/>
      <c r="K1345" s="251"/>
      <c r="M1345" s="252" t="s">
        <v>864</v>
      </c>
      <c r="O1345" s="241"/>
    </row>
    <row r="1346" spans="1:80" x14ac:dyDescent="0.2">
      <c r="A1346" s="250"/>
      <c r="B1346" s="253"/>
      <c r="C1346" s="340" t="s">
        <v>865</v>
      </c>
      <c r="D1346" s="341"/>
      <c r="E1346" s="254">
        <v>51.602499999999999</v>
      </c>
      <c r="F1346" s="376"/>
      <c r="G1346" s="255"/>
      <c r="H1346" s="256"/>
      <c r="I1346" s="251"/>
      <c r="J1346" s="257"/>
      <c r="K1346" s="251"/>
      <c r="M1346" s="252" t="s">
        <v>865</v>
      </c>
      <c r="O1346" s="241"/>
    </row>
    <row r="1347" spans="1:80" x14ac:dyDescent="0.2">
      <c r="A1347" s="250"/>
      <c r="B1347" s="253"/>
      <c r="C1347" s="340" t="s">
        <v>866</v>
      </c>
      <c r="D1347" s="341"/>
      <c r="E1347" s="254">
        <v>218.49709999999999</v>
      </c>
      <c r="F1347" s="376"/>
      <c r="G1347" s="255"/>
      <c r="H1347" s="256"/>
      <c r="I1347" s="251"/>
      <c r="J1347" s="257"/>
      <c r="K1347" s="251"/>
      <c r="M1347" s="252" t="s">
        <v>866</v>
      </c>
      <c r="O1347" s="241"/>
    </row>
    <row r="1348" spans="1:80" x14ac:dyDescent="0.2">
      <c r="A1348" s="250"/>
      <c r="B1348" s="253"/>
      <c r="C1348" s="347" t="s">
        <v>187</v>
      </c>
      <c r="D1348" s="341"/>
      <c r="E1348" s="278">
        <v>1704.9751999999999</v>
      </c>
      <c r="F1348" s="376"/>
      <c r="G1348" s="255"/>
      <c r="H1348" s="256"/>
      <c r="I1348" s="251"/>
      <c r="J1348" s="257"/>
      <c r="K1348" s="251"/>
      <c r="M1348" s="252" t="s">
        <v>187</v>
      </c>
      <c r="O1348" s="241"/>
    </row>
    <row r="1349" spans="1:80" x14ac:dyDescent="0.2">
      <c r="A1349" s="250"/>
      <c r="B1349" s="253"/>
      <c r="C1349" s="340" t="s">
        <v>880</v>
      </c>
      <c r="D1349" s="341"/>
      <c r="E1349" s="254">
        <v>89.7</v>
      </c>
      <c r="F1349" s="376"/>
      <c r="G1349" s="255"/>
      <c r="H1349" s="256"/>
      <c r="I1349" s="251"/>
      <c r="J1349" s="257"/>
      <c r="K1349" s="251"/>
      <c r="M1349" s="252" t="s">
        <v>880</v>
      </c>
      <c r="O1349" s="241"/>
    </row>
    <row r="1350" spans="1:80" x14ac:dyDescent="0.2">
      <c r="A1350" s="250"/>
      <c r="B1350" s="253"/>
      <c r="C1350" s="340" t="s">
        <v>881</v>
      </c>
      <c r="D1350" s="341"/>
      <c r="E1350" s="254">
        <v>44.85</v>
      </c>
      <c r="F1350" s="376"/>
      <c r="G1350" s="255"/>
      <c r="H1350" s="256"/>
      <c r="I1350" s="251"/>
      <c r="J1350" s="257"/>
      <c r="K1350" s="251"/>
      <c r="M1350" s="252" t="s">
        <v>881</v>
      </c>
      <c r="O1350" s="241"/>
    </row>
    <row r="1351" spans="1:80" x14ac:dyDescent="0.2">
      <c r="A1351" s="242">
        <v>109</v>
      </c>
      <c r="B1351" s="243" t="s">
        <v>905</v>
      </c>
      <c r="C1351" s="244" t="s">
        <v>906</v>
      </c>
      <c r="D1351" s="245" t="s">
        <v>361</v>
      </c>
      <c r="E1351" s="246">
        <v>1</v>
      </c>
      <c r="F1351" s="375"/>
      <c r="G1351" s="247">
        <f>E1351*F1351</f>
        <v>0</v>
      </c>
      <c r="H1351" s="248">
        <v>0</v>
      </c>
      <c r="I1351" s="249">
        <f>E1351*H1351</f>
        <v>0</v>
      </c>
      <c r="J1351" s="248"/>
      <c r="K1351" s="249">
        <f>E1351*J1351</f>
        <v>0</v>
      </c>
      <c r="O1351" s="241">
        <v>2</v>
      </c>
      <c r="AA1351" s="214">
        <v>12</v>
      </c>
      <c r="AB1351" s="214">
        <v>0</v>
      </c>
      <c r="AC1351" s="214">
        <v>7</v>
      </c>
      <c r="AZ1351" s="214">
        <v>2</v>
      </c>
      <c r="BA1351" s="214">
        <f>IF(AZ1351=1,G1351,0)</f>
        <v>0</v>
      </c>
      <c r="BB1351" s="214">
        <f>IF(AZ1351=2,G1351,0)</f>
        <v>0</v>
      </c>
      <c r="BC1351" s="214">
        <f>IF(AZ1351=3,G1351,0)</f>
        <v>0</v>
      </c>
      <c r="BD1351" s="214">
        <f>IF(AZ1351=4,G1351,0)</f>
        <v>0</v>
      </c>
      <c r="BE1351" s="214">
        <f>IF(AZ1351=5,G1351,0)</f>
        <v>0</v>
      </c>
      <c r="CA1351" s="241">
        <v>12</v>
      </c>
      <c r="CB1351" s="241">
        <v>0</v>
      </c>
    </row>
    <row r="1352" spans="1:80" ht="22.5" x14ac:dyDescent="0.2">
      <c r="A1352" s="242">
        <v>110</v>
      </c>
      <c r="B1352" s="243" t="s">
        <v>907</v>
      </c>
      <c r="C1352" s="244" t="s">
        <v>908</v>
      </c>
      <c r="D1352" s="245" t="s">
        <v>136</v>
      </c>
      <c r="E1352" s="246">
        <v>103.5</v>
      </c>
      <c r="F1352" s="375"/>
      <c r="G1352" s="247">
        <f>E1352*F1352</f>
        <v>0</v>
      </c>
      <c r="H1352" s="248">
        <v>0</v>
      </c>
      <c r="I1352" s="249">
        <f>E1352*H1352</f>
        <v>0</v>
      </c>
      <c r="J1352" s="248"/>
      <c r="K1352" s="249">
        <f>E1352*J1352</f>
        <v>0</v>
      </c>
      <c r="O1352" s="241">
        <v>2</v>
      </c>
      <c r="AA1352" s="214">
        <v>12</v>
      </c>
      <c r="AB1352" s="214">
        <v>0</v>
      </c>
      <c r="AC1352" s="214">
        <v>273</v>
      </c>
      <c r="AZ1352" s="214">
        <v>2</v>
      </c>
      <c r="BA1352" s="214">
        <f>IF(AZ1352=1,G1352,0)</f>
        <v>0</v>
      </c>
      <c r="BB1352" s="214">
        <f>IF(AZ1352=2,G1352,0)</f>
        <v>0</v>
      </c>
      <c r="BC1352" s="214">
        <f>IF(AZ1352=3,G1352,0)</f>
        <v>0</v>
      </c>
      <c r="BD1352" s="214">
        <f>IF(AZ1352=4,G1352,0)</f>
        <v>0</v>
      </c>
      <c r="BE1352" s="214">
        <f>IF(AZ1352=5,G1352,0)</f>
        <v>0</v>
      </c>
      <c r="CA1352" s="241">
        <v>12</v>
      </c>
      <c r="CB1352" s="241">
        <v>0</v>
      </c>
    </row>
    <row r="1353" spans="1:80" x14ac:dyDescent="0.2">
      <c r="A1353" s="250"/>
      <c r="B1353" s="253"/>
      <c r="C1353" s="340" t="s">
        <v>909</v>
      </c>
      <c r="D1353" s="341"/>
      <c r="E1353" s="254">
        <v>30.5</v>
      </c>
      <c r="F1353" s="376"/>
      <c r="G1353" s="255"/>
      <c r="H1353" s="256"/>
      <c r="I1353" s="251"/>
      <c r="J1353" s="257"/>
      <c r="K1353" s="251"/>
      <c r="M1353" s="252" t="s">
        <v>909</v>
      </c>
      <c r="O1353" s="241"/>
    </row>
    <row r="1354" spans="1:80" x14ac:dyDescent="0.2">
      <c r="A1354" s="250"/>
      <c r="B1354" s="253"/>
      <c r="C1354" s="340" t="s">
        <v>910</v>
      </c>
      <c r="D1354" s="341"/>
      <c r="E1354" s="254">
        <v>46.5</v>
      </c>
      <c r="F1354" s="376"/>
      <c r="G1354" s="255"/>
      <c r="H1354" s="256"/>
      <c r="I1354" s="251"/>
      <c r="J1354" s="257"/>
      <c r="K1354" s="251"/>
      <c r="M1354" s="252" t="s">
        <v>910</v>
      </c>
      <c r="O1354" s="241"/>
    </row>
    <row r="1355" spans="1:80" x14ac:dyDescent="0.2">
      <c r="A1355" s="250"/>
      <c r="B1355" s="253"/>
      <c r="C1355" s="340" t="s">
        <v>911</v>
      </c>
      <c r="D1355" s="341"/>
      <c r="E1355" s="254">
        <v>9</v>
      </c>
      <c r="F1355" s="376"/>
      <c r="G1355" s="255"/>
      <c r="H1355" s="256"/>
      <c r="I1355" s="251"/>
      <c r="J1355" s="257"/>
      <c r="K1355" s="251"/>
      <c r="M1355" s="252" t="s">
        <v>911</v>
      </c>
      <c r="O1355" s="241"/>
    </row>
    <row r="1356" spans="1:80" x14ac:dyDescent="0.2">
      <c r="A1356" s="250"/>
      <c r="B1356" s="253"/>
      <c r="C1356" s="340" t="s">
        <v>912</v>
      </c>
      <c r="D1356" s="341"/>
      <c r="E1356" s="254">
        <v>17.5</v>
      </c>
      <c r="F1356" s="376"/>
      <c r="G1356" s="255"/>
      <c r="H1356" s="256"/>
      <c r="I1356" s="251"/>
      <c r="J1356" s="257"/>
      <c r="K1356" s="251"/>
      <c r="M1356" s="252" t="s">
        <v>912</v>
      </c>
      <c r="O1356" s="241"/>
    </row>
    <row r="1357" spans="1:80" x14ac:dyDescent="0.2">
      <c r="A1357" s="242">
        <v>111</v>
      </c>
      <c r="B1357" s="243" t="s">
        <v>913</v>
      </c>
      <c r="C1357" s="244" t="s">
        <v>914</v>
      </c>
      <c r="D1357" s="245" t="s">
        <v>126</v>
      </c>
      <c r="E1357" s="246">
        <v>55.037597966</v>
      </c>
      <c r="F1357" s="375"/>
      <c r="G1357" s="247">
        <f>E1357*F1357</f>
        <v>0</v>
      </c>
      <c r="H1357" s="248">
        <v>0</v>
      </c>
      <c r="I1357" s="249">
        <f>E1357*H1357</f>
        <v>0</v>
      </c>
      <c r="J1357" s="248"/>
      <c r="K1357" s="249">
        <f>E1357*J1357</f>
        <v>0</v>
      </c>
      <c r="O1357" s="241">
        <v>2</v>
      </c>
      <c r="AA1357" s="214">
        <v>7</v>
      </c>
      <c r="AB1357" s="214">
        <v>1001</v>
      </c>
      <c r="AC1357" s="214">
        <v>5</v>
      </c>
      <c r="AZ1357" s="214">
        <v>2</v>
      </c>
      <c r="BA1357" s="214">
        <f>IF(AZ1357=1,G1357,0)</f>
        <v>0</v>
      </c>
      <c r="BB1357" s="214">
        <f>IF(AZ1357=2,G1357,0)</f>
        <v>0</v>
      </c>
      <c r="BC1357" s="214">
        <f>IF(AZ1357=3,G1357,0)</f>
        <v>0</v>
      </c>
      <c r="BD1357" s="214">
        <f>IF(AZ1357=4,G1357,0)</f>
        <v>0</v>
      </c>
      <c r="BE1357" s="214">
        <f>IF(AZ1357=5,G1357,0)</f>
        <v>0</v>
      </c>
      <c r="CA1357" s="241">
        <v>7</v>
      </c>
      <c r="CB1357" s="241">
        <v>1001</v>
      </c>
    </row>
    <row r="1358" spans="1:80" x14ac:dyDescent="0.2">
      <c r="A1358" s="258"/>
      <c r="B1358" s="259" t="s">
        <v>102</v>
      </c>
      <c r="C1358" s="260" t="s">
        <v>858</v>
      </c>
      <c r="D1358" s="261"/>
      <c r="E1358" s="262"/>
      <c r="F1358" s="377"/>
      <c r="G1358" s="264">
        <f>SUM(G1277:G1357)</f>
        <v>0</v>
      </c>
      <c r="H1358" s="265"/>
      <c r="I1358" s="266">
        <f>SUM(I1277:I1357)</f>
        <v>55.037597965999993</v>
      </c>
      <c r="J1358" s="265"/>
      <c r="K1358" s="266">
        <f>SUM(K1277:K1357)</f>
        <v>-30.540486199999997</v>
      </c>
      <c r="O1358" s="241">
        <v>4</v>
      </c>
      <c r="BA1358" s="267">
        <f>SUM(BA1277:BA1357)</f>
        <v>0</v>
      </c>
      <c r="BB1358" s="267">
        <f>SUM(BB1277:BB1357)</f>
        <v>0</v>
      </c>
      <c r="BC1358" s="267">
        <f>SUM(BC1277:BC1357)</f>
        <v>0</v>
      </c>
      <c r="BD1358" s="267">
        <f>SUM(BD1277:BD1357)</f>
        <v>0</v>
      </c>
      <c r="BE1358" s="267">
        <f>SUM(BE1277:BE1357)</f>
        <v>0</v>
      </c>
    </row>
    <row r="1359" spans="1:80" x14ac:dyDescent="0.2">
      <c r="A1359" s="231" t="s">
        <v>98</v>
      </c>
      <c r="B1359" s="232" t="s">
        <v>915</v>
      </c>
      <c r="C1359" s="233" t="s">
        <v>916</v>
      </c>
      <c r="D1359" s="234"/>
      <c r="E1359" s="235"/>
      <c r="F1359" s="378"/>
      <c r="G1359" s="236"/>
      <c r="H1359" s="237"/>
      <c r="I1359" s="238"/>
      <c r="J1359" s="239"/>
      <c r="K1359" s="240"/>
      <c r="O1359" s="241">
        <v>1</v>
      </c>
    </row>
    <row r="1360" spans="1:80" ht="22.5" x14ac:dyDescent="0.2">
      <c r="A1360" s="242">
        <v>112</v>
      </c>
      <c r="B1360" s="243" t="s">
        <v>918</v>
      </c>
      <c r="C1360" s="244" t="s">
        <v>919</v>
      </c>
      <c r="D1360" s="245" t="s">
        <v>112</v>
      </c>
      <c r="E1360" s="246">
        <v>59.8</v>
      </c>
      <c r="F1360" s="375"/>
      <c r="G1360" s="247">
        <f>E1360*F1360</f>
        <v>0</v>
      </c>
      <c r="H1360" s="248">
        <v>6.2899999999999996E-3</v>
      </c>
      <c r="I1360" s="249">
        <f>E1360*H1360</f>
        <v>0.37614199999999998</v>
      </c>
      <c r="J1360" s="248">
        <v>0</v>
      </c>
      <c r="K1360" s="249">
        <f>E1360*J1360</f>
        <v>0</v>
      </c>
      <c r="O1360" s="241">
        <v>2</v>
      </c>
      <c r="AA1360" s="214">
        <v>1</v>
      </c>
      <c r="AB1360" s="214">
        <v>0</v>
      </c>
      <c r="AC1360" s="214">
        <v>0</v>
      </c>
      <c r="AZ1360" s="214">
        <v>2</v>
      </c>
      <c r="BA1360" s="214">
        <f>IF(AZ1360=1,G1360,0)</f>
        <v>0</v>
      </c>
      <c r="BB1360" s="214">
        <f>IF(AZ1360=2,G1360,0)</f>
        <v>0</v>
      </c>
      <c r="BC1360" s="214">
        <f>IF(AZ1360=3,G1360,0)</f>
        <v>0</v>
      </c>
      <c r="BD1360" s="214">
        <f>IF(AZ1360=4,G1360,0)</f>
        <v>0</v>
      </c>
      <c r="BE1360" s="214">
        <f>IF(AZ1360=5,G1360,0)</f>
        <v>0</v>
      </c>
      <c r="CA1360" s="241">
        <v>1</v>
      </c>
      <c r="CB1360" s="241">
        <v>0</v>
      </c>
    </row>
    <row r="1361" spans="1:80" x14ac:dyDescent="0.2">
      <c r="A1361" s="250"/>
      <c r="B1361" s="253"/>
      <c r="C1361" s="340" t="s">
        <v>920</v>
      </c>
      <c r="D1361" s="341"/>
      <c r="E1361" s="254">
        <v>0</v>
      </c>
      <c r="F1361" s="376"/>
      <c r="G1361" s="255"/>
      <c r="H1361" s="256"/>
      <c r="I1361" s="251"/>
      <c r="J1361" s="257"/>
      <c r="K1361" s="251"/>
      <c r="M1361" s="252" t="s">
        <v>920</v>
      </c>
      <c r="O1361" s="241"/>
    </row>
    <row r="1362" spans="1:80" x14ac:dyDescent="0.2">
      <c r="A1362" s="250"/>
      <c r="B1362" s="253"/>
      <c r="C1362" s="340" t="s">
        <v>921</v>
      </c>
      <c r="D1362" s="341"/>
      <c r="E1362" s="254">
        <v>59.8</v>
      </c>
      <c r="F1362" s="376"/>
      <c r="G1362" s="255"/>
      <c r="H1362" s="256"/>
      <c r="I1362" s="251"/>
      <c r="J1362" s="257"/>
      <c r="K1362" s="251"/>
      <c r="M1362" s="252" t="s">
        <v>921</v>
      </c>
      <c r="O1362" s="241"/>
    </row>
    <row r="1363" spans="1:80" ht="22.5" x14ac:dyDescent="0.2">
      <c r="A1363" s="242">
        <v>113</v>
      </c>
      <c r="B1363" s="243" t="s">
        <v>922</v>
      </c>
      <c r="C1363" s="244" t="s">
        <v>923</v>
      </c>
      <c r="D1363" s="245" t="s">
        <v>112</v>
      </c>
      <c r="E1363" s="246">
        <v>44.85</v>
      </c>
      <c r="F1363" s="375"/>
      <c r="G1363" s="247">
        <f>E1363*F1363</f>
        <v>0</v>
      </c>
      <c r="H1363" s="248">
        <v>6.2899999999999996E-3</v>
      </c>
      <c r="I1363" s="249">
        <f>E1363*H1363</f>
        <v>0.28210649999999998</v>
      </c>
      <c r="J1363" s="248">
        <v>0</v>
      </c>
      <c r="K1363" s="249">
        <f>E1363*J1363</f>
        <v>0</v>
      </c>
      <c r="O1363" s="241">
        <v>2</v>
      </c>
      <c r="AA1363" s="214">
        <v>1</v>
      </c>
      <c r="AB1363" s="214">
        <v>0</v>
      </c>
      <c r="AC1363" s="214">
        <v>0</v>
      </c>
      <c r="AZ1363" s="214">
        <v>2</v>
      </c>
      <c r="BA1363" s="214">
        <f>IF(AZ1363=1,G1363,0)</f>
        <v>0</v>
      </c>
      <c r="BB1363" s="214">
        <f>IF(AZ1363=2,G1363,0)</f>
        <v>0</v>
      </c>
      <c r="BC1363" s="214">
        <f>IF(AZ1363=3,G1363,0)</f>
        <v>0</v>
      </c>
      <c r="BD1363" s="214">
        <f>IF(AZ1363=4,G1363,0)</f>
        <v>0</v>
      </c>
      <c r="BE1363" s="214">
        <f>IF(AZ1363=5,G1363,0)</f>
        <v>0</v>
      </c>
      <c r="CA1363" s="241">
        <v>1</v>
      </c>
      <c r="CB1363" s="241">
        <v>0</v>
      </c>
    </row>
    <row r="1364" spans="1:80" x14ac:dyDescent="0.2">
      <c r="A1364" s="250"/>
      <c r="B1364" s="253"/>
      <c r="C1364" s="340" t="s">
        <v>920</v>
      </c>
      <c r="D1364" s="341"/>
      <c r="E1364" s="254">
        <v>0</v>
      </c>
      <c r="F1364" s="376"/>
      <c r="G1364" s="255"/>
      <c r="H1364" s="256"/>
      <c r="I1364" s="251"/>
      <c r="J1364" s="257"/>
      <c r="K1364" s="251"/>
      <c r="M1364" s="252" t="s">
        <v>920</v>
      </c>
      <c r="O1364" s="241"/>
    </row>
    <row r="1365" spans="1:80" x14ac:dyDescent="0.2">
      <c r="A1365" s="250"/>
      <c r="B1365" s="253"/>
      <c r="C1365" s="340" t="s">
        <v>924</v>
      </c>
      <c r="D1365" s="341"/>
      <c r="E1365" s="254">
        <v>44.85</v>
      </c>
      <c r="F1365" s="376"/>
      <c r="G1365" s="255"/>
      <c r="H1365" s="256"/>
      <c r="I1365" s="251"/>
      <c r="J1365" s="257"/>
      <c r="K1365" s="251"/>
      <c r="M1365" s="252" t="s">
        <v>924</v>
      </c>
      <c r="O1365" s="241"/>
    </row>
    <row r="1366" spans="1:80" ht="22.5" x14ac:dyDescent="0.2">
      <c r="A1366" s="242">
        <v>114</v>
      </c>
      <c r="B1366" s="243" t="s">
        <v>925</v>
      </c>
      <c r="C1366" s="244" t="s">
        <v>926</v>
      </c>
      <c r="D1366" s="245" t="s">
        <v>136</v>
      </c>
      <c r="E1366" s="246">
        <v>601.5</v>
      </c>
      <c r="F1366" s="375"/>
      <c r="G1366" s="247">
        <f>E1366*F1366</f>
        <v>0</v>
      </c>
      <c r="H1366" s="248">
        <v>6.2899999999999996E-3</v>
      </c>
      <c r="I1366" s="249">
        <f>E1366*H1366</f>
        <v>3.7834349999999999</v>
      </c>
      <c r="J1366" s="248">
        <v>0</v>
      </c>
      <c r="K1366" s="249">
        <f>E1366*J1366</f>
        <v>0</v>
      </c>
      <c r="O1366" s="241">
        <v>2</v>
      </c>
      <c r="AA1366" s="214">
        <v>1</v>
      </c>
      <c r="AB1366" s="214">
        <v>0</v>
      </c>
      <c r="AC1366" s="214">
        <v>0</v>
      </c>
      <c r="AZ1366" s="214">
        <v>2</v>
      </c>
      <c r="BA1366" s="214">
        <f>IF(AZ1366=1,G1366,0)</f>
        <v>0</v>
      </c>
      <c r="BB1366" s="214">
        <f>IF(AZ1366=2,G1366,0)</f>
        <v>0</v>
      </c>
      <c r="BC1366" s="214">
        <f>IF(AZ1366=3,G1366,0)</f>
        <v>0</v>
      </c>
      <c r="BD1366" s="214">
        <f>IF(AZ1366=4,G1366,0)</f>
        <v>0</v>
      </c>
      <c r="BE1366" s="214">
        <f>IF(AZ1366=5,G1366,0)</f>
        <v>0</v>
      </c>
      <c r="CA1366" s="241">
        <v>1</v>
      </c>
      <c r="CB1366" s="241">
        <v>0</v>
      </c>
    </row>
    <row r="1367" spans="1:80" x14ac:dyDescent="0.2">
      <c r="A1367" s="250"/>
      <c r="B1367" s="253"/>
      <c r="C1367" s="340" t="s">
        <v>920</v>
      </c>
      <c r="D1367" s="341"/>
      <c r="E1367" s="254">
        <v>0</v>
      </c>
      <c r="F1367" s="376"/>
      <c r="G1367" s="255"/>
      <c r="H1367" s="256"/>
      <c r="I1367" s="251"/>
      <c r="J1367" s="257"/>
      <c r="K1367" s="251"/>
      <c r="M1367" s="252" t="s">
        <v>920</v>
      </c>
      <c r="O1367" s="241"/>
    </row>
    <row r="1368" spans="1:80" x14ac:dyDescent="0.2">
      <c r="A1368" s="250"/>
      <c r="B1368" s="253"/>
      <c r="C1368" s="340" t="s">
        <v>890</v>
      </c>
      <c r="D1368" s="341"/>
      <c r="E1368" s="254">
        <v>601.5</v>
      </c>
      <c r="F1368" s="376"/>
      <c r="G1368" s="255"/>
      <c r="H1368" s="256"/>
      <c r="I1368" s="251"/>
      <c r="J1368" s="257"/>
      <c r="K1368" s="251"/>
      <c r="M1368" s="252" t="s">
        <v>890</v>
      </c>
      <c r="O1368" s="241"/>
    </row>
    <row r="1369" spans="1:80" x14ac:dyDescent="0.2">
      <c r="A1369" s="242">
        <v>115</v>
      </c>
      <c r="B1369" s="243" t="s">
        <v>927</v>
      </c>
      <c r="C1369" s="244" t="s">
        <v>928</v>
      </c>
      <c r="D1369" s="245" t="s">
        <v>112</v>
      </c>
      <c r="E1369" s="246">
        <v>551.11500000000001</v>
      </c>
      <c r="F1369" s="375"/>
      <c r="G1369" s="247">
        <f>E1369*F1369</f>
        <v>0</v>
      </c>
      <c r="H1369" s="248">
        <v>0</v>
      </c>
      <c r="I1369" s="249">
        <f>E1369*H1369</f>
        <v>0</v>
      </c>
      <c r="J1369" s="248">
        <v>-6.4999999999999997E-3</v>
      </c>
      <c r="K1369" s="249">
        <f>E1369*J1369</f>
        <v>-3.5822474999999998</v>
      </c>
      <c r="O1369" s="241">
        <v>2</v>
      </c>
      <c r="AA1369" s="214">
        <v>1</v>
      </c>
      <c r="AB1369" s="214">
        <v>7</v>
      </c>
      <c r="AC1369" s="214">
        <v>7</v>
      </c>
      <c r="AZ1369" s="214">
        <v>2</v>
      </c>
      <c r="BA1369" s="214">
        <f>IF(AZ1369=1,G1369,0)</f>
        <v>0</v>
      </c>
      <c r="BB1369" s="214">
        <f>IF(AZ1369=2,G1369,0)</f>
        <v>0</v>
      </c>
      <c r="BC1369" s="214">
        <f>IF(AZ1369=3,G1369,0)</f>
        <v>0</v>
      </c>
      <c r="BD1369" s="214">
        <f>IF(AZ1369=4,G1369,0)</f>
        <v>0</v>
      </c>
      <c r="BE1369" s="214">
        <f>IF(AZ1369=5,G1369,0)</f>
        <v>0</v>
      </c>
      <c r="CA1369" s="241">
        <v>1</v>
      </c>
      <c r="CB1369" s="241">
        <v>7</v>
      </c>
    </row>
    <row r="1370" spans="1:80" x14ac:dyDescent="0.2">
      <c r="A1370" s="250"/>
      <c r="B1370" s="253"/>
      <c r="C1370" s="340" t="s">
        <v>810</v>
      </c>
      <c r="D1370" s="341"/>
      <c r="E1370" s="254">
        <v>368.66500000000002</v>
      </c>
      <c r="F1370" s="376"/>
      <c r="G1370" s="255"/>
      <c r="H1370" s="256"/>
      <c r="I1370" s="251"/>
      <c r="J1370" s="257"/>
      <c r="K1370" s="251"/>
      <c r="M1370" s="252" t="s">
        <v>810</v>
      </c>
      <c r="O1370" s="241"/>
    </row>
    <row r="1371" spans="1:80" x14ac:dyDescent="0.2">
      <c r="A1371" s="250"/>
      <c r="B1371" s="253"/>
      <c r="C1371" s="340" t="s">
        <v>811</v>
      </c>
      <c r="D1371" s="341"/>
      <c r="E1371" s="254">
        <v>182.45</v>
      </c>
      <c r="F1371" s="376"/>
      <c r="G1371" s="255"/>
      <c r="H1371" s="256"/>
      <c r="I1371" s="251"/>
      <c r="J1371" s="257"/>
      <c r="K1371" s="251"/>
      <c r="M1371" s="252" t="s">
        <v>811</v>
      </c>
      <c r="O1371" s="241"/>
    </row>
    <row r="1372" spans="1:80" x14ac:dyDescent="0.2">
      <c r="A1372" s="242">
        <v>116</v>
      </c>
      <c r="B1372" s="243" t="s">
        <v>929</v>
      </c>
      <c r="C1372" s="244" t="s">
        <v>930</v>
      </c>
      <c r="D1372" s="245" t="s">
        <v>112</v>
      </c>
      <c r="E1372" s="246">
        <v>3409.9504000000002</v>
      </c>
      <c r="F1372" s="375"/>
      <c r="G1372" s="247">
        <f>E1372*F1372</f>
        <v>0</v>
      </c>
      <c r="H1372" s="248">
        <v>3.1E-4</v>
      </c>
      <c r="I1372" s="249">
        <f>E1372*H1372</f>
        <v>1.057084624</v>
      </c>
      <c r="J1372" s="248">
        <v>0</v>
      </c>
      <c r="K1372" s="249">
        <f>E1372*J1372</f>
        <v>0</v>
      </c>
      <c r="O1372" s="241">
        <v>2</v>
      </c>
      <c r="AA1372" s="214">
        <v>1</v>
      </c>
      <c r="AB1372" s="214">
        <v>7</v>
      </c>
      <c r="AC1372" s="214">
        <v>7</v>
      </c>
      <c r="AZ1372" s="214">
        <v>2</v>
      </c>
      <c r="BA1372" s="214">
        <f>IF(AZ1372=1,G1372,0)</f>
        <v>0</v>
      </c>
      <c r="BB1372" s="214">
        <f>IF(AZ1372=2,G1372,0)</f>
        <v>0</v>
      </c>
      <c r="BC1372" s="214">
        <f>IF(AZ1372=3,G1372,0)</f>
        <v>0</v>
      </c>
      <c r="BD1372" s="214">
        <f>IF(AZ1372=4,G1372,0)</f>
        <v>0</v>
      </c>
      <c r="BE1372" s="214">
        <f>IF(AZ1372=5,G1372,0)</f>
        <v>0</v>
      </c>
      <c r="CA1372" s="241">
        <v>1</v>
      </c>
      <c r="CB1372" s="241">
        <v>7</v>
      </c>
    </row>
    <row r="1373" spans="1:80" x14ac:dyDescent="0.2">
      <c r="A1373" s="250"/>
      <c r="B1373" s="253"/>
      <c r="C1373" s="340" t="s">
        <v>884</v>
      </c>
      <c r="D1373" s="341"/>
      <c r="E1373" s="254">
        <v>16</v>
      </c>
      <c r="F1373" s="376"/>
      <c r="G1373" s="255"/>
      <c r="H1373" s="256"/>
      <c r="I1373" s="251"/>
      <c r="J1373" s="257"/>
      <c r="K1373" s="251"/>
      <c r="M1373" s="252" t="s">
        <v>884</v>
      </c>
      <c r="O1373" s="241"/>
    </row>
    <row r="1374" spans="1:80" x14ac:dyDescent="0.2">
      <c r="A1374" s="250"/>
      <c r="B1374" s="253"/>
      <c r="C1374" s="340" t="s">
        <v>885</v>
      </c>
      <c r="D1374" s="341"/>
      <c r="E1374" s="254">
        <v>29.11</v>
      </c>
      <c r="F1374" s="376"/>
      <c r="G1374" s="255"/>
      <c r="H1374" s="256"/>
      <c r="I1374" s="251"/>
      <c r="J1374" s="257"/>
      <c r="K1374" s="251"/>
      <c r="M1374" s="252" t="s">
        <v>885</v>
      </c>
      <c r="O1374" s="241"/>
    </row>
    <row r="1375" spans="1:80" x14ac:dyDescent="0.2">
      <c r="A1375" s="250"/>
      <c r="B1375" s="253"/>
      <c r="C1375" s="340" t="s">
        <v>886</v>
      </c>
      <c r="D1375" s="341"/>
      <c r="E1375" s="254">
        <v>91.28</v>
      </c>
      <c r="F1375" s="376"/>
      <c r="G1375" s="255"/>
      <c r="H1375" s="256"/>
      <c r="I1375" s="251"/>
      <c r="J1375" s="257"/>
      <c r="K1375" s="251"/>
      <c r="M1375" s="252" t="s">
        <v>886</v>
      </c>
      <c r="O1375" s="241"/>
    </row>
    <row r="1376" spans="1:80" x14ac:dyDescent="0.2">
      <c r="A1376" s="250"/>
      <c r="B1376" s="253"/>
      <c r="C1376" s="340" t="s">
        <v>810</v>
      </c>
      <c r="D1376" s="341"/>
      <c r="E1376" s="254">
        <v>368.66500000000002</v>
      </c>
      <c r="F1376" s="376"/>
      <c r="G1376" s="255"/>
      <c r="H1376" s="256"/>
      <c r="I1376" s="251"/>
      <c r="J1376" s="257"/>
      <c r="K1376" s="251"/>
      <c r="M1376" s="252" t="s">
        <v>810</v>
      </c>
      <c r="O1376" s="241"/>
    </row>
    <row r="1377" spans="1:80" x14ac:dyDescent="0.2">
      <c r="A1377" s="250"/>
      <c r="B1377" s="253"/>
      <c r="C1377" s="340" t="s">
        <v>811</v>
      </c>
      <c r="D1377" s="341"/>
      <c r="E1377" s="254">
        <v>182.45</v>
      </c>
      <c r="F1377" s="376"/>
      <c r="G1377" s="255"/>
      <c r="H1377" s="256"/>
      <c r="I1377" s="251"/>
      <c r="J1377" s="257"/>
      <c r="K1377" s="251"/>
      <c r="M1377" s="252" t="s">
        <v>811</v>
      </c>
      <c r="O1377" s="241"/>
    </row>
    <row r="1378" spans="1:80" x14ac:dyDescent="0.2">
      <c r="A1378" s="250"/>
      <c r="B1378" s="253"/>
      <c r="C1378" s="340" t="s">
        <v>869</v>
      </c>
      <c r="D1378" s="341"/>
      <c r="E1378" s="254">
        <v>134.35749999999999</v>
      </c>
      <c r="F1378" s="376"/>
      <c r="G1378" s="255"/>
      <c r="H1378" s="256"/>
      <c r="I1378" s="251"/>
      <c r="J1378" s="257"/>
      <c r="K1378" s="251"/>
      <c r="M1378" s="252" t="s">
        <v>869</v>
      </c>
      <c r="O1378" s="241"/>
    </row>
    <row r="1379" spans="1:80" x14ac:dyDescent="0.2">
      <c r="A1379" s="250"/>
      <c r="B1379" s="253"/>
      <c r="C1379" s="340" t="s">
        <v>864</v>
      </c>
      <c r="D1379" s="341"/>
      <c r="E1379" s="254">
        <v>613.01310000000001</v>
      </c>
      <c r="F1379" s="376"/>
      <c r="G1379" s="255"/>
      <c r="H1379" s="256"/>
      <c r="I1379" s="251"/>
      <c r="J1379" s="257"/>
      <c r="K1379" s="251"/>
      <c r="M1379" s="252" t="s">
        <v>864</v>
      </c>
      <c r="O1379" s="241"/>
    </row>
    <row r="1380" spans="1:80" x14ac:dyDescent="0.2">
      <c r="A1380" s="250"/>
      <c r="B1380" s="253"/>
      <c r="C1380" s="340" t="s">
        <v>865</v>
      </c>
      <c r="D1380" s="341"/>
      <c r="E1380" s="254">
        <v>51.602499999999999</v>
      </c>
      <c r="F1380" s="376"/>
      <c r="G1380" s="255"/>
      <c r="H1380" s="256"/>
      <c r="I1380" s="251"/>
      <c r="J1380" s="257"/>
      <c r="K1380" s="251"/>
      <c r="M1380" s="252" t="s">
        <v>865</v>
      </c>
      <c r="O1380" s="241"/>
    </row>
    <row r="1381" spans="1:80" x14ac:dyDescent="0.2">
      <c r="A1381" s="250"/>
      <c r="B1381" s="253"/>
      <c r="C1381" s="340" t="s">
        <v>866</v>
      </c>
      <c r="D1381" s="341"/>
      <c r="E1381" s="254">
        <v>218.49709999999999</v>
      </c>
      <c r="F1381" s="376"/>
      <c r="G1381" s="255"/>
      <c r="H1381" s="256"/>
      <c r="I1381" s="251"/>
      <c r="J1381" s="257"/>
      <c r="K1381" s="251"/>
      <c r="M1381" s="252" t="s">
        <v>866</v>
      </c>
      <c r="O1381" s="241"/>
    </row>
    <row r="1382" spans="1:80" x14ac:dyDescent="0.2">
      <c r="A1382" s="250"/>
      <c r="B1382" s="253"/>
      <c r="C1382" s="347" t="s">
        <v>187</v>
      </c>
      <c r="D1382" s="341"/>
      <c r="E1382" s="278">
        <v>1704.9751999999999</v>
      </c>
      <c r="F1382" s="376"/>
      <c r="G1382" s="255"/>
      <c r="H1382" s="256"/>
      <c r="I1382" s="251"/>
      <c r="J1382" s="257"/>
      <c r="K1382" s="251"/>
      <c r="M1382" s="252" t="s">
        <v>187</v>
      </c>
      <c r="O1382" s="241"/>
    </row>
    <row r="1383" spans="1:80" x14ac:dyDescent="0.2">
      <c r="A1383" s="250"/>
      <c r="B1383" s="253"/>
      <c r="C1383" s="340" t="s">
        <v>931</v>
      </c>
      <c r="D1383" s="341"/>
      <c r="E1383" s="254">
        <v>1704.9752000000001</v>
      </c>
      <c r="F1383" s="376"/>
      <c r="G1383" s="255"/>
      <c r="H1383" s="256"/>
      <c r="I1383" s="251"/>
      <c r="J1383" s="257"/>
      <c r="K1383" s="251"/>
      <c r="M1383" s="252" t="s">
        <v>931</v>
      </c>
      <c r="O1383" s="241"/>
    </row>
    <row r="1384" spans="1:80" x14ac:dyDescent="0.2">
      <c r="A1384" s="242">
        <v>117</v>
      </c>
      <c r="B1384" s="243" t="s">
        <v>932</v>
      </c>
      <c r="C1384" s="244" t="s">
        <v>933</v>
      </c>
      <c r="D1384" s="245" t="s">
        <v>112</v>
      </c>
      <c r="E1384" s="246">
        <v>551.11500000000001</v>
      </c>
      <c r="F1384" s="375"/>
      <c r="G1384" s="247">
        <f>E1384*F1384</f>
        <v>0</v>
      </c>
      <c r="H1384" s="248">
        <v>0</v>
      </c>
      <c r="I1384" s="249">
        <f>E1384*H1384</f>
        <v>0</v>
      </c>
      <c r="J1384" s="248">
        <v>0</v>
      </c>
      <c r="K1384" s="249">
        <f>E1384*J1384</f>
        <v>0</v>
      </c>
      <c r="O1384" s="241">
        <v>2</v>
      </c>
      <c r="AA1384" s="214">
        <v>1</v>
      </c>
      <c r="AB1384" s="214">
        <v>7</v>
      </c>
      <c r="AC1384" s="214">
        <v>7</v>
      </c>
      <c r="AZ1384" s="214">
        <v>2</v>
      </c>
      <c r="BA1384" s="214">
        <f>IF(AZ1384=1,G1384,0)</f>
        <v>0</v>
      </c>
      <c r="BB1384" s="214">
        <f>IF(AZ1384=2,G1384,0)</f>
        <v>0</v>
      </c>
      <c r="BC1384" s="214">
        <f>IF(AZ1384=3,G1384,0)</f>
        <v>0</v>
      </c>
      <c r="BD1384" s="214">
        <f>IF(AZ1384=4,G1384,0)</f>
        <v>0</v>
      </c>
      <c r="BE1384" s="214">
        <f>IF(AZ1384=5,G1384,0)</f>
        <v>0</v>
      </c>
      <c r="CA1384" s="241">
        <v>1</v>
      </c>
      <c r="CB1384" s="241">
        <v>7</v>
      </c>
    </row>
    <row r="1385" spans="1:80" x14ac:dyDescent="0.2">
      <c r="A1385" s="250"/>
      <c r="B1385" s="253"/>
      <c r="C1385" s="340" t="s">
        <v>934</v>
      </c>
      <c r="D1385" s="341"/>
      <c r="E1385" s="254">
        <v>0</v>
      </c>
      <c r="F1385" s="376"/>
      <c r="G1385" s="255"/>
      <c r="H1385" s="256"/>
      <c r="I1385" s="251"/>
      <c r="J1385" s="257"/>
      <c r="K1385" s="251"/>
      <c r="M1385" s="252" t="s">
        <v>934</v>
      </c>
      <c r="O1385" s="241"/>
    </row>
    <row r="1386" spans="1:80" x14ac:dyDescent="0.2">
      <c r="A1386" s="250"/>
      <c r="B1386" s="253"/>
      <c r="C1386" s="340" t="s">
        <v>810</v>
      </c>
      <c r="D1386" s="341"/>
      <c r="E1386" s="254">
        <v>368.66500000000002</v>
      </c>
      <c r="F1386" s="376"/>
      <c r="G1386" s="255"/>
      <c r="H1386" s="256"/>
      <c r="I1386" s="251"/>
      <c r="J1386" s="257"/>
      <c r="K1386" s="251"/>
      <c r="M1386" s="252" t="s">
        <v>810</v>
      </c>
      <c r="O1386" s="241"/>
    </row>
    <row r="1387" spans="1:80" x14ac:dyDescent="0.2">
      <c r="A1387" s="250"/>
      <c r="B1387" s="253"/>
      <c r="C1387" s="340" t="s">
        <v>811</v>
      </c>
      <c r="D1387" s="341"/>
      <c r="E1387" s="254">
        <v>182.45</v>
      </c>
      <c r="F1387" s="376"/>
      <c r="G1387" s="255"/>
      <c r="H1387" s="256"/>
      <c r="I1387" s="251"/>
      <c r="J1387" s="257"/>
      <c r="K1387" s="251"/>
      <c r="M1387" s="252" t="s">
        <v>811</v>
      </c>
      <c r="O1387" s="241"/>
    </row>
    <row r="1388" spans="1:80" x14ac:dyDescent="0.2">
      <c r="A1388" s="242">
        <v>118</v>
      </c>
      <c r="B1388" s="243" t="s">
        <v>935</v>
      </c>
      <c r="C1388" s="244" t="s">
        <v>936</v>
      </c>
      <c r="D1388" s="245" t="s">
        <v>112</v>
      </c>
      <c r="E1388" s="246">
        <v>2.25</v>
      </c>
      <c r="F1388" s="375"/>
      <c r="G1388" s="247">
        <f>E1388*F1388</f>
        <v>0</v>
      </c>
      <c r="H1388" s="248">
        <v>0</v>
      </c>
      <c r="I1388" s="249">
        <f>E1388*H1388</f>
        <v>0</v>
      </c>
      <c r="J1388" s="248"/>
      <c r="K1388" s="249">
        <f>E1388*J1388</f>
        <v>0</v>
      </c>
      <c r="O1388" s="241">
        <v>2</v>
      </c>
      <c r="AA1388" s="214">
        <v>12</v>
      </c>
      <c r="AB1388" s="214">
        <v>0</v>
      </c>
      <c r="AC1388" s="214">
        <v>278</v>
      </c>
      <c r="AZ1388" s="214">
        <v>2</v>
      </c>
      <c r="BA1388" s="214">
        <f>IF(AZ1388=1,G1388,0)</f>
        <v>0</v>
      </c>
      <c r="BB1388" s="214">
        <f>IF(AZ1388=2,G1388,0)</f>
        <v>0</v>
      </c>
      <c r="BC1388" s="214">
        <f>IF(AZ1388=3,G1388,0)</f>
        <v>0</v>
      </c>
      <c r="BD1388" s="214">
        <f>IF(AZ1388=4,G1388,0)</f>
        <v>0</v>
      </c>
      <c r="BE1388" s="214">
        <f>IF(AZ1388=5,G1388,0)</f>
        <v>0</v>
      </c>
      <c r="CA1388" s="241">
        <v>12</v>
      </c>
      <c r="CB1388" s="241">
        <v>0</v>
      </c>
    </row>
    <row r="1389" spans="1:80" x14ac:dyDescent="0.2">
      <c r="A1389" s="250"/>
      <c r="B1389" s="253"/>
      <c r="C1389" s="340" t="s">
        <v>937</v>
      </c>
      <c r="D1389" s="341"/>
      <c r="E1389" s="254">
        <v>2.25</v>
      </c>
      <c r="F1389" s="376"/>
      <c r="G1389" s="255"/>
      <c r="H1389" s="256"/>
      <c r="I1389" s="251"/>
      <c r="J1389" s="257"/>
      <c r="K1389" s="251"/>
      <c r="M1389" s="252" t="s">
        <v>937</v>
      </c>
      <c r="O1389" s="241"/>
    </row>
    <row r="1390" spans="1:80" x14ac:dyDescent="0.2">
      <c r="A1390" s="242">
        <v>119</v>
      </c>
      <c r="B1390" s="243" t="s">
        <v>938</v>
      </c>
      <c r="C1390" s="244" t="s">
        <v>939</v>
      </c>
      <c r="D1390" s="245" t="s">
        <v>116</v>
      </c>
      <c r="E1390" s="246">
        <v>419.31020000000001</v>
      </c>
      <c r="F1390" s="375"/>
      <c r="G1390" s="247">
        <f>E1390*F1390</f>
        <v>0</v>
      </c>
      <c r="H1390" s="248">
        <v>0.02</v>
      </c>
      <c r="I1390" s="249">
        <f>E1390*H1390</f>
        <v>8.3862040000000011</v>
      </c>
      <c r="J1390" s="248"/>
      <c r="K1390" s="249">
        <f>E1390*J1390</f>
        <v>0</v>
      </c>
      <c r="O1390" s="241">
        <v>2</v>
      </c>
      <c r="AA1390" s="214">
        <v>3</v>
      </c>
      <c r="AB1390" s="214">
        <v>7</v>
      </c>
      <c r="AC1390" s="214" t="s">
        <v>938</v>
      </c>
      <c r="AZ1390" s="214">
        <v>2</v>
      </c>
      <c r="BA1390" s="214">
        <f>IF(AZ1390=1,G1390,0)</f>
        <v>0</v>
      </c>
      <c r="BB1390" s="214">
        <f>IF(AZ1390=2,G1390,0)</f>
        <v>0</v>
      </c>
      <c r="BC1390" s="214">
        <f>IF(AZ1390=3,G1390,0)</f>
        <v>0</v>
      </c>
      <c r="BD1390" s="214">
        <f>IF(AZ1390=4,G1390,0)</f>
        <v>0</v>
      </c>
      <c r="BE1390" s="214">
        <f>IF(AZ1390=5,G1390,0)</f>
        <v>0</v>
      </c>
      <c r="CA1390" s="241">
        <v>3</v>
      </c>
      <c r="CB1390" s="241">
        <v>7</v>
      </c>
    </row>
    <row r="1391" spans="1:80" x14ac:dyDescent="0.2">
      <c r="A1391" s="250"/>
      <c r="B1391" s="253"/>
      <c r="C1391" s="340" t="s">
        <v>940</v>
      </c>
      <c r="D1391" s="341"/>
      <c r="E1391" s="254">
        <v>4.5696000000000003</v>
      </c>
      <c r="F1391" s="376"/>
      <c r="G1391" s="255"/>
      <c r="H1391" s="256"/>
      <c r="I1391" s="251"/>
      <c r="J1391" s="257"/>
      <c r="K1391" s="251"/>
      <c r="M1391" s="252" t="s">
        <v>940</v>
      </c>
      <c r="O1391" s="241"/>
    </row>
    <row r="1392" spans="1:80" x14ac:dyDescent="0.2">
      <c r="A1392" s="250"/>
      <c r="B1392" s="253"/>
      <c r="C1392" s="340" t="s">
        <v>941</v>
      </c>
      <c r="D1392" s="341"/>
      <c r="E1392" s="254">
        <v>8.3138000000000005</v>
      </c>
      <c r="F1392" s="376"/>
      <c r="G1392" s="255"/>
      <c r="H1392" s="256"/>
      <c r="I1392" s="251"/>
      <c r="J1392" s="257"/>
      <c r="K1392" s="251"/>
      <c r="M1392" s="252" t="s">
        <v>941</v>
      </c>
      <c r="O1392" s="241"/>
    </row>
    <row r="1393" spans="1:80" x14ac:dyDescent="0.2">
      <c r="A1393" s="250"/>
      <c r="B1393" s="253"/>
      <c r="C1393" s="340" t="s">
        <v>942</v>
      </c>
      <c r="D1393" s="341"/>
      <c r="E1393" s="254">
        <v>26.069600000000001</v>
      </c>
      <c r="F1393" s="376"/>
      <c r="G1393" s="255"/>
      <c r="H1393" s="256"/>
      <c r="I1393" s="251"/>
      <c r="J1393" s="257"/>
      <c r="K1393" s="251"/>
      <c r="M1393" s="252" t="s">
        <v>942</v>
      </c>
      <c r="O1393" s="241"/>
    </row>
    <row r="1394" spans="1:80" x14ac:dyDescent="0.2">
      <c r="A1394" s="250"/>
      <c r="B1394" s="253"/>
      <c r="C1394" s="340" t="s">
        <v>943</v>
      </c>
      <c r="D1394" s="341"/>
      <c r="E1394" s="254">
        <v>97.77</v>
      </c>
      <c r="F1394" s="376"/>
      <c r="G1394" s="255"/>
      <c r="H1394" s="256"/>
      <c r="I1394" s="251"/>
      <c r="J1394" s="257"/>
      <c r="K1394" s="251"/>
      <c r="M1394" s="252" t="s">
        <v>943</v>
      </c>
      <c r="O1394" s="241"/>
    </row>
    <row r="1395" spans="1:80" x14ac:dyDescent="0.2">
      <c r="A1395" s="250"/>
      <c r="B1395" s="253"/>
      <c r="C1395" s="340" t="s">
        <v>944</v>
      </c>
      <c r="D1395" s="341"/>
      <c r="E1395" s="254">
        <v>48.3857</v>
      </c>
      <c r="F1395" s="376"/>
      <c r="G1395" s="255"/>
      <c r="H1395" s="256"/>
      <c r="I1395" s="251"/>
      <c r="J1395" s="257"/>
      <c r="K1395" s="251"/>
      <c r="M1395" s="252" t="s">
        <v>944</v>
      </c>
      <c r="O1395" s="241"/>
    </row>
    <row r="1396" spans="1:80" ht="22.5" x14ac:dyDescent="0.2">
      <c r="A1396" s="250"/>
      <c r="B1396" s="253"/>
      <c r="C1396" s="340" t="s">
        <v>945</v>
      </c>
      <c r="D1396" s="341"/>
      <c r="E1396" s="254">
        <v>162.5711</v>
      </c>
      <c r="F1396" s="376"/>
      <c r="G1396" s="255"/>
      <c r="H1396" s="256"/>
      <c r="I1396" s="251"/>
      <c r="J1396" s="257"/>
      <c r="K1396" s="251"/>
      <c r="M1396" s="252" t="s">
        <v>945</v>
      </c>
      <c r="O1396" s="241"/>
    </row>
    <row r="1397" spans="1:80" x14ac:dyDescent="0.2">
      <c r="A1397" s="250"/>
      <c r="B1397" s="253"/>
      <c r="C1397" s="340" t="s">
        <v>946</v>
      </c>
      <c r="D1397" s="341"/>
      <c r="E1397" s="254">
        <v>13.685</v>
      </c>
      <c r="F1397" s="376"/>
      <c r="G1397" s="255"/>
      <c r="H1397" s="256"/>
      <c r="I1397" s="251"/>
      <c r="J1397" s="257"/>
      <c r="K1397" s="251"/>
      <c r="M1397" s="252" t="s">
        <v>946</v>
      </c>
      <c r="O1397" s="241"/>
    </row>
    <row r="1398" spans="1:80" x14ac:dyDescent="0.2">
      <c r="A1398" s="250"/>
      <c r="B1398" s="253"/>
      <c r="C1398" s="340" t="s">
        <v>947</v>
      </c>
      <c r="D1398" s="341"/>
      <c r="E1398" s="254">
        <v>57.945399999999999</v>
      </c>
      <c r="F1398" s="376"/>
      <c r="G1398" s="255"/>
      <c r="H1398" s="256"/>
      <c r="I1398" s="251"/>
      <c r="J1398" s="257"/>
      <c r="K1398" s="251"/>
      <c r="M1398" s="252" t="s">
        <v>947</v>
      </c>
      <c r="O1398" s="241"/>
    </row>
    <row r="1399" spans="1:80" x14ac:dyDescent="0.2">
      <c r="A1399" s="250"/>
      <c r="B1399" s="253"/>
      <c r="C1399" s="347" t="s">
        <v>187</v>
      </c>
      <c r="D1399" s="341"/>
      <c r="E1399" s="278">
        <v>419.31020000000001</v>
      </c>
      <c r="F1399" s="376"/>
      <c r="G1399" s="255"/>
      <c r="H1399" s="256"/>
      <c r="I1399" s="251"/>
      <c r="J1399" s="257"/>
      <c r="K1399" s="251"/>
      <c r="M1399" s="252" t="s">
        <v>187</v>
      </c>
      <c r="O1399" s="241"/>
    </row>
    <row r="1400" spans="1:80" x14ac:dyDescent="0.2">
      <c r="A1400" s="242">
        <v>120</v>
      </c>
      <c r="B1400" s="243" t="s">
        <v>948</v>
      </c>
      <c r="C1400" s="244" t="s">
        <v>949</v>
      </c>
      <c r="D1400" s="245" t="s">
        <v>116</v>
      </c>
      <c r="E1400" s="246">
        <v>38.578000000000003</v>
      </c>
      <c r="F1400" s="375"/>
      <c r="G1400" s="247">
        <f>E1400*F1400</f>
        <v>0</v>
      </c>
      <c r="H1400" s="248">
        <v>0.02</v>
      </c>
      <c r="I1400" s="249">
        <f>E1400*H1400</f>
        <v>0.77156000000000002</v>
      </c>
      <c r="J1400" s="248"/>
      <c r="K1400" s="249">
        <f>E1400*J1400</f>
        <v>0</v>
      </c>
      <c r="O1400" s="241">
        <v>2</v>
      </c>
      <c r="AA1400" s="214">
        <v>3</v>
      </c>
      <c r="AB1400" s="214">
        <v>7</v>
      </c>
      <c r="AC1400" s="214">
        <v>28375971</v>
      </c>
      <c r="AZ1400" s="214">
        <v>2</v>
      </c>
      <c r="BA1400" s="214">
        <f>IF(AZ1400=1,G1400,0)</f>
        <v>0</v>
      </c>
      <c r="BB1400" s="214">
        <f>IF(AZ1400=2,G1400,0)</f>
        <v>0</v>
      </c>
      <c r="BC1400" s="214">
        <f>IF(AZ1400=3,G1400,0)</f>
        <v>0</v>
      </c>
      <c r="BD1400" s="214">
        <f>IF(AZ1400=4,G1400,0)</f>
        <v>0</v>
      </c>
      <c r="BE1400" s="214">
        <f>IF(AZ1400=5,G1400,0)</f>
        <v>0</v>
      </c>
      <c r="CA1400" s="241">
        <v>3</v>
      </c>
      <c r="CB1400" s="241">
        <v>7</v>
      </c>
    </row>
    <row r="1401" spans="1:80" x14ac:dyDescent="0.2">
      <c r="A1401" s="250"/>
      <c r="B1401" s="253"/>
      <c r="C1401" s="340" t="s">
        <v>934</v>
      </c>
      <c r="D1401" s="341"/>
      <c r="E1401" s="254">
        <v>0</v>
      </c>
      <c r="F1401" s="376"/>
      <c r="G1401" s="255"/>
      <c r="H1401" s="256"/>
      <c r="I1401" s="251"/>
      <c r="J1401" s="257"/>
      <c r="K1401" s="251"/>
      <c r="M1401" s="252" t="s">
        <v>934</v>
      </c>
      <c r="O1401" s="241"/>
    </row>
    <row r="1402" spans="1:80" x14ac:dyDescent="0.2">
      <c r="A1402" s="250"/>
      <c r="B1402" s="253"/>
      <c r="C1402" s="340" t="s">
        <v>950</v>
      </c>
      <c r="D1402" s="341"/>
      <c r="E1402" s="254">
        <v>25.8065</v>
      </c>
      <c r="F1402" s="376"/>
      <c r="G1402" s="255"/>
      <c r="H1402" s="256"/>
      <c r="I1402" s="251"/>
      <c r="J1402" s="257"/>
      <c r="K1402" s="251"/>
      <c r="M1402" s="252" t="s">
        <v>950</v>
      </c>
      <c r="O1402" s="241"/>
    </row>
    <row r="1403" spans="1:80" x14ac:dyDescent="0.2">
      <c r="A1403" s="250"/>
      <c r="B1403" s="253"/>
      <c r="C1403" s="340" t="s">
        <v>951</v>
      </c>
      <c r="D1403" s="341"/>
      <c r="E1403" s="254">
        <v>12.7715</v>
      </c>
      <c r="F1403" s="376"/>
      <c r="G1403" s="255"/>
      <c r="H1403" s="256"/>
      <c r="I1403" s="251"/>
      <c r="J1403" s="257"/>
      <c r="K1403" s="251"/>
      <c r="M1403" s="252" t="s">
        <v>951</v>
      </c>
      <c r="O1403" s="241"/>
    </row>
    <row r="1404" spans="1:80" x14ac:dyDescent="0.2">
      <c r="A1404" s="242">
        <v>121</v>
      </c>
      <c r="B1404" s="243" t="s">
        <v>952</v>
      </c>
      <c r="C1404" s="244" t="s">
        <v>953</v>
      </c>
      <c r="D1404" s="245" t="s">
        <v>112</v>
      </c>
      <c r="E1404" s="246">
        <v>137.04470000000001</v>
      </c>
      <c r="F1404" s="375"/>
      <c r="G1404" s="247">
        <f>E1404*F1404</f>
        <v>0</v>
      </c>
      <c r="H1404" s="248">
        <v>4.1999999999999997E-3</v>
      </c>
      <c r="I1404" s="249">
        <f>E1404*H1404</f>
        <v>0.57558774000000001</v>
      </c>
      <c r="J1404" s="248"/>
      <c r="K1404" s="249">
        <f>E1404*J1404</f>
        <v>0</v>
      </c>
      <c r="O1404" s="241">
        <v>2</v>
      </c>
      <c r="AA1404" s="214">
        <v>3</v>
      </c>
      <c r="AB1404" s="214">
        <v>7</v>
      </c>
      <c r="AC1404" s="214">
        <v>28376503</v>
      </c>
      <c r="AZ1404" s="214">
        <v>2</v>
      </c>
      <c r="BA1404" s="214">
        <f>IF(AZ1404=1,G1404,0)</f>
        <v>0</v>
      </c>
      <c r="BB1404" s="214">
        <f>IF(AZ1404=2,G1404,0)</f>
        <v>0</v>
      </c>
      <c r="BC1404" s="214">
        <f>IF(AZ1404=3,G1404,0)</f>
        <v>0</v>
      </c>
      <c r="BD1404" s="214">
        <f>IF(AZ1404=4,G1404,0)</f>
        <v>0</v>
      </c>
      <c r="BE1404" s="214">
        <f>IF(AZ1404=5,G1404,0)</f>
        <v>0</v>
      </c>
      <c r="CA1404" s="241">
        <v>3</v>
      </c>
      <c r="CB1404" s="241">
        <v>7</v>
      </c>
    </row>
    <row r="1405" spans="1:80" x14ac:dyDescent="0.2">
      <c r="A1405" s="250"/>
      <c r="B1405" s="253"/>
      <c r="C1405" s="340" t="s">
        <v>954</v>
      </c>
      <c r="D1405" s="341"/>
      <c r="E1405" s="254">
        <v>137.04470000000001</v>
      </c>
      <c r="F1405" s="376"/>
      <c r="G1405" s="255"/>
      <c r="H1405" s="256"/>
      <c r="I1405" s="251"/>
      <c r="J1405" s="257"/>
      <c r="K1405" s="251"/>
      <c r="M1405" s="252" t="s">
        <v>954</v>
      </c>
      <c r="O1405" s="241"/>
    </row>
    <row r="1406" spans="1:80" x14ac:dyDescent="0.2">
      <c r="A1406" s="242">
        <v>122</v>
      </c>
      <c r="B1406" s="243" t="s">
        <v>955</v>
      </c>
      <c r="C1406" s="244" t="s">
        <v>956</v>
      </c>
      <c r="D1406" s="245" t="s">
        <v>126</v>
      </c>
      <c r="E1406" s="246">
        <v>15.232119864</v>
      </c>
      <c r="F1406" s="375"/>
      <c r="G1406" s="247">
        <f>E1406*F1406</f>
        <v>0</v>
      </c>
      <c r="H1406" s="248">
        <v>0</v>
      </c>
      <c r="I1406" s="249">
        <f>E1406*H1406</f>
        <v>0</v>
      </c>
      <c r="J1406" s="248"/>
      <c r="K1406" s="249">
        <f>E1406*J1406</f>
        <v>0</v>
      </c>
      <c r="O1406" s="241">
        <v>2</v>
      </c>
      <c r="AA1406" s="214">
        <v>7</v>
      </c>
      <c r="AB1406" s="214">
        <v>1001</v>
      </c>
      <c r="AC1406" s="214">
        <v>5</v>
      </c>
      <c r="AZ1406" s="214">
        <v>2</v>
      </c>
      <c r="BA1406" s="214">
        <f>IF(AZ1406=1,G1406,0)</f>
        <v>0</v>
      </c>
      <c r="BB1406" s="214">
        <f>IF(AZ1406=2,G1406,0)</f>
        <v>0</v>
      </c>
      <c r="BC1406" s="214">
        <f>IF(AZ1406=3,G1406,0)</f>
        <v>0</v>
      </c>
      <c r="BD1406" s="214">
        <f>IF(AZ1406=4,G1406,0)</f>
        <v>0</v>
      </c>
      <c r="BE1406" s="214">
        <f>IF(AZ1406=5,G1406,0)</f>
        <v>0</v>
      </c>
      <c r="CA1406" s="241">
        <v>7</v>
      </c>
      <c r="CB1406" s="241">
        <v>1001</v>
      </c>
    </row>
    <row r="1407" spans="1:80" x14ac:dyDescent="0.2">
      <c r="A1407" s="258"/>
      <c r="B1407" s="259" t="s">
        <v>102</v>
      </c>
      <c r="C1407" s="260" t="s">
        <v>917</v>
      </c>
      <c r="D1407" s="261"/>
      <c r="E1407" s="262"/>
      <c r="F1407" s="377"/>
      <c r="G1407" s="264">
        <f>SUM(G1359:G1406)</f>
        <v>0</v>
      </c>
      <c r="H1407" s="265"/>
      <c r="I1407" s="266">
        <f>SUM(I1359:I1406)</f>
        <v>15.232119864000001</v>
      </c>
      <c r="J1407" s="265"/>
      <c r="K1407" s="266">
        <f>SUM(K1359:K1406)</f>
        <v>-3.5822474999999998</v>
      </c>
      <c r="O1407" s="241">
        <v>4</v>
      </c>
      <c r="BA1407" s="267">
        <f>SUM(BA1359:BA1406)</f>
        <v>0</v>
      </c>
      <c r="BB1407" s="267">
        <f>SUM(BB1359:BB1406)</f>
        <v>0</v>
      </c>
      <c r="BC1407" s="267">
        <f>SUM(BC1359:BC1406)</f>
        <v>0</v>
      </c>
      <c r="BD1407" s="267">
        <f>SUM(BD1359:BD1406)</f>
        <v>0</v>
      </c>
      <c r="BE1407" s="267">
        <f>SUM(BE1359:BE1406)</f>
        <v>0</v>
      </c>
    </row>
    <row r="1408" spans="1:80" x14ac:dyDescent="0.2">
      <c r="A1408" s="231" t="s">
        <v>98</v>
      </c>
      <c r="B1408" s="232" t="s">
        <v>957</v>
      </c>
      <c r="C1408" s="233" t="s">
        <v>958</v>
      </c>
      <c r="D1408" s="234"/>
      <c r="E1408" s="235"/>
      <c r="F1408" s="378"/>
      <c r="G1408" s="236"/>
      <c r="H1408" s="237"/>
      <c r="I1408" s="238"/>
      <c r="J1408" s="239"/>
      <c r="K1408" s="240"/>
      <c r="O1408" s="241">
        <v>1</v>
      </c>
    </row>
    <row r="1409" spans="1:80" ht="22.5" x14ac:dyDescent="0.2">
      <c r="A1409" s="242">
        <v>123</v>
      </c>
      <c r="B1409" s="243" t="s">
        <v>960</v>
      </c>
      <c r="C1409" s="244" t="s">
        <v>961</v>
      </c>
      <c r="D1409" s="245" t="s">
        <v>361</v>
      </c>
      <c r="E1409" s="246">
        <v>7</v>
      </c>
      <c r="F1409" s="375"/>
      <c r="G1409" s="247">
        <f>E1409*F1409</f>
        <v>0</v>
      </c>
      <c r="H1409" s="248">
        <v>2.7E-4</v>
      </c>
      <c r="I1409" s="249">
        <f>E1409*H1409</f>
        <v>1.89E-3</v>
      </c>
      <c r="J1409" s="248">
        <v>0</v>
      </c>
      <c r="K1409" s="249">
        <f>E1409*J1409</f>
        <v>0</v>
      </c>
      <c r="O1409" s="241">
        <v>2</v>
      </c>
      <c r="AA1409" s="214">
        <v>1</v>
      </c>
      <c r="AB1409" s="214">
        <v>7</v>
      </c>
      <c r="AC1409" s="214">
        <v>7</v>
      </c>
      <c r="AZ1409" s="214">
        <v>2</v>
      </c>
      <c r="BA1409" s="214">
        <f>IF(AZ1409=1,G1409,0)</f>
        <v>0</v>
      </c>
      <c r="BB1409" s="214">
        <f>IF(AZ1409=2,G1409,0)</f>
        <v>0</v>
      </c>
      <c r="BC1409" s="214">
        <f>IF(AZ1409=3,G1409,0)</f>
        <v>0</v>
      </c>
      <c r="BD1409" s="214">
        <f>IF(AZ1409=4,G1409,0)</f>
        <v>0</v>
      </c>
      <c r="BE1409" s="214">
        <f>IF(AZ1409=5,G1409,0)</f>
        <v>0</v>
      </c>
      <c r="CA1409" s="241">
        <v>1</v>
      </c>
      <c r="CB1409" s="241">
        <v>7</v>
      </c>
    </row>
    <row r="1410" spans="1:80" x14ac:dyDescent="0.2">
      <c r="A1410" s="250"/>
      <c r="B1410" s="253"/>
      <c r="C1410" s="340" t="s">
        <v>962</v>
      </c>
      <c r="D1410" s="341"/>
      <c r="E1410" s="254">
        <v>7</v>
      </c>
      <c r="F1410" s="376"/>
      <c r="G1410" s="255"/>
      <c r="H1410" s="256"/>
      <c r="I1410" s="251"/>
      <c r="J1410" s="257"/>
      <c r="K1410" s="251"/>
      <c r="M1410" s="252" t="s">
        <v>962</v>
      </c>
      <c r="O1410" s="241"/>
    </row>
    <row r="1411" spans="1:80" x14ac:dyDescent="0.2">
      <c r="A1411" s="242">
        <v>124</v>
      </c>
      <c r="B1411" s="243" t="s">
        <v>963</v>
      </c>
      <c r="C1411" s="244" t="s">
        <v>964</v>
      </c>
      <c r="D1411" s="245" t="s">
        <v>126</v>
      </c>
      <c r="E1411" s="246">
        <v>1.89E-3</v>
      </c>
      <c r="F1411" s="375"/>
      <c r="G1411" s="247">
        <f>E1411*F1411</f>
        <v>0</v>
      </c>
      <c r="H1411" s="248">
        <v>0</v>
      </c>
      <c r="I1411" s="249">
        <f>E1411*H1411</f>
        <v>0</v>
      </c>
      <c r="J1411" s="248"/>
      <c r="K1411" s="249">
        <f>E1411*J1411</f>
        <v>0</v>
      </c>
      <c r="O1411" s="241">
        <v>2</v>
      </c>
      <c r="AA1411" s="214">
        <v>7</v>
      </c>
      <c r="AB1411" s="214">
        <v>1001</v>
      </c>
      <c r="AC1411" s="214">
        <v>5</v>
      </c>
      <c r="AZ1411" s="214">
        <v>2</v>
      </c>
      <c r="BA1411" s="214">
        <f>IF(AZ1411=1,G1411,0)</f>
        <v>0</v>
      </c>
      <c r="BB1411" s="214">
        <f>IF(AZ1411=2,G1411,0)</f>
        <v>0</v>
      </c>
      <c r="BC1411" s="214">
        <f>IF(AZ1411=3,G1411,0)</f>
        <v>0</v>
      </c>
      <c r="BD1411" s="214">
        <f>IF(AZ1411=4,G1411,0)</f>
        <v>0</v>
      </c>
      <c r="BE1411" s="214">
        <f>IF(AZ1411=5,G1411,0)</f>
        <v>0</v>
      </c>
      <c r="CA1411" s="241">
        <v>7</v>
      </c>
      <c r="CB1411" s="241">
        <v>1001</v>
      </c>
    </row>
    <row r="1412" spans="1:80" x14ac:dyDescent="0.2">
      <c r="A1412" s="258"/>
      <c r="B1412" s="259" t="s">
        <v>102</v>
      </c>
      <c r="C1412" s="260" t="s">
        <v>959</v>
      </c>
      <c r="D1412" s="261"/>
      <c r="E1412" s="262"/>
      <c r="F1412" s="377"/>
      <c r="G1412" s="264">
        <f>SUM(G1408:G1411)</f>
        <v>0</v>
      </c>
      <c r="H1412" s="265"/>
      <c r="I1412" s="266">
        <f>SUM(I1408:I1411)</f>
        <v>1.89E-3</v>
      </c>
      <c r="J1412" s="265"/>
      <c r="K1412" s="266">
        <f>SUM(K1408:K1411)</f>
        <v>0</v>
      </c>
      <c r="O1412" s="241">
        <v>4</v>
      </c>
      <c r="BA1412" s="267">
        <f>SUM(BA1408:BA1411)</f>
        <v>0</v>
      </c>
      <c r="BB1412" s="267">
        <f>SUM(BB1408:BB1411)</f>
        <v>0</v>
      </c>
      <c r="BC1412" s="267">
        <f>SUM(BC1408:BC1411)</f>
        <v>0</v>
      </c>
      <c r="BD1412" s="267">
        <f>SUM(BD1408:BD1411)</f>
        <v>0</v>
      </c>
      <c r="BE1412" s="267">
        <f>SUM(BE1408:BE1411)</f>
        <v>0</v>
      </c>
    </row>
    <row r="1413" spans="1:80" x14ac:dyDescent="0.2">
      <c r="A1413" s="231" t="s">
        <v>98</v>
      </c>
      <c r="B1413" s="232" t="s">
        <v>965</v>
      </c>
      <c r="C1413" s="233" t="s">
        <v>966</v>
      </c>
      <c r="D1413" s="234"/>
      <c r="E1413" s="235"/>
      <c r="F1413" s="378"/>
      <c r="G1413" s="236"/>
      <c r="H1413" s="237"/>
      <c r="I1413" s="238"/>
      <c r="J1413" s="239"/>
      <c r="K1413" s="240"/>
      <c r="O1413" s="241">
        <v>1</v>
      </c>
    </row>
    <row r="1414" spans="1:80" ht="22.5" x14ac:dyDescent="0.2">
      <c r="A1414" s="242">
        <v>125</v>
      </c>
      <c r="B1414" s="243" t="s">
        <v>968</v>
      </c>
      <c r="C1414" s="244" t="s">
        <v>969</v>
      </c>
      <c r="D1414" s="245" t="s">
        <v>361</v>
      </c>
      <c r="E1414" s="246">
        <v>1</v>
      </c>
      <c r="F1414" s="375"/>
      <c r="G1414" s="247">
        <f>E1414*F1414</f>
        <v>0</v>
      </c>
      <c r="H1414" s="248">
        <v>0</v>
      </c>
      <c r="I1414" s="249">
        <f>E1414*H1414</f>
        <v>0</v>
      </c>
      <c r="J1414" s="248"/>
      <c r="K1414" s="249">
        <f>E1414*J1414</f>
        <v>0</v>
      </c>
      <c r="O1414" s="241">
        <v>2</v>
      </c>
      <c r="AA1414" s="214">
        <v>12</v>
      </c>
      <c r="AB1414" s="214">
        <v>0</v>
      </c>
      <c r="AC1414" s="214">
        <v>244</v>
      </c>
      <c r="AZ1414" s="214">
        <v>2</v>
      </c>
      <c r="BA1414" s="214">
        <f>IF(AZ1414=1,G1414,0)</f>
        <v>0</v>
      </c>
      <c r="BB1414" s="214">
        <f>IF(AZ1414=2,G1414,0)</f>
        <v>0</v>
      </c>
      <c r="BC1414" s="214">
        <f>IF(AZ1414=3,G1414,0)</f>
        <v>0</v>
      </c>
      <c r="BD1414" s="214">
        <f>IF(AZ1414=4,G1414,0)</f>
        <v>0</v>
      </c>
      <c r="BE1414" s="214">
        <f>IF(AZ1414=5,G1414,0)</f>
        <v>0</v>
      </c>
      <c r="CA1414" s="241">
        <v>12</v>
      </c>
      <c r="CB1414" s="241">
        <v>0</v>
      </c>
    </row>
    <row r="1415" spans="1:80" x14ac:dyDescent="0.2">
      <c r="A1415" s="250"/>
      <c r="B1415" s="253"/>
      <c r="C1415" s="340" t="s">
        <v>970</v>
      </c>
      <c r="D1415" s="341"/>
      <c r="E1415" s="254">
        <v>1</v>
      </c>
      <c r="F1415" s="376"/>
      <c r="G1415" s="255"/>
      <c r="H1415" s="256"/>
      <c r="I1415" s="251"/>
      <c r="J1415" s="257"/>
      <c r="K1415" s="251"/>
      <c r="M1415" s="252" t="s">
        <v>970</v>
      </c>
      <c r="O1415" s="241"/>
    </row>
    <row r="1416" spans="1:80" x14ac:dyDescent="0.2">
      <c r="A1416" s="258"/>
      <c r="B1416" s="259" t="s">
        <v>102</v>
      </c>
      <c r="C1416" s="260" t="s">
        <v>967</v>
      </c>
      <c r="D1416" s="261"/>
      <c r="E1416" s="262"/>
      <c r="F1416" s="377"/>
      <c r="G1416" s="264">
        <f>SUM(G1413:G1415)</f>
        <v>0</v>
      </c>
      <c r="H1416" s="265"/>
      <c r="I1416" s="266">
        <f>SUM(I1413:I1415)</f>
        <v>0</v>
      </c>
      <c r="J1416" s="265"/>
      <c r="K1416" s="266">
        <f>SUM(K1413:K1415)</f>
        <v>0</v>
      </c>
      <c r="O1416" s="241">
        <v>4</v>
      </c>
      <c r="BA1416" s="267">
        <f>SUM(BA1413:BA1415)</f>
        <v>0</v>
      </c>
      <c r="BB1416" s="267">
        <f>SUM(BB1413:BB1415)</f>
        <v>0</v>
      </c>
      <c r="BC1416" s="267">
        <f>SUM(BC1413:BC1415)</f>
        <v>0</v>
      </c>
      <c r="BD1416" s="267">
        <f>SUM(BD1413:BD1415)</f>
        <v>0</v>
      </c>
      <c r="BE1416" s="267">
        <f>SUM(BE1413:BE1415)</f>
        <v>0</v>
      </c>
    </row>
    <row r="1417" spans="1:80" x14ac:dyDescent="0.2">
      <c r="A1417" s="231" t="s">
        <v>98</v>
      </c>
      <c r="B1417" s="232" t="s">
        <v>971</v>
      </c>
      <c r="C1417" s="233" t="s">
        <v>972</v>
      </c>
      <c r="D1417" s="234"/>
      <c r="E1417" s="235"/>
      <c r="F1417" s="378"/>
      <c r="G1417" s="236"/>
      <c r="H1417" s="237"/>
      <c r="I1417" s="238"/>
      <c r="J1417" s="239"/>
      <c r="K1417" s="240"/>
      <c r="O1417" s="241">
        <v>1</v>
      </c>
    </row>
    <row r="1418" spans="1:80" ht="22.5" x14ac:dyDescent="0.2">
      <c r="A1418" s="242">
        <v>126</v>
      </c>
      <c r="B1418" s="243" t="s">
        <v>974</v>
      </c>
      <c r="C1418" s="244" t="s">
        <v>975</v>
      </c>
      <c r="D1418" s="245" t="s">
        <v>112</v>
      </c>
      <c r="E1418" s="246">
        <v>330.3</v>
      </c>
      <c r="F1418" s="375"/>
      <c r="G1418" s="247">
        <f>E1418*F1418</f>
        <v>0</v>
      </c>
      <c r="H1418" s="248">
        <v>1.4E-2</v>
      </c>
      <c r="I1418" s="249">
        <f>E1418*H1418</f>
        <v>4.6242000000000001</v>
      </c>
      <c r="J1418" s="248">
        <v>0</v>
      </c>
      <c r="K1418" s="249">
        <f>E1418*J1418</f>
        <v>0</v>
      </c>
      <c r="O1418" s="241">
        <v>2</v>
      </c>
      <c r="AA1418" s="214">
        <v>1</v>
      </c>
      <c r="AB1418" s="214">
        <v>7</v>
      </c>
      <c r="AC1418" s="214">
        <v>7</v>
      </c>
      <c r="AZ1418" s="214">
        <v>2</v>
      </c>
      <c r="BA1418" s="214">
        <f>IF(AZ1418=1,G1418,0)</f>
        <v>0</v>
      </c>
      <c r="BB1418" s="214">
        <f>IF(AZ1418=2,G1418,0)</f>
        <v>0</v>
      </c>
      <c r="BC1418" s="214">
        <f>IF(AZ1418=3,G1418,0)</f>
        <v>0</v>
      </c>
      <c r="BD1418" s="214">
        <f>IF(AZ1418=4,G1418,0)</f>
        <v>0</v>
      </c>
      <c r="BE1418" s="214">
        <f>IF(AZ1418=5,G1418,0)</f>
        <v>0</v>
      </c>
      <c r="CA1418" s="241">
        <v>1</v>
      </c>
      <c r="CB1418" s="241">
        <v>7</v>
      </c>
    </row>
    <row r="1419" spans="1:80" x14ac:dyDescent="0.2">
      <c r="A1419" s="250"/>
      <c r="B1419" s="253"/>
      <c r="C1419" s="340" t="s">
        <v>920</v>
      </c>
      <c r="D1419" s="341"/>
      <c r="E1419" s="254">
        <v>0</v>
      </c>
      <c r="F1419" s="376"/>
      <c r="G1419" s="255"/>
      <c r="H1419" s="256"/>
      <c r="I1419" s="251"/>
      <c r="J1419" s="257"/>
      <c r="K1419" s="251"/>
      <c r="M1419" s="252" t="s">
        <v>920</v>
      </c>
      <c r="O1419" s="241"/>
    </row>
    <row r="1420" spans="1:80" x14ac:dyDescent="0.2">
      <c r="A1420" s="250"/>
      <c r="B1420" s="253"/>
      <c r="C1420" s="340" t="s">
        <v>976</v>
      </c>
      <c r="D1420" s="341"/>
      <c r="E1420" s="254">
        <v>89.7</v>
      </c>
      <c r="F1420" s="376"/>
      <c r="G1420" s="255"/>
      <c r="H1420" s="256"/>
      <c r="I1420" s="251"/>
      <c r="J1420" s="257"/>
      <c r="K1420" s="251"/>
      <c r="M1420" s="252" t="s">
        <v>976</v>
      </c>
      <c r="O1420" s="241"/>
    </row>
    <row r="1421" spans="1:80" x14ac:dyDescent="0.2">
      <c r="A1421" s="250"/>
      <c r="B1421" s="253"/>
      <c r="C1421" s="340" t="s">
        <v>977</v>
      </c>
      <c r="D1421" s="341"/>
      <c r="E1421" s="254">
        <v>240.6</v>
      </c>
      <c r="F1421" s="376"/>
      <c r="G1421" s="255"/>
      <c r="H1421" s="256"/>
      <c r="I1421" s="251"/>
      <c r="J1421" s="257"/>
      <c r="K1421" s="251"/>
      <c r="M1421" s="252" t="s">
        <v>977</v>
      </c>
      <c r="O1421" s="241"/>
    </row>
    <row r="1422" spans="1:80" x14ac:dyDescent="0.2">
      <c r="A1422" s="242">
        <v>127</v>
      </c>
      <c r="B1422" s="243" t="s">
        <v>978</v>
      </c>
      <c r="C1422" s="244" t="s">
        <v>979</v>
      </c>
      <c r="D1422" s="245" t="s">
        <v>112</v>
      </c>
      <c r="E1422" s="246">
        <v>883.11270000000002</v>
      </c>
      <c r="F1422" s="375"/>
      <c r="G1422" s="247">
        <f>E1422*F1422</f>
        <v>0</v>
      </c>
      <c r="H1422" s="248">
        <v>1.6219999999999998E-2</v>
      </c>
      <c r="I1422" s="249">
        <f>E1422*H1422</f>
        <v>14.324087993999999</v>
      </c>
      <c r="J1422" s="248">
        <v>0</v>
      </c>
      <c r="K1422" s="249">
        <f>E1422*J1422</f>
        <v>0</v>
      </c>
      <c r="O1422" s="241">
        <v>2</v>
      </c>
      <c r="AA1422" s="214">
        <v>1</v>
      </c>
      <c r="AB1422" s="214">
        <v>7</v>
      </c>
      <c r="AC1422" s="214">
        <v>7</v>
      </c>
      <c r="AZ1422" s="214">
        <v>2</v>
      </c>
      <c r="BA1422" s="214">
        <f>IF(AZ1422=1,G1422,0)</f>
        <v>0</v>
      </c>
      <c r="BB1422" s="214">
        <f>IF(AZ1422=2,G1422,0)</f>
        <v>0</v>
      </c>
      <c r="BC1422" s="214">
        <f>IF(AZ1422=3,G1422,0)</f>
        <v>0</v>
      </c>
      <c r="BD1422" s="214">
        <f>IF(AZ1422=4,G1422,0)</f>
        <v>0</v>
      </c>
      <c r="BE1422" s="214">
        <f>IF(AZ1422=5,G1422,0)</f>
        <v>0</v>
      </c>
      <c r="CA1422" s="241">
        <v>1</v>
      </c>
      <c r="CB1422" s="241">
        <v>7</v>
      </c>
    </row>
    <row r="1423" spans="1:80" x14ac:dyDescent="0.2">
      <c r="A1423" s="250"/>
      <c r="B1423" s="253"/>
      <c r="C1423" s="340" t="s">
        <v>864</v>
      </c>
      <c r="D1423" s="341"/>
      <c r="E1423" s="254">
        <v>613.01310000000001</v>
      </c>
      <c r="F1423" s="376"/>
      <c r="G1423" s="255"/>
      <c r="H1423" s="256"/>
      <c r="I1423" s="251"/>
      <c r="J1423" s="257"/>
      <c r="K1423" s="251"/>
      <c r="M1423" s="252" t="s">
        <v>864</v>
      </c>
      <c r="O1423" s="241"/>
    </row>
    <row r="1424" spans="1:80" x14ac:dyDescent="0.2">
      <c r="A1424" s="250"/>
      <c r="B1424" s="253"/>
      <c r="C1424" s="340" t="s">
        <v>865</v>
      </c>
      <c r="D1424" s="341"/>
      <c r="E1424" s="254">
        <v>51.602499999999999</v>
      </c>
      <c r="F1424" s="376"/>
      <c r="G1424" s="255"/>
      <c r="H1424" s="256"/>
      <c r="I1424" s="251"/>
      <c r="J1424" s="257"/>
      <c r="K1424" s="251"/>
      <c r="M1424" s="252" t="s">
        <v>865</v>
      </c>
      <c r="O1424" s="241"/>
    </row>
    <row r="1425" spans="1:80" x14ac:dyDescent="0.2">
      <c r="A1425" s="250"/>
      <c r="B1425" s="253"/>
      <c r="C1425" s="340" t="s">
        <v>866</v>
      </c>
      <c r="D1425" s="341"/>
      <c r="E1425" s="254">
        <v>218.49709999999999</v>
      </c>
      <c r="F1425" s="376"/>
      <c r="G1425" s="255"/>
      <c r="H1425" s="256"/>
      <c r="I1425" s="251"/>
      <c r="J1425" s="257"/>
      <c r="K1425" s="251"/>
      <c r="M1425" s="252" t="s">
        <v>866</v>
      </c>
      <c r="O1425" s="241"/>
    </row>
    <row r="1426" spans="1:80" x14ac:dyDescent="0.2">
      <c r="A1426" s="242">
        <v>128</v>
      </c>
      <c r="B1426" s="243" t="s">
        <v>980</v>
      </c>
      <c r="C1426" s="244" t="s">
        <v>981</v>
      </c>
      <c r="D1426" s="245" t="s">
        <v>112</v>
      </c>
      <c r="E1426" s="246">
        <v>883.11270000000002</v>
      </c>
      <c r="F1426" s="375"/>
      <c r="G1426" s="247">
        <f>E1426*F1426</f>
        <v>0</v>
      </c>
      <c r="H1426" s="248">
        <v>0</v>
      </c>
      <c r="I1426" s="249">
        <f>E1426*H1426</f>
        <v>0</v>
      </c>
      <c r="J1426" s="248">
        <v>-1.4999999999999999E-2</v>
      </c>
      <c r="K1426" s="249">
        <f>E1426*J1426</f>
        <v>-13.2466905</v>
      </c>
      <c r="O1426" s="241">
        <v>2</v>
      </c>
      <c r="AA1426" s="214">
        <v>1</v>
      </c>
      <c r="AB1426" s="214">
        <v>7</v>
      </c>
      <c r="AC1426" s="214">
        <v>7</v>
      </c>
      <c r="AZ1426" s="214">
        <v>2</v>
      </c>
      <c r="BA1426" s="214">
        <f>IF(AZ1426=1,G1426,0)</f>
        <v>0</v>
      </c>
      <c r="BB1426" s="214">
        <f>IF(AZ1426=2,G1426,0)</f>
        <v>0</v>
      </c>
      <c r="BC1426" s="214">
        <f>IF(AZ1426=3,G1426,0)</f>
        <v>0</v>
      </c>
      <c r="BD1426" s="214">
        <f>IF(AZ1426=4,G1426,0)</f>
        <v>0</v>
      </c>
      <c r="BE1426" s="214">
        <f>IF(AZ1426=5,G1426,0)</f>
        <v>0</v>
      </c>
      <c r="CA1426" s="241">
        <v>1</v>
      </c>
      <c r="CB1426" s="241">
        <v>7</v>
      </c>
    </row>
    <row r="1427" spans="1:80" x14ac:dyDescent="0.2">
      <c r="A1427" s="250"/>
      <c r="B1427" s="253"/>
      <c r="C1427" s="340" t="s">
        <v>864</v>
      </c>
      <c r="D1427" s="341"/>
      <c r="E1427" s="254">
        <v>613.01310000000001</v>
      </c>
      <c r="F1427" s="376"/>
      <c r="G1427" s="255"/>
      <c r="H1427" s="256"/>
      <c r="I1427" s="251"/>
      <c r="J1427" s="257"/>
      <c r="K1427" s="251"/>
      <c r="M1427" s="252" t="s">
        <v>864</v>
      </c>
      <c r="O1427" s="241"/>
    </row>
    <row r="1428" spans="1:80" x14ac:dyDescent="0.2">
      <c r="A1428" s="250"/>
      <c r="B1428" s="253"/>
      <c r="C1428" s="340" t="s">
        <v>865</v>
      </c>
      <c r="D1428" s="341"/>
      <c r="E1428" s="254">
        <v>51.602499999999999</v>
      </c>
      <c r="F1428" s="376"/>
      <c r="G1428" s="255"/>
      <c r="H1428" s="256"/>
      <c r="I1428" s="251"/>
      <c r="J1428" s="257"/>
      <c r="K1428" s="251"/>
      <c r="M1428" s="252" t="s">
        <v>865</v>
      </c>
      <c r="O1428" s="241"/>
    </row>
    <row r="1429" spans="1:80" x14ac:dyDescent="0.2">
      <c r="A1429" s="250"/>
      <c r="B1429" s="253"/>
      <c r="C1429" s="340" t="s">
        <v>866</v>
      </c>
      <c r="D1429" s="341"/>
      <c r="E1429" s="254">
        <v>218.49709999999999</v>
      </c>
      <c r="F1429" s="376"/>
      <c r="G1429" s="255"/>
      <c r="H1429" s="256"/>
      <c r="I1429" s="251"/>
      <c r="J1429" s="257"/>
      <c r="K1429" s="251"/>
      <c r="M1429" s="252" t="s">
        <v>866</v>
      </c>
      <c r="O1429" s="241"/>
    </row>
    <row r="1430" spans="1:80" x14ac:dyDescent="0.2">
      <c r="A1430" s="242">
        <v>129</v>
      </c>
      <c r="B1430" s="243" t="s">
        <v>982</v>
      </c>
      <c r="C1430" s="244" t="s">
        <v>983</v>
      </c>
      <c r="D1430" s="245" t="s">
        <v>126</v>
      </c>
      <c r="E1430" s="246">
        <v>18.948287994000001</v>
      </c>
      <c r="F1430" s="375"/>
      <c r="G1430" s="247">
        <f>E1430*F1430</f>
        <v>0</v>
      </c>
      <c r="H1430" s="248">
        <v>0</v>
      </c>
      <c r="I1430" s="249">
        <f>E1430*H1430</f>
        <v>0</v>
      </c>
      <c r="J1430" s="248"/>
      <c r="K1430" s="249">
        <f>E1430*J1430</f>
        <v>0</v>
      </c>
      <c r="O1430" s="241">
        <v>2</v>
      </c>
      <c r="AA1430" s="214">
        <v>7</v>
      </c>
      <c r="AB1430" s="214">
        <v>1001</v>
      </c>
      <c r="AC1430" s="214">
        <v>5</v>
      </c>
      <c r="AZ1430" s="214">
        <v>2</v>
      </c>
      <c r="BA1430" s="214">
        <f>IF(AZ1430=1,G1430,0)</f>
        <v>0</v>
      </c>
      <c r="BB1430" s="214">
        <f>IF(AZ1430=2,G1430,0)</f>
        <v>0</v>
      </c>
      <c r="BC1430" s="214">
        <f>IF(AZ1430=3,G1430,0)</f>
        <v>0</v>
      </c>
      <c r="BD1430" s="214">
        <f>IF(AZ1430=4,G1430,0)</f>
        <v>0</v>
      </c>
      <c r="BE1430" s="214">
        <f>IF(AZ1430=5,G1430,0)</f>
        <v>0</v>
      </c>
      <c r="CA1430" s="241">
        <v>7</v>
      </c>
      <c r="CB1430" s="241">
        <v>1001</v>
      </c>
    </row>
    <row r="1431" spans="1:80" x14ac:dyDescent="0.2">
      <c r="A1431" s="258"/>
      <c r="B1431" s="259" t="s">
        <v>102</v>
      </c>
      <c r="C1431" s="260" t="s">
        <v>973</v>
      </c>
      <c r="D1431" s="261"/>
      <c r="E1431" s="262"/>
      <c r="F1431" s="377"/>
      <c r="G1431" s="264">
        <f>SUM(G1417:G1430)</f>
        <v>0</v>
      </c>
      <c r="H1431" s="265"/>
      <c r="I1431" s="266">
        <f>SUM(I1417:I1430)</f>
        <v>18.948287993999998</v>
      </c>
      <c r="J1431" s="265"/>
      <c r="K1431" s="266">
        <f>SUM(K1417:K1430)</f>
        <v>-13.2466905</v>
      </c>
      <c r="O1431" s="241">
        <v>4</v>
      </c>
      <c r="BA1431" s="267">
        <f>SUM(BA1417:BA1430)</f>
        <v>0</v>
      </c>
      <c r="BB1431" s="267">
        <f>SUM(BB1417:BB1430)</f>
        <v>0</v>
      </c>
      <c r="BC1431" s="267">
        <f>SUM(BC1417:BC1430)</f>
        <v>0</v>
      </c>
      <c r="BD1431" s="267">
        <f>SUM(BD1417:BD1430)</f>
        <v>0</v>
      </c>
      <c r="BE1431" s="267">
        <f>SUM(BE1417:BE1430)</f>
        <v>0</v>
      </c>
    </row>
    <row r="1432" spans="1:80" x14ac:dyDescent="0.2">
      <c r="A1432" s="231" t="s">
        <v>98</v>
      </c>
      <c r="B1432" s="232" t="s">
        <v>984</v>
      </c>
      <c r="C1432" s="233" t="s">
        <v>985</v>
      </c>
      <c r="D1432" s="234"/>
      <c r="E1432" s="235"/>
      <c r="F1432" s="378"/>
      <c r="G1432" s="236"/>
      <c r="H1432" s="237"/>
      <c r="I1432" s="238"/>
      <c r="J1432" s="239"/>
      <c r="K1432" s="240"/>
      <c r="O1432" s="241">
        <v>1</v>
      </c>
    </row>
    <row r="1433" spans="1:80" ht="22.5" x14ac:dyDescent="0.2">
      <c r="A1433" s="242">
        <v>130</v>
      </c>
      <c r="B1433" s="243" t="s">
        <v>987</v>
      </c>
      <c r="C1433" s="244" t="s">
        <v>988</v>
      </c>
      <c r="D1433" s="245" t="s">
        <v>361</v>
      </c>
      <c r="E1433" s="246">
        <v>11</v>
      </c>
      <c r="F1433" s="375"/>
      <c r="G1433" s="247">
        <f>E1433*F1433</f>
        <v>0</v>
      </c>
      <c r="H1433" s="248">
        <v>7.6429999999999998E-2</v>
      </c>
      <c r="I1433" s="249">
        <f>E1433*H1433</f>
        <v>0.84072999999999998</v>
      </c>
      <c r="J1433" s="248">
        <v>0</v>
      </c>
      <c r="K1433" s="249">
        <f>E1433*J1433</f>
        <v>0</v>
      </c>
      <c r="O1433" s="241">
        <v>2</v>
      </c>
      <c r="AA1433" s="214">
        <v>1</v>
      </c>
      <c r="AB1433" s="214">
        <v>7</v>
      </c>
      <c r="AC1433" s="214">
        <v>7</v>
      </c>
      <c r="AZ1433" s="214">
        <v>2</v>
      </c>
      <c r="BA1433" s="214">
        <f>IF(AZ1433=1,G1433,0)</f>
        <v>0</v>
      </c>
      <c r="BB1433" s="214">
        <f>IF(AZ1433=2,G1433,0)</f>
        <v>0</v>
      </c>
      <c r="BC1433" s="214">
        <f>IF(AZ1433=3,G1433,0)</f>
        <v>0</v>
      </c>
      <c r="BD1433" s="214">
        <f>IF(AZ1433=4,G1433,0)</f>
        <v>0</v>
      </c>
      <c r="BE1433" s="214">
        <f>IF(AZ1433=5,G1433,0)</f>
        <v>0</v>
      </c>
      <c r="CA1433" s="241">
        <v>1</v>
      </c>
      <c r="CB1433" s="241">
        <v>7</v>
      </c>
    </row>
    <row r="1434" spans="1:80" x14ac:dyDescent="0.2">
      <c r="A1434" s="250"/>
      <c r="B1434" s="253"/>
      <c r="C1434" s="340" t="s">
        <v>989</v>
      </c>
      <c r="D1434" s="341"/>
      <c r="E1434" s="254">
        <v>0</v>
      </c>
      <c r="F1434" s="376"/>
      <c r="G1434" s="255"/>
      <c r="H1434" s="256"/>
      <c r="I1434" s="251"/>
      <c r="J1434" s="257"/>
      <c r="K1434" s="251"/>
      <c r="M1434" s="252" t="s">
        <v>989</v>
      </c>
      <c r="O1434" s="241"/>
    </row>
    <row r="1435" spans="1:80" x14ac:dyDescent="0.2">
      <c r="A1435" s="250"/>
      <c r="B1435" s="253"/>
      <c r="C1435" s="340" t="s">
        <v>990</v>
      </c>
      <c r="D1435" s="341"/>
      <c r="E1435" s="254">
        <v>4</v>
      </c>
      <c r="F1435" s="376"/>
      <c r="G1435" s="255"/>
      <c r="H1435" s="256"/>
      <c r="I1435" s="251"/>
      <c r="J1435" s="257"/>
      <c r="K1435" s="251"/>
      <c r="M1435" s="252" t="s">
        <v>990</v>
      </c>
      <c r="O1435" s="241"/>
    </row>
    <row r="1436" spans="1:80" x14ac:dyDescent="0.2">
      <c r="A1436" s="250"/>
      <c r="B1436" s="253"/>
      <c r="C1436" s="340" t="s">
        <v>991</v>
      </c>
      <c r="D1436" s="341"/>
      <c r="E1436" s="254">
        <v>4</v>
      </c>
      <c r="F1436" s="376"/>
      <c r="G1436" s="255"/>
      <c r="H1436" s="256"/>
      <c r="I1436" s="251"/>
      <c r="J1436" s="257"/>
      <c r="K1436" s="251"/>
      <c r="M1436" s="252" t="s">
        <v>991</v>
      </c>
      <c r="O1436" s="241"/>
    </row>
    <row r="1437" spans="1:80" x14ac:dyDescent="0.2">
      <c r="A1437" s="250"/>
      <c r="B1437" s="253"/>
      <c r="C1437" s="340" t="s">
        <v>992</v>
      </c>
      <c r="D1437" s="341"/>
      <c r="E1437" s="254">
        <v>3</v>
      </c>
      <c r="F1437" s="376"/>
      <c r="G1437" s="255"/>
      <c r="H1437" s="256"/>
      <c r="I1437" s="251"/>
      <c r="J1437" s="257"/>
      <c r="K1437" s="251"/>
      <c r="M1437" s="252" t="s">
        <v>992</v>
      </c>
      <c r="O1437" s="241"/>
    </row>
    <row r="1438" spans="1:80" x14ac:dyDescent="0.2">
      <c r="A1438" s="242">
        <v>131</v>
      </c>
      <c r="B1438" s="243" t="s">
        <v>993</v>
      </c>
      <c r="C1438" s="244" t="s">
        <v>994</v>
      </c>
      <c r="D1438" s="245" t="s">
        <v>112</v>
      </c>
      <c r="E1438" s="246">
        <v>883.11270000000002</v>
      </c>
      <c r="F1438" s="375"/>
      <c r="G1438" s="247">
        <f>E1438*F1438</f>
        <v>0</v>
      </c>
      <c r="H1438" s="248">
        <v>0</v>
      </c>
      <c r="I1438" s="249">
        <f>E1438*H1438</f>
        <v>0</v>
      </c>
      <c r="J1438" s="248">
        <v>-7.3200000000000001E-3</v>
      </c>
      <c r="K1438" s="249">
        <f>E1438*J1438</f>
        <v>-6.4643849640000006</v>
      </c>
      <c r="O1438" s="241">
        <v>2</v>
      </c>
      <c r="AA1438" s="214">
        <v>1</v>
      </c>
      <c r="AB1438" s="214">
        <v>7</v>
      </c>
      <c r="AC1438" s="214">
        <v>7</v>
      </c>
      <c r="AZ1438" s="214">
        <v>2</v>
      </c>
      <c r="BA1438" s="214">
        <f>IF(AZ1438=1,G1438,0)</f>
        <v>0</v>
      </c>
      <c r="BB1438" s="214">
        <f>IF(AZ1438=2,G1438,0)</f>
        <v>0</v>
      </c>
      <c r="BC1438" s="214">
        <f>IF(AZ1438=3,G1438,0)</f>
        <v>0</v>
      </c>
      <c r="BD1438" s="214">
        <f>IF(AZ1438=4,G1438,0)</f>
        <v>0</v>
      </c>
      <c r="BE1438" s="214">
        <f>IF(AZ1438=5,G1438,0)</f>
        <v>0</v>
      </c>
      <c r="CA1438" s="241">
        <v>1</v>
      </c>
      <c r="CB1438" s="241">
        <v>7</v>
      </c>
    </row>
    <row r="1439" spans="1:80" x14ac:dyDescent="0.2">
      <c r="A1439" s="250"/>
      <c r="B1439" s="253"/>
      <c r="C1439" s="340" t="s">
        <v>864</v>
      </c>
      <c r="D1439" s="341"/>
      <c r="E1439" s="254">
        <v>613.01310000000001</v>
      </c>
      <c r="F1439" s="376"/>
      <c r="G1439" s="255"/>
      <c r="H1439" s="256"/>
      <c r="I1439" s="251"/>
      <c r="J1439" s="257"/>
      <c r="K1439" s="251"/>
      <c r="M1439" s="252" t="s">
        <v>864</v>
      </c>
      <c r="O1439" s="241"/>
    </row>
    <row r="1440" spans="1:80" x14ac:dyDescent="0.2">
      <c r="A1440" s="250"/>
      <c r="B1440" s="253"/>
      <c r="C1440" s="340" t="s">
        <v>865</v>
      </c>
      <c r="D1440" s="341"/>
      <c r="E1440" s="254">
        <v>51.602499999999999</v>
      </c>
      <c r="F1440" s="376"/>
      <c r="G1440" s="255"/>
      <c r="H1440" s="256"/>
      <c r="I1440" s="251"/>
      <c r="J1440" s="257"/>
      <c r="K1440" s="251"/>
      <c r="M1440" s="252" t="s">
        <v>865</v>
      </c>
      <c r="O1440" s="241"/>
    </row>
    <row r="1441" spans="1:80" x14ac:dyDescent="0.2">
      <c r="A1441" s="250"/>
      <c r="B1441" s="253"/>
      <c r="C1441" s="340" t="s">
        <v>866</v>
      </c>
      <c r="D1441" s="341"/>
      <c r="E1441" s="254">
        <v>218.49709999999999</v>
      </c>
      <c r="F1441" s="376"/>
      <c r="G1441" s="255"/>
      <c r="H1441" s="256"/>
      <c r="I1441" s="251"/>
      <c r="J1441" s="257"/>
      <c r="K1441" s="251"/>
      <c r="M1441" s="252" t="s">
        <v>866</v>
      </c>
      <c r="O1441" s="241"/>
    </row>
    <row r="1442" spans="1:80" ht="22.5" x14ac:dyDescent="0.2">
      <c r="A1442" s="242">
        <v>132</v>
      </c>
      <c r="B1442" s="243" t="s">
        <v>995</v>
      </c>
      <c r="C1442" s="244" t="s">
        <v>996</v>
      </c>
      <c r="D1442" s="245" t="s">
        <v>136</v>
      </c>
      <c r="E1442" s="246">
        <v>77.150000000000006</v>
      </c>
      <c r="F1442" s="375"/>
      <c r="G1442" s="247">
        <f>E1442*F1442</f>
        <v>0</v>
      </c>
      <c r="H1442" s="248">
        <v>0</v>
      </c>
      <c r="I1442" s="249">
        <f>E1442*H1442</f>
        <v>0</v>
      </c>
      <c r="J1442" s="248">
        <v>-4.2599999999999999E-3</v>
      </c>
      <c r="K1442" s="249">
        <f>E1442*J1442</f>
        <v>-0.32865900000000003</v>
      </c>
      <c r="O1442" s="241">
        <v>2</v>
      </c>
      <c r="AA1442" s="214">
        <v>1</v>
      </c>
      <c r="AB1442" s="214">
        <v>7</v>
      </c>
      <c r="AC1442" s="214">
        <v>7</v>
      </c>
      <c r="AZ1442" s="214">
        <v>2</v>
      </c>
      <c r="BA1442" s="214">
        <f>IF(AZ1442=1,G1442,0)</f>
        <v>0</v>
      </c>
      <c r="BB1442" s="214">
        <f>IF(AZ1442=2,G1442,0)</f>
        <v>0</v>
      </c>
      <c r="BC1442" s="214">
        <f>IF(AZ1442=3,G1442,0)</f>
        <v>0</v>
      </c>
      <c r="BD1442" s="214">
        <f>IF(AZ1442=4,G1442,0)</f>
        <v>0</v>
      </c>
      <c r="BE1442" s="214">
        <f>IF(AZ1442=5,G1442,0)</f>
        <v>0</v>
      </c>
      <c r="CA1442" s="241">
        <v>1</v>
      </c>
      <c r="CB1442" s="241">
        <v>7</v>
      </c>
    </row>
    <row r="1443" spans="1:80" x14ac:dyDescent="0.2">
      <c r="A1443" s="250"/>
      <c r="B1443" s="253"/>
      <c r="C1443" s="340" t="s">
        <v>889</v>
      </c>
      <c r="D1443" s="341"/>
      <c r="E1443" s="254">
        <v>0</v>
      </c>
      <c r="F1443" s="376"/>
      <c r="G1443" s="255"/>
      <c r="H1443" s="256"/>
      <c r="I1443" s="251"/>
      <c r="J1443" s="257"/>
      <c r="K1443" s="251"/>
      <c r="M1443" s="252" t="s">
        <v>889</v>
      </c>
      <c r="O1443" s="241"/>
    </row>
    <row r="1444" spans="1:80" x14ac:dyDescent="0.2">
      <c r="A1444" s="250"/>
      <c r="B1444" s="253"/>
      <c r="C1444" s="340" t="s">
        <v>997</v>
      </c>
      <c r="D1444" s="341"/>
      <c r="E1444" s="254">
        <v>23.4</v>
      </c>
      <c r="F1444" s="376"/>
      <c r="G1444" s="255"/>
      <c r="H1444" s="256"/>
      <c r="I1444" s="251"/>
      <c r="J1444" s="257"/>
      <c r="K1444" s="251"/>
      <c r="M1444" s="252" t="s">
        <v>997</v>
      </c>
      <c r="O1444" s="241"/>
    </row>
    <row r="1445" spans="1:80" x14ac:dyDescent="0.2">
      <c r="A1445" s="250"/>
      <c r="B1445" s="253"/>
      <c r="C1445" s="340" t="s">
        <v>998</v>
      </c>
      <c r="D1445" s="341"/>
      <c r="E1445" s="254">
        <v>35.1</v>
      </c>
      <c r="F1445" s="376"/>
      <c r="G1445" s="255"/>
      <c r="H1445" s="256"/>
      <c r="I1445" s="251"/>
      <c r="J1445" s="257"/>
      <c r="K1445" s="251"/>
      <c r="M1445" s="252" t="s">
        <v>998</v>
      </c>
      <c r="O1445" s="241"/>
    </row>
    <row r="1446" spans="1:80" x14ac:dyDescent="0.2">
      <c r="A1446" s="250"/>
      <c r="B1446" s="253"/>
      <c r="C1446" s="340" t="s">
        <v>999</v>
      </c>
      <c r="D1446" s="341"/>
      <c r="E1446" s="254">
        <v>13.3</v>
      </c>
      <c r="F1446" s="376"/>
      <c r="G1446" s="255"/>
      <c r="H1446" s="256"/>
      <c r="I1446" s="251"/>
      <c r="J1446" s="257"/>
      <c r="K1446" s="251"/>
      <c r="M1446" s="252" t="s">
        <v>999</v>
      </c>
      <c r="O1446" s="241"/>
    </row>
    <row r="1447" spans="1:80" x14ac:dyDescent="0.2">
      <c r="A1447" s="250"/>
      <c r="B1447" s="253"/>
      <c r="C1447" s="340" t="s">
        <v>1000</v>
      </c>
      <c r="D1447" s="341"/>
      <c r="E1447" s="254">
        <v>0.85</v>
      </c>
      <c r="F1447" s="376"/>
      <c r="G1447" s="255"/>
      <c r="H1447" s="256"/>
      <c r="I1447" s="251"/>
      <c r="J1447" s="257"/>
      <c r="K1447" s="251"/>
      <c r="M1447" s="252" t="s">
        <v>1000</v>
      </c>
      <c r="O1447" s="241"/>
    </row>
    <row r="1448" spans="1:80" x14ac:dyDescent="0.2">
      <c r="A1448" s="250"/>
      <c r="B1448" s="253"/>
      <c r="C1448" s="340" t="s">
        <v>1001</v>
      </c>
      <c r="D1448" s="341"/>
      <c r="E1448" s="254">
        <v>4.5</v>
      </c>
      <c r="F1448" s="376"/>
      <c r="G1448" s="255"/>
      <c r="H1448" s="256"/>
      <c r="I1448" s="251"/>
      <c r="J1448" s="257"/>
      <c r="K1448" s="251"/>
      <c r="M1448" s="252" t="s">
        <v>1001</v>
      </c>
      <c r="O1448" s="241"/>
    </row>
    <row r="1449" spans="1:80" x14ac:dyDescent="0.2">
      <c r="A1449" s="242">
        <v>133</v>
      </c>
      <c r="B1449" s="243" t="s">
        <v>1002</v>
      </c>
      <c r="C1449" s="244" t="s">
        <v>1003</v>
      </c>
      <c r="D1449" s="245" t="s">
        <v>136</v>
      </c>
      <c r="E1449" s="246">
        <v>345.42</v>
      </c>
      <c r="F1449" s="375"/>
      <c r="G1449" s="247">
        <f>E1449*F1449</f>
        <v>0</v>
      </c>
      <c r="H1449" s="248">
        <v>0</v>
      </c>
      <c r="I1449" s="249">
        <f>E1449*H1449</f>
        <v>0</v>
      </c>
      <c r="J1449" s="248">
        <v>-1.3500000000000001E-3</v>
      </c>
      <c r="K1449" s="249">
        <f>E1449*J1449</f>
        <v>-0.46631700000000004</v>
      </c>
      <c r="O1449" s="241">
        <v>2</v>
      </c>
      <c r="AA1449" s="214">
        <v>1</v>
      </c>
      <c r="AB1449" s="214">
        <v>7</v>
      </c>
      <c r="AC1449" s="214">
        <v>7</v>
      </c>
      <c r="AZ1449" s="214">
        <v>2</v>
      </c>
      <c r="BA1449" s="214">
        <f>IF(AZ1449=1,G1449,0)</f>
        <v>0</v>
      </c>
      <c r="BB1449" s="214">
        <f>IF(AZ1449=2,G1449,0)</f>
        <v>0</v>
      </c>
      <c r="BC1449" s="214">
        <f>IF(AZ1449=3,G1449,0)</f>
        <v>0</v>
      </c>
      <c r="BD1449" s="214">
        <f>IF(AZ1449=4,G1449,0)</f>
        <v>0</v>
      </c>
      <c r="BE1449" s="214">
        <f>IF(AZ1449=5,G1449,0)</f>
        <v>0</v>
      </c>
      <c r="CA1449" s="241">
        <v>1</v>
      </c>
      <c r="CB1449" s="241">
        <v>7</v>
      </c>
    </row>
    <row r="1450" spans="1:80" x14ac:dyDescent="0.2">
      <c r="A1450" s="250"/>
      <c r="B1450" s="253"/>
      <c r="C1450" s="340" t="s">
        <v>889</v>
      </c>
      <c r="D1450" s="341"/>
      <c r="E1450" s="254">
        <v>0</v>
      </c>
      <c r="F1450" s="376"/>
      <c r="G1450" s="255"/>
      <c r="H1450" s="256"/>
      <c r="I1450" s="251"/>
      <c r="J1450" s="257"/>
      <c r="K1450" s="251"/>
      <c r="M1450" s="252" t="s">
        <v>889</v>
      </c>
      <c r="O1450" s="241"/>
    </row>
    <row r="1451" spans="1:80" x14ac:dyDescent="0.2">
      <c r="A1451" s="250"/>
      <c r="B1451" s="253"/>
      <c r="C1451" s="340" t="s">
        <v>1004</v>
      </c>
      <c r="D1451" s="341"/>
      <c r="E1451" s="254">
        <v>48</v>
      </c>
      <c r="F1451" s="376"/>
      <c r="G1451" s="255"/>
      <c r="H1451" s="256"/>
      <c r="I1451" s="251"/>
      <c r="J1451" s="257"/>
      <c r="K1451" s="251"/>
      <c r="M1451" s="252" t="s">
        <v>1004</v>
      </c>
      <c r="O1451" s="241"/>
    </row>
    <row r="1452" spans="1:80" x14ac:dyDescent="0.2">
      <c r="A1452" s="250"/>
      <c r="B1452" s="253"/>
      <c r="C1452" s="340" t="s">
        <v>1005</v>
      </c>
      <c r="D1452" s="341"/>
      <c r="E1452" s="254">
        <v>34.799999999999997</v>
      </c>
      <c r="F1452" s="376"/>
      <c r="G1452" s="255"/>
      <c r="H1452" s="256"/>
      <c r="I1452" s="251"/>
      <c r="J1452" s="257"/>
      <c r="K1452" s="251"/>
      <c r="M1452" s="252" t="s">
        <v>1005</v>
      </c>
      <c r="O1452" s="241"/>
    </row>
    <row r="1453" spans="1:80" x14ac:dyDescent="0.2">
      <c r="A1453" s="250"/>
      <c r="B1453" s="253"/>
      <c r="C1453" s="340" t="s">
        <v>1006</v>
      </c>
      <c r="D1453" s="341"/>
      <c r="E1453" s="254">
        <v>1.1000000000000001</v>
      </c>
      <c r="F1453" s="376"/>
      <c r="G1453" s="255"/>
      <c r="H1453" s="256"/>
      <c r="I1453" s="251"/>
      <c r="J1453" s="257"/>
      <c r="K1453" s="251"/>
      <c r="M1453" s="252" t="s">
        <v>1006</v>
      </c>
      <c r="O1453" s="241"/>
    </row>
    <row r="1454" spans="1:80" x14ac:dyDescent="0.2">
      <c r="A1454" s="250"/>
      <c r="B1454" s="253"/>
      <c r="C1454" s="340" t="s">
        <v>1007</v>
      </c>
      <c r="D1454" s="341"/>
      <c r="E1454" s="254">
        <v>22.55</v>
      </c>
      <c r="F1454" s="376"/>
      <c r="G1454" s="255"/>
      <c r="H1454" s="256"/>
      <c r="I1454" s="251"/>
      <c r="J1454" s="257"/>
      <c r="K1454" s="251"/>
      <c r="M1454" s="252" t="s">
        <v>1007</v>
      </c>
      <c r="O1454" s="241"/>
    </row>
    <row r="1455" spans="1:80" x14ac:dyDescent="0.2">
      <c r="A1455" s="250"/>
      <c r="B1455" s="253"/>
      <c r="C1455" s="340" t="s">
        <v>1008</v>
      </c>
      <c r="D1455" s="341"/>
      <c r="E1455" s="254">
        <v>13.8</v>
      </c>
      <c r="F1455" s="376"/>
      <c r="G1455" s="255"/>
      <c r="H1455" s="256"/>
      <c r="I1455" s="251"/>
      <c r="J1455" s="257"/>
      <c r="K1455" s="251"/>
      <c r="M1455" s="252" t="s">
        <v>1008</v>
      </c>
      <c r="O1455" s="241"/>
    </row>
    <row r="1456" spans="1:80" x14ac:dyDescent="0.2">
      <c r="A1456" s="250"/>
      <c r="B1456" s="253"/>
      <c r="C1456" s="340" t="s">
        <v>1009</v>
      </c>
      <c r="D1456" s="341"/>
      <c r="E1456" s="254">
        <v>3.6</v>
      </c>
      <c r="F1456" s="376"/>
      <c r="G1456" s="255"/>
      <c r="H1456" s="256"/>
      <c r="I1456" s="251"/>
      <c r="J1456" s="257"/>
      <c r="K1456" s="251"/>
      <c r="M1456" s="252" t="s">
        <v>1009</v>
      </c>
      <c r="O1456" s="241"/>
    </row>
    <row r="1457" spans="1:80" x14ac:dyDescent="0.2">
      <c r="A1457" s="250"/>
      <c r="B1457" s="253"/>
      <c r="C1457" s="340" t="s">
        <v>1010</v>
      </c>
      <c r="D1457" s="341"/>
      <c r="E1457" s="254">
        <v>5.55</v>
      </c>
      <c r="F1457" s="376"/>
      <c r="G1457" s="255"/>
      <c r="H1457" s="256"/>
      <c r="I1457" s="251"/>
      <c r="J1457" s="257"/>
      <c r="K1457" s="251"/>
      <c r="M1457" s="252" t="s">
        <v>1010</v>
      </c>
      <c r="O1457" s="241"/>
    </row>
    <row r="1458" spans="1:80" x14ac:dyDescent="0.2">
      <c r="A1458" s="250"/>
      <c r="B1458" s="253"/>
      <c r="C1458" s="340" t="s">
        <v>1011</v>
      </c>
      <c r="D1458" s="341"/>
      <c r="E1458" s="254">
        <v>25.5</v>
      </c>
      <c r="F1458" s="376"/>
      <c r="G1458" s="255"/>
      <c r="H1458" s="256"/>
      <c r="I1458" s="251"/>
      <c r="J1458" s="257"/>
      <c r="K1458" s="251"/>
      <c r="M1458" s="252" t="s">
        <v>1011</v>
      </c>
      <c r="O1458" s="241"/>
    </row>
    <row r="1459" spans="1:80" x14ac:dyDescent="0.2">
      <c r="A1459" s="250"/>
      <c r="B1459" s="253"/>
      <c r="C1459" s="340" t="s">
        <v>1012</v>
      </c>
      <c r="D1459" s="341"/>
      <c r="E1459" s="254">
        <v>30.6</v>
      </c>
      <c r="F1459" s="376"/>
      <c r="G1459" s="255"/>
      <c r="H1459" s="256"/>
      <c r="I1459" s="251"/>
      <c r="J1459" s="257"/>
      <c r="K1459" s="251"/>
      <c r="M1459" s="252" t="s">
        <v>1012</v>
      </c>
      <c r="O1459" s="241"/>
    </row>
    <row r="1460" spans="1:80" x14ac:dyDescent="0.2">
      <c r="A1460" s="250"/>
      <c r="B1460" s="253"/>
      <c r="C1460" s="340" t="s">
        <v>1013</v>
      </c>
      <c r="D1460" s="341"/>
      <c r="E1460" s="254">
        <v>119.7</v>
      </c>
      <c r="F1460" s="376"/>
      <c r="G1460" s="255"/>
      <c r="H1460" s="256"/>
      <c r="I1460" s="251"/>
      <c r="J1460" s="257"/>
      <c r="K1460" s="251"/>
      <c r="M1460" s="252" t="s">
        <v>1013</v>
      </c>
      <c r="O1460" s="241"/>
    </row>
    <row r="1461" spans="1:80" x14ac:dyDescent="0.2">
      <c r="A1461" s="250"/>
      <c r="B1461" s="253"/>
      <c r="C1461" s="340" t="s">
        <v>1014</v>
      </c>
      <c r="D1461" s="341"/>
      <c r="E1461" s="254">
        <v>7</v>
      </c>
      <c r="F1461" s="376"/>
      <c r="G1461" s="255"/>
      <c r="H1461" s="256"/>
      <c r="I1461" s="251"/>
      <c r="J1461" s="257"/>
      <c r="K1461" s="251"/>
      <c r="M1461" s="252" t="s">
        <v>1014</v>
      </c>
      <c r="O1461" s="241"/>
    </row>
    <row r="1462" spans="1:80" x14ac:dyDescent="0.2">
      <c r="A1462" s="250"/>
      <c r="B1462" s="253"/>
      <c r="C1462" s="340" t="s">
        <v>1015</v>
      </c>
      <c r="D1462" s="341"/>
      <c r="E1462" s="254">
        <v>4</v>
      </c>
      <c r="F1462" s="376"/>
      <c r="G1462" s="255"/>
      <c r="H1462" s="256"/>
      <c r="I1462" s="251"/>
      <c r="J1462" s="257"/>
      <c r="K1462" s="251"/>
      <c r="M1462" s="252" t="s">
        <v>1015</v>
      </c>
      <c r="O1462" s="241"/>
    </row>
    <row r="1463" spans="1:80" x14ac:dyDescent="0.2">
      <c r="A1463" s="250"/>
      <c r="B1463" s="253"/>
      <c r="C1463" s="340" t="s">
        <v>1016</v>
      </c>
      <c r="D1463" s="341"/>
      <c r="E1463" s="254">
        <v>9</v>
      </c>
      <c r="F1463" s="376"/>
      <c r="G1463" s="255"/>
      <c r="H1463" s="256"/>
      <c r="I1463" s="251"/>
      <c r="J1463" s="257"/>
      <c r="K1463" s="251"/>
      <c r="M1463" s="252" t="s">
        <v>1016</v>
      </c>
      <c r="O1463" s="241"/>
    </row>
    <row r="1464" spans="1:80" x14ac:dyDescent="0.2">
      <c r="A1464" s="250"/>
      <c r="B1464" s="253"/>
      <c r="C1464" s="340" t="s">
        <v>1017</v>
      </c>
      <c r="D1464" s="341"/>
      <c r="E1464" s="254">
        <v>4</v>
      </c>
      <c r="F1464" s="376"/>
      <c r="G1464" s="255"/>
      <c r="H1464" s="256"/>
      <c r="I1464" s="251"/>
      <c r="J1464" s="257"/>
      <c r="K1464" s="251"/>
      <c r="M1464" s="252" t="s">
        <v>1017</v>
      </c>
      <c r="O1464" s="241"/>
    </row>
    <row r="1465" spans="1:80" x14ac:dyDescent="0.2">
      <c r="A1465" s="250"/>
      <c r="B1465" s="253"/>
      <c r="C1465" s="340" t="s">
        <v>1018</v>
      </c>
      <c r="D1465" s="341"/>
      <c r="E1465" s="254">
        <v>0.65</v>
      </c>
      <c r="F1465" s="376"/>
      <c r="G1465" s="255"/>
      <c r="H1465" s="256"/>
      <c r="I1465" s="251"/>
      <c r="J1465" s="257"/>
      <c r="K1465" s="251"/>
      <c r="M1465" s="252" t="s">
        <v>1018</v>
      </c>
      <c r="O1465" s="241"/>
    </row>
    <row r="1466" spans="1:80" x14ac:dyDescent="0.2">
      <c r="A1466" s="250"/>
      <c r="B1466" s="253"/>
      <c r="C1466" s="340" t="s">
        <v>1019</v>
      </c>
      <c r="D1466" s="341"/>
      <c r="E1466" s="254">
        <v>0.47</v>
      </c>
      <c r="F1466" s="376"/>
      <c r="G1466" s="255"/>
      <c r="H1466" s="256"/>
      <c r="I1466" s="251"/>
      <c r="J1466" s="257"/>
      <c r="K1466" s="251"/>
      <c r="M1466" s="252" t="s">
        <v>1019</v>
      </c>
      <c r="O1466" s="241"/>
    </row>
    <row r="1467" spans="1:80" x14ac:dyDescent="0.2">
      <c r="A1467" s="250"/>
      <c r="B1467" s="253"/>
      <c r="C1467" s="340" t="s">
        <v>1020</v>
      </c>
      <c r="D1467" s="341"/>
      <c r="E1467" s="254">
        <v>5.4</v>
      </c>
      <c r="F1467" s="376"/>
      <c r="G1467" s="255"/>
      <c r="H1467" s="256"/>
      <c r="I1467" s="251"/>
      <c r="J1467" s="257"/>
      <c r="K1467" s="251"/>
      <c r="M1467" s="252" t="s">
        <v>1020</v>
      </c>
      <c r="O1467" s="241"/>
    </row>
    <row r="1468" spans="1:80" x14ac:dyDescent="0.2">
      <c r="A1468" s="250"/>
      <c r="B1468" s="253"/>
      <c r="C1468" s="340" t="s">
        <v>1021</v>
      </c>
      <c r="D1468" s="341"/>
      <c r="E1468" s="254">
        <v>7</v>
      </c>
      <c r="F1468" s="376"/>
      <c r="G1468" s="255"/>
      <c r="H1468" s="256"/>
      <c r="I1468" s="251"/>
      <c r="J1468" s="257"/>
      <c r="K1468" s="251"/>
      <c r="M1468" s="252" t="s">
        <v>1021</v>
      </c>
      <c r="O1468" s="241"/>
    </row>
    <row r="1469" spans="1:80" x14ac:dyDescent="0.2">
      <c r="A1469" s="250"/>
      <c r="B1469" s="253"/>
      <c r="C1469" s="340" t="s">
        <v>1022</v>
      </c>
      <c r="D1469" s="341"/>
      <c r="E1469" s="254">
        <v>0.6</v>
      </c>
      <c r="F1469" s="376"/>
      <c r="G1469" s="255"/>
      <c r="H1469" s="256"/>
      <c r="I1469" s="251"/>
      <c r="J1469" s="257"/>
      <c r="K1469" s="251"/>
      <c r="M1469" s="252" t="s">
        <v>1022</v>
      </c>
      <c r="O1469" s="241"/>
    </row>
    <row r="1470" spans="1:80" x14ac:dyDescent="0.2">
      <c r="A1470" s="250"/>
      <c r="B1470" s="253"/>
      <c r="C1470" s="340" t="s">
        <v>1023</v>
      </c>
      <c r="D1470" s="341"/>
      <c r="E1470" s="254">
        <v>1.1000000000000001</v>
      </c>
      <c r="F1470" s="376"/>
      <c r="G1470" s="255"/>
      <c r="H1470" s="256"/>
      <c r="I1470" s="251"/>
      <c r="J1470" s="257"/>
      <c r="K1470" s="251"/>
      <c r="M1470" s="252" t="s">
        <v>1023</v>
      </c>
      <c r="O1470" s="241"/>
    </row>
    <row r="1471" spans="1:80" x14ac:dyDescent="0.2">
      <c r="A1471" s="250"/>
      <c r="B1471" s="253"/>
      <c r="C1471" s="340" t="s">
        <v>1024</v>
      </c>
      <c r="D1471" s="341"/>
      <c r="E1471" s="254">
        <v>1</v>
      </c>
      <c r="F1471" s="376"/>
      <c r="G1471" s="255"/>
      <c r="H1471" s="256"/>
      <c r="I1471" s="251"/>
      <c r="J1471" s="257"/>
      <c r="K1471" s="251"/>
      <c r="M1471" s="252" t="s">
        <v>1024</v>
      </c>
      <c r="O1471" s="241"/>
    </row>
    <row r="1472" spans="1:80" ht="22.5" x14ac:dyDescent="0.2">
      <c r="A1472" s="242">
        <v>134</v>
      </c>
      <c r="B1472" s="243" t="s">
        <v>1025</v>
      </c>
      <c r="C1472" s="244" t="s">
        <v>1026</v>
      </c>
      <c r="D1472" s="245" t="s">
        <v>361</v>
      </c>
      <c r="E1472" s="246">
        <v>8</v>
      </c>
      <c r="F1472" s="375"/>
      <c r="G1472" s="247">
        <f>E1472*F1472</f>
        <v>0</v>
      </c>
      <c r="H1472" s="248">
        <v>4.0000000000000002E-4</v>
      </c>
      <c r="I1472" s="249">
        <f>E1472*H1472</f>
        <v>3.2000000000000002E-3</v>
      </c>
      <c r="J1472" s="248">
        <v>0</v>
      </c>
      <c r="K1472" s="249">
        <f>E1472*J1472</f>
        <v>0</v>
      </c>
      <c r="O1472" s="241">
        <v>2</v>
      </c>
      <c r="AA1472" s="214">
        <v>1</v>
      </c>
      <c r="AB1472" s="214">
        <v>7</v>
      </c>
      <c r="AC1472" s="214">
        <v>7</v>
      </c>
      <c r="AZ1472" s="214">
        <v>2</v>
      </c>
      <c r="BA1472" s="214">
        <f>IF(AZ1472=1,G1472,0)</f>
        <v>0</v>
      </c>
      <c r="BB1472" s="214">
        <f>IF(AZ1472=2,G1472,0)</f>
        <v>0</v>
      </c>
      <c r="BC1472" s="214">
        <f>IF(AZ1472=3,G1472,0)</f>
        <v>0</v>
      </c>
      <c r="BD1472" s="214">
        <f>IF(AZ1472=4,G1472,0)</f>
        <v>0</v>
      </c>
      <c r="BE1472" s="214">
        <f>IF(AZ1472=5,G1472,0)</f>
        <v>0</v>
      </c>
      <c r="CA1472" s="241">
        <v>1</v>
      </c>
      <c r="CB1472" s="241">
        <v>7</v>
      </c>
    </row>
    <row r="1473" spans="1:80" ht="22.5" x14ac:dyDescent="0.2">
      <c r="A1473" s="242">
        <v>135</v>
      </c>
      <c r="B1473" s="243" t="s">
        <v>1027</v>
      </c>
      <c r="C1473" s="244" t="s">
        <v>1028</v>
      </c>
      <c r="D1473" s="245" t="s">
        <v>136</v>
      </c>
      <c r="E1473" s="246">
        <v>212.6</v>
      </c>
      <c r="F1473" s="375"/>
      <c r="G1473" s="247">
        <f>E1473*F1473</f>
        <v>0</v>
      </c>
      <c r="H1473" s="248">
        <v>2.2499999999999998E-3</v>
      </c>
      <c r="I1473" s="249">
        <f>E1473*H1473</f>
        <v>0.47834999999999994</v>
      </c>
      <c r="J1473" s="248">
        <v>0</v>
      </c>
      <c r="K1473" s="249">
        <f>E1473*J1473</f>
        <v>0</v>
      </c>
      <c r="O1473" s="241">
        <v>2</v>
      </c>
      <c r="AA1473" s="214">
        <v>1</v>
      </c>
      <c r="AB1473" s="214">
        <v>0</v>
      </c>
      <c r="AC1473" s="214">
        <v>0</v>
      </c>
      <c r="AZ1473" s="214">
        <v>2</v>
      </c>
      <c r="BA1473" s="214">
        <f>IF(AZ1473=1,G1473,0)</f>
        <v>0</v>
      </c>
      <c r="BB1473" s="214">
        <f>IF(AZ1473=2,G1473,0)</f>
        <v>0</v>
      </c>
      <c r="BC1473" s="214">
        <f>IF(AZ1473=3,G1473,0)</f>
        <v>0</v>
      </c>
      <c r="BD1473" s="214">
        <f>IF(AZ1473=4,G1473,0)</f>
        <v>0</v>
      </c>
      <c r="BE1473" s="214">
        <f>IF(AZ1473=5,G1473,0)</f>
        <v>0</v>
      </c>
      <c r="CA1473" s="241">
        <v>1</v>
      </c>
      <c r="CB1473" s="241">
        <v>0</v>
      </c>
    </row>
    <row r="1474" spans="1:80" ht="22.5" x14ac:dyDescent="0.2">
      <c r="A1474" s="250"/>
      <c r="B1474" s="253"/>
      <c r="C1474" s="340" t="s">
        <v>1029</v>
      </c>
      <c r="D1474" s="341"/>
      <c r="E1474" s="254">
        <v>0</v>
      </c>
      <c r="F1474" s="376"/>
      <c r="G1474" s="255"/>
      <c r="H1474" s="256"/>
      <c r="I1474" s="251"/>
      <c r="J1474" s="257"/>
      <c r="K1474" s="251"/>
      <c r="M1474" s="252" t="s">
        <v>1029</v>
      </c>
      <c r="O1474" s="241"/>
    </row>
    <row r="1475" spans="1:80" x14ac:dyDescent="0.2">
      <c r="A1475" s="250"/>
      <c r="B1475" s="253"/>
      <c r="C1475" s="340" t="s">
        <v>889</v>
      </c>
      <c r="D1475" s="341"/>
      <c r="E1475" s="254">
        <v>0</v>
      </c>
      <c r="F1475" s="376"/>
      <c r="G1475" s="255"/>
      <c r="H1475" s="256"/>
      <c r="I1475" s="251"/>
      <c r="J1475" s="257"/>
      <c r="K1475" s="251"/>
      <c r="M1475" s="252" t="s">
        <v>889</v>
      </c>
      <c r="O1475" s="241"/>
    </row>
    <row r="1476" spans="1:80" x14ac:dyDescent="0.2">
      <c r="A1476" s="250"/>
      <c r="B1476" s="253"/>
      <c r="C1476" s="340" t="s">
        <v>1030</v>
      </c>
      <c r="D1476" s="341"/>
      <c r="E1476" s="254">
        <v>212.6</v>
      </c>
      <c r="F1476" s="376"/>
      <c r="G1476" s="255"/>
      <c r="H1476" s="256"/>
      <c r="I1476" s="251"/>
      <c r="J1476" s="257"/>
      <c r="K1476" s="251"/>
      <c r="M1476" s="252" t="s">
        <v>1030</v>
      </c>
      <c r="O1476" s="241"/>
    </row>
    <row r="1477" spans="1:80" ht="22.5" x14ac:dyDescent="0.2">
      <c r="A1477" s="242">
        <v>136</v>
      </c>
      <c r="B1477" s="243" t="s">
        <v>1031</v>
      </c>
      <c r="C1477" s="244" t="s">
        <v>1032</v>
      </c>
      <c r="D1477" s="245" t="s">
        <v>136</v>
      </c>
      <c r="E1477" s="246">
        <v>117</v>
      </c>
      <c r="F1477" s="375"/>
      <c r="G1477" s="247">
        <f>E1477*F1477</f>
        <v>0</v>
      </c>
      <c r="H1477" s="248">
        <v>3.4499999999999999E-3</v>
      </c>
      <c r="I1477" s="249">
        <f>E1477*H1477</f>
        <v>0.40365000000000001</v>
      </c>
      <c r="J1477" s="248">
        <v>0</v>
      </c>
      <c r="K1477" s="249">
        <f>E1477*J1477</f>
        <v>0</v>
      </c>
      <c r="O1477" s="241">
        <v>2</v>
      </c>
      <c r="AA1477" s="214">
        <v>1</v>
      </c>
      <c r="AB1477" s="214">
        <v>7</v>
      </c>
      <c r="AC1477" s="214">
        <v>7</v>
      </c>
      <c r="AZ1477" s="214">
        <v>2</v>
      </c>
      <c r="BA1477" s="214">
        <f>IF(AZ1477=1,G1477,0)</f>
        <v>0</v>
      </c>
      <c r="BB1477" s="214">
        <f>IF(AZ1477=2,G1477,0)</f>
        <v>0</v>
      </c>
      <c r="BC1477" s="214">
        <f>IF(AZ1477=3,G1477,0)</f>
        <v>0</v>
      </c>
      <c r="BD1477" s="214">
        <f>IF(AZ1477=4,G1477,0)</f>
        <v>0</v>
      </c>
      <c r="BE1477" s="214">
        <f>IF(AZ1477=5,G1477,0)</f>
        <v>0</v>
      </c>
      <c r="CA1477" s="241">
        <v>1</v>
      </c>
      <c r="CB1477" s="241">
        <v>7</v>
      </c>
    </row>
    <row r="1478" spans="1:80" ht="22.5" x14ac:dyDescent="0.2">
      <c r="A1478" s="250"/>
      <c r="B1478" s="253"/>
      <c r="C1478" s="340" t="s">
        <v>1033</v>
      </c>
      <c r="D1478" s="341"/>
      <c r="E1478" s="254">
        <v>0</v>
      </c>
      <c r="F1478" s="376"/>
      <c r="G1478" s="255"/>
      <c r="H1478" s="256"/>
      <c r="I1478" s="251"/>
      <c r="J1478" s="257"/>
      <c r="K1478" s="251"/>
      <c r="M1478" s="252" t="s">
        <v>1033</v>
      </c>
      <c r="O1478" s="241"/>
    </row>
    <row r="1479" spans="1:80" x14ac:dyDescent="0.2">
      <c r="A1479" s="250"/>
      <c r="B1479" s="253"/>
      <c r="C1479" s="340" t="s">
        <v>889</v>
      </c>
      <c r="D1479" s="341"/>
      <c r="E1479" s="254">
        <v>0</v>
      </c>
      <c r="F1479" s="376"/>
      <c r="G1479" s="255"/>
      <c r="H1479" s="256"/>
      <c r="I1479" s="251"/>
      <c r="J1479" s="257"/>
      <c r="K1479" s="251"/>
      <c r="M1479" s="252" t="s">
        <v>889</v>
      </c>
      <c r="O1479" s="241"/>
    </row>
    <row r="1480" spans="1:80" x14ac:dyDescent="0.2">
      <c r="A1480" s="250"/>
      <c r="B1480" s="253"/>
      <c r="C1480" s="340" t="s">
        <v>1034</v>
      </c>
      <c r="D1480" s="341"/>
      <c r="E1480" s="254">
        <v>117</v>
      </c>
      <c r="F1480" s="376"/>
      <c r="G1480" s="255"/>
      <c r="H1480" s="256"/>
      <c r="I1480" s="251"/>
      <c r="J1480" s="257"/>
      <c r="K1480" s="251"/>
      <c r="M1480" s="252" t="s">
        <v>1034</v>
      </c>
      <c r="O1480" s="241"/>
    </row>
    <row r="1481" spans="1:80" ht="22.5" x14ac:dyDescent="0.2">
      <c r="A1481" s="242">
        <v>137</v>
      </c>
      <c r="B1481" s="243" t="s">
        <v>1035</v>
      </c>
      <c r="C1481" s="244" t="s">
        <v>1036</v>
      </c>
      <c r="D1481" s="245" t="s">
        <v>136</v>
      </c>
      <c r="E1481" s="246">
        <v>345.42</v>
      </c>
      <c r="F1481" s="375"/>
      <c r="G1481" s="247">
        <f>E1481*F1481</f>
        <v>0</v>
      </c>
      <c r="H1481" s="248">
        <v>3.0000000000000001E-3</v>
      </c>
      <c r="I1481" s="249">
        <f>E1481*H1481</f>
        <v>1.03626</v>
      </c>
      <c r="J1481" s="248">
        <v>0</v>
      </c>
      <c r="K1481" s="249">
        <f>E1481*J1481</f>
        <v>0</v>
      </c>
      <c r="O1481" s="241">
        <v>2</v>
      </c>
      <c r="AA1481" s="214">
        <v>1</v>
      </c>
      <c r="AB1481" s="214">
        <v>7</v>
      </c>
      <c r="AC1481" s="214">
        <v>7</v>
      </c>
      <c r="AZ1481" s="214">
        <v>2</v>
      </c>
      <c r="BA1481" s="214">
        <f>IF(AZ1481=1,G1481,0)</f>
        <v>0</v>
      </c>
      <c r="BB1481" s="214">
        <f>IF(AZ1481=2,G1481,0)</f>
        <v>0</v>
      </c>
      <c r="BC1481" s="214">
        <f>IF(AZ1481=3,G1481,0)</f>
        <v>0</v>
      </c>
      <c r="BD1481" s="214">
        <f>IF(AZ1481=4,G1481,0)</f>
        <v>0</v>
      </c>
      <c r="BE1481" s="214">
        <f>IF(AZ1481=5,G1481,0)</f>
        <v>0</v>
      </c>
      <c r="CA1481" s="241">
        <v>1</v>
      </c>
      <c r="CB1481" s="241">
        <v>7</v>
      </c>
    </row>
    <row r="1482" spans="1:80" x14ac:dyDescent="0.2">
      <c r="A1482" s="250"/>
      <c r="B1482" s="253"/>
      <c r="C1482" s="340" t="s">
        <v>889</v>
      </c>
      <c r="D1482" s="341"/>
      <c r="E1482" s="254">
        <v>0</v>
      </c>
      <c r="F1482" s="376"/>
      <c r="G1482" s="255"/>
      <c r="H1482" s="256"/>
      <c r="I1482" s="251"/>
      <c r="J1482" s="257"/>
      <c r="K1482" s="251"/>
      <c r="M1482" s="252" t="s">
        <v>889</v>
      </c>
      <c r="O1482" s="241"/>
    </row>
    <row r="1483" spans="1:80" x14ac:dyDescent="0.2">
      <c r="A1483" s="250"/>
      <c r="B1483" s="253"/>
      <c r="C1483" s="340" t="s">
        <v>1004</v>
      </c>
      <c r="D1483" s="341"/>
      <c r="E1483" s="254">
        <v>48</v>
      </c>
      <c r="F1483" s="376"/>
      <c r="G1483" s="255"/>
      <c r="H1483" s="256"/>
      <c r="I1483" s="251"/>
      <c r="J1483" s="257"/>
      <c r="K1483" s="251"/>
      <c r="M1483" s="252" t="s">
        <v>1004</v>
      </c>
      <c r="O1483" s="241"/>
    </row>
    <row r="1484" spans="1:80" x14ac:dyDescent="0.2">
      <c r="A1484" s="250"/>
      <c r="B1484" s="253"/>
      <c r="C1484" s="340" t="s">
        <v>1005</v>
      </c>
      <c r="D1484" s="341"/>
      <c r="E1484" s="254">
        <v>34.799999999999997</v>
      </c>
      <c r="F1484" s="376"/>
      <c r="G1484" s="255"/>
      <c r="H1484" s="256"/>
      <c r="I1484" s="251"/>
      <c r="J1484" s="257"/>
      <c r="K1484" s="251"/>
      <c r="M1484" s="252" t="s">
        <v>1005</v>
      </c>
      <c r="O1484" s="241"/>
    </row>
    <row r="1485" spans="1:80" x14ac:dyDescent="0.2">
      <c r="A1485" s="250"/>
      <c r="B1485" s="253"/>
      <c r="C1485" s="340" t="s">
        <v>1006</v>
      </c>
      <c r="D1485" s="341"/>
      <c r="E1485" s="254">
        <v>1.1000000000000001</v>
      </c>
      <c r="F1485" s="376"/>
      <c r="G1485" s="255"/>
      <c r="H1485" s="256"/>
      <c r="I1485" s="251"/>
      <c r="J1485" s="257"/>
      <c r="K1485" s="251"/>
      <c r="M1485" s="252" t="s">
        <v>1006</v>
      </c>
      <c r="O1485" s="241"/>
    </row>
    <row r="1486" spans="1:80" x14ac:dyDescent="0.2">
      <c r="A1486" s="250"/>
      <c r="B1486" s="253"/>
      <c r="C1486" s="340" t="s">
        <v>1007</v>
      </c>
      <c r="D1486" s="341"/>
      <c r="E1486" s="254">
        <v>22.55</v>
      </c>
      <c r="F1486" s="376"/>
      <c r="G1486" s="255"/>
      <c r="H1486" s="256"/>
      <c r="I1486" s="251"/>
      <c r="J1486" s="257"/>
      <c r="K1486" s="251"/>
      <c r="M1486" s="252" t="s">
        <v>1007</v>
      </c>
      <c r="O1486" s="241"/>
    </row>
    <row r="1487" spans="1:80" x14ac:dyDescent="0.2">
      <c r="A1487" s="250"/>
      <c r="B1487" s="253"/>
      <c r="C1487" s="340" t="s">
        <v>1008</v>
      </c>
      <c r="D1487" s="341"/>
      <c r="E1487" s="254">
        <v>13.8</v>
      </c>
      <c r="F1487" s="376"/>
      <c r="G1487" s="255"/>
      <c r="H1487" s="256"/>
      <c r="I1487" s="251"/>
      <c r="J1487" s="257"/>
      <c r="K1487" s="251"/>
      <c r="M1487" s="252" t="s">
        <v>1008</v>
      </c>
      <c r="O1487" s="241"/>
    </row>
    <row r="1488" spans="1:80" x14ac:dyDescent="0.2">
      <c r="A1488" s="250"/>
      <c r="B1488" s="253"/>
      <c r="C1488" s="340" t="s">
        <v>1009</v>
      </c>
      <c r="D1488" s="341"/>
      <c r="E1488" s="254">
        <v>3.6</v>
      </c>
      <c r="F1488" s="376"/>
      <c r="G1488" s="255"/>
      <c r="H1488" s="256"/>
      <c r="I1488" s="251"/>
      <c r="J1488" s="257"/>
      <c r="K1488" s="251"/>
      <c r="M1488" s="252" t="s">
        <v>1009</v>
      </c>
      <c r="O1488" s="241"/>
    </row>
    <row r="1489" spans="1:80" x14ac:dyDescent="0.2">
      <c r="A1489" s="250"/>
      <c r="B1489" s="253"/>
      <c r="C1489" s="340" t="s">
        <v>1010</v>
      </c>
      <c r="D1489" s="341"/>
      <c r="E1489" s="254">
        <v>5.55</v>
      </c>
      <c r="F1489" s="376"/>
      <c r="G1489" s="255"/>
      <c r="H1489" s="256"/>
      <c r="I1489" s="251"/>
      <c r="J1489" s="257"/>
      <c r="K1489" s="251"/>
      <c r="M1489" s="252" t="s">
        <v>1010</v>
      </c>
      <c r="O1489" s="241"/>
    </row>
    <row r="1490" spans="1:80" x14ac:dyDescent="0.2">
      <c r="A1490" s="250"/>
      <c r="B1490" s="253"/>
      <c r="C1490" s="340" t="s">
        <v>1011</v>
      </c>
      <c r="D1490" s="341"/>
      <c r="E1490" s="254">
        <v>25.5</v>
      </c>
      <c r="F1490" s="376"/>
      <c r="G1490" s="255"/>
      <c r="H1490" s="256"/>
      <c r="I1490" s="251"/>
      <c r="J1490" s="257"/>
      <c r="K1490" s="251"/>
      <c r="M1490" s="252" t="s">
        <v>1011</v>
      </c>
      <c r="O1490" s="241"/>
    </row>
    <row r="1491" spans="1:80" x14ac:dyDescent="0.2">
      <c r="A1491" s="250"/>
      <c r="B1491" s="253"/>
      <c r="C1491" s="340" t="s">
        <v>1012</v>
      </c>
      <c r="D1491" s="341"/>
      <c r="E1491" s="254">
        <v>30.6</v>
      </c>
      <c r="F1491" s="376"/>
      <c r="G1491" s="255"/>
      <c r="H1491" s="256"/>
      <c r="I1491" s="251"/>
      <c r="J1491" s="257"/>
      <c r="K1491" s="251"/>
      <c r="M1491" s="252" t="s">
        <v>1012</v>
      </c>
      <c r="O1491" s="241"/>
    </row>
    <row r="1492" spans="1:80" x14ac:dyDescent="0.2">
      <c r="A1492" s="250"/>
      <c r="B1492" s="253"/>
      <c r="C1492" s="340" t="s">
        <v>1013</v>
      </c>
      <c r="D1492" s="341"/>
      <c r="E1492" s="254">
        <v>119.7</v>
      </c>
      <c r="F1492" s="376"/>
      <c r="G1492" s="255"/>
      <c r="H1492" s="256"/>
      <c r="I1492" s="251"/>
      <c r="J1492" s="257"/>
      <c r="K1492" s="251"/>
      <c r="M1492" s="252" t="s">
        <v>1013</v>
      </c>
      <c r="O1492" s="241"/>
    </row>
    <row r="1493" spans="1:80" x14ac:dyDescent="0.2">
      <c r="A1493" s="250"/>
      <c r="B1493" s="253"/>
      <c r="C1493" s="340" t="s">
        <v>1014</v>
      </c>
      <c r="D1493" s="341"/>
      <c r="E1493" s="254">
        <v>7</v>
      </c>
      <c r="F1493" s="376"/>
      <c r="G1493" s="255"/>
      <c r="H1493" s="256"/>
      <c r="I1493" s="251"/>
      <c r="J1493" s="257"/>
      <c r="K1493" s="251"/>
      <c r="M1493" s="252" t="s">
        <v>1014</v>
      </c>
      <c r="O1493" s="241"/>
    </row>
    <row r="1494" spans="1:80" x14ac:dyDescent="0.2">
      <c r="A1494" s="250"/>
      <c r="B1494" s="253"/>
      <c r="C1494" s="340" t="s">
        <v>1015</v>
      </c>
      <c r="D1494" s="341"/>
      <c r="E1494" s="254">
        <v>4</v>
      </c>
      <c r="F1494" s="376"/>
      <c r="G1494" s="255"/>
      <c r="H1494" s="256"/>
      <c r="I1494" s="251"/>
      <c r="J1494" s="257"/>
      <c r="K1494" s="251"/>
      <c r="M1494" s="252" t="s">
        <v>1015</v>
      </c>
      <c r="O1494" s="241"/>
    </row>
    <row r="1495" spans="1:80" x14ac:dyDescent="0.2">
      <c r="A1495" s="250"/>
      <c r="B1495" s="253"/>
      <c r="C1495" s="340" t="s">
        <v>1016</v>
      </c>
      <c r="D1495" s="341"/>
      <c r="E1495" s="254">
        <v>9</v>
      </c>
      <c r="F1495" s="376"/>
      <c r="G1495" s="255"/>
      <c r="H1495" s="256"/>
      <c r="I1495" s="251"/>
      <c r="J1495" s="257"/>
      <c r="K1495" s="251"/>
      <c r="M1495" s="252" t="s">
        <v>1016</v>
      </c>
      <c r="O1495" s="241"/>
    </row>
    <row r="1496" spans="1:80" x14ac:dyDescent="0.2">
      <c r="A1496" s="250"/>
      <c r="B1496" s="253"/>
      <c r="C1496" s="340" t="s">
        <v>1017</v>
      </c>
      <c r="D1496" s="341"/>
      <c r="E1496" s="254">
        <v>4</v>
      </c>
      <c r="F1496" s="376"/>
      <c r="G1496" s="255"/>
      <c r="H1496" s="256"/>
      <c r="I1496" s="251"/>
      <c r="J1496" s="257"/>
      <c r="K1496" s="251"/>
      <c r="M1496" s="252" t="s">
        <v>1017</v>
      </c>
      <c r="O1496" s="241"/>
    </row>
    <row r="1497" spans="1:80" x14ac:dyDescent="0.2">
      <c r="A1497" s="250"/>
      <c r="B1497" s="253"/>
      <c r="C1497" s="340" t="s">
        <v>1018</v>
      </c>
      <c r="D1497" s="341"/>
      <c r="E1497" s="254">
        <v>0.65</v>
      </c>
      <c r="F1497" s="376"/>
      <c r="G1497" s="255"/>
      <c r="H1497" s="256"/>
      <c r="I1497" s="251"/>
      <c r="J1497" s="257"/>
      <c r="K1497" s="251"/>
      <c r="M1497" s="252" t="s">
        <v>1018</v>
      </c>
      <c r="O1497" s="241"/>
    </row>
    <row r="1498" spans="1:80" x14ac:dyDescent="0.2">
      <c r="A1498" s="250"/>
      <c r="B1498" s="253"/>
      <c r="C1498" s="340" t="s">
        <v>1019</v>
      </c>
      <c r="D1498" s="341"/>
      <c r="E1498" s="254">
        <v>0.47</v>
      </c>
      <c r="F1498" s="376"/>
      <c r="G1498" s="255"/>
      <c r="H1498" s="256"/>
      <c r="I1498" s="251"/>
      <c r="J1498" s="257"/>
      <c r="K1498" s="251"/>
      <c r="M1498" s="252" t="s">
        <v>1019</v>
      </c>
      <c r="O1498" s="241"/>
    </row>
    <row r="1499" spans="1:80" x14ac:dyDescent="0.2">
      <c r="A1499" s="250"/>
      <c r="B1499" s="253"/>
      <c r="C1499" s="340" t="s">
        <v>1020</v>
      </c>
      <c r="D1499" s="341"/>
      <c r="E1499" s="254">
        <v>5.4</v>
      </c>
      <c r="F1499" s="376"/>
      <c r="G1499" s="255"/>
      <c r="H1499" s="256"/>
      <c r="I1499" s="251"/>
      <c r="J1499" s="257"/>
      <c r="K1499" s="251"/>
      <c r="M1499" s="252" t="s">
        <v>1020</v>
      </c>
      <c r="O1499" s="241"/>
    </row>
    <row r="1500" spans="1:80" x14ac:dyDescent="0.2">
      <c r="A1500" s="250"/>
      <c r="B1500" s="253"/>
      <c r="C1500" s="340" t="s">
        <v>1021</v>
      </c>
      <c r="D1500" s="341"/>
      <c r="E1500" s="254">
        <v>7</v>
      </c>
      <c r="F1500" s="376"/>
      <c r="G1500" s="255"/>
      <c r="H1500" s="256"/>
      <c r="I1500" s="251"/>
      <c r="J1500" s="257"/>
      <c r="K1500" s="251"/>
      <c r="M1500" s="252" t="s">
        <v>1021</v>
      </c>
      <c r="O1500" s="241"/>
    </row>
    <row r="1501" spans="1:80" x14ac:dyDescent="0.2">
      <c r="A1501" s="250"/>
      <c r="B1501" s="253"/>
      <c r="C1501" s="340" t="s">
        <v>1022</v>
      </c>
      <c r="D1501" s="341"/>
      <c r="E1501" s="254">
        <v>0.6</v>
      </c>
      <c r="F1501" s="376"/>
      <c r="G1501" s="255"/>
      <c r="H1501" s="256"/>
      <c r="I1501" s="251"/>
      <c r="J1501" s="257"/>
      <c r="K1501" s="251"/>
      <c r="M1501" s="252" t="s">
        <v>1022</v>
      </c>
      <c r="O1501" s="241"/>
    </row>
    <row r="1502" spans="1:80" x14ac:dyDescent="0.2">
      <c r="A1502" s="250"/>
      <c r="B1502" s="253"/>
      <c r="C1502" s="340" t="s">
        <v>1023</v>
      </c>
      <c r="D1502" s="341"/>
      <c r="E1502" s="254">
        <v>1.1000000000000001</v>
      </c>
      <c r="F1502" s="376"/>
      <c r="G1502" s="255"/>
      <c r="H1502" s="256"/>
      <c r="I1502" s="251"/>
      <c r="J1502" s="257"/>
      <c r="K1502" s="251"/>
      <c r="M1502" s="252" t="s">
        <v>1023</v>
      </c>
      <c r="O1502" s="241"/>
    </row>
    <row r="1503" spans="1:80" x14ac:dyDescent="0.2">
      <c r="A1503" s="250"/>
      <c r="B1503" s="253"/>
      <c r="C1503" s="340" t="s">
        <v>1024</v>
      </c>
      <c r="D1503" s="341"/>
      <c r="E1503" s="254">
        <v>1</v>
      </c>
      <c r="F1503" s="376"/>
      <c r="G1503" s="255"/>
      <c r="H1503" s="256"/>
      <c r="I1503" s="251"/>
      <c r="J1503" s="257"/>
      <c r="K1503" s="251"/>
      <c r="M1503" s="252" t="s">
        <v>1024</v>
      </c>
      <c r="O1503" s="241"/>
    </row>
    <row r="1504" spans="1:80" ht="22.5" x14ac:dyDescent="0.2">
      <c r="A1504" s="242">
        <v>138</v>
      </c>
      <c r="B1504" s="243" t="s">
        <v>1037</v>
      </c>
      <c r="C1504" s="244" t="s">
        <v>1038</v>
      </c>
      <c r="D1504" s="245" t="s">
        <v>136</v>
      </c>
      <c r="E1504" s="246">
        <v>23.4</v>
      </c>
      <c r="F1504" s="375"/>
      <c r="G1504" s="247">
        <f>E1504*F1504</f>
        <v>0</v>
      </c>
      <c r="H1504" s="248">
        <v>2.0300000000000001E-3</v>
      </c>
      <c r="I1504" s="249">
        <f>E1504*H1504</f>
        <v>4.7502000000000003E-2</v>
      </c>
      <c r="J1504" s="248">
        <v>0</v>
      </c>
      <c r="K1504" s="249">
        <f>E1504*J1504</f>
        <v>0</v>
      </c>
      <c r="O1504" s="241">
        <v>2</v>
      </c>
      <c r="AA1504" s="214">
        <v>1</v>
      </c>
      <c r="AB1504" s="214">
        <v>7</v>
      </c>
      <c r="AC1504" s="214">
        <v>7</v>
      </c>
      <c r="AZ1504" s="214">
        <v>2</v>
      </c>
      <c r="BA1504" s="214">
        <f>IF(AZ1504=1,G1504,0)</f>
        <v>0</v>
      </c>
      <c r="BB1504" s="214">
        <f>IF(AZ1504=2,G1504,0)</f>
        <v>0</v>
      </c>
      <c r="BC1504" s="214">
        <f>IF(AZ1504=3,G1504,0)</f>
        <v>0</v>
      </c>
      <c r="BD1504" s="214">
        <f>IF(AZ1504=4,G1504,0)</f>
        <v>0</v>
      </c>
      <c r="BE1504" s="214">
        <f>IF(AZ1504=5,G1504,0)</f>
        <v>0</v>
      </c>
      <c r="CA1504" s="241">
        <v>1</v>
      </c>
      <c r="CB1504" s="241">
        <v>7</v>
      </c>
    </row>
    <row r="1505" spans="1:80" x14ac:dyDescent="0.2">
      <c r="A1505" s="250"/>
      <c r="B1505" s="253"/>
      <c r="C1505" s="340" t="s">
        <v>889</v>
      </c>
      <c r="D1505" s="341"/>
      <c r="E1505" s="254">
        <v>0</v>
      </c>
      <c r="F1505" s="376"/>
      <c r="G1505" s="255"/>
      <c r="H1505" s="256"/>
      <c r="I1505" s="251"/>
      <c r="J1505" s="257"/>
      <c r="K1505" s="251"/>
      <c r="M1505" s="252" t="s">
        <v>889</v>
      </c>
      <c r="O1505" s="241"/>
    </row>
    <row r="1506" spans="1:80" x14ac:dyDescent="0.2">
      <c r="A1506" s="250"/>
      <c r="B1506" s="253"/>
      <c r="C1506" s="340" t="s">
        <v>997</v>
      </c>
      <c r="D1506" s="341"/>
      <c r="E1506" s="254">
        <v>23.4</v>
      </c>
      <c r="F1506" s="376"/>
      <c r="G1506" s="255"/>
      <c r="H1506" s="256"/>
      <c r="I1506" s="251"/>
      <c r="J1506" s="257"/>
      <c r="K1506" s="251"/>
      <c r="M1506" s="252" t="s">
        <v>997</v>
      </c>
      <c r="O1506" s="241"/>
    </row>
    <row r="1507" spans="1:80" ht="22.5" x14ac:dyDescent="0.2">
      <c r="A1507" s="242">
        <v>139</v>
      </c>
      <c r="B1507" s="243" t="s">
        <v>1039</v>
      </c>
      <c r="C1507" s="244" t="s">
        <v>1040</v>
      </c>
      <c r="D1507" s="245" t="s">
        <v>136</v>
      </c>
      <c r="E1507" s="246">
        <v>48.4</v>
      </c>
      <c r="F1507" s="375"/>
      <c r="G1507" s="247">
        <f>E1507*F1507</f>
        <v>0</v>
      </c>
      <c r="H1507" s="248">
        <v>2.0300000000000001E-3</v>
      </c>
      <c r="I1507" s="249">
        <f>E1507*H1507</f>
        <v>9.8252000000000006E-2</v>
      </c>
      <c r="J1507" s="248">
        <v>0</v>
      </c>
      <c r="K1507" s="249">
        <f>E1507*J1507</f>
        <v>0</v>
      </c>
      <c r="O1507" s="241">
        <v>2</v>
      </c>
      <c r="AA1507" s="214">
        <v>1</v>
      </c>
      <c r="AB1507" s="214">
        <v>7</v>
      </c>
      <c r="AC1507" s="214">
        <v>7</v>
      </c>
      <c r="AZ1507" s="214">
        <v>2</v>
      </c>
      <c r="BA1507" s="214">
        <f>IF(AZ1507=1,G1507,0)</f>
        <v>0</v>
      </c>
      <c r="BB1507" s="214">
        <f>IF(AZ1507=2,G1507,0)</f>
        <v>0</v>
      </c>
      <c r="BC1507" s="214">
        <f>IF(AZ1507=3,G1507,0)</f>
        <v>0</v>
      </c>
      <c r="BD1507" s="214">
        <f>IF(AZ1507=4,G1507,0)</f>
        <v>0</v>
      </c>
      <c r="BE1507" s="214">
        <f>IF(AZ1507=5,G1507,0)</f>
        <v>0</v>
      </c>
      <c r="CA1507" s="241">
        <v>1</v>
      </c>
      <c r="CB1507" s="241">
        <v>7</v>
      </c>
    </row>
    <row r="1508" spans="1:80" x14ac:dyDescent="0.2">
      <c r="A1508" s="250"/>
      <c r="B1508" s="253"/>
      <c r="C1508" s="340" t="s">
        <v>889</v>
      </c>
      <c r="D1508" s="341"/>
      <c r="E1508" s="254">
        <v>0</v>
      </c>
      <c r="F1508" s="376"/>
      <c r="G1508" s="255"/>
      <c r="H1508" s="256"/>
      <c r="I1508" s="251"/>
      <c r="J1508" s="257"/>
      <c r="K1508" s="251"/>
      <c r="M1508" s="252" t="s">
        <v>889</v>
      </c>
      <c r="O1508" s="241"/>
    </row>
    <row r="1509" spans="1:80" x14ac:dyDescent="0.2">
      <c r="A1509" s="250"/>
      <c r="B1509" s="253"/>
      <c r="C1509" s="340" t="s">
        <v>998</v>
      </c>
      <c r="D1509" s="341"/>
      <c r="E1509" s="254">
        <v>35.1</v>
      </c>
      <c r="F1509" s="376"/>
      <c r="G1509" s="255"/>
      <c r="H1509" s="256"/>
      <c r="I1509" s="251"/>
      <c r="J1509" s="257"/>
      <c r="K1509" s="251"/>
      <c r="M1509" s="252" t="s">
        <v>998</v>
      </c>
      <c r="O1509" s="241"/>
    </row>
    <row r="1510" spans="1:80" x14ac:dyDescent="0.2">
      <c r="A1510" s="250"/>
      <c r="B1510" s="253"/>
      <c r="C1510" s="340" t="s">
        <v>999</v>
      </c>
      <c r="D1510" s="341"/>
      <c r="E1510" s="254">
        <v>13.3</v>
      </c>
      <c r="F1510" s="376"/>
      <c r="G1510" s="255"/>
      <c r="H1510" s="256"/>
      <c r="I1510" s="251"/>
      <c r="J1510" s="257"/>
      <c r="K1510" s="251"/>
      <c r="M1510" s="252" t="s">
        <v>999</v>
      </c>
      <c r="O1510" s="241"/>
    </row>
    <row r="1511" spans="1:80" ht="22.5" x14ac:dyDescent="0.2">
      <c r="A1511" s="242">
        <v>140</v>
      </c>
      <c r="B1511" s="243" t="s">
        <v>1041</v>
      </c>
      <c r="C1511" s="244" t="s">
        <v>1042</v>
      </c>
      <c r="D1511" s="245" t="s">
        <v>136</v>
      </c>
      <c r="E1511" s="246">
        <v>0.85</v>
      </c>
      <c r="F1511" s="375"/>
      <c r="G1511" s="247">
        <f>E1511*F1511</f>
        <v>0</v>
      </c>
      <c r="H1511" s="248">
        <v>3.3500000000000001E-3</v>
      </c>
      <c r="I1511" s="249">
        <f>E1511*H1511</f>
        <v>2.8475000000000002E-3</v>
      </c>
      <c r="J1511" s="248">
        <v>0</v>
      </c>
      <c r="K1511" s="249">
        <f>E1511*J1511</f>
        <v>0</v>
      </c>
      <c r="O1511" s="241">
        <v>2</v>
      </c>
      <c r="AA1511" s="214">
        <v>1</v>
      </c>
      <c r="AB1511" s="214">
        <v>7</v>
      </c>
      <c r="AC1511" s="214">
        <v>7</v>
      </c>
      <c r="AZ1511" s="214">
        <v>2</v>
      </c>
      <c r="BA1511" s="214">
        <f>IF(AZ1511=1,G1511,0)</f>
        <v>0</v>
      </c>
      <c r="BB1511" s="214">
        <f>IF(AZ1511=2,G1511,0)</f>
        <v>0</v>
      </c>
      <c r="BC1511" s="214">
        <f>IF(AZ1511=3,G1511,0)</f>
        <v>0</v>
      </c>
      <c r="BD1511" s="214">
        <f>IF(AZ1511=4,G1511,0)</f>
        <v>0</v>
      </c>
      <c r="BE1511" s="214">
        <f>IF(AZ1511=5,G1511,0)</f>
        <v>0</v>
      </c>
      <c r="CA1511" s="241">
        <v>1</v>
      </c>
      <c r="CB1511" s="241">
        <v>7</v>
      </c>
    </row>
    <row r="1512" spans="1:80" x14ac:dyDescent="0.2">
      <c r="A1512" s="250"/>
      <c r="B1512" s="253"/>
      <c r="C1512" s="340" t="s">
        <v>889</v>
      </c>
      <c r="D1512" s="341"/>
      <c r="E1512" s="254">
        <v>0</v>
      </c>
      <c r="F1512" s="376"/>
      <c r="G1512" s="255"/>
      <c r="H1512" s="256"/>
      <c r="I1512" s="251"/>
      <c r="J1512" s="257"/>
      <c r="K1512" s="251"/>
      <c r="M1512" s="252" t="s">
        <v>889</v>
      </c>
      <c r="O1512" s="241"/>
    </row>
    <row r="1513" spans="1:80" x14ac:dyDescent="0.2">
      <c r="A1513" s="250"/>
      <c r="B1513" s="253"/>
      <c r="C1513" s="340" t="s">
        <v>1000</v>
      </c>
      <c r="D1513" s="341"/>
      <c r="E1513" s="254">
        <v>0.85</v>
      </c>
      <c r="F1513" s="376"/>
      <c r="G1513" s="255"/>
      <c r="H1513" s="256"/>
      <c r="I1513" s="251"/>
      <c r="J1513" s="257"/>
      <c r="K1513" s="251"/>
      <c r="M1513" s="252" t="s">
        <v>1000</v>
      </c>
      <c r="O1513" s="241"/>
    </row>
    <row r="1514" spans="1:80" ht="22.5" x14ac:dyDescent="0.2">
      <c r="A1514" s="242">
        <v>141</v>
      </c>
      <c r="B1514" s="243" t="s">
        <v>1043</v>
      </c>
      <c r="C1514" s="244" t="s">
        <v>1044</v>
      </c>
      <c r="D1514" s="245" t="s">
        <v>136</v>
      </c>
      <c r="E1514" s="246">
        <v>1.5</v>
      </c>
      <c r="F1514" s="375"/>
      <c r="G1514" s="247">
        <f>E1514*F1514</f>
        <v>0</v>
      </c>
      <c r="H1514" s="248">
        <v>2.0300000000000001E-3</v>
      </c>
      <c r="I1514" s="249">
        <f>E1514*H1514</f>
        <v>3.045E-3</v>
      </c>
      <c r="J1514" s="248">
        <v>0</v>
      </c>
      <c r="K1514" s="249">
        <f>E1514*J1514</f>
        <v>0</v>
      </c>
      <c r="O1514" s="241">
        <v>2</v>
      </c>
      <c r="AA1514" s="214">
        <v>1</v>
      </c>
      <c r="AB1514" s="214">
        <v>7</v>
      </c>
      <c r="AC1514" s="214">
        <v>7</v>
      </c>
      <c r="AZ1514" s="214">
        <v>2</v>
      </c>
      <c r="BA1514" s="214">
        <f>IF(AZ1514=1,G1514,0)</f>
        <v>0</v>
      </c>
      <c r="BB1514" s="214">
        <f>IF(AZ1514=2,G1514,0)</f>
        <v>0</v>
      </c>
      <c r="BC1514" s="214">
        <f>IF(AZ1514=3,G1514,0)</f>
        <v>0</v>
      </c>
      <c r="BD1514" s="214">
        <f>IF(AZ1514=4,G1514,0)</f>
        <v>0</v>
      </c>
      <c r="BE1514" s="214">
        <f>IF(AZ1514=5,G1514,0)</f>
        <v>0</v>
      </c>
      <c r="CA1514" s="241">
        <v>1</v>
      </c>
      <c r="CB1514" s="241">
        <v>7</v>
      </c>
    </row>
    <row r="1515" spans="1:80" x14ac:dyDescent="0.2">
      <c r="A1515" s="250"/>
      <c r="B1515" s="253"/>
      <c r="C1515" s="340" t="s">
        <v>889</v>
      </c>
      <c r="D1515" s="341"/>
      <c r="E1515" s="254">
        <v>0</v>
      </c>
      <c r="F1515" s="376"/>
      <c r="G1515" s="255"/>
      <c r="H1515" s="256"/>
      <c r="I1515" s="251"/>
      <c r="J1515" s="257"/>
      <c r="K1515" s="251"/>
      <c r="M1515" s="252" t="s">
        <v>889</v>
      </c>
      <c r="O1515" s="241"/>
    </row>
    <row r="1516" spans="1:80" x14ac:dyDescent="0.2">
      <c r="A1516" s="250"/>
      <c r="B1516" s="253"/>
      <c r="C1516" s="340" t="s">
        <v>1045</v>
      </c>
      <c r="D1516" s="341"/>
      <c r="E1516" s="254">
        <v>1.5</v>
      </c>
      <c r="F1516" s="376"/>
      <c r="G1516" s="255"/>
      <c r="H1516" s="256"/>
      <c r="I1516" s="251"/>
      <c r="J1516" s="257"/>
      <c r="K1516" s="251"/>
      <c r="M1516" s="252" t="s">
        <v>1045</v>
      </c>
      <c r="O1516" s="241"/>
    </row>
    <row r="1517" spans="1:80" x14ac:dyDescent="0.2">
      <c r="A1517" s="242">
        <v>142</v>
      </c>
      <c r="B1517" s="243" t="s">
        <v>1046</v>
      </c>
      <c r="C1517" s="244" t="s">
        <v>1047</v>
      </c>
      <c r="D1517" s="245" t="s">
        <v>136</v>
      </c>
      <c r="E1517" s="246">
        <v>212.6</v>
      </c>
      <c r="F1517" s="375"/>
      <c r="G1517" s="247">
        <f>E1517*F1517</f>
        <v>0</v>
      </c>
      <c r="H1517" s="248">
        <v>0</v>
      </c>
      <c r="I1517" s="249">
        <f>E1517*H1517</f>
        <v>0</v>
      </c>
      <c r="J1517" s="248">
        <v>-4.64E-3</v>
      </c>
      <c r="K1517" s="249">
        <f>E1517*J1517</f>
        <v>-0.98646400000000001</v>
      </c>
      <c r="O1517" s="241">
        <v>2</v>
      </c>
      <c r="AA1517" s="214">
        <v>2</v>
      </c>
      <c r="AB1517" s="214">
        <v>7</v>
      </c>
      <c r="AC1517" s="214">
        <v>7</v>
      </c>
      <c r="AZ1517" s="214">
        <v>2</v>
      </c>
      <c r="BA1517" s="214">
        <f>IF(AZ1517=1,G1517,0)</f>
        <v>0</v>
      </c>
      <c r="BB1517" s="214">
        <f>IF(AZ1517=2,G1517,0)</f>
        <v>0</v>
      </c>
      <c r="BC1517" s="214">
        <f>IF(AZ1517=3,G1517,0)</f>
        <v>0</v>
      </c>
      <c r="BD1517" s="214">
        <f>IF(AZ1517=4,G1517,0)</f>
        <v>0</v>
      </c>
      <c r="BE1517" s="214">
        <f>IF(AZ1517=5,G1517,0)</f>
        <v>0</v>
      </c>
      <c r="CA1517" s="241">
        <v>2</v>
      </c>
      <c r="CB1517" s="241">
        <v>7</v>
      </c>
    </row>
    <row r="1518" spans="1:80" x14ac:dyDescent="0.2">
      <c r="A1518" s="250"/>
      <c r="B1518" s="253"/>
      <c r="C1518" s="340" t="s">
        <v>889</v>
      </c>
      <c r="D1518" s="341"/>
      <c r="E1518" s="254">
        <v>0</v>
      </c>
      <c r="F1518" s="376"/>
      <c r="G1518" s="255"/>
      <c r="H1518" s="256"/>
      <c r="I1518" s="251"/>
      <c r="J1518" s="257"/>
      <c r="K1518" s="251"/>
      <c r="M1518" s="252" t="s">
        <v>889</v>
      </c>
      <c r="O1518" s="241"/>
    </row>
    <row r="1519" spans="1:80" x14ac:dyDescent="0.2">
      <c r="A1519" s="250"/>
      <c r="B1519" s="253"/>
      <c r="C1519" s="340" t="s">
        <v>1030</v>
      </c>
      <c r="D1519" s="341"/>
      <c r="E1519" s="254">
        <v>212.6</v>
      </c>
      <c r="F1519" s="376"/>
      <c r="G1519" s="255"/>
      <c r="H1519" s="256"/>
      <c r="I1519" s="251"/>
      <c r="J1519" s="257"/>
      <c r="K1519" s="251"/>
      <c r="M1519" s="252" t="s">
        <v>1030</v>
      </c>
      <c r="O1519" s="241"/>
    </row>
    <row r="1520" spans="1:80" x14ac:dyDescent="0.2">
      <c r="A1520" s="242">
        <v>143</v>
      </c>
      <c r="B1520" s="243" t="s">
        <v>1048</v>
      </c>
      <c r="C1520" s="244" t="s">
        <v>1049</v>
      </c>
      <c r="D1520" s="245" t="s">
        <v>136</v>
      </c>
      <c r="E1520" s="246">
        <v>117</v>
      </c>
      <c r="F1520" s="375"/>
      <c r="G1520" s="247">
        <f>E1520*F1520</f>
        <v>0</v>
      </c>
      <c r="H1520" s="248">
        <v>0</v>
      </c>
      <c r="I1520" s="249">
        <f>E1520*H1520</f>
        <v>0</v>
      </c>
      <c r="J1520" s="248">
        <v>-3.3600000000000001E-3</v>
      </c>
      <c r="K1520" s="249">
        <f>E1520*J1520</f>
        <v>-0.39312000000000002</v>
      </c>
      <c r="O1520" s="241">
        <v>2</v>
      </c>
      <c r="AA1520" s="214">
        <v>2</v>
      </c>
      <c r="AB1520" s="214">
        <v>7</v>
      </c>
      <c r="AC1520" s="214">
        <v>7</v>
      </c>
      <c r="AZ1520" s="214">
        <v>2</v>
      </c>
      <c r="BA1520" s="214">
        <f>IF(AZ1520=1,G1520,0)</f>
        <v>0</v>
      </c>
      <c r="BB1520" s="214">
        <f>IF(AZ1520=2,G1520,0)</f>
        <v>0</v>
      </c>
      <c r="BC1520" s="214">
        <f>IF(AZ1520=3,G1520,0)</f>
        <v>0</v>
      </c>
      <c r="BD1520" s="214">
        <f>IF(AZ1520=4,G1520,0)</f>
        <v>0</v>
      </c>
      <c r="BE1520" s="214">
        <f>IF(AZ1520=5,G1520,0)</f>
        <v>0</v>
      </c>
      <c r="CA1520" s="241">
        <v>2</v>
      </c>
      <c r="CB1520" s="241">
        <v>7</v>
      </c>
    </row>
    <row r="1521" spans="1:80" x14ac:dyDescent="0.2">
      <c r="A1521" s="250"/>
      <c r="B1521" s="253"/>
      <c r="C1521" s="340" t="s">
        <v>889</v>
      </c>
      <c r="D1521" s="341"/>
      <c r="E1521" s="254">
        <v>0</v>
      </c>
      <c r="F1521" s="376"/>
      <c r="G1521" s="255"/>
      <c r="H1521" s="256"/>
      <c r="I1521" s="251"/>
      <c r="J1521" s="257"/>
      <c r="K1521" s="251"/>
      <c r="M1521" s="252" t="s">
        <v>889</v>
      </c>
      <c r="O1521" s="241"/>
    </row>
    <row r="1522" spans="1:80" x14ac:dyDescent="0.2">
      <c r="A1522" s="250"/>
      <c r="B1522" s="253"/>
      <c r="C1522" s="340" t="s">
        <v>1034</v>
      </c>
      <c r="D1522" s="341"/>
      <c r="E1522" s="254">
        <v>117</v>
      </c>
      <c r="F1522" s="376"/>
      <c r="G1522" s="255"/>
      <c r="H1522" s="256"/>
      <c r="I1522" s="251"/>
      <c r="J1522" s="257"/>
      <c r="K1522" s="251"/>
      <c r="M1522" s="252" t="s">
        <v>1034</v>
      </c>
      <c r="O1522" s="241"/>
    </row>
    <row r="1523" spans="1:80" x14ac:dyDescent="0.2">
      <c r="A1523" s="242">
        <v>144</v>
      </c>
      <c r="B1523" s="243" t="s">
        <v>1050</v>
      </c>
      <c r="C1523" s="244" t="s">
        <v>1051</v>
      </c>
      <c r="D1523" s="245" t="s">
        <v>126</v>
      </c>
      <c r="E1523" s="246">
        <v>2.9138364999999999</v>
      </c>
      <c r="F1523" s="375"/>
      <c r="G1523" s="247">
        <f>E1523*F1523</f>
        <v>0</v>
      </c>
      <c r="H1523" s="248">
        <v>0</v>
      </c>
      <c r="I1523" s="249">
        <f>E1523*H1523</f>
        <v>0</v>
      </c>
      <c r="J1523" s="248"/>
      <c r="K1523" s="249">
        <f>E1523*J1523</f>
        <v>0</v>
      </c>
      <c r="O1523" s="241">
        <v>2</v>
      </c>
      <c r="AA1523" s="214">
        <v>7</v>
      </c>
      <c r="AB1523" s="214">
        <v>1001</v>
      </c>
      <c r="AC1523" s="214">
        <v>5</v>
      </c>
      <c r="AZ1523" s="214">
        <v>2</v>
      </c>
      <c r="BA1523" s="214">
        <f>IF(AZ1523=1,G1523,0)</f>
        <v>0</v>
      </c>
      <c r="BB1523" s="214">
        <f>IF(AZ1523=2,G1523,0)</f>
        <v>0</v>
      </c>
      <c r="BC1523" s="214">
        <f>IF(AZ1523=3,G1523,0)</f>
        <v>0</v>
      </c>
      <c r="BD1523" s="214">
        <f>IF(AZ1523=4,G1523,0)</f>
        <v>0</v>
      </c>
      <c r="BE1523" s="214">
        <f>IF(AZ1523=5,G1523,0)</f>
        <v>0</v>
      </c>
      <c r="CA1523" s="241">
        <v>7</v>
      </c>
      <c r="CB1523" s="241">
        <v>1001</v>
      </c>
    </row>
    <row r="1524" spans="1:80" x14ac:dyDescent="0.2">
      <c r="A1524" s="258"/>
      <c r="B1524" s="259" t="s">
        <v>102</v>
      </c>
      <c r="C1524" s="260" t="s">
        <v>986</v>
      </c>
      <c r="D1524" s="261"/>
      <c r="E1524" s="262"/>
      <c r="F1524" s="377"/>
      <c r="G1524" s="264">
        <f>SUM(G1432:G1523)</f>
        <v>0</v>
      </c>
      <c r="H1524" s="265"/>
      <c r="I1524" s="266">
        <f>SUM(I1432:I1523)</f>
        <v>2.9138365000000004</v>
      </c>
      <c r="J1524" s="265"/>
      <c r="K1524" s="266">
        <f>SUM(K1432:K1523)</f>
        <v>-8.6389449640000002</v>
      </c>
      <c r="O1524" s="241">
        <v>4</v>
      </c>
      <c r="BA1524" s="267">
        <f>SUM(BA1432:BA1523)</f>
        <v>0</v>
      </c>
      <c r="BB1524" s="267">
        <f>SUM(BB1432:BB1523)</f>
        <v>0</v>
      </c>
      <c r="BC1524" s="267">
        <f>SUM(BC1432:BC1523)</f>
        <v>0</v>
      </c>
      <c r="BD1524" s="267">
        <f>SUM(BD1432:BD1523)</f>
        <v>0</v>
      </c>
      <c r="BE1524" s="267">
        <f>SUM(BE1432:BE1523)</f>
        <v>0</v>
      </c>
    </row>
    <row r="1525" spans="1:80" x14ac:dyDescent="0.2">
      <c r="A1525" s="231" t="s">
        <v>98</v>
      </c>
      <c r="B1525" s="232" t="s">
        <v>1052</v>
      </c>
      <c r="C1525" s="233" t="s">
        <v>1053</v>
      </c>
      <c r="D1525" s="234"/>
      <c r="E1525" s="235"/>
      <c r="F1525" s="378"/>
      <c r="G1525" s="236"/>
      <c r="H1525" s="237"/>
      <c r="I1525" s="238"/>
      <c r="J1525" s="239"/>
      <c r="K1525" s="240"/>
      <c r="O1525" s="241">
        <v>1</v>
      </c>
    </row>
    <row r="1526" spans="1:80" x14ac:dyDescent="0.2">
      <c r="A1526" s="242">
        <v>145</v>
      </c>
      <c r="B1526" s="243" t="s">
        <v>1055</v>
      </c>
      <c r="C1526" s="244" t="s">
        <v>1056</v>
      </c>
      <c r="D1526" s="245" t="s">
        <v>136</v>
      </c>
      <c r="E1526" s="246">
        <v>254.55</v>
      </c>
      <c r="F1526" s="375"/>
      <c r="G1526" s="247">
        <f>E1526*F1526</f>
        <v>0</v>
      </c>
      <c r="H1526" s="248">
        <v>4.0000000000000003E-5</v>
      </c>
      <c r="I1526" s="249">
        <f>E1526*H1526</f>
        <v>1.0182000000000002E-2</v>
      </c>
      <c r="J1526" s="248">
        <v>0</v>
      </c>
      <c r="K1526" s="249">
        <f>E1526*J1526</f>
        <v>0</v>
      </c>
      <c r="O1526" s="241">
        <v>2</v>
      </c>
      <c r="AA1526" s="214">
        <v>1</v>
      </c>
      <c r="AB1526" s="214">
        <v>7</v>
      </c>
      <c r="AC1526" s="214">
        <v>7</v>
      </c>
      <c r="AZ1526" s="214">
        <v>2</v>
      </c>
      <c r="BA1526" s="214">
        <f>IF(AZ1526=1,G1526,0)</f>
        <v>0</v>
      </c>
      <c r="BB1526" s="214">
        <f>IF(AZ1526=2,G1526,0)</f>
        <v>0</v>
      </c>
      <c r="BC1526" s="214">
        <f>IF(AZ1526=3,G1526,0)</f>
        <v>0</v>
      </c>
      <c r="BD1526" s="214">
        <f>IF(AZ1526=4,G1526,0)</f>
        <v>0</v>
      </c>
      <c r="BE1526" s="214">
        <f>IF(AZ1526=5,G1526,0)</f>
        <v>0</v>
      </c>
      <c r="CA1526" s="241">
        <v>1</v>
      </c>
      <c r="CB1526" s="241">
        <v>7</v>
      </c>
    </row>
    <row r="1527" spans="1:80" x14ac:dyDescent="0.2">
      <c r="A1527" s="250"/>
      <c r="B1527" s="253"/>
      <c r="C1527" s="340" t="s">
        <v>246</v>
      </c>
      <c r="D1527" s="341"/>
      <c r="E1527" s="254">
        <v>0</v>
      </c>
      <c r="F1527" s="376"/>
      <c r="G1527" s="255"/>
      <c r="H1527" s="256"/>
      <c r="I1527" s="251"/>
      <c r="J1527" s="257"/>
      <c r="K1527" s="251"/>
      <c r="M1527" s="252" t="s">
        <v>246</v>
      </c>
      <c r="O1527" s="241"/>
    </row>
    <row r="1528" spans="1:80" x14ac:dyDescent="0.2">
      <c r="A1528" s="250"/>
      <c r="B1528" s="253"/>
      <c r="C1528" s="340" t="s">
        <v>247</v>
      </c>
      <c r="D1528" s="341"/>
      <c r="E1528" s="254">
        <v>0</v>
      </c>
      <c r="F1528" s="376"/>
      <c r="G1528" s="255"/>
      <c r="H1528" s="256"/>
      <c r="I1528" s="251"/>
      <c r="J1528" s="257"/>
      <c r="K1528" s="251"/>
      <c r="M1528" s="252" t="s">
        <v>247</v>
      </c>
      <c r="O1528" s="241"/>
    </row>
    <row r="1529" spans="1:80" x14ac:dyDescent="0.2">
      <c r="A1529" s="250"/>
      <c r="B1529" s="253"/>
      <c r="C1529" s="340" t="s">
        <v>248</v>
      </c>
      <c r="D1529" s="341"/>
      <c r="E1529" s="254">
        <v>4.8</v>
      </c>
      <c r="F1529" s="376"/>
      <c r="G1529" s="255"/>
      <c r="H1529" s="256"/>
      <c r="I1529" s="251"/>
      <c r="J1529" s="257"/>
      <c r="K1529" s="251"/>
      <c r="M1529" s="252" t="s">
        <v>248</v>
      </c>
      <c r="O1529" s="241"/>
    </row>
    <row r="1530" spans="1:80" x14ac:dyDescent="0.2">
      <c r="A1530" s="250"/>
      <c r="B1530" s="253"/>
      <c r="C1530" s="340" t="s">
        <v>249</v>
      </c>
      <c r="D1530" s="341"/>
      <c r="E1530" s="254">
        <v>10.199999999999999</v>
      </c>
      <c r="F1530" s="376"/>
      <c r="G1530" s="255"/>
      <c r="H1530" s="256"/>
      <c r="I1530" s="251"/>
      <c r="J1530" s="257"/>
      <c r="K1530" s="251"/>
      <c r="M1530" s="252" t="s">
        <v>249</v>
      </c>
      <c r="O1530" s="241"/>
    </row>
    <row r="1531" spans="1:80" x14ac:dyDescent="0.2">
      <c r="A1531" s="250"/>
      <c r="B1531" s="253"/>
      <c r="C1531" s="340" t="s">
        <v>250</v>
      </c>
      <c r="D1531" s="341"/>
      <c r="E1531" s="254">
        <v>4.1500000000000004</v>
      </c>
      <c r="F1531" s="376"/>
      <c r="G1531" s="255"/>
      <c r="H1531" s="256"/>
      <c r="I1531" s="251"/>
      <c r="J1531" s="257"/>
      <c r="K1531" s="251"/>
      <c r="M1531" s="252" t="s">
        <v>250</v>
      </c>
      <c r="O1531" s="241"/>
    </row>
    <row r="1532" spans="1:80" x14ac:dyDescent="0.2">
      <c r="A1532" s="250"/>
      <c r="B1532" s="253"/>
      <c r="C1532" s="340" t="s">
        <v>251</v>
      </c>
      <c r="D1532" s="341"/>
      <c r="E1532" s="254">
        <v>9.75</v>
      </c>
      <c r="F1532" s="376"/>
      <c r="G1532" s="255"/>
      <c r="H1532" s="256"/>
      <c r="I1532" s="251"/>
      <c r="J1532" s="257"/>
      <c r="K1532" s="251"/>
      <c r="M1532" s="252" t="s">
        <v>251</v>
      </c>
      <c r="O1532" s="241"/>
    </row>
    <row r="1533" spans="1:80" x14ac:dyDescent="0.2">
      <c r="A1533" s="250"/>
      <c r="B1533" s="253"/>
      <c r="C1533" s="340" t="s">
        <v>252</v>
      </c>
      <c r="D1533" s="341"/>
      <c r="E1533" s="254">
        <v>2.65</v>
      </c>
      <c r="F1533" s="376"/>
      <c r="G1533" s="255"/>
      <c r="H1533" s="256"/>
      <c r="I1533" s="251"/>
      <c r="J1533" s="257"/>
      <c r="K1533" s="251"/>
      <c r="M1533" s="252" t="s">
        <v>252</v>
      </c>
      <c r="O1533" s="241"/>
    </row>
    <row r="1534" spans="1:80" x14ac:dyDescent="0.2">
      <c r="A1534" s="250"/>
      <c r="B1534" s="253"/>
      <c r="C1534" s="340" t="s">
        <v>253</v>
      </c>
      <c r="D1534" s="341"/>
      <c r="E1534" s="254">
        <v>3.3</v>
      </c>
      <c r="F1534" s="376"/>
      <c r="G1534" s="255"/>
      <c r="H1534" s="256"/>
      <c r="I1534" s="251"/>
      <c r="J1534" s="257"/>
      <c r="K1534" s="251"/>
      <c r="M1534" s="252" t="s">
        <v>253</v>
      </c>
      <c r="O1534" s="241"/>
    </row>
    <row r="1535" spans="1:80" x14ac:dyDescent="0.2">
      <c r="A1535" s="250"/>
      <c r="B1535" s="253"/>
      <c r="C1535" s="340" t="s">
        <v>254</v>
      </c>
      <c r="D1535" s="341"/>
      <c r="E1535" s="254">
        <v>6.9</v>
      </c>
      <c r="F1535" s="376"/>
      <c r="G1535" s="255"/>
      <c r="H1535" s="256"/>
      <c r="I1535" s="251"/>
      <c r="J1535" s="257"/>
      <c r="K1535" s="251"/>
      <c r="M1535" s="252" t="s">
        <v>254</v>
      </c>
      <c r="O1535" s="241"/>
    </row>
    <row r="1536" spans="1:80" x14ac:dyDescent="0.2">
      <c r="A1536" s="250"/>
      <c r="B1536" s="253"/>
      <c r="C1536" s="340" t="s">
        <v>255</v>
      </c>
      <c r="D1536" s="341"/>
      <c r="E1536" s="254">
        <v>3.9</v>
      </c>
      <c r="F1536" s="376"/>
      <c r="G1536" s="255"/>
      <c r="H1536" s="256"/>
      <c r="I1536" s="251"/>
      <c r="J1536" s="257"/>
      <c r="K1536" s="251"/>
      <c r="M1536" s="252" t="s">
        <v>255</v>
      </c>
      <c r="O1536" s="241"/>
    </row>
    <row r="1537" spans="1:15" x14ac:dyDescent="0.2">
      <c r="A1537" s="250"/>
      <c r="B1537" s="253"/>
      <c r="C1537" s="340" t="s">
        <v>256</v>
      </c>
      <c r="D1537" s="341"/>
      <c r="E1537" s="254">
        <v>3.6</v>
      </c>
      <c r="F1537" s="376"/>
      <c r="G1537" s="255"/>
      <c r="H1537" s="256"/>
      <c r="I1537" s="251"/>
      <c r="J1537" s="257"/>
      <c r="K1537" s="251"/>
      <c r="M1537" s="252" t="s">
        <v>256</v>
      </c>
      <c r="O1537" s="241"/>
    </row>
    <row r="1538" spans="1:15" x14ac:dyDescent="0.2">
      <c r="A1538" s="250"/>
      <c r="B1538" s="253"/>
      <c r="C1538" s="340" t="s">
        <v>257</v>
      </c>
      <c r="D1538" s="341"/>
      <c r="E1538" s="254">
        <v>9.1999999999999993</v>
      </c>
      <c r="F1538" s="376"/>
      <c r="G1538" s="255"/>
      <c r="H1538" s="256"/>
      <c r="I1538" s="251"/>
      <c r="J1538" s="257"/>
      <c r="K1538" s="251"/>
      <c r="M1538" s="252" t="s">
        <v>257</v>
      </c>
      <c r="O1538" s="241"/>
    </row>
    <row r="1539" spans="1:15" x14ac:dyDescent="0.2">
      <c r="A1539" s="250"/>
      <c r="B1539" s="253"/>
      <c r="C1539" s="340" t="s">
        <v>258</v>
      </c>
      <c r="D1539" s="341"/>
      <c r="E1539" s="254">
        <v>2</v>
      </c>
      <c r="F1539" s="376"/>
      <c r="G1539" s="255"/>
      <c r="H1539" s="256"/>
      <c r="I1539" s="251"/>
      <c r="J1539" s="257"/>
      <c r="K1539" s="251"/>
      <c r="M1539" s="252" t="s">
        <v>258</v>
      </c>
      <c r="O1539" s="241"/>
    </row>
    <row r="1540" spans="1:15" x14ac:dyDescent="0.2">
      <c r="A1540" s="250"/>
      <c r="B1540" s="253"/>
      <c r="C1540" s="340" t="s">
        <v>259</v>
      </c>
      <c r="D1540" s="341"/>
      <c r="E1540" s="254">
        <v>10</v>
      </c>
      <c r="F1540" s="376"/>
      <c r="G1540" s="255"/>
      <c r="H1540" s="256"/>
      <c r="I1540" s="251"/>
      <c r="J1540" s="257"/>
      <c r="K1540" s="251"/>
      <c r="M1540" s="252" t="s">
        <v>259</v>
      </c>
      <c r="O1540" s="241"/>
    </row>
    <row r="1541" spans="1:15" x14ac:dyDescent="0.2">
      <c r="A1541" s="250"/>
      <c r="B1541" s="253"/>
      <c r="C1541" s="340" t="s">
        <v>260</v>
      </c>
      <c r="D1541" s="341"/>
      <c r="E1541" s="254">
        <v>6.8</v>
      </c>
      <c r="F1541" s="376"/>
      <c r="G1541" s="255"/>
      <c r="H1541" s="256"/>
      <c r="I1541" s="251"/>
      <c r="J1541" s="257"/>
      <c r="K1541" s="251"/>
      <c r="M1541" s="252" t="s">
        <v>260</v>
      </c>
      <c r="O1541" s="241"/>
    </row>
    <row r="1542" spans="1:15" x14ac:dyDescent="0.2">
      <c r="A1542" s="250"/>
      <c r="B1542" s="253"/>
      <c r="C1542" s="340" t="s">
        <v>261</v>
      </c>
      <c r="D1542" s="341"/>
      <c r="E1542" s="254">
        <v>2.1</v>
      </c>
      <c r="F1542" s="376"/>
      <c r="G1542" s="255"/>
      <c r="H1542" s="256"/>
      <c r="I1542" s="251"/>
      <c r="J1542" s="257"/>
      <c r="K1542" s="251"/>
      <c r="M1542" s="252" t="s">
        <v>261</v>
      </c>
      <c r="O1542" s="241"/>
    </row>
    <row r="1543" spans="1:15" x14ac:dyDescent="0.2">
      <c r="A1543" s="250"/>
      <c r="B1543" s="253"/>
      <c r="C1543" s="340" t="s">
        <v>262</v>
      </c>
      <c r="D1543" s="341"/>
      <c r="E1543" s="254">
        <v>1.9</v>
      </c>
      <c r="F1543" s="376"/>
      <c r="G1543" s="255"/>
      <c r="H1543" s="256"/>
      <c r="I1543" s="251"/>
      <c r="J1543" s="257"/>
      <c r="K1543" s="251"/>
      <c r="M1543" s="252" t="s">
        <v>262</v>
      </c>
      <c r="O1543" s="241"/>
    </row>
    <row r="1544" spans="1:15" x14ac:dyDescent="0.2">
      <c r="A1544" s="250"/>
      <c r="B1544" s="253"/>
      <c r="C1544" s="340" t="s">
        <v>263</v>
      </c>
      <c r="D1544" s="341"/>
      <c r="E1544" s="254">
        <v>9.5500000000000007</v>
      </c>
      <c r="F1544" s="376"/>
      <c r="G1544" s="255"/>
      <c r="H1544" s="256"/>
      <c r="I1544" s="251"/>
      <c r="J1544" s="257"/>
      <c r="K1544" s="251"/>
      <c r="M1544" s="252" t="s">
        <v>263</v>
      </c>
      <c r="O1544" s="241"/>
    </row>
    <row r="1545" spans="1:15" x14ac:dyDescent="0.2">
      <c r="A1545" s="250"/>
      <c r="B1545" s="253"/>
      <c r="C1545" s="340" t="s">
        <v>264</v>
      </c>
      <c r="D1545" s="341"/>
      <c r="E1545" s="254">
        <v>2.8</v>
      </c>
      <c r="F1545" s="376"/>
      <c r="G1545" s="255"/>
      <c r="H1545" s="256"/>
      <c r="I1545" s="251"/>
      <c r="J1545" s="257"/>
      <c r="K1545" s="251"/>
      <c r="M1545" s="252" t="s">
        <v>264</v>
      </c>
      <c r="O1545" s="241"/>
    </row>
    <row r="1546" spans="1:15" x14ac:dyDescent="0.2">
      <c r="A1546" s="250"/>
      <c r="B1546" s="253"/>
      <c r="C1546" s="347" t="s">
        <v>187</v>
      </c>
      <c r="D1546" s="341"/>
      <c r="E1546" s="278">
        <v>93.59999999999998</v>
      </c>
      <c r="F1546" s="376"/>
      <c r="G1546" s="255"/>
      <c r="H1546" s="256"/>
      <c r="I1546" s="251"/>
      <c r="J1546" s="257"/>
      <c r="K1546" s="251"/>
      <c r="M1546" s="252" t="s">
        <v>187</v>
      </c>
      <c r="O1546" s="241"/>
    </row>
    <row r="1547" spans="1:15" x14ac:dyDescent="0.2">
      <c r="A1547" s="250"/>
      <c r="B1547" s="253"/>
      <c r="C1547" s="340" t="s">
        <v>265</v>
      </c>
      <c r="D1547" s="341"/>
      <c r="E1547" s="254">
        <v>24.9</v>
      </c>
      <c r="F1547" s="376"/>
      <c r="G1547" s="255"/>
      <c r="H1547" s="256"/>
      <c r="I1547" s="251"/>
      <c r="J1547" s="257"/>
      <c r="K1547" s="251"/>
      <c r="M1547" s="252" t="s">
        <v>265</v>
      </c>
      <c r="O1547" s="241"/>
    </row>
    <row r="1548" spans="1:15" x14ac:dyDescent="0.2">
      <c r="A1548" s="250"/>
      <c r="B1548" s="253"/>
      <c r="C1548" s="340" t="s">
        <v>266</v>
      </c>
      <c r="D1548" s="341"/>
      <c r="E1548" s="254">
        <v>10.3</v>
      </c>
      <c r="F1548" s="376"/>
      <c r="G1548" s="255"/>
      <c r="H1548" s="256"/>
      <c r="I1548" s="251"/>
      <c r="J1548" s="257"/>
      <c r="K1548" s="251"/>
      <c r="M1548" s="252" t="s">
        <v>266</v>
      </c>
      <c r="O1548" s="241"/>
    </row>
    <row r="1549" spans="1:15" x14ac:dyDescent="0.2">
      <c r="A1549" s="250"/>
      <c r="B1549" s="253"/>
      <c r="C1549" s="340" t="s">
        <v>267</v>
      </c>
      <c r="D1549" s="341"/>
      <c r="E1549" s="254">
        <v>7.15</v>
      </c>
      <c r="F1549" s="376"/>
      <c r="G1549" s="255"/>
      <c r="H1549" s="256"/>
      <c r="I1549" s="251"/>
      <c r="J1549" s="257"/>
      <c r="K1549" s="251"/>
      <c r="M1549" s="252" t="s">
        <v>267</v>
      </c>
      <c r="O1549" s="241"/>
    </row>
    <row r="1550" spans="1:15" x14ac:dyDescent="0.2">
      <c r="A1550" s="250"/>
      <c r="B1550" s="253"/>
      <c r="C1550" s="340" t="s">
        <v>268</v>
      </c>
      <c r="D1550" s="341"/>
      <c r="E1550" s="254">
        <v>10</v>
      </c>
      <c r="F1550" s="376"/>
      <c r="G1550" s="255"/>
      <c r="H1550" s="256"/>
      <c r="I1550" s="251"/>
      <c r="J1550" s="257"/>
      <c r="K1550" s="251"/>
      <c r="M1550" s="252" t="s">
        <v>268</v>
      </c>
      <c r="O1550" s="241"/>
    </row>
    <row r="1551" spans="1:15" x14ac:dyDescent="0.2">
      <c r="A1551" s="250"/>
      <c r="B1551" s="253"/>
      <c r="C1551" s="340" t="s">
        <v>269</v>
      </c>
      <c r="D1551" s="341"/>
      <c r="E1551" s="254">
        <v>10</v>
      </c>
      <c r="F1551" s="376"/>
      <c r="G1551" s="255"/>
      <c r="H1551" s="256"/>
      <c r="I1551" s="251"/>
      <c r="J1551" s="257"/>
      <c r="K1551" s="251"/>
      <c r="M1551" s="252" t="s">
        <v>269</v>
      </c>
      <c r="O1551" s="241"/>
    </row>
    <row r="1552" spans="1:15" x14ac:dyDescent="0.2">
      <c r="A1552" s="250"/>
      <c r="B1552" s="253"/>
      <c r="C1552" s="340" t="s">
        <v>270</v>
      </c>
      <c r="D1552" s="341"/>
      <c r="E1552" s="254">
        <v>4.9000000000000004</v>
      </c>
      <c r="F1552" s="376"/>
      <c r="G1552" s="255"/>
      <c r="H1552" s="256"/>
      <c r="I1552" s="251"/>
      <c r="J1552" s="257"/>
      <c r="K1552" s="251"/>
      <c r="M1552" s="252" t="s">
        <v>270</v>
      </c>
      <c r="O1552" s="241"/>
    </row>
    <row r="1553" spans="1:15" x14ac:dyDescent="0.2">
      <c r="A1553" s="250"/>
      <c r="B1553" s="253"/>
      <c r="C1553" s="340" t="s">
        <v>271</v>
      </c>
      <c r="D1553" s="341"/>
      <c r="E1553" s="254">
        <v>4.9000000000000004</v>
      </c>
      <c r="F1553" s="376"/>
      <c r="G1553" s="255"/>
      <c r="H1553" s="256"/>
      <c r="I1553" s="251"/>
      <c r="J1553" s="257"/>
      <c r="K1553" s="251"/>
      <c r="M1553" s="252" t="s">
        <v>271</v>
      </c>
      <c r="O1553" s="241"/>
    </row>
    <row r="1554" spans="1:15" x14ac:dyDescent="0.2">
      <c r="A1554" s="250"/>
      <c r="B1554" s="253"/>
      <c r="C1554" s="340" t="s">
        <v>272</v>
      </c>
      <c r="D1554" s="341"/>
      <c r="E1554" s="254">
        <v>5</v>
      </c>
      <c r="F1554" s="376"/>
      <c r="G1554" s="255"/>
      <c r="H1554" s="256"/>
      <c r="I1554" s="251"/>
      <c r="J1554" s="257"/>
      <c r="K1554" s="251"/>
      <c r="M1554" s="252" t="s">
        <v>272</v>
      </c>
      <c r="O1554" s="241"/>
    </row>
    <row r="1555" spans="1:15" x14ac:dyDescent="0.2">
      <c r="A1555" s="250"/>
      <c r="B1555" s="253"/>
      <c r="C1555" s="340" t="s">
        <v>273</v>
      </c>
      <c r="D1555" s="341"/>
      <c r="E1555" s="254">
        <v>6.4</v>
      </c>
      <c r="F1555" s="376"/>
      <c r="G1555" s="255"/>
      <c r="H1555" s="256"/>
      <c r="I1555" s="251"/>
      <c r="J1555" s="257"/>
      <c r="K1555" s="251"/>
      <c r="M1555" s="252" t="s">
        <v>273</v>
      </c>
      <c r="O1555" s="241"/>
    </row>
    <row r="1556" spans="1:15" x14ac:dyDescent="0.2">
      <c r="A1556" s="250"/>
      <c r="B1556" s="253"/>
      <c r="C1556" s="347" t="s">
        <v>187</v>
      </c>
      <c r="D1556" s="341"/>
      <c r="E1556" s="278">
        <v>83.550000000000011</v>
      </c>
      <c r="F1556" s="376"/>
      <c r="G1556" s="255"/>
      <c r="H1556" s="256"/>
      <c r="I1556" s="251"/>
      <c r="J1556" s="257"/>
      <c r="K1556" s="251"/>
      <c r="M1556" s="252" t="s">
        <v>187</v>
      </c>
      <c r="O1556" s="241"/>
    </row>
    <row r="1557" spans="1:15" x14ac:dyDescent="0.2">
      <c r="A1557" s="250"/>
      <c r="B1557" s="253"/>
      <c r="C1557" s="340" t="s">
        <v>274</v>
      </c>
      <c r="D1557" s="341"/>
      <c r="E1557" s="254">
        <v>8.85</v>
      </c>
      <c r="F1557" s="376"/>
      <c r="G1557" s="255"/>
      <c r="H1557" s="256"/>
      <c r="I1557" s="251"/>
      <c r="J1557" s="257"/>
      <c r="K1557" s="251"/>
      <c r="M1557" s="252" t="s">
        <v>274</v>
      </c>
      <c r="O1557" s="241"/>
    </row>
    <row r="1558" spans="1:15" x14ac:dyDescent="0.2">
      <c r="A1558" s="250"/>
      <c r="B1558" s="253"/>
      <c r="C1558" s="340" t="s">
        <v>275</v>
      </c>
      <c r="D1558" s="341"/>
      <c r="E1558" s="254">
        <v>9.85</v>
      </c>
      <c r="F1558" s="376"/>
      <c r="G1558" s="255"/>
      <c r="H1558" s="256"/>
      <c r="I1558" s="251"/>
      <c r="J1558" s="257"/>
      <c r="K1558" s="251"/>
      <c r="M1558" s="252" t="s">
        <v>275</v>
      </c>
      <c r="O1558" s="241"/>
    </row>
    <row r="1559" spans="1:15" x14ac:dyDescent="0.2">
      <c r="A1559" s="250"/>
      <c r="B1559" s="253"/>
      <c r="C1559" s="340" t="s">
        <v>276</v>
      </c>
      <c r="D1559" s="341"/>
      <c r="E1559" s="254">
        <v>9.3000000000000007</v>
      </c>
      <c r="F1559" s="376"/>
      <c r="G1559" s="255"/>
      <c r="H1559" s="256"/>
      <c r="I1559" s="251"/>
      <c r="J1559" s="257"/>
      <c r="K1559" s="251"/>
      <c r="M1559" s="252" t="s">
        <v>276</v>
      </c>
      <c r="O1559" s="241"/>
    </row>
    <row r="1560" spans="1:15" x14ac:dyDescent="0.2">
      <c r="A1560" s="250"/>
      <c r="B1560" s="253"/>
      <c r="C1560" s="340" t="s">
        <v>277</v>
      </c>
      <c r="D1560" s="341"/>
      <c r="E1560" s="254">
        <v>7.85</v>
      </c>
      <c r="F1560" s="376"/>
      <c r="G1560" s="255"/>
      <c r="H1560" s="256"/>
      <c r="I1560" s="251"/>
      <c r="J1560" s="257"/>
      <c r="K1560" s="251"/>
      <c r="M1560" s="252" t="s">
        <v>277</v>
      </c>
      <c r="O1560" s="241"/>
    </row>
    <row r="1561" spans="1:15" x14ac:dyDescent="0.2">
      <c r="A1561" s="250"/>
      <c r="B1561" s="253"/>
      <c r="C1561" s="340" t="s">
        <v>278</v>
      </c>
      <c r="D1561" s="341"/>
      <c r="E1561" s="254">
        <v>8.25</v>
      </c>
      <c r="F1561" s="376"/>
      <c r="G1561" s="255"/>
      <c r="H1561" s="256"/>
      <c r="I1561" s="251"/>
      <c r="J1561" s="257"/>
      <c r="K1561" s="251"/>
      <c r="M1561" s="252" t="s">
        <v>278</v>
      </c>
      <c r="O1561" s="241"/>
    </row>
    <row r="1562" spans="1:15" x14ac:dyDescent="0.2">
      <c r="A1562" s="250"/>
      <c r="B1562" s="253"/>
      <c r="C1562" s="340" t="s">
        <v>279</v>
      </c>
      <c r="D1562" s="341"/>
      <c r="E1562" s="254">
        <v>6.65</v>
      </c>
      <c r="F1562" s="376"/>
      <c r="G1562" s="255"/>
      <c r="H1562" s="256"/>
      <c r="I1562" s="251"/>
      <c r="J1562" s="257"/>
      <c r="K1562" s="251"/>
      <c r="M1562" s="252" t="s">
        <v>279</v>
      </c>
      <c r="O1562" s="241"/>
    </row>
    <row r="1563" spans="1:15" x14ac:dyDescent="0.2">
      <c r="A1563" s="250"/>
      <c r="B1563" s="253"/>
      <c r="C1563" s="340" t="s">
        <v>280</v>
      </c>
      <c r="D1563" s="341"/>
      <c r="E1563" s="254">
        <v>4.9000000000000004</v>
      </c>
      <c r="F1563" s="376"/>
      <c r="G1563" s="255"/>
      <c r="H1563" s="256"/>
      <c r="I1563" s="251"/>
      <c r="J1563" s="257"/>
      <c r="K1563" s="251"/>
      <c r="M1563" s="252" t="s">
        <v>280</v>
      </c>
      <c r="O1563" s="241"/>
    </row>
    <row r="1564" spans="1:15" x14ac:dyDescent="0.2">
      <c r="A1564" s="250"/>
      <c r="B1564" s="253"/>
      <c r="C1564" s="340" t="s">
        <v>281</v>
      </c>
      <c r="D1564" s="341"/>
      <c r="E1564" s="254">
        <v>4.95</v>
      </c>
      <c r="F1564" s="376"/>
      <c r="G1564" s="255"/>
      <c r="H1564" s="256"/>
      <c r="I1564" s="251"/>
      <c r="J1564" s="257"/>
      <c r="K1564" s="251"/>
      <c r="M1564" s="252" t="s">
        <v>281</v>
      </c>
      <c r="O1564" s="241"/>
    </row>
    <row r="1565" spans="1:15" x14ac:dyDescent="0.2">
      <c r="A1565" s="250"/>
      <c r="B1565" s="253"/>
      <c r="C1565" s="340" t="s">
        <v>282</v>
      </c>
      <c r="D1565" s="341"/>
      <c r="E1565" s="254">
        <v>4.9000000000000004</v>
      </c>
      <c r="F1565" s="376"/>
      <c r="G1565" s="255"/>
      <c r="H1565" s="256"/>
      <c r="I1565" s="251"/>
      <c r="J1565" s="257"/>
      <c r="K1565" s="251"/>
      <c r="M1565" s="252" t="s">
        <v>282</v>
      </c>
      <c r="O1565" s="241"/>
    </row>
    <row r="1566" spans="1:15" x14ac:dyDescent="0.2">
      <c r="A1566" s="250"/>
      <c r="B1566" s="253"/>
      <c r="C1566" s="340" t="s">
        <v>283</v>
      </c>
      <c r="D1566" s="341"/>
      <c r="E1566" s="254">
        <v>5</v>
      </c>
      <c r="F1566" s="376"/>
      <c r="G1566" s="255"/>
      <c r="H1566" s="256"/>
      <c r="I1566" s="251"/>
      <c r="J1566" s="257"/>
      <c r="K1566" s="251"/>
      <c r="M1566" s="252" t="s">
        <v>283</v>
      </c>
      <c r="O1566" s="241"/>
    </row>
    <row r="1567" spans="1:15" x14ac:dyDescent="0.2">
      <c r="A1567" s="250"/>
      <c r="B1567" s="253"/>
      <c r="C1567" s="347" t="s">
        <v>187</v>
      </c>
      <c r="D1567" s="341"/>
      <c r="E1567" s="278">
        <v>70.5</v>
      </c>
      <c r="F1567" s="376"/>
      <c r="G1567" s="255"/>
      <c r="H1567" s="256"/>
      <c r="I1567" s="251"/>
      <c r="J1567" s="257"/>
      <c r="K1567" s="251"/>
      <c r="M1567" s="252" t="s">
        <v>187</v>
      </c>
      <c r="O1567" s="241"/>
    </row>
    <row r="1568" spans="1:15" x14ac:dyDescent="0.2">
      <c r="A1568" s="250"/>
      <c r="B1568" s="253"/>
      <c r="C1568" s="340" t="s">
        <v>284</v>
      </c>
      <c r="D1568" s="341"/>
      <c r="E1568" s="254">
        <v>6.9</v>
      </c>
      <c r="F1568" s="376"/>
      <c r="G1568" s="255"/>
      <c r="H1568" s="256"/>
      <c r="I1568" s="251"/>
      <c r="J1568" s="257"/>
      <c r="K1568" s="251"/>
      <c r="M1568" s="252" t="s">
        <v>284</v>
      </c>
      <c r="O1568" s="241"/>
    </row>
    <row r="1569" spans="1:80" x14ac:dyDescent="0.2">
      <c r="A1569" s="250"/>
      <c r="B1569" s="253"/>
      <c r="C1569" s="347" t="s">
        <v>187</v>
      </c>
      <c r="D1569" s="341"/>
      <c r="E1569" s="278">
        <v>6.9</v>
      </c>
      <c r="F1569" s="376"/>
      <c r="G1569" s="255"/>
      <c r="H1569" s="256"/>
      <c r="I1569" s="251"/>
      <c r="J1569" s="257"/>
      <c r="K1569" s="251"/>
      <c r="M1569" s="252" t="s">
        <v>187</v>
      </c>
      <c r="O1569" s="241"/>
    </row>
    <row r="1570" spans="1:80" x14ac:dyDescent="0.2">
      <c r="A1570" s="242">
        <v>146</v>
      </c>
      <c r="B1570" s="243" t="s">
        <v>1057</v>
      </c>
      <c r="C1570" s="244" t="s">
        <v>1058</v>
      </c>
      <c r="D1570" s="245" t="s">
        <v>136</v>
      </c>
      <c r="E1570" s="246">
        <v>30.8</v>
      </c>
      <c r="F1570" s="375"/>
      <c r="G1570" s="247">
        <f>E1570*F1570</f>
        <v>0</v>
      </c>
      <c r="H1570" s="248">
        <v>1.6000000000000001E-4</v>
      </c>
      <c r="I1570" s="249">
        <f>E1570*H1570</f>
        <v>4.9280000000000001E-3</v>
      </c>
      <c r="J1570" s="248">
        <v>0</v>
      </c>
      <c r="K1570" s="249">
        <f>E1570*J1570</f>
        <v>0</v>
      </c>
      <c r="O1570" s="241">
        <v>2</v>
      </c>
      <c r="AA1570" s="214">
        <v>1</v>
      </c>
      <c r="AB1570" s="214">
        <v>7</v>
      </c>
      <c r="AC1570" s="214">
        <v>7</v>
      </c>
      <c r="AZ1570" s="214">
        <v>2</v>
      </c>
      <c r="BA1570" s="214">
        <f>IF(AZ1570=1,G1570,0)</f>
        <v>0</v>
      </c>
      <c r="BB1570" s="214">
        <f>IF(AZ1570=2,G1570,0)</f>
        <v>0</v>
      </c>
      <c r="BC1570" s="214">
        <f>IF(AZ1570=3,G1570,0)</f>
        <v>0</v>
      </c>
      <c r="BD1570" s="214">
        <f>IF(AZ1570=4,G1570,0)</f>
        <v>0</v>
      </c>
      <c r="BE1570" s="214">
        <f>IF(AZ1570=5,G1570,0)</f>
        <v>0</v>
      </c>
      <c r="CA1570" s="241">
        <v>1</v>
      </c>
      <c r="CB1570" s="241">
        <v>7</v>
      </c>
    </row>
    <row r="1571" spans="1:80" x14ac:dyDescent="0.2">
      <c r="A1571" s="250"/>
      <c r="B1571" s="253"/>
      <c r="C1571" s="340" t="s">
        <v>246</v>
      </c>
      <c r="D1571" s="341"/>
      <c r="E1571" s="254">
        <v>0</v>
      </c>
      <c r="F1571" s="376"/>
      <c r="G1571" s="255"/>
      <c r="H1571" s="256"/>
      <c r="I1571" s="251"/>
      <c r="J1571" s="257"/>
      <c r="K1571" s="251"/>
      <c r="M1571" s="252" t="s">
        <v>246</v>
      </c>
      <c r="O1571" s="241"/>
    </row>
    <row r="1572" spans="1:80" x14ac:dyDescent="0.2">
      <c r="A1572" s="250"/>
      <c r="B1572" s="253"/>
      <c r="C1572" s="340" t="s">
        <v>247</v>
      </c>
      <c r="D1572" s="341"/>
      <c r="E1572" s="254">
        <v>0</v>
      </c>
      <c r="F1572" s="376"/>
      <c r="G1572" s="255"/>
      <c r="H1572" s="256"/>
      <c r="I1572" s="251"/>
      <c r="J1572" s="257"/>
      <c r="K1572" s="251"/>
      <c r="M1572" s="252" t="s">
        <v>247</v>
      </c>
      <c r="O1572" s="241"/>
    </row>
    <row r="1573" spans="1:80" x14ac:dyDescent="0.2">
      <c r="A1573" s="250"/>
      <c r="B1573" s="253"/>
      <c r="C1573" s="340" t="s">
        <v>547</v>
      </c>
      <c r="D1573" s="341"/>
      <c r="E1573" s="254">
        <v>1.2</v>
      </c>
      <c r="F1573" s="376"/>
      <c r="G1573" s="255"/>
      <c r="H1573" s="256"/>
      <c r="I1573" s="251"/>
      <c r="J1573" s="257"/>
      <c r="K1573" s="251"/>
      <c r="M1573" s="252" t="s">
        <v>547</v>
      </c>
      <c r="O1573" s="241"/>
    </row>
    <row r="1574" spans="1:80" x14ac:dyDescent="0.2">
      <c r="A1574" s="250"/>
      <c r="B1574" s="253"/>
      <c r="C1574" s="340" t="s">
        <v>548</v>
      </c>
      <c r="D1574" s="341"/>
      <c r="E1574" s="254">
        <v>3</v>
      </c>
      <c r="F1574" s="376"/>
      <c r="G1574" s="255"/>
      <c r="H1574" s="256"/>
      <c r="I1574" s="251"/>
      <c r="J1574" s="257"/>
      <c r="K1574" s="251"/>
      <c r="M1574" s="252" t="s">
        <v>548</v>
      </c>
      <c r="O1574" s="241"/>
    </row>
    <row r="1575" spans="1:80" x14ac:dyDescent="0.2">
      <c r="A1575" s="250"/>
      <c r="B1575" s="253"/>
      <c r="C1575" s="340" t="s">
        <v>549</v>
      </c>
      <c r="D1575" s="341"/>
      <c r="E1575" s="254">
        <v>1.1499999999999999</v>
      </c>
      <c r="F1575" s="376"/>
      <c r="G1575" s="255"/>
      <c r="H1575" s="256"/>
      <c r="I1575" s="251"/>
      <c r="J1575" s="257"/>
      <c r="K1575" s="251"/>
      <c r="M1575" s="252" t="s">
        <v>549</v>
      </c>
      <c r="O1575" s="241"/>
    </row>
    <row r="1576" spans="1:80" x14ac:dyDescent="0.2">
      <c r="A1576" s="250"/>
      <c r="B1576" s="253"/>
      <c r="C1576" s="340" t="s">
        <v>550</v>
      </c>
      <c r="D1576" s="341"/>
      <c r="E1576" s="254">
        <v>2.5499999999999998</v>
      </c>
      <c r="F1576" s="376"/>
      <c r="G1576" s="255"/>
      <c r="H1576" s="256"/>
      <c r="I1576" s="251"/>
      <c r="J1576" s="257"/>
      <c r="K1576" s="251"/>
      <c r="M1576" s="252" t="s">
        <v>550</v>
      </c>
      <c r="O1576" s="241"/>
    </row>
    <row r="1577" spans="1:80" x14ac:dyDescent="0.2">
      <c r="A1577" s="250"/>
      <c r="B1577" s="253"/>
      <c r="C1577" s="340" t="s">
        <v>551</v>
      </c>
      <c r="D1577" s="341"/>
      <c r="E1577" s="254">
        <v>0.55000000000000004</v>
      </c>
      <c r="F1577" s="376"/>
      <c r="G1577" s="255"/>
      <c r="H1577" s="256"/>
      <c r="I1577" s="251"/>
      <c r="J1577" s="257"/>
      <c r="K1577" s="251"/>
      <c r="M1577" s="252" t="s">
        <v>551</v>
      </c>
      <c r="O1577" s="241"/>
    </row>
    <row r="1578" spans="1:80" x14ac:dyDescent="0.2">
      <c r="A1578" s="250"/>
      <c r="B1578" s="253"/>
      <c r="C1578" s="340" t="s">
        <v>552</v>
      </c>
      <c r="D1578" s="341"/>
      <c r="E1578" s="254">
        <v>0.9</v>
      </c>
      <c r="F1578" s="376"/>
      <c r="G1578" s="255"/>
      <c r="H1578" s="256"/>
      <c r="I1578" s="251"/>
      <c r="J1578" s="257"/>
      <c r="K1578" s="251"/>
      <c r="M1578" s="252" t="s">
        <v>552</v>
      </c>
      <c r="O1578" s="241"/>
    </row>
    <row r="1579" spans="1:80" x14ac:dyDescent="0.2">
      <c r="A1579" s="250"/>
      <c r="B1579" s="253"/>
      <c r="C1579" s="340" t="s">
        <v>553</v>
      </c>
      <c r="D1579" s="341"/>
      <c r="E1579" s="254">
        <v>2.2999999999999998</v>
      </c>
      <c r="F1579" s="376"/>
      <c r="G1579" s="255"/>
      <c r="H1579" s="256"/>
      <c r="I1579" s="251"/>
      <c r="J1579" s="257"/>
      <c r="K1579" s="251"/>
      <c r="M1579" s="252" t="s">
        <v>553</v>
      </c>
      <c r="O1579" s="241"/>
    </row>
    <row r="1580" spans="1:80" x14ac:dyDescent="0.2">
      <c r="A1580" s="250"/>
      <c r="B1580" s="253"/>
      <c r="C1580" s="340" t="s">
        <v>554</v>
      </c>
      <c r="D1580" s="341"/>
      <c r="E1580" s="254">
        <v>1.5</v>
      </c>
      <c r="F1580" s="376"/>
      <c r="G1580" s="255"/>
      <c r="H1580" s="256"/>
      <c r="I1580" s="251"/>
      <c r="J1580" s="257"/>
      <c r="K1580" s="251"/>
      <c r="M1580" s="252" t="s">
        <v>554</v>
      </c>
      <c r="O1580" s="241"/>
    </row>
    <row r="1581" spans="1:80" x14ac:dyDescent="0.2">
      <c r="A1581" s="250"/>
      <c r="B1581" s="253"/>
      <c r="C1581" s="340" t="s">
        <v>555</v>
      </c>
      <c r="D1581" s="341"/>
      <c r="E1581" s="254">
        <v>1.2</v>
      </c>
      <c r="F1581" s="376"/>
      <c r="G1581" s="255"/>
      <c r="H1581" s="256"/>
      <c r="I1581" s="251"/>
      <c r="J1581" s="257"/>
      <c r="K1581" s="251"/>
      <c r="M1581" s="252" t="s">
        <v>555</v>
      </c>
      <c r="O1581" s="241"/>
    </row>
    <row r="1582" spans="1:80" x14ac:dyDescent="0.2">
      <c r="A1582" s="250"/>
      <c r="B1582" s="253"/>
      <c r="C1582" s="340" t="s">
        <v>556</v>
      </c>
      <c r="D1582" s="341"/>
      <c r="E1582" s="254">
        <v>2</v>
      </c>
      <c r="F1582" s="376"/>
      <c r="G1582" s="255"/>
      <c r="H1582" s="256"/>
      <c r="I1582" s="251"/>
      <c r="J1582" s="257"/>
      <c r="K1582" s="251"/>
      <c r="M1582" s="252" t="s">
        <v>556</v>
      </c>
      <c r="O1582" s="241"/>
    </row>
    <row r="1583" spans="1:80" x14ac:dyDescent="0.2">
      <c r="A1583" s="250"/>
      <c r="B1583" s="253"/>
      <c r="C1583" s="340" t="s">
        <v>557</v>
      </c>
      <c r="D1583" s="341"/>
      <c r="E1583" s="254">
        <v>0.6</v>
      </c>
      <c r="F1583" s="376"/>
      <c r="G1583" s="255"/>
      <c r="H1583" s="256"/>
      <c r="I1583" s="251"/>
      <c r="J1583" s="257"/>
      <c r="K1583" s="251"/>
      <c r="M1583" s="252" t="s">
        <v>557</v>
      </c>
      <c r="O1583" s="241"/>
    </row>
    <row r="1584" spans="1:80" x14ac:dyDescent="0.2">
      <c r="A1584" s="250"/>
      <c r="B1584" s="253"/>
      <c r="C1584" s="340" t="s">
        <v>558</v>
      </c>
      <c r="D1584" s="341"/>
      <c r="E1584" s="254">
        <v>5</v>
      </c>
      <c r="F1584" s="376"/>
      <c r="G1584" s="255"/>
      <c r="H1584" s="256"/>
      <c r="I1584" s="251"/>
      <c r="J1584" s="257"/>
      <c r="K1584" s="251"/>
      <c r="M1584" s="252" t="s">
        <v>558</v>
      </c>
      <c r="O1584" s="241"/>
    </row>
    <row r="1585" spans="1:80" x14ac:dyDescent="0.2">
      <c r="A1585" s="250"/>
      <c r="B1585" s="253"/>
      <c r="C1585" s="340" t="s">
        <v>559</v>
      </c>
      <c r="D1585" s="341"/>
      <c r="E1585" s="254">
        <v>3.6</v>
      </c>
      <c r="F1585" s="376"/>
      <c r="G1585" s="255"/>
      <c r="H1585" s="256"/>
      <c r="I1585" s="251"/>
      <c r="J1585" s="257"/>
      <c r="K1585" s="251"/>
      <c r="M1585" s="252" t="s">
        <v>559</v>
      </c>
      <c r="O1585" s="241"/>
    </row>
    <row r="1586" spans="1:80" x14ac:dyDescent="0.2">
      <c r="A1586" s="250"/>
      <c r="B1586" s="253"/>
      <c r="C1586" s="340" t="s">
        <v>560</v>
      </c>
      <c r="D1586" s="341"/>
      <c r="E1586" s="254">
        <v>1.1000000000000001</v>
      </c>
      <c r="F1586" s="376"/>
      <c r="G1586" s="255"/>
      <c r="H1586" s="256"/>
      <c r="I1586" s="251"/>
      <c r="J1586" s="257"/>
      <c r="K1586" s="251"/>
      <c r="M1586" s="252" t="s">
        <v>560</v>
      </c>
      <c r="O1586" s="241"/>
    </row>
    <row r="1587" spans="1:80" x14ac:dyDescent="0.2">
      <c r="A1587" s="250"/>
      <c r="B1587" s="253"/>
      <c r="C1587" s="340" t="s">
        <v>561</v>
      </c>
      <c r="D1587" s="341"/>
      <c r="E1587" s="254">
        <v>0.9</v>
      </c>
      <c r="F1587" s="376"/>
      <c r="G1587" s="255"/>
      <c r="H1587" s="256"/>
      <c r="I1587" s="251"/>
      <c r="J1587" s="257"/>
      <c r="K1587" s="251"/>
      <c r="M1587" s="252" t="s">
        <v>561</v>
      </c>
      <c r="O1587" s="241"/>
    </row>
    <row r="1588" spans="1:80" x14ac:dyDescent="0.2">
      <c r="A1588" s="250"/>
      <c r="B1588" s="253"/>
      <c r="C1588" s="340" t="s">
        <v>562</v>
      </c>
      <c r="D1588" s="341"/>
      <c r="E1588" s="254">
        <v>2.4500000000000002</v>
      </c>
      <c r="F1588" s="376"/>
      <c r="G1588" s="255"/>
      <c r="H1588" s="256"/>
      <c r="I1588" s="251"/>
      <c r="J1588" s="257"/>
      <c r="K1588" s="251"/>
      <c r="M1588" s="252" t="s">
        <v>562</v>
      </c>
      <c r="O1588" s="241"/>
    </row>
    <row r="1589" spans="1:80" x14ac:dyDescent="0.2">
      <c r="A1589" s="250"/>
      <c r="B1589" s="253"/>
      <c r="C1589" s="340" t="s">
        <v>563</v>
      </c>
      <c r="D1589" s="341"/>
      <c r="E1589" s="254">
        <v>0.8</v>
      </c>
      <c r="F1589" s="376"/>
      <c r="G1589" s="255"/>
      <c r="H1589" s="256"/>
      <c r="I1589" s="251"/>
      <c r="J1589" s="257"/>
      <c r="K1589" s="251"/>
      <c r="M1589" s="252" t="s">
        <v>563</v>
      </c>
      <c r="O1589" s="241"/>
    </row>
    <row r="1590" spans="1:80" x14ac:dyDescent="0.2">
      <c r="A1590" s="250"/>
      <c r="B1590" s="253"/>
      <c r="C1590" s="347" t="s">
        <v>187</v>
      </c>
      <c r="D1590" s="341"/>
      <c r="E1590" s="278">
        <v>30.8</v>
      </c>
      <c r="F1590" s="376"/>
      <c r="G1590" s="255"/>
      <c r="H1590" s="256"/>
      <c r="I1590" s="251"/>
      <c r="J1590" s="257"/>
      <c r="K1590" s="251"/>
      <c r="M1590" s="252" t="s">
        <v>187</v>
      </c>
      <c r="O1590" s="241"/>
    </row>
    <row r="1591" spans="1:80" ht="22.5" x14ac:dyDescent="0.2">
      <c r="A1591" s="242">
        <v>147</v>
      </c>
      <c r="B1591" s="243" t="s">
        <v>1059</v>
      </c>
      <c r="C1591" s="244" t="s">
        <v>1060</v>
      </c>
      <c r="D1591" s="245" t="s">
        <v>112</v>
      </c>
      <c r="E1591" s="246">
        <v>15.3</v>
      </c>
      <c r="F1591" s="375"/>
      <c r="G1591" s="247">
        <f>E1591*F1591</f>
        <v>0</v>
      </c>
      <c r="H1591" s="248">
        <v>0</v>
      </c>
      <c r="I1591" s="249">
        <f>E1591*H1591</f>
        <v>0</v>
      </c>
      <c r="J1591" s="248"/>
      <c r="K1591" s="249">
        <f>E1591*J1591</f>
        <v>0</v>
      </c>
      <c r="O1591" s="241">
        <v>2</v>
      </c>
      <c r="AA1591" s="214">
        <v>12</v>
      </c>
      <c r="AB1591" s="214">
        <v>0</v>
      </c>
      <c r="AC1591" s="214">
        <v>234</v>
      </c>
      <c r="AZ1591" s="214">
        <v>2</v>
      </c>
      <c r="BA1591" s="214">
        <f>IF(AZ1591=1,G1591,0)</f>
        <v>0</v>
      </c>
      <c r="BB1591" s="214">
        <f>IF(AZ1591=2,G1591,0)</f>
        <v>0</v>
      </c>
      <c r="BC1591" s="214">
        <f>IF(AZ1591=3,G1591,0)</f>
        <v>0</v>
      </c>
      <c r="BD1591" s="214">
        <f>IF(AZ1591=4,G1591,0)</f>
        <v>0</v>
      </c>
      <c r="BE1591" s="214">
        <f>IF(AZ1591=5,G1591,0)</f>
        <v>0</v>
      </c>
      <c r="CA1591" s="241">
        <v>12</v>
      </c>
      <c r="CB1591" s="241">
        <v>0</v>
      </c>
    </row>
    <row r="1592" spans="1:80" x14ac:dyDescent="0.2">
      <c r="A1592" s="250"/>
      <c r="B1592" s="253"/>
      <c r="C1592" s="340" t="s">
        <v>1061</v>
      </c>
      <c r="D1592" s="341"/>
      <c r="E1592" s="254">
        <v>7</v>
      </c>
      <c r="F1592" s="376"/>
      <c r="G1592" s="255"/>
      <c r="H1592" s="256"/>
      <c r="I1592" s="251"/>
      <c r="J1592" s="257"/>
      <c r="K1592" s="251"/>
      <c r="M1592" s="252" t="s">
        <v>1061</v>
      </c>
      <c r="O1592" s="241"/>
    </row>
    <row r="1593" spans="1:80" x14ac:dyDescent="0.2">
      <c r="A1593" s="250"/>
      <c r="B1593" s="253"/>
      <c r="C1593" s="340" t="s">
        <v>1062</v>
      </c>
      <c r="D1593" s="341"/>
      <c r="E1593" s="254">
        <v>8.3000000000000007</v>
      </c>
      <c r="F1593" s="376"/>
      <c r="G1593" s="255"/>
      <c r="H1593" s="256"/>
      <c r="I1593" s="251"/>
      <c r="J1593" s="257"/>
      <c r="K1593" s="251"/>
      <c r="M1593" s="252" t="s">
        <v>1062</v>
      </c>
      <c r="O1593" s="241"/>
    </row>
    <row r="1594" spans="1:80" ht="22.5" x14ac:dyDescent="0.2">
      <c r="A1594" s="242">
        <v>148</v>
      </c>
      <c r="B1594" s="243" t="s">
        <v>1063</v>
      </c>
      <c r="C1594" s="244" t="s">
        <v>1064</v>
      </c>
      <c r="D1594" s="245" t="s">
        <v>112</v>
      </c>
      <c r="E1594" s="246">
        <v>11.025</v>
      </c>
      <c r="F1594" s="375"/>
      <c r="G1594" s="247">
        <f>E1594*F1594</f>
        <v>0</v>
      </c>
      <c r="H1594" s="248">
        <v>0</v>
      </c>
      <c r="I1594" s="249">
        <f>E1594*H1594</f>
        <v>0</v>
      </c>
      <c r="J1594" s="248"/>
      <c r="K1594" s="249">
        <f>E1594*J1594</f>
        <v>0</v>
      </c>
      <c r="O1594" s="241">
        <v>2</v>
      </c>
      <c r="AA1594" s="214">
        <v>12</v>
      </c>
      <c r="AB1594" s="214">
        <v>0</v>
      </c>
      <c r="AC1594" s="214">
        <v>245</v>
      </c>
      <c r="AZ1594" s="214">
        <v>2</v>
      </c>
      <c r="BA1594" s="214">
        <f>IF(AZ1594=1,G1594,0)</f>
        <v>0</v>
      </c>
      <c r="BB1594" s="214">
        <f>IF(AZ1594=2,G1594,0)</f>
        <v>0</v>
      </c>
      <c r="BC1594" s="214">
        <f>IF(AZ1594=3,G1594,0)</f>
        <v>0</v>
      </c>
      <c r="BD1594" s="214">
        <f>IF(AZ1594=4,G1594,0)</f>
        <v>0</v>
      </c>
      <c r="BE1594" s="214">
        <f>IF(AZ1594=5,G1594,0)</f>
        <v>0</v>
      </c>
      <c r="CA1594" s="241">
        <v>12</v>
      </c>
      <c r="CB1594" s="241">
        <v>0</v>
      </c>
    </row>
    <row r="1595" spans="1:80" x14ac:dyDescent="0.2">
      <c r="A1595" s="250"/>
      <c r="B1595" s="253"/>
      <c r="C1595" s="340" t="s">
        <v>1065</v>
      </c>
      <c r="D1595" s="341"/>
      <c r="E1595" s="254">
        <v>11.025</v>
      </c>
      <c r="F1595" s="376"/>
      <c r="G1595" s="255"/>
      <c r="H1595" s="256"/>
      <c r="I1595" s="251"/>
      <c r="J1595" s="257"/>
      <c r="K1595" s="251"/>
      <c r="M1595" s="252" t="s">
        <v>1065</v>
      </c>
      <c r="O1595" s="241"/>
    </row>
    <row r="1596" spans="1:80" x14ac:dyDescent="0.2">
      <c r="A1596" s="242">
        <v>149</v>
      </c>
      <c r="B1596" s="243" t="s">
        <v>1066</v>
      </c>
      <c r="C1596" s="244" t="s">
        <v>1067</v>
      </c>
      <c r="D1596" s="245" t="s">
        <v>126</v>
      </c>
      <c r="E1596" s="246">
        <v>1.511E-2</v>
      </c>
      <c r="F1596" s="375"/>
      <c r="G1596" s="247">
        <f>E1596*F1596</f>
        <v>0</v>
      </c>
      <c r="H1596" s="248">
        <v>0</v>
      </c>
      <c r="I1596" s="249">
        <f>E1596*H1596</f>
        <v>0</v>
      </c>
      <c r="J1596" s="248"/>
      <c r="K1596" s="249">
        <f>E1596*J1596</f>
        <v>0</v>
      </c>
      <c r="O1596" s="241">
        <v>2</v>
      </c>
      <c r="AA1596" s="214">
        <v>7</v>
      </c>
      <c r="AB1596" s="214">
        <v>1001</v>
      </c>
      <c r="AC1596" s="214">
        <v>5</v>
      </c>
      <c r="AZ1596" s="214">
        <v>2</v>
      </c>
      <c r="BA1596" s="214">
        <f>IF(AZ1596=1,G1596,0)</f>
        <v>0</v>
      </c>
      <c r="BB1596" s="214">
        <f>IF(AZ1596=2,G1596,0)</f>
        <v>0</v>
      </c>
      <c r="BC1596" s="214">
        <f>IF(AZ1596=3,G1596,0)</f>
        <v>0</v>
      </c>
      <c r="BD1596" s="214">
        <f>IF(AZ1596=4,G1596,0)</f>
        <v>0</v>
      </c>
      <c r="BE1596" s="214">
        <f>IF(AZ1596=5,G1596,0)</f>
        <v>0</v>
      </c>
      <c r="CA1596" s="241">
        <v>7</v>
      </c>
      <c r="CB1596" s="241">
        <v>1001</v>
      </c>
    </row>
    <row r="1597" spans="1:80" x14ac:dyDescent="0.2">
      <c r="A1597" s="258"/>
      <c r="B1597" s="259" t="s">
        <v>102</v>
      </c>
      <c r="C1597" s="260" t="s">
        <v>1054</v>
      </c>
      <c r="D1597" s="261"/>
      <c r="E1597" s="262"/>
      <c r="F1597" s="377"/>
      <c r="G1597" s="264">
        <f>SUM(G1525:G1596)</f>
        <v>0</v>
      </c>
      <c r="H1597" s="265"/>
      <c r="I1597" s="266">
        <f>SUM(I1525:I1596)</f>
        <v>1.5110000000000002E-2</v>
      </c>
      <c r="J1597" s="265"/>
      <c r="K1597" s="266">
        <f>SUM(K1525:K1596)</f>
        <v>0</v>
      </c>
      <c r="O1597" s="241">
        <v>4</v>
      </c>
      <c r="BA1597" s="267">
        <f>SUM(BA1525:BA1596)</f>
        <v>0</v>
      </c>
      <c r="BB1597" s="267">
        <f>SUM(BB1525:BB1596)</f>
        <v>0</v>
      </c>
      <c r="BC1597" s="267">
        <f>SUM(BC1525:BC1596)</f>
        <v>0</v>
      </c>
      <c r="BD1597" s="267">
        <f>SUM(BD1525:BD1596)</f>
        <v>0</v>
      </c>
      <c r="BE1597" s="267">
        <f>SUM(BE1525:BE1596)</f>
        <v>0</v>
      </c>
    </row>
    <row r="1598" spans="1:80" x14ac:dyDescent="0.2">
      <c r="A1598" s="231" t="s">
        <v>98</v>
      </c>
      <c r="B1598" s="232" t="s">
        <v>1068</v>
      </c>
      <c r="C1598" s="233" t="s">
        <v>1069</v>
      </c>
      <c r="D1598" s="234"/>
      <c r="E1598" s="235"/>
      <c r="F1598" s="378"/>
      <c r="G1598" s="236"/>
      <c r="H1598" s="237"/>
      <c r="I1598" s="238"/>
      <c r="J1598" s="239"/>
      <c r="K1598" s="240"/>
      <c r="O1598" s="241">
        <v>1</v>
      </c>
    </row>
    <row r="1599" spans="1:80" x14ac:dyDescent="0.2">
      <c r="A1599" s="242">
        <v>150</v>
      </c>
      <c r="B1599" s="243" t="s">
        <v>1071</v>
      </c>
      <c r="C1599" s="244" t="s">
        <v>1072</v>
      </c>
      <c r="D1599" s="245" t="s">
        <v>1073</v>
      </c>
      <c r="E1599" s="246">
        <v>120</v>
      </c>
      <c r="F1599" s="375"/>
      <c r="G1599" s="247">
        <f>E1599*F1599</f>
        <v>0</v>
      </c>
      <c r="H1599" s="248">
        <v>5.0000000000000002E-5</v>
      </c>
      <c r="I1599" s="249">
        <f>E1599*H1599</f>
        <v>6.0000000000000001E-3</v>
      </c>
      <c r="J1599" s="248">
        <v>-1E-3</v>
      </c>
      <c r="K1599" s="249">
        <f>E1599*J1599</f>
        <v>-0.12</v>
      </c>
      <c r="O1599" s="241">
        <v>2</v>
      </c>
      <c r="AA1599" s="214">
        <v>1</v>
      </c>
      <c r="AB1599" s="214">
        <v>7</v>
      </c>
      <c r="AC1599" s="214">
        <v>7</v>
      </c>
      <c r="AZ1599" s="214">
        <v>2</v>
      </c>
      <c r="BA1599" s="214">
        <f>IF(AZ1599=1,G1599,0)</f>
        <v>0</v>
      </c>
      <c r="BB1599" s="214">
        <f>IF(AZ1599=2,G1599,0)</f>
        <v>0</v>
      </c>
      <c r="BC1599" s="214">
        <f>IF(AZ1599=3,G1599,0)</f>
        <v>0</v>
      </c>
      <c r="BD1599" s="214">
        <f>IF(AZ1599=4,G1599,0)</f>
        <v>0</v>
      </c>
      <c r="BE1599" s="214">
        <f>IF(AZ1599=5,G1599,0)</f>
        <v>0</v>
      </c>
      <c r="CA1599" s="241">
        <v>1</v>
      </c>
      <c r="CB1599" s="241">
        <v>7</v>
      </c>
    </row>
    <row r="1600" spans="1:80" x14ac:dyDescent="0.2">
      <c r="A1600" s="250"/>
      <c r="B1600" s="253"/>
      <c r="C1600" s="340" t="s">
        <v>1074</v>
      </c>
      <c r="D1600" s="341"/>
      <c r="E1600" s="254">
        <v>120</v>
      </c>
      <c r="F1600" s="376"/>
      <c r="G1600" s="255"/>
      <c r="H1600" s="256"/>
      <c r="I1600" s="251"/>
      <c r="J1600" s="257"/>
      <c r="K1600" s="251"/>
      <c r="M1600" s="252" t="s">
        <v>1074</v>
      </c>
      <c r="O1600" s="241"/>
    </row>
    <row r="1601" spans="1:80" x14ac:dyDescent="0.2">
      <c r="A1601" s="242">
        <v>151</v>
      </c>
      <c r="B1601" s="243" t="s">
        <v>1075</v>
      </c>
      <c r="C1601" s="244" t="s">
        <v>1076</v>
      </c>
      <c r="D1601" s="245" t="s">
        <v>1073</v>
      </c>
      <c r="E1601" s="246">
        <v>154.33439999999999</v>
      </c>
      <c r="F1601" s="375"/>
      <c r="G1601" s="247">
        <f>E1601*F1601</f>
        <v>0</v>
      </c>
      <c r="H1601" s="248">
        <v>1.06E-3</v>
      </c>
      <c r="I1601" s="249">
        <f>E1601*H1601</f>
        <v>0.16359446399999999</v>
      </c>
      <c r="J1601" s="248">
        <v>0</v>
      </c>
      <c r="K1601" s="249">
        <f>E1601*J1601</f>
        <v>0</v>
      </c>
      <c r="O1601" s="241">
        <v>2</v>
      </c>
      <c r="AA1601" s="214">
        <v>2</v>
      </c>
      <c r="AB1601" s="214">
        <v>7</v>
      </c>
      <c r="AC1601" s="214">
        <v>7</v>
      </c>
      <c r="AZ1601" s="214">
        <v>2</v>
      </c>
      <c r="BA1601" s="214">
        <f>IF(AZ1601=1,G1601,0)</f>
        <v>0</v>
      </c>
      <c r="BB1601" s="214">
        <f>IF(AZ1601=2,G1601,0)</f>
        <v>0</v>
      </c>
      <c r="BC1601" s="214">
        <f>IF(AZ1601=3,G1601,0)</f>
        <v>0</v>
      </c>
      <c r="BD1601" s="214">
        <f>IF(AZ1601=4,G1601,0)</f>
        <v>0</v>
      </c>
      <c r="BE1601" s="214">
        <f>IF(AZ1601=5,G1601,0)</f>
        <v>0</v>
      </c>
      <c r="CA1601" s="241">
        <v>2</v>
      </c>
      <c r="CB1601" s="241">
        <v>7</v>
      </c>
    </row>
    <row r="1602" spans="1:80" ht="22.5" x14ac:dyDescent="0.2">
      <c r="A1602" s="250"/>
      <c r="B1602" s="253"/>
      <c r="C1602" s="340" t="s">
        <v>1077</v>
      </c>
      <c r="D1602" s="341"/>
      <c r="E1602" s="254">
        <v>0</v>
      </c>
      <c r="F1602" s="376"/>
      <c r="G1602" s="255"/>
      <c r="H1602" s="256"/>
      <c r="I1602" s="251"/>
      <c r="J1602" s="257"/>
      <c r="K1602" s="251"/>
      <c r="M1602" s="252" t="s">
        <v>1077</v>
      </c>
      <c r="O1602" s="241"/>
    </row>
    <row r="1603" spans="1:80" ht="22.5" x14ac:dyDescent="0.2">
      <c r="A1603" s="250"/>
      <c r="B1603" s="253"/>
      <c r="C1603" s="340" t="s">
        <v>1078</v>
      </c>
      <c r="D1603" s="341"/>
      <c r="E1603" s="254">
        <v>0</v>
      </c>
      <c r="F1603" s="376"/>
      <c r="G1603" s="255"/>
      <c r="H1603" s="256"/>
      <c r="I1603" s="251"/>
      <c r="J1603" s="257"/>
      <c r="K1603" s="251"/>
      <c r="M1603" s="252" t="s">
        <v>1078</v>
      </c>
      <c r="O1603" s="241"/>
    </row>
    <row r="1604" spans="1:80" x14ac:dyDescent="0.2">
      <c r="A1604" s="250"/>
      <c r="B1604" s="253"/>
      <c r="C1604" s="340" t="s">
        <v>1079</v>
      </c>
      <c r="D1604" s="341"/>
      <c r="E1604" s="254">
        <v>0</v>
      </c>
      <c r="F1604" s="376"/>
      <c r="G1604" s="255"/>
      <c r="H1604" s="256"/>
      <c r="I1604" s="251"/>
      <c r="J1604" s="257"/>
      <c r="K1604" s="251"/>
      <c r="M1604" s="252" t="s">
        <v>1079</v>
      </c>
      <c r="O1604" s="241"/>
    </row>
    <row r="1605" spans="1:80" x14ac:dyDescent="0.2">
      <c r="A1605" s="250"/>
      <c r="B1605" s="253"/>
      <c r="C1605" s="340" t="s">
        <v>1080</v>
      </c>
      <c r="D1605" s="341"/>
      <c r="E1605" s="254">
        <v>21.093599999999999</v>
      </c>
      <c r="F1605" s="376"/>
      <c r="G1605" s="255"/>
      <c r="H1605" s="256"/>
      <c r="I1605" s="251"/>
      <c r="J1605" s="257"/>
      <c r="K1605" s="251"/>
      <c r="M1605" s="252" t="s">
        <v>1080</v>
      </c>
      <c r="O1605" s="241"/>
    </row>
    <row r="1606" spans="1:80" x14ac:dyDescent="0.2">
      <c r="A1606" s="250"/>
      <c r="B1606" s="253"/>
      <c r="C1606" s="340" t="s">
        <v>1081</v>
      </c>
      <c r="D1606" s="341"/>
      <c r="E1606" s="254">
        <v>31.389600000000002</v>
      </c>
      <c r="F1606" s="376"/>
      <c r="G1606" s="255"/>
      <c r="H1606" s="256"/>
      <c r="I1606" s="251"/>
      <c r="J1606" s="257"/>
      <c r="K1606" s="251"/>
      <c r="M1606" s="252" t="s">
        <v>1081</v>
      </c>
      <c r="O1606" s="241"/>
    </row>
    <row r="1607" spans="1:80" x14ac:dyDescent="0.2">
      <c r="A1607" s="250"/>
      <c r="B1607" s="253"/>
      <c r="C1607" s="340" t="s">
        <v>1082</v>
      </c>
      <c r="D1607" s="341"/>
      <c r="E1607" s="254">
        <v>25.977599999999999</v>
      </c>
      <c r="F1607" s="376"/>
      <c r="G1607" s="255"/>
      <c r="H1607" s="256"/>
      <c r="I1607" s="251"/>
      <c r="J1607" s="257"/>
      <c r="K1607" s="251"/>
      <c r="M1607" s="252" t="s">
        <v>1082</v>
      </c>
      <c r="O1607" s="241"/>
    </row>
    <row r="1608" spans="1:80" x14ac:dyDescent="0.2">
      <c r="A1608" s="250"/>
      <c r="B1608" s="253"/>
      <c r="C1608" s="347" t="s">
        <v>187</v>
      </c>
      <c r="D1608" s="341"/>
      <c r="E1608" s="278">
        <v>78.460799999999992</v>
      </c>
      <c r="F1608" s="376"/>
      <c r="G1608" s="255"/>
      <c r="H1608" s="256"/>
      <c r="I1608" s="251"/>
      <c r="J1608" s="257"/>
      <c r="K1608" s="251"/>
      <c r="M1608" s="252" t="s">
        <v>187</v>
      </c>
      <c r="O1608" s="241"/>
    </row>
    <row r="1609" spans="1:80" x14ac:dyDescent="0.2">
      <c r="A1609" s="250"/>
      <c r="B1609" s="253"/>
      <c r="C1609" s="340" t="s">
        <v>1083</v>
      </c>
      <c r="D1609" s="341"/>
      <c r="E1609" s="254">
        <v>0</v>
      </c>
      <c r="F1609" s="376"/>
      <c r="G1609" s="255"/>
      <c r="H1609" s="256"/>
      <c r="I1609" s="251"/>
      <c r="J1609" s="257"/>
      <c r="K1609" s="251"/>
      <c r="M1609" s="252" t="s">
        <v>1083</v>
      </c>
      <c r="O1609" s="241"/>
    </row>
    <row r="1610" spans="1:80" x14ac:dyDescent="0.2">
      <c r="A1610" s="250"/>
      <c r="B1610" s="253"/>
      <c r="C1610" s="340" t="s">
        <v>1084</v>
      </c>
      <c r="D1610" s="341"/>
      <c r="E1610" s="254">
        <v>15.8202</v>
      </c>
      <c r="F1610" s="376"/>
      <c r="G1610" s="255"/>
      <c r="H1610" s="256"/>
      <c r="I1610" s="251"/>
      <c r="J1610" s="257"/>
      <c r="K1610" s="251"/>
      <c r="M1610" s="252" t="s">
        <v>1084</v>
      </c>
      <c r="O1610" s="241"/>
    </row>
    <row r="1611" spans="1:80" x14ac:dyDescent="0.2">
      <c r="A1611" s="250"/>
      <c r="B1611" s="253"/>
      <c r="C1611" s="340" t="s">
        <v>1085</v>
      </c>
      <c r="D1611" s="341"/>
      <c r="E1611" s="254">
        <v>43.837200000000003</v>
      </c>
      <c r="F1611" s="376"/>
      <c r="G1611" s="255"/>
      <c r="H1611" s="256"/>
      <c r="I1611" s="251"/>
      <c r="J1611" s="257"/>
      <c r="K1611" s="251"/>
      <c r="M1611" s="252" t="s">
        <v>1085</v>
      </c>
      <c r="O1611" s="241"/>
    </row>
    <row r="1612" spans="1:80" x14ac:dyDescent="0.2">
      <c r="A1612" s="250"/>
      <c r="B1612" s="253"/>
      <c r="C1612" s="347" t="s">
        <v>187</v>
      </c>
      <c r="D1612" s="341"/>
      <c r="E1612" s="278">
        <v>59.657400000000003</v>
      </c>
      <c r="F1612" s="376"/>
      <c r="G1612" s="255"/>
      <c r="H1612" s="256"/>
      <c r="I1612" s="251"/>
      <c r="J1612" s="257"/>
      <c r="K1612" s="251"/>
      <c r="M1612" s="252" t="s">
        <v>187</v>
      </c>
      <c r="O1612" s="241"/>
    </row>
    <row r="1613" spans="1:80" x14ac:dyDescent="0.2">
      <c r="A1613" s="250"/>
      <c r="B1613" s="253"/>
      <c r="C1613" s="340" t="s">
        <v>1086</v>
      </c>
      <c r="D1613" s="341"/>
      <c r="E1613" s="254">
        <v>0</v>
      </c>
      <c r="F1613" s="376"/>
      <c r="G1613" s="255"/>
      <c r="H1613" s="256"/>
      <c r="I1613" s="251"/>
      <c r="J1613" s="257"/>
      <c r="K1613" s="251"/>
      <c r="M1613" s="252" t="s">
        <v>1086</v>
      </c>
      <c r="O1613" s="241"/>
    </row>
    <row r="1614" spans="1:80" x14ac:dyDescent="0.2">
      <c r="A1614" s="250"/>
      <c r="B1614" s="253"/>
      <c r="C1614" s="340" t="s">
        <v>1087</v>
      </c>
      <c r="D1614" s="341"/>
      <c r="E1614" s="254">
        <v>4.0392000000000001</v>
      </c>
      <c r="F1614" s="376"/>
      <c r="G1614" s="255"/>
      <c r="H1614" s="256"/>
      <c r="I1614" s="251"/>
      <c r="J1614" s="257"/>
      <c r="K1614" s="251"/>
      <c r="M1614" s="252" t="s">
        <v>1087</v>
      </c>
      <c r="O1614" s="241"/>
    </row>
    <row r="1615" spans="1:80" x14ac:dyDescent="0.2">
      <c r="A1615" s="250"/>
      <c r="B1615" s="253"/>
      <c r="C1615" s="340" t="s">
        <v>1088</v>
      </c>
      <c r="D1615" s="341"/>
      <c r="E1615" s="254">
        <v>12.177</v>
      </c>
      <c r="F1615" s="376"/>
      <c r="G1615" s="255"/>
      <c r="H1615" s="256"/>
      <c r="I1615" s="251"/>
      <c r="J1615" s="257"/>
      <c r="K1615" s="251"/>
      <c r="M1615" s="252" t="s">
        <v>1088</v>
      </c>
      <c r="O1615" s="241"/>
    </row>
    <row r="1616" spans="1:80" x14ac:dyDescent="0.2">
      <c r="A1616" s="250"/>
      <c r="B1616" s="253"/>
      <c r="C1616" s="347" t="s">
        <v>187</v>
      </c>
      <c r="D1616" s="341"/>
      <c r="E1616" s="278">
        <v>16.216200000000001</v>
      </c>
      <c r="F1616" s="376"/>
      <c r="G1616" s="255"/>
      <c r="H1616" s="256"/>
      <c r="I1616" s="251"/>
      <c r="J1616" s="257"/>
      <c r="K1616" s="251"/>
      <c r="M1616" s="252" t="s">
        <v>187</v>
      </c>
      <c r="O1616" s="241"/>
    </row>
    <row r="1617" spans="1:80" ht="22.5" x14ac:dyDescent="0.2">
      <c r="A1617" s="242">
        <v>152</v>
      </c>
      <c r="B1617" s="243" t="s">
        <v>1089</v>
      </c>
      <c r="C1617" s="244" t="s">
        <v>1090</v>
      </c>
      <c r="D1617" s="245" t="s">
        <v>136</v>
      </c>
      <c r="E1617" s="246">
        <v>27.55</v>
      </c>
      <c r="F1617" s="375"/>
      <c r="G1617" s="247">
        <f>E1617*F1617</f>
        <v>0</v>
      </c>
      <c r="H1617" s="248">
        <v>3.5000000000000003E-2</v>
      </c>
      <c r="I1617" s="249">
        <f>E1617*H1617</f>
        <v>0.96425000000000016</v>
      </c>
      <c r="J1617" s="248"/>
      <c r="K1617" s="249">
        <f>E1617*J1617</f>
        <v>0</v>
      </c>
      <c r="O1617" s="241">
        <v>2</v>
      </c>
      <c r="AA1617" s="214">
        <v>12</v>
      </c>
      <c r="AB1617" s="214">
        <v>0</v>
      </c>
      <c r="AC1617" s="214">
        <v>8</v>
      </c>
      <c r="AZ1617" s="214">
        <v>2</v>
      </c>
      <c r="BA1617" s="214">
        <f>IF(AZ1617=1,G1617,0)</f>
        <v>0</v>
      </c>
      <c r="BB1617" s="214">
        <f>IF(AZ1617=2,G1617,0)</f>
        <v>0</v>
      </c>
      <c r="BC1617" s="214">
        <f>IF(AZ1617=3,G1617,0)</f>
        <v>0</v>
      </c>
      <c r="BD1617" s="214">
        <f>IF(AZ1617=4,G1617,0)</f>
        <v>0</v>
      </c>
      <c r="BE1617" s="214">
        <f>IF(AZ1617=5,G1617,0)</f>
        <v>0</v>
      </c>
      <c r="CA1617" s="241">
        <v>12</v>
      </c>
      <c r="CB1617" s="241">
        <v>0</v>
      </c>
    </row>
    <row r="1618" spans="1:80" ht="22.5" x14ac:dyDescent="0.2">
      <c r="A1618" s="250"/>
      <c r="B1618" s="253"/>
      <c r="C1618" s="340" t="s">
        <v>1077</v>
      </c>
      <c r="D1618" s="341"/>
      <c r="E1618" s="254">
        <v>0</v>
      </c>
      <c r="F1618" s="376"/>
      <c r="G1618" s="255"/>
      <c r="H1618" s="256"/>
      <c r="I1618" s="251"/>
      <c r="J1618" s="257"/>
      <c r="K1618" s="251"/>
      <c r="M1618" s="252" t="s">
        <v>1077</v>
      </c>
      <c r="O1618" s="241"/>
    </row>
    <row r="1619" spans="1:80" ht="22.5" x14ac:dyDescent="0.2">
      <c r="A1619" s="250"/>
      <c r="B1619" s="253"/>
      <c r="C1619" s="340" t="s">
        <v>1078</v>
      </c>
      <c r="D1619" s="341"/>
      <c r="E1619" s="254">
        <v>0</v>
      </c>
      <c r="F1619" s="376"/>
      <c r="G1619" s="255"/>
      <c r="H1619" s="256"/>
      <c r="I1619" s="251"/>
      <c r="J1619" s="257"/>
      <c r="K1619" s="251"/>
      <c r="M1619" s="252" t="s">
        <v>1078</v>
      </c>
      <c r="O1619" s="241"/>
    </row>
    <row r="1620" spans="1:80" x14ac:dyDescent="0.2">
      <c r="A1620" s="250"/>
      <c r="B1620" s="253"/>
      <c r="C1620" s="340" t="s">
        <v>1091</v>
      </c>
      <c r="D1620" s="341"/>
      <c r="E1620" s="254">
        <v>16.399999999999999</v>
      </c>
      <c r="F1620" s="376"/>
      <c r="G1620" s="255"/>
      <c r="H1620" s="256"/>
      <c r="I1620" s="251"/>
      <c r="J1620" s="257"/>
      <c r="K1620" s="251"/>
      <c r="M1620" s="252" t="s">
        <v>1091</v>
      </c>
      <c r="O1620" s="241"/>
    </row>
    <row r="1621" spans="1:80" x14ac:dyDescent="0.2">
      <c r="A1621" s="250"/>
      <c r="B1621" s="253"/>
      <c r="C1621" s="340" t="s">
        <v>1092</v>
      </c>
      <c r="D1621" s="341"/>
      <c r="E1621" s="254">
        <v>6.25</v>
      </c>
      <c r="F1621" s="376"/>
      <c r="G1621" s="255"/>
      <c r="H1621" s="256"/>
      <c r="I1621" s="251"/>
      <c r="J1621" s="257"/>
      <c r="K1621" s="251"/>
      <c r="M1621" s="252" t="s">
        <v>1092</v>
      </c>
      <c r="O1621" s="241"/>
    </row>
    <row r="1622" spans="1:80" x14ac:dyDescent="0.2">
      <c r="A1622" s="250"/>
      <c r="B1622" s="253"/>
      <c r="C1622" s="340" t="s">
        <v>1093</v>
      </c>
      <c r="D1622" s="341"/>
      <c r="E1622" s="254">
        <v>4.9000000000000004</v>
      </c>
      <c r="F1622" s="376"/>
      <c r="G1622" s="255"/>
      <c r="H1622" s="256"/>
      <c r="I1622" s="251"/>
      <c r="J1622" s="257"/>
      <c r="K1622" s="251"/>
      <c r="M1622" s="252" t="s">
        <v>1093</v>
      </c>
      <c r="O1622" s="241"/>
    </row>
    <row r="1623" spans="1:80" ht="22.5" x14ac:dyDescent="0.2">
      <c r="A1623" s="242">
        <v>153</v>
      </c>
      <c r="B1623" s="243" t="s">
        <v>1094</v>
      </c>
      <c r="C1623" s="244" t="s">
        <v>1095</v>
      </c>
      <c r="D1623" s="245" t="s">
        <v>361</v>
      </c>
      <c r="E1623" s="246">
        <v>2</v>
      </c>
      <c r="F1623" s="375"/>
      <c r="G1623" s="247">
        <f>E1623*F1623</f>
        <v>0</v>
      </c>
      <c r="H1623" s="248">
        <v>3.5000000000000003E-2</v>
      </c>
      <c r="I1623" s="249">
        <f>E1623*H1623</f>
        <v>7.0000000000000007E-2</v>
      </c>
      <c r="J1623" s="248"/>
      <c r="K1623" s="249">
        <f>E1623*J1623</f>
        <v>0</v>
      </c>
      <c r="O1623" s="241">
        <v>2</v>
      </c>
      <c r="AA1623" s="214">
        <v>12</v>
      </c>
      <c r="AB1623" s="214">
        <v>0</v>
      </c>
      <c r="AC1623" s="214">
        <v>223</v>
      </c>
      <c r="AZ1623" s="214">
        <v>2</v>
      </c>
      <c r="BA1623" s="214">
        <f>IF(AZ1623=1,G1623,0)</f>
        <v>0</v>
      </c>
      <c r="BB1623" s="214">
        <f>IF(AZ1623=2,G1623,0)</f>
        <v>0</v>
      </c>
      <c r="BC1623" s="214">
        <f>IF(AZ1623=3,G1623,0)</f>
        <v>0</v>
      </c>
      <c r="BD1623" s="214">
        <f>IF(AZ1623=4,G1623,0)</f>
        <v>0</v>
      </c>
      <c r="BE1623" s="214">
        <f>IF(AZ1623=5,G1623,0)</f>
        <v>0</v>
      </c>
      <c r="CA1623" s="241">
        <v>12</v>
      </c>
      <c r="CB1623" s="241">
        <v>0</v>
      </c>
    </row>
    <row r="1624" spans="1:80" x14ac:dyDescent="0.2">
      <c r="A1624" s="250"/>
      <c r="B1624" s="253"/>
      <c r="C1624" s="340" t="s">
        <v>1096</v>
      </c>
      <c r="D1624" s="341"/>
      <c r="E1624" s="254">
        <v>0</v>
      </c>
      <c r="F1624" s="376"/>
      <c r="G1624" s="255"/>
      <c r="H1624" s="256"/>
      <c r="I1624" s="251"/>
      <c r="J1624" s="257"/>
      <c r="K1624" s="251"/>
      <c r="M1624" s="252" t="s">
        <v>1096</v>
      </c>
      <c r="O1624" s="241"/>
    </row>
    <row r="1625" spans="1:80" ht="22.5" x14ac:dyDescent="0.2">
      <c r="A1625" s="250"/>
      <c r="B1625" s="253"/>
      <c r="C1625" s="340" t="s">
        <v>1097</v>
      </c>
      <c r="D1625" s="341"/>
      <c r="E1625" s="254">
        <v>0</v>
      </c>
      <c r="F1625" s="376"/>
      <c r="G1625" s="255"/>
      <c r="H1625" s="256"/>
      <c r="I1625" s="251"/>
      <c r="J1625" s="257"/>
      <c r="K1625" s="251"/>
      <c r="M1625" s="252" t="s">
        <v>1097</v>
      </c>
      <c r="O1625" s="241"/>
    </row>
    <row r="1626" spans="1:80" ht="22.5" x14ac:dyDescent="0.2">
      <c r="A1626" s="250"/>
      <c r="B1626" s="253"/>
      <c r="C1626" s="340" t="s">
        <v>1077</v>
      </c>
      <c r="D1626" s="341"/>
      <c r="E1626" s="254">
        <v>0</v>
      </c>
      <c r="F1626" s="376"/>
      <c r="G1626" s="255"/>
      <c r="H1626" s="256"/>
      <c r="I1626" s="251"/>
      <c r="J1626" s="257"/>
      <c r="K1626" s="251"/>
      <c r="M1626" s="252" t="s">
        <v>1077</v>
      </c>
      <c r="O1626" s="241"/>
    </row>
    <row r="1627" spans="1:80" ht="22.5" x14ac:dyDescent="0.2">
      <c r="A1627" s="250"/>
      <c r="B1627" s="253"/>
      <c r="C1627" s="340" t="s">
        <v>1078</v>
      </c>
      <c r="D1627" s="341"/>
      <c r="E1627" s="254">
        <v>0</v>
      </c>
      <c r="F1627" s="376"/>
      <c r="G1627" s="255"/>
      <c r="H1627" s="256"/>
      <c r="I1627" s="251"/>
      <c r="J1627" s="257"/>
      <c r="K1627" s="251"/>
      <c r="M1627" s="252" t="s">
        <v>1078</v>
      </c>
      <c r="O1627" s="241"/>
    </row>
    <row r="1628" spans="1:80" x14ac:dyDescent="0.2">
      <c r="A1628" s="250"/>
      <c r="B1628" s="253"/>
      <c r="C1628" s="340" t="s">
        <v>1098</v>
      </c>
      <c r="D1628" s="341"/>
      <c r="E1628" s="254">
        <v>2</v>
      </c>
      <c r="F1628" s="376"/>
      <c r="G1628" s="255"/>
      <c r="H1628" s="256"/>
      <c r="I1628" s="251"/>
      <c r="J1628" s="257"/>
      <c r="K1628" s="251"/>
      <c r="M1628" s="252" t="s">
        <v>1098</v>
      </c>
      <c r="O1628" s="241"/>
    </row>
    <row r="1629" spans="1:80" x14ac:dyDescent="0.2">
      <c r="A1629" s="242">
        <v>154</v>
      </c>
      <c r="B1629" s="243" t="s">
        <v>1099</v>
      </c>
      <c r="C1629" s="244" t="s">
        <v>1100</v>
      </c>
      <c r="D1629" s="245" t="s">
        <v>361</v>
      </c>
      <c r="E1629" s="246">
        <v>1</v>
      </c>
      <c r="F1629" s="375"/>
      <c r="G1629" s="247">
        <f>E1629*F1629</f>
        <v>0</v>
      </c>
      <c r="H1629" s="248">
        <v>3.5000000000000003E-2</v>
      </c>
      <c r="I1629" s="249">
        <f>E1629*H1629</f>
        <v>3.5000000000000003E-2</v>
      </c>
      <c r="J1629" s="248"/>
      <c r="K1629" s="249">
        <f>E1629*J1629</f>
        <v>0</v>
      </c>
      <c r="O1629" s="241">
        <v>2</v>
      </c>
      <c r="AA1629" s="214">
        <v>12</v>
      </c>
      <c r="AB1629" s="214">
        <v>0</v>
      </c>
      <c r="AC1629" s="214">
        <v>239</v>
      </c>
      <c r="AZ1629" s="214">
        <v>2</v>
      </c>
      <c r="BA1629" s="214">
        <f>IF(AZ1629=1,G1629,0)</f>
        <v>0</v>
      </c>
      <c r="BB1629" s="214">
        <f>IF(AZ1629=2,G1629,0)</f>
        <v>0</v>
      </c>
      <c r="BC1629" s="214">
        <f>IF(AZ1629=3,G1629,0)</f>
        <v>0</v>
      </c>
      <c r="BD1629" s="214">
        <f>IF(AZ1629=4,G1629,0)</f>
        <v>0</v>
      </c>
      <c r="BE1629" s="214">
        <f>IF(AZ1629=5,G1629,0)</f>
        <v>0</v>
      </c>
      <c r="CA1629" s="241">
        <v>12</v>
      </c>
      <c r="CB1629" s="241">
        <v>0</v>
      </c>
    </row>
    <row r="1630" spans="1:80" x14ac:dyDescent="0.2">
      <c r="A1630" s="250"/>
      <c r="B1630" s="253"/>
      <c r="C1630" s="340" t="s">
        <v>1101</v>
      </c>
      <c r="D1630" s="341"/>
      <c r="E1630" s="254">
        <v>1</v>
      </c>
      <c r="F1630" s="376"/>
      <c r="G1630" s="255"/>
      <c r="H1630" s="256"/>
      <c r="I1630" s="251"/>
      <c r="J1630" s="257"/>
      <c r="K1630" s="251"/>
      <c r="M1630" s="252" t="s">
        <v>1101</v>
      </c>
      <c r="O1630" s="241"/>
    </row>
    <row r="1631" spans="1:80" x14ac:dyDescent="0.2">
      <c r="A1631" s="242">
        <v>155</v>
      </c>
      <c r="B1631" s="243" t="s">
        <v>1102</v>
      </c>
      <c r="C1631" s="244" t="s">
        <v>1103</v>
      </c>
      <c r="D1631" s="245" t="s">
        <v>361</v>
      </c>
      <c r="E1631" s="246">
        <v>4</v>
      </c>
      <c r="F1631" s="375"/>
      <c r="G1631" s="247">
        <f>E1631*F1631</f>
        <v>0</v>
      </c>
      <c r="H1631" s="248">
        <v>0</v>
      </c>
      <c r="I1631" s="249">
        <f>E1631*H1631</f>
        <v>0</v>
      </c>
      <c r="J1631" s="248"/>
      <c r="K1631" s="249">
        <f>E1631*J1631</f>
        <v>0</v>
      </c>
      <c r="O1631" s="241">
        <v>2</v>
      </c>
      <c r="AA1631" s="214">
        <v>12</v>
      </c>
      <c r="AB1631" s="214">
        <v>0</v>
      </c>
      <c r="AC1631" s="214">
        <v>9</v>
      </c>
      <c r="AZ1631" s="214">
        <v>2</v>
      </c>
      <c r="BA1631" s="214">
        <f>IF(AZ1631=1,G1631,0)</f>
        <v>0</v>
      </c>
      <c r="BB1631" s="214">
        <f>IF(AZ1631=2,G1631,0)</f>
        <v>0</v>
      </c>
      <c r="BC1631" s="214">
        <f>IF(AZ1631=3,G1631,0)</f>
        <v>0</v>
      </c>
      <c r="BD1631" s="214">
        <f>IF(AZ1631=4,G1631,0)</f>
        <v>0</v>
      </c>
      <c r="BE1631" s="214">
        <f>IF(AZ1631=5,G1631,0)</f>
        <v>0</v>
      </c>
      <c r="CA1631" s="241">
        <v>12</v>
      </c>
      <c r="CB1631" s="241">
        <v>0</v>
      </c>
    </row>
    <row r="1632" spans="1:80" x14ac:dyDescent="0.2">
      <c r="A1632" s="250"/>
      <c r="B1632" s="253"/>
      <c r="C1632" s="340" t="s">
        <v>1104</v>
      </c>
      <c r="D1632" s="341"/>
      <c r="E1632" s="254">
        <v>2</v>
      </c>
      <c r="F1632" s="376"/>
      <c r="G1632" s="255"/>
      <c r="H1632" s="256"/>
      <c r="I1632" s="251"/>
      <c r="J1632" s="257"/>
      <c r="K1632" s="251"/>
      <c r="M1632" s="252" t="s">
        <v>1104</v>
      </c>
      <c r="O1632" s="241"/>
    </row>
    <row r="1633" spans="1:80" x14ac:dyDescent="0.2">
      <c r="A1633" s="250"/>
      <c r="B1633" s="253"/>
      <c r="C1633" s="340" t="s">
        <v>970</v>
      </c>
      <c r="D1633" s="341"/>
      <c r="E1633" s="254">
        <v>1</v>
      </c>
      <c r="F1633" s="376"/>
      <c r="G1633" s="255"/>
      <c r="H1633" s="256"/>
      <c r="I1633" s="251"/>
      <c r="J1633" s="257"/>
      <c r="K1633" s="251"/>
      <c r="M1633" s="252" t="s">
        <v>970</v>
      </c>
      <c r="O1633" s="241"/>
    </row>
    <row r="1634" spans="1:80" x14ac:dyDescent="0.2">
      <c r="A1634" s="250"/>
      <c r="B1634" s="253"/>
      <c r="C1634" s="340" t="s">
        <v>1105</v>
      </c>
      <c r="D1634" s="341"/>
      <c r="E1634" s="254">
        <v>1</v>
      </c>
      <c r="F1634" s="376"/>
      <c r="G1634" s="255"/>
      <c r="H1634" s="256"/>
      <c r="I1634" s="251"/>
      <c r="J1634" s="257"/>
      <c r="K1634" s="251"/>
      <c r="M1634" s="252" t="s">
        <v>1105</v>
      </c>
      <c r="O1634" s="241"/>
    </row>
    <row r="1635" spans="1:80" x14ac:dyDescent="0.2">
      <c r="A1635" s="242">
        <v>156</v>
      </c>
      <c r="B1635" s="243" t="s">
        <v>1106</v>
      </c>
      <c r="C1635" s="244" t="s">
        <v>1107</v>
      </c>
      <c r="D1635" s="245" t="s">
        <v>361</v>
      </c>
      <c r="E1635" s="246">
        <v>1</v>
      </c>
      <c r="F1635" s="375"/>
      <c r="G1635" s="247">
        <f>E1635*F1635</f>
        <v>0</v>
      </c>
      <c r="H1635" s="248">
        <v>0</v>
      </c>
      <c r="I1635" s="249">
        <f>E1635*H1635</f>
        <v>0</v>
      </c>
      <c r="J1635" s="248"/>
      <c r="K1635" s="249">
        <f>E1635*J1635</f>
        <v>0</v>
      </c>
      <c r="O1635" s="241">
        <v>2</v>
      </c>
      <c r="AA1635" s="214">
        <v>12</v>
      </c>
      <c r="AB1635" s="214">
        <v>0</v>
      </c>
      <c r="AC1635" s="214">
        <v>236</v>
      </c>
      <c r="AZ1635" s="214">
        <v>2</v>
      </c>
      <c r="BA1635" s="214">
        <f>IF(AZ1635=1,G1635,0)</f>
        <v>0</v>
      </c>
      <c r="BB1635" s="214">
        <f>IF(AZ1635=2,G1635,0)</f>
        <v>0</v>
      </c>
      <c r="BC1635" s="214">
        <f>IF(AZ1635=3,G1635,0)</f>
        <v>0</v>
      </c>
      <c r="BD1635" s="214">
        <f>IF(AZ1635=4,G1635,0)</f>
        <v>0</v>
      </c>
      <c r="BE1635" s="214">
        <f>IF(AZ1635=5,G1635,0)</f>
        <v>0</v>
      </c>
      <c r="CA1635" s="241">
        <v>12</v>
      </c>
      <c r="CB1635" s="241">
        <v>0</v>
      </c>
    </row>
    <row r="1636" spans="1:80" ht="22.5" x14ac:dyDescent="0.2">
      <c r="A1636" s="250"/>
      <c r="B1636" s="253"/>
      <c r="C1636" s="340" t="s">
        <v>1108</v>
      </c>
      <c r="D1636" s="341"/>
      <c r="E1636" s="254">
        <v>0</v>
      </c>
      <c r="F1636" s="376"/>
      <c r="G1636" s="255"/>
      <c r="H1636" s="256"/>
      <c r="I1636" s="251"/>
      <c r="J1636" s="257"/>
      <c r="K1636" s="251"/>
      <c r="M1636" s="252" t="s">
        <v>1108</v>
      </c>
      <c r="O1636" s="241"/>
    </row>
    <row r="1637" spans="1:80" x14ac:dyDescent="0.2">
      <c r="A1637" s="250"/>
      <c r="B1637" s="253"/>
      <c r="C1637" s="340" t="s">
        <v>1101</v>
      </c>
      <c r="D1637" s="341"/>
      <c r="E1637" s="254">
        <v>1</v>
      </c>
      <c r="F1637" s="376"/>
      <c r="G1637" s="255"/>
      <c r="H1637" s="256"/>
      <c r="I1637" s="251"/>
      <c r="J1637" s="257"/>
      <c r="K1637" s="251"/>
      <c r="M1637" s="252" t="s">
        <v>1101</v>
      </c>
      <c r="O1637" s="241"/>
    </row>
    <row r="1638" spans="1:80" x14ac:dyDescent="0.2">
      <c r="A1638" s="242">
        <v>157</v>
      </c>
      <c r="B1638" s="243" t="s">
        <v>1109</v>
      </c>
      <c r="C1638" s="244" t="s">
        <v>1110</v>
      </c>
      <c r="D1638" s="245" t="s">
        <v>1073</v>
      </c>
      <c r="E1638" s="246">
        <v>154.33439999999999</v>
      </c>
      <c r="F1638" s="375"/>
      <c r="G1638" s="247">
        <f>E1638*F1638</f>
        <v>0</v>
      </c>
      <c r="H1638" s="248">
        <v>1E-3</v>
      </c>
      <c r="I1638" s="249">
        <f>E1638*H1638</f>
        <v>0.15433439999999998</v>
      </c>
      <c r="J1638" s="248"/>
      <c r="K1638" s="249">
        <f>E1638*J1638</f>
        <v>0</v>
      </c>
      <c r="O1638" s="241">
        <v>2</v>
      </c>
      <c r="AA1638" s="214">
        <v>3</v>
      </c>
      <c r="AB1638" s="214">
        <v>7</v>
      </c>
      <c r="AC1638" s="214">
        <v>148901001</v>
      </c>
      <c r="AZ1638" s="214">
        <v>2</v>
      </c>
      <c r="BA1638" s="214">
        <f>IF(AZ1638=1,G1638,0)</f>
        <v>0</v>
      </c>
      <c r="BB1638" s="214">
        <f>IF(AZ1638=2,G1638,0)</f>
        <v>0</v>
      </c>
      <c r="BC1638" s="214">
        <f>IF(AZ1638=3,G1638,0)</f>
        <v>0</v>
      </c>
      <c r="BD1638" s="214">
        <f>IF(AZ1638=4,G1638,0)</f>
        <v>0</v>
      </c>
      <c r="BE1638" s="214">
        <f>IF(AZ1638=5,G1638,0)</f>
        <v>0</v>
      </c>
      <c r="CA1638" s="241">
        <v>3</v>
      </c>
      <c r="CB1638" s="241">
        <v>7</v>
      </c>
    </row>
    <row r="1639" spans="1:80" x14ac:dyDescent="0.2">
      <c r="A1639" s="250"/>
      <c r="B1639" s="253"/>
      <c r="C1639" s="340" t="s">
        <v>1079</v>
      </c>
      <c r="D1639" s="341"/>
      <c r="E1639" s="254">
        <v>0</v>
      </c>
      <c r="F1639" s="376"/>
      <c r="G1639" s="255"/>
      <c r="H1639" s="256"/>
      <c r="I1639" s="251"/>
      <c r="J1639" s="257"/>
      <c r="K1639" s="251"/>
      <c r="M1639" s="252" t="s">
        <v>1079</v>
      </c>
      <c r="O1639" s="241"/>
    </row>
    <row r="1640" spans="1:80" x14ac:dyDescent="0.2">
      <c r="A1640" s="250"/>
      <c r="B1640" s="253"/>
      <c r="C1640" s="340" t="s">
        <v>1080</v>
      </c>
      <c r="D1640" s="341"/>
      <c r="E1640" s="254">
        <v>21.093599999999999</v>
      </c>
      <c r="F1640" s="376"/>
      <c r="G1640" s="255"/>
      <c r="H1640" s="256"/>
      <c r="I1640" s="251"/>
      <c r="J1640" s="257"/>
      <c r="K1640" s="251"/>
      <c r="M1640" s="252" t="s">
        <v>1080</v>
      </c>
      <c r="O1640" s="241"/>
    </row>
    <row r="1641" spans="1:80" x14ac:dyDescent="0.2">
      <c r="A1641" s="250"/>
      <c r="B1641" s="253"/>
      <c r="C1641" s="340" t="s">
        <v>1081</v>
      </c>
      <c r="D1641" s="341"/>
      <c r="E1641" s="254">
        <v>31.389600000000002</v>
      </c>
      <c r="F1641" s="376"/>
      <c r="G1641" s="255"/>
      <c r="H1641" s="256"/>
      <c r="I1641" s="251"/>
      <c r="J1641" s="257"/>
      <c r="K1641" s="251"/>
      <c r="M1641" s="252" t="s">
        <v>1081</v>
      </c>
      <c r="O1641" s="241"/>
    </row>
    <row r="1642" spans="1:80" x14ac:dyDescent="0.2">
      <c r="A1642" s="250"/>
      <c r="B1642" s="253"/>
      <c r="C1642" s="340" t="s">
        <v>1082</v>
      </c>
      <c r="D1642" s="341"/>
      <c r="E1642" s="254">
        <v>25.977599999999999</v>
      </c>
      <c r="F1642" s="376"/>
      <c r="G1642" s="255"/>
      <c r="H1642" s="256"/>
      <c r="I1642" s="251"/>
      <c r="J1642" s="257"/>
      <c r="K1642" s="251"/>
      <c r="M1642" s="252" t="s">
        <v>1082</v>
      </c>
      <c r="O1642" s="241"/>
    </row>
    <row r="1643" spans="1:80" x14ac:dyDescent="0.2">
      <c r="A1643" s="250"/>
      <c r="B1643" s="253"/>
      <c r="C1643" s="347" t="s">
        <v>187</v>
      </c>
      <c r="D1643" s="341"/>
      <c r="E1643" s="278">
        <v>78.460799999999992</v>
      </c>
      <c r="F1643" s="376"/>
      <c r="G1643" s="255"/>
      <c r="H1643" s="256"/>
      <c r="I1643" s="251"/>
      <c r="J1643" s="257"/>
      <c r="K1643" s="251"/>
      <c r="M1643" s="252" t="s">
        <v>187</v>
      </c>
      <c r="O1643" s="241"/>
    </row>
    <row r="1644" spans="1:80" x14ac:dyDescent="0.2">
      <c r="A1644" s="250"/>
      <c r="B1644" s="253"/>
      <c r="C1644" s="340" t="s">
        <v>1083</v>
      </c>
      <c r="D1644" s="341"/>
      <c r="E1644" s="254">
        <v>0</v>
      </c>
      <c r="F1644" s="376"/>
      <c r="G1644" s="255"/>
      <c r="H1644" s="256"/>
      <c r="I1644" s="251"/>
      <c r="J1644" s="257"/>
      <c r="K1644" s="251"/>
      <c r="M1644" s="252" t="s">
        <v>1083</v>
      </c>
      <c r="O1644" s="241"/>
    </row>
    <row r="1645" spans="1:80" x14ac:dyDescent="0.2">
      <c r="A1645" s="250"/>
      <c r="B1645" s="253"/>
      <c r="C1645" s="340" t="s">
        <v>1084</v>
      </c>
      <c r="D1645" s="341"/>
      <c r="E1645" s="254">
        <v>15.8202</v>
      </c>
      <c r="F1645" s="376"/>
      <c r="G1645" s="255"/>
      <c r="H1645" s="256"/>
      <c r="I1645" s="251"/>
      <c r="J1645" s="257"/>
      <c r="K1645" s="251"/>
      <c r="M1645" s="252" t="s">
        <v>1084</v>
      </c>
      <c r="O1645" s="241"/>
    </row>
    <row r="1646" spans="1:80" x14ac:dyDescent="0.2">
      <c r="A1646" s="250"/>
      <c r="B1646" s="253"/>
      <c r="C1646" s="340" t="s">
        <v>1085</v>
      </c>
      <c r="D1646" s="341"/>
      <c r="E1646" s="254">
        <v>43.837200000000003</v>
      </c>
      <c r="F1646" s="376"/>
      <c r="G1646" s="255"/>
      <c r="H1646" s="256"/>
      <c r="I1646" s="251"/>
      <c r="J1646" s="257"/>
      <c r="K1646" s="251"/>
      <c r="M1646" s="252" t="s">
        <v>1085</v>
      </c>
      <c r="O1646" s="241"/>
    </row>
    <row r="1647" spans="1:80" x14ac:dyDescent="0.2">
      <c r="A1647" s="250"/>
      <c r="B1647" s="253"/>
      <c r="C1647" s="347" t="s">
        <v>187</v>
      </c>
      <c r="D1647" s="341"/>
      <c r="E1647" s="278">
        <v>59.657400000000003</v>
      </c>
      <c r="F1647" s="376"/>
      <c r="G1647" s="255"/>
      <c r="H1647" s="256"/>
      <c r="I1647" s="251"/>
      <c r="J1647" s="257"/>
      <c r="K1647" s="251"/>
      <c r="M1647" s="252" t="s">
        <v>187</v>
      </c>
      <c r="O1647" s="241"/>
    </row>
    <row r="1648" spans="1:80" x14ac:dyDescent="0.2">
      <c r="A1648" s="250"/>
      <c r="B1648" s="253"/>
      <c r="C1648" s="340" t="s">
        <v>1086</v>
      </c>
      <c r="D1648" s="341"/>
      <c r="E1648" s="254">
        <v>0</v>
      </c>
      <c r="F1648" s="376"/>
      <c r="G1648" s="255"/>
      <c r="H1648" s="256"/>
      <c r="I1648" s="251"/>
      <c r="J1648" s="257"/>
      <c r="K1648" s="251"/>
      <c r="M1648" s="252" t="s">
        <v>1086</v>
      </c>
      <c r="O1648" s="241"/>
    </row>
    <row r="1649" spans="1:80" x14ac:dyDescent="0.2">
      <c r="A1649" s="250"/>
      <c r="B1649" s="253"/>
      <c r="C1649" s="340" t="s">
        <v>1087</v>
      </c>
      <c r="D1649" s="341"/>
      <c r="E1649" s="254">
        <v>4.0392000000000001</v>
      </c>
      <c r="F1649" s="376"/>
      <c r="G1649" s="255"/>
      <c r="H1649" s="256"/>
      <c r="I1649" s="251"/>
      <c r="J1649" s="257"/>
      <c r="K1649" s="251"/>
      <c r="M1649" s="252" t="s">
        <v>1087</v>
      </c>
      <c r="O1649" s="241"/>
    </row>
    <row r="1650" spans="1:80" x14ac:dyDescent="0.2">
      <c r="A1650" s="250"/>
      <c r="B1650" s="253"/>
      <c r="C1650" s="340" t="s">
        <v>1088</v>
      </c>
      <c r="D1650" s="341"/>
      <c r="E1650" s="254">
        <v>12.177</v>
      </c>
      <c r="F1650" s="376"/>
      <c r="G1650" s="255"/>
      <c r="H1650" s="256"/>
      <c r="I1650" s="251"/>
      <c r="J1650" s="257"/>
      <c r="K1650" s="251"/>
      <c r="M1650" s="252" t="s">
        <v>1088</v>
      </c>
      <c r="O1650" s="241"/>
    </row>
    <row r="1651" spans="1:80" x14ac:dyDescent="0.2">
      <c r="A1651" s="250"/>
      <c r="B1651" s="253"/>
      <c r="C1651" s="347" t="s">
        <v>187</v>
      </c>
      <c r="D1651" s="341"/>
      <c r="E1651" s="278">
        <v>16.216200000000001</v>
      </c>
      <c r="F1651" s="376"/>
      <c r="G1651" s="255"/>
      <c r="H1651" s="256"/>
      <c r="I1651" s="251"/>
      <c r="J1651" s="257"/>
      <c r="K1651" s="251"/>
      <c r="M1651" s="252" t="s">
        <v>187</v>
      </c>
      <c r="O1651" s="241"/>
    </row>
    <row r="1652" spans="1:80" x14ac:dyDescent="0.2">
      <c r="A1652" s="242">
        <v>158</v>
      </c>
      <c r="B1652" s="243" t="s">
        <v>1111</v>
      </c>
      <c r="C1652" s="244" t="s">
        <v>1112</v>
      </c>
      <c r="D1652" s="245" t="s">
        <v>126</v>
      </c>
      <c r="E1652" s="246">
        <v>1.2295844</v>
      </c>
      <c r="F1652" s="375"/>
      <c r="G1652" s="247">
        <f>E1652*F1652</f>
        <v>0</v>
      </c>
      <c r="H1652" s="248">
        <v>0</v>
      </c>
      <c r="I1652" s="249">
        <f>E1652*H1652</f>
        <v>0</v>
      </c>
      <c r="J1652" s="248"/>
      <c r="K1652" s="249">
        <f>E1652*J1652</f>
        <v>0</v>
      </c>
      <c r="O1652" s="241">
        <v>2</v>
      </c>
      <c r="AA1652" s="214">
        <v>7</v>
      </c>
      <c r="AB1652" s="214">
        <v>1001</v>
      </c>
      <c r="AC1652" s="214">
        <v>5</v>
      </c>
      <c r="AZ1652" s="214">
        <v>2</v>
      </c>
      <c r="BA1652" s="214">
        <f>IF(AZ1652=1,G1652,0)</f>
        <v>0</v>
      </c>
      <c r="BB1652" s="214">
        <f>IF(AZ1652=2,G1652,0)</f>
        <v>0</v>
      </c>
      <c r="BC1652" s="214">
        <f>IF(AZ1652=3,G1652,0)</f>
        <v>0</v>
      </c>
      <c r="BD1652" s="214">
        <f>IF(AZ1652=4,G1652,0)</f>
        <v>0</v>
      </c>
      <c r="BE1652" s="214">
        <f>IF(AZ1652=5,G1652,0)</f>
        <v>0</v>
      </c>
      <c r="CA1652" s="241">
        <v>7</v>
      </c>
      <c r="CB1652" s="241">
        <v>1001</v>
      </c>
    </row>
    <row r="1653" spans="1:80" x14ac:dyDescent="0.2">
      <c r="A1653" s="258"/>
      <c r="B1653" s="259" t="s">
        <v>102</v>
      </c>
      <c r="C1653" s="260" t="s">
        <v>1070</v>
      </c>
      <c r="D1653" s="261"/>
      <c r="E1653" s="262"/>
      <c r="F1653" s="377"/>
      <c r="G1653" s="264">
        <f>SUM(G1598:G1652)</f>
        <v>0</v>
      </c>
      <c r="H1653" s="265"/>
      <c r="I1653" s="266">
        <f>SUM(I1598:I1652)</f>
        <v>1.393178864</v>
      </c>
      <c r="J1653" s="265"/>
      <c r="K1653" s="266">
        <f>SUM(K1598:K1652)</f>
        <v>-0.12</v>
      </c>
      <c r="O1653" s="241">
        <v>4</v>
      </c>
      <c r="BA1653" s="267">
        <f>SUM(BA1598:BA1652)</f>
        <v>0</v>
      </c>
      <c r="BB1653" s="267">
        <f>SUM(BB1598:BB1652)</f>
        <v>0</v>
      </c>
      <c r="BC1653" s="267">
        <f>SUM(BC1598:BC1652)</f>
        <v>0</v>
      </c>
      <c r="BD1653" s="267">
        <f>SUM(BD1598:BD1652)</f>
        <v>0</v>
      </c>
      <c r="BE1653" s="267">
        <f>SUM(BE1598:BE1652)</f>
        <v>0</v>
      </c>
    </row>
    <row r="1654" spans="1:80" x14ac:dyDescent="0.2">
      <c r="A1654" s="231" t="s">
        <v>98</v>
      </c>
      <c r="B1654" s="232" t="s">
        <v>1113</v>
      </c>
      <c r="C1654" s="233" t="s">
        <v>1114</v>
      </c>
      <c r="D1654" s="234"/>
      <c r="E1654" s="235"/>
      <c r="F1654" s="378"/>
      <c r="G1654" s="236"/>
      <c r="H1654" s="237"/>
      <c r="I1654" s="238"/>
      <c r="J1654" s="239"/>
      <c r="K1654" s="240"/>
      <c r="O1654" s="241">
        <v>1</v>
      </c>
    </row>
    <row r="1655" spans="1:80" ht="22.5" x14ac:dyDescent="0.2">
      <c r="A1655" s="242">
        <v>159</v>
      </c>
      <c r="B1655" s="243" t="s">
        <v>1116</v>
      </c>
      <c r="C1655" s="244" t="s">
        <v>1117</v>
      </c>
      <c r="D1655" s="245" t="s">
        <v>112</v>
      </c>
      <c r="E1655" s="246">
        <v>42.664999999999999</v>
      </c>
      <c r="F1655" s="375"/>
      <c r="G1655" s="247">
        <f>E1655*F1655</f>
        <v>0</v>
      </c>
      <c r="H1655" s="248">
        <v>1.7000000000000001E-2</v>
      </c>
      <c r="I1655" s="249">
        <f>E1655*H1655</f>
        <v>0.72530500000000009</v>
      </c>
      <c r="J1655" s="248"/>
      <c r="K1655" s="249">
        <f>E1655*J1655</f>
        <v>0</v>
      </c>
      <c r="O1655" s="241">
        <v>2</v>
      </c>
      <c r="AA1655" s="214">
        <v>12</v>
      </c>
      <c r="AB1655" s="214">
        <v>0</v>
      </c>
      <c r="AC1655" s="214">
        <v>168</v>
      </c>
      <c r="AZ1655" s="214">
        <v>2</v>
      </c>
      <c r="BA1655" s="214">
        <f>IF(AZ1655=1,G1655,0)</f>
        <v>0</v>
      </c>
      <c r="BB1655" s="214">
        <f>IF(AZ1655=2,G1655,0)</f>
        <v>0</v>
      </c>
      <c r="BC1655" s="214">
        <f>IF(AZ1655=3,G1655,0)</f>
        <v>0</v>
      </c>
      <c r="BD1655" s="214">
        <f>IF(AZ1655=4,G1655,0)</f>
        <v>0</v>
      </c>
      <c r="BE1655" s="214">
        <f>IF(AZ1655=5,G1655,0)</f>
        <v>0</v>
      </c>
      <c r="CA1655" s="241">
        <v>12</v>
      </c>
      <c r="CB1655" s="241">
        <v>0</v>
      </c>
    </row>
    <row r="1656" spans="1:80" x14ac:dyDescent="0.2">
      <c r="A1656" s="250"/>
      <c r="B1656" s="253"/>
      <c r="C1656" s="340" t="s">
        <v>1118</v>
      </c>
      <c r="D1656" s="341"/>
      <c r="E1656" s="254">
        <v>0</v>
      </c>
      <c r="F1656" s="376"/>
      <c r="G1656" s="255"/>
      <c r="H1656" s="256"/>
      <c r="I1656" s="251"/>
      <c r="J1656" s="257"/>
      <c r="K1656" s="251"/>
      <c r="M1656" s="252" t="s">
        <v>1118</v>
      </c>
      <c r="O1656" s="241"/>
    </row>
    <row r="1657" spans="1:80" ht="22.5" x14ac:dyDescent="0.2">
      <c r="A1657" s="250"/>
      <c r="B1657" s="253"/>
      <c r="C1657" s="340" t="s">
        <v>1119</v>
      </c>
      <c r="D1657" s="341"/>
      <c r="E1657" s="254">
        <v>0</v>
      </c>
      <c r="F1657" s="376"/>
      <c r="G1657" s="255"/>
      <c r="H1657" s="256"/>
      <c r="I1657" s="251"/>
      <c r="J1657" s="257"/>
      <c r="K1657" s="251"/>
      <c r="M1657" s="252" t="s">
        <v>1119</v>
      </c>
      <c r="O1657" s="241"/>
    </row>
    <row r="1658" spans="1:80" ht="22.5" x14ac:dyDescent="0.2">
      <c r="A1658" s="250"/>
      <c r="B1658" s="253"/>
      <c r="C1658" s="340" t="s">
        <v>1120</v>
      </c>
      <c r="D1658" s="341"/>
      <c r="E1658" s="254">
        <v>0</v>
      </c>
      <c r="F1658" s="376"/>
      <c r="G1658" s="255"/>
      <c r="H1658" s="256"/>
      <c r="I1658" s="251"/>
      <c r="J1658" s="257"/>
      <c r="K1658" s="251"/>
      <c r="M1658" s="252" t="s">
        <v>1120</v>
      </c>
      <c r="O1658" s="241"/>
    </row>
    <row r="1659" spans="1:80" x14ac:dyDescent="0.2">
      <c r="A1659" s="250"/>
      <c r="B1659" s="253"/>
      <c r="C1659" s="340" t="s">
        <v>1121</v>
      </c>
      <c r="D1659" s="341"/>
      <c r="E1659" s="254">
        <v>0</v>
      </c>
      <c r="F1659" s="376"/>
      <c r="G1659" s="255"/>
      <c r="H1659" s="256"/>
      <c r="I1659" s="251"/>
      <c r="J1659" s="257"/>
      <c r="K1659" s="251"/>
      <c r="M1659" s="252" t="s">
        <v>1121</v>
      </c>
      <c r="O1659" s="241"/>
    </row>
    <row r="1660" spans="1:80" x14ac:dyDescent="0.2">
      <c r="A1660" s="250"/>
      <c r="B1660" s="253"/>
      <c r="C1660" s="340" t="s">
        <v>1122</v>
      </c>
      <c r="D1660" s="341"/>
      <c r="E1660" s="254">
        <v>0</v>
      </c>
      <c r="F1660" s="376"/>
      <c r="G1660" s="255"/>
      <c r="H1660" s="256"/>
      <c r="I1660" s="251"/>
      <c r="J1660" s="257"/>
      <c r="K1660" s="251"/>
      <c r="M1660" s="252" t="s">
        <v>1122</v>
      </c>
      <c r="O1660" s="241"/>
    </row>
    <row r="1661" spans="1:80" x14ac:dyDescent="0.2">
      <c r="A1661" s="250"/>
      <c r="B1661" s="253"/>
      <c r="C1661" s="340" t="s">
        <v>1123</v>
      </c>
      <c r="D1661" s="341"/>
      <c r="E1661" s="254">
        <v>0</v>
      </c>
      <c r="F1661" s="376"/>
      <c r="G1661" s="255"/>
      <c r="H1661" s="256"/>
      <c r="I1661" s="251"/>
      <c r="J1661" s="257"/>
      <c r="K1661" s="251"/>
      <c r="M1661" s="252" t="s">
        <v>1123</v>
      </c>
      <c r="O1661" s="241"/>
    </row>
    <row r="1662" spans="1:80" x14ac:dyDescent="0.2">
      <c r="A1662" s="250"/>
      <c r="B1662" s="253"/>
      <c r="C1662" s="340" t="s">
        <v>1124</v>
      </c>
      <c r="D1662" s="341"/>
      <c r="E1662" s="254">
        <v>0</v>
      </c>
      <c r="F1662" s="376"/>
      <c r="G1662" s="255"/>
      <c r="H1662" s="256"/>
      <c r="I1662" s="251"/>
      <c r="J1662" s="257"/>
      <c r="K1662" s="251"/>
      <c r="M1662" s="252" t="s">
        <v>1124</v>
      </c>
      <c r="O1662" s="241"/>
    </row>
    <row r="1663" spans="1:80" x14ac:dyDescent="0.2">
      <c r="A1663" s="250"/>
      <c r="B1663" s="253"/>
      <c r="C1663" s="340" t="s">
        <v>1125</v>
      </c>
      <c r="D1663" s="341"/>
      <c r="E1663" s="254">
        <v>0</v>
      </c>
      <c r="F1663" s="376"/>
      <c r="G1663" s="255"/>
      <c r="H1663" s="256"/>
      <c r="I1663" s="251"/>
      <c r="J1663" s="257"/>
      <c r="K1663" s="251"/>
      <c r="M1663" s="252" t="s">
        <v>1125</v>
      </c>
      <c r="O1663" s="241"/>
    </row>
    <row r="1664" spans="1:80" x14ac:dyDescent="0.2">
      <c r="A1664" s="250"/>
      <c r="B1664" s="253"/>
      <c r="C1664" s="340" t="s">
        <v>1126</v>
      </c>
      <c r="D1664" s="341"/>
      <c r="E1664" s="254">
        <v>0</v>
      </c>
      <c r="F1664" s="376"/>
      <c r="G1664" s="255"/>
      <c r="H1664" s="256"/>
      <c r="I1664" s="251"/>
      <c r="J1664" s="257"/>
      <c r="K1664" s="251"/>
      <c r="M1664" s="252" t="s">
        <v>1126</v>
      </c>
      <c r="O1664" s="241"/>
    </row>
    <row r="1665" spans="1:15" ht="22.5" x14ac:dyDescent="0.2">
      <c r="A1665" s="250"/>
      <c r="B1665" s="253"/>
      <c r="C1665" s="340" t="s">
        <v>693</v>
      </c>
      <c r="D1665" s="341"/>
      <c r="E1665" s="254">
        <v>0</v>
      </c>
      <c r="F1665" s="376"/>
      <c r="G1665" s="255"/>
      <c r="H1665" s="256"/>
      <c r="I1665" s="251"/>
      <c r="J1665" s="257"/>
      <c r="K1665" s="251"/>
      <c r="M1665" s="252" t="s">
        <v>693</v>
      </c>
      <c r="O1665" s="241"/>
    </row>
    <row r="1666" spans="1:15" x14ac:dyDescent="0.2">
      <c r="A1666" s="250"/>
      <c r="B1666" s="253"/>
      <c r="C1666" s="340" t="s">
        <v>322</v>
      </c>
      <c r="D1666" s="341"/>
      <c r="E1666" s="254">
        <v>1.08</v>
      </c>
      <c r="F1666" s="376"/>
      <c r="G1666" s="255"/>
      <c r="H1666" s="256"/>
      <c r="I1666" s="251"/>
      <c r="J1666" s="257"/>
      <c r="K1666" s="251"/>
      <c r="M1666" s="252" t="s">
        <v>322</v>
      </c>
      <c r="O1666" s="241"/>
    </row>
    <row r="1667" spans="1:15" x14ac:dyDescent="0.2">
      <c r="A1667" s="250"/>
      <c r="B1667" s="253"/>
      <c r="C1667" s="340" t="s">
        <v>323</v>
      </c>
      <c r="D1667" s="341"/>
      <c r="E1667" s="254">
        <v>10.8</v>
      </c>
      <c r="F1667" s="376"/>
      <c r="G1667" s="255"/>
      <c r="H1667" s="256"/>
      <c r="I1667" s="251"/>
      <c r="J1667" s="257"/>
      <c r="K1667" s="251"/>
      <c r="M1667" s="252" t="s">
        <v>323</v>
      </c>
      <c r="O1667" s="241"/>
    </row>
    <row r="1668" spans="1:15" x14ac:dyDescent="0.2">
      <c r="A1668" s="250"/>
      <c r="B1668" s="253"/>
      <c r="C1668" s="340" t="s">
        <v>324</v>
      </c>
      <c r="D1668" s="341"/>
      <c r="E1668" s="254">
        <v>1.7250000000000001</v>
      </c>
      <c r="F1668" s="376"/>
      <c r="G1668" s="255"/>
      <c r="H1668" s="256"/>
      <c r="I1668" s="251"/>
      <c r="J1668" s="257"/>
      <c r="K1668" s="251"/>
      <c r="M1668" s="252" t="s">
        <v>324</v>
      </c>
      <c r="O1668" s="241"/>
    </row>
    <row r="1669" spans="1:15" x14ac:dyDescent="0.2">
      <c r="A1669" s="250"/>
      <c r="B1669" s="253"/>
      <c r="C1669" s="340" t="s">
        <v>325</v>
      </c>
      <c r="D1669" s="341"/>
      <c r="E1669" s="254">
        <v>3.06</v>
      </c>
      <c r="F1669" s="376"/>
      <c r="G1669" s="255"/>
      <c r="H1669" s="256"/>
      <c r="I1669" s="251"/>
      <c r="J1669" s="257"/>
      <c r="K1669" s="251"/>
      <c r="M1669" s="252" t="s">
        <v>325</v>
      </c>
      <c r="O1669" s="241"/>
    </row>
    <row r="1670" spans="1:15" x14ac:dyDescent="0.2">
      <c r="A1670" s="250"/>
      <c r="B1670" s="253"/>
      <c r="C1670" s="340" t="s">
        <v>326</v>
      </c>
      <c r="D1670" s="341"/>
      <c r="E1670" s="254">
        <v>0.57750000000000001</v>
      </c>
      <c r="F1670" s="376"/>
      <c r="G1670" s="255"/>
      <c r="H1670" s="256"/>
      <c r="I1670" s="251"/>
      <c r="J1670" s="257"/>
      <c r="K1670" s="251"/>
      <c r="M1670" s="252" t="s">
        <v>326</v>
      </c>
      <c r="O1670" s="241"/>
    </row>
    <row r="1671" spans="1:15" x14ac:dyDescent="0.2">
      <c r="A1671" s="250"/>
      <c r="B1671" s="253"/>
      <c r="C1671" s="340" t="s">
        <v>327</v>
      </c>
      <c r="D1671" s="341"/>
      <c r="E1671" s="254">
        <v>1.08</v>
      </c>
      <c r="F1671" s="376"/>
      <c r="G1671" s="255"/>
      <c r="H1671" s="256"/>
      <c r="I1671" s="251"/>
      <c r="J1671" s="257"/>
      <c r="K1671" s="251"/>
      <c r="M1671" s="252" t="s">
        <v>327</v>
      </c>
      <c r="O1671" s="241"/>
    </row>
    <row r="1672" spans="1:15" x14ac:dyDescent="0.2">
      <c r="A1672" s="250"/>
      <c r="B1672" s="253"/>
      <c r="C1672" s="340" t="s">
        <v>328</v>
      </c>
      <c r="D1672" s="341"/>
      <c r="E1672" s="254">
        <v>2.645</v>
      </c>
      <c r="F1672" s="376"/>
      <c r="G1672" s="255"/>
      <c r="H1672" s="256"/>
      <c r="I1672" s="251"/>
      <c r="J1672" s="257"/>
      <c r="K1672" s="251"/>
      <c r="M1672" s="252" t="s">
        <v>328</v>
      </c>
      <c r="O1672" s="241"/>
    </row>
    <row r="1673" spans="1:15" x14ac:dyDescent="0.2">
      <c r="A1673" s="250"/>
      <c r="B1673" s="253"/>
      <c r="C1673" s="340" t="s">
        <v>329</v>
      </c>
      <c r="D1673" s="341"/>
      <c r="E1673" s="254">
        <v>1.8</v>
      </c>
      <c r="F1673" s="376"/>
      <c r="G1673" s="255"/>
      <c r="H1673" s="256"/>
      <c r="I1673" s="251"/>
      <c r="J1673" s="257"/>
      <c r="K1673" s="251"/>
      <c r="M1673" s="252" t="s">
        <v>329</v>
      </c>
      <c r="O1673" s="241"/>
    </row>
    <row r="1674" spans="1:15" x14ac:dyDescent="0.2">
      <c r="A1674" s="250"/>
      <c r="B1674" s="253"/>
      <c r="C1674" s="340" t="s">
        <v>330</v>
      </c>
      <c r="D1674" s="341"/>
      <c r="E1674" s="254">
        <v>1.44</v>
      </c>
      <c r="F1674" s="376"/>
      <c r="G1674" s="255"/>
      <c r="H1674" s="256"/>
      <c r="I1674" s="251"/>
      <c r="J1674" s="257"/>
      <c r="K1674" s="251"/>
      <c r="M1674" s="252" t="s">
        <v>330</v>
      </c>
      <c r="O1674" s="241"/>
    </row>
    <row r="1675" spans="1:15" x14ac:dyDescent="0.2">
      <c r="A1675" s="250"/>
      <c r="B1675" s="253"/>
      <c r="C1675" s="340" t="s">
        <v>331</v>
      </c>
      <c r="D1675" s="341"/>
      <c r="E1675" s="254">
        <v>3.6</v>
      </c>
      <c r="F1675" s="376"/>
      <c r="G1675" s="255"/>
      <c r="H1675" s="256"/>
      <c r="I1675" s="251"/>
      <c r="J1675" s="257"/>
      <c r="K1675" s="251"/>
      <c r="M1675" s="252" t="s">
        <v>331</v>
      </c>
      <c r="O1675" s="241"/>
    </row>
    <row r="1676" spans="1:15" x14ac:dyDescent="0.2">
      <c r="A1676" s="250"/>
      <c r="B1676" s="253"/>
      <c r="C1676" s="340" t="s">
        <v>332</v>
      </c>
      <c r="D1676" s="341"/>
      <c r="E1676" s="254">
        <v>0.42</v>
      </c>
      <c r="F1676" s="376"/>
      <c r="G1676" s="255"/>
      <c r="H1676" s="256"/>
      <c r="I1676" s="251"/>
      <c r="J1676" s="257"/>
      <c r="K1676" s="251"/>
      <c r="M1676" s="252" t="s">
        <v>332</v>
      </c>
      <c r="O1676" s="241"/>
    </row>
    <row r="1677" spans="1:15" x14ac:dyDescent="0.2">
      <c r="A1677" s="250"/>
      <c r="B1677" s="253"/>
      <c r="C1677" s="340" t="s">
        <v>333</v>
      </c>
      <c r="D1677" s="341"/>
      <c r="E1677" s="254">
        <v>2.5</v>
      </c>
      <c r="F1677" s="376"/>
      <c r="G1677" s="255"/>
      <c r="H1677" s="256"/>
      <c r="I1677" s="251"/>
      <c r="J1677" s="257"/>
      <c r="K1677" s="251"/>
      <c r="M1677" s="252" t="s">
        <v>333</v>
      </c>
      <c r="O1677" s="241"/>
    </row>
    <row r="1678" spans="1:15" x14ac:dyDescent="0.2">
      <c r="A1678" s="250"/>
      <c r="B1678" s="253"/>
      <c r="C1678" s="340" t="s">
        <v>334</v>
      </c>
      <c r="D1678" s="341"/>
      <c r="E1678" s="254">
        <v>1.44</v>
      </c>
      <c r="F1678" s="376"/>
      <c r="G1678" s="255"/>
      <c r="H1678" s="256"/>
      <c r="I1678" s="251"/>
      <c r="J1678" s="257"/>
      <c r="K1678" s="251"/>
      <c r="M1678" s="252" t="s">
        <v>334</v>
      </c>
      <c r="O1678" s="241"/>
    </row>
    <row r="1679" spans="1:15" x14ac:dyDescent="0.2">
      <c r="A1679" s="250"/>
      <c r="B1679" s="253"/>
      <c r="C1679" s="340" t="s">
        <v>335</v>
      </c>
      <c r="D1679" s="341"/>
      <c r="E1679" s="254">
        <v>0.55000000000000004</v>
      </c>
      <c r="F1679" s="376"/>
      <c r="G1679" s="255"/>
      <c r="H1679" s="256"/>
      <c r="I1679" s="251"/>
      <c r="J1679" s="257"/>
      <c r="K1679" s="251"/>
      <c r="M1679" s="252" t="s">
        <v>335</v>
      </c>
      <c r="O1679" s="241"/>
    </row>
    <row r="1680" spans="1:15" x14ac:dyDescent="0.2">
      <c r="A1680" s="250"/>
      <c r="B1680" s="253"/>
      <c r="C1680" s="340" t="s">
        <v>336</v>
      </c>
      <c r="D1680" s="341"/>
      <c r="E1680" s="254">
        <v>0.45</v>
      </c>
      <c r="F1680" s="376"/>
      <c r="G1680" s="255"/>
      <c r="H1680" s="256"/>
      <c r="I1680" s="251"/>
      <c r="J1680" s="257"/>
      <c r="K1680" s="251"/>
      <c r="M1680" s="252" t="s">
        <v>336</v>
      </c>
      <c r="O1680" s="241"/>
    </row>
    <row r="1681" spans="1:80" x14ac:dyDescent="0.2">
      <c r="A1681" s="250"/>
      <c r="B1681" s="253"/>
      <c r="C1681" s="340" t="s">
        <v>337</v>
      </c>
      <c r="D1681" s="341"/>
      <c r="E1681" s="254">
        <v>8.6974999999999998</v>
      </c>
      <c r="F1681" s="376"/>
      <c r="G1681" s="255"/>
      <c r="H1681" s="256"/>
      <c r="I1681" s="251"/>
      <c r="J1681" s="257"/>
      <c r="K1681" s="251"/>
      <c r="M1681" s="252" t="s">
        <v>337</v>
      </c>
      <c r="O1681" s="241"/>
    </row>
    <row r="1682" spans="1:80" x14ac:dyDescent="0.2">
      <c r="A1682" s="250"/>
      <c r="B1682" s="253"/>
      <c r="C1682" s="340" t="s">
        <v>338</v>
      </c>
      <c r="D1682" s="341"/>
      <c r="E1682" s="254">
        <v>0.8</v>
      </c>
      <c r="F1682" s="376"/>
      <c r="G1682" s="255"/>
      <c r="H1682" s="256"/>
      <c r="I1682" s="251"/>
      <c r="J1682" s="257"/>
      <c r="K1682" s="251"/>
      <c r="M1682" s="252" t="s">
        <v>338</v>
      </c>
      <c r="O1682" s="241"/>
    </row>
    <row r="1683" spans="1:80" ht="22.5" x14ac:dyDescent="0.2">
      <c r="A1683" s="242">
        <v>160</v>
      </c>
      <c r="B1683" s="243" t="s">
        <v>1127</v>
      </c>
      <c r="C1683" s="244" t="s">
        <v>1128</v>
      </c>
      <c r="D1683" s="245" t="s">
        <v>112</v>
      </c>
      <c r="E1683" s="246">
        <v>12.8</v>
      </c>
      <c r="F1683" s="375"/>
      <c r="G1683" s="247">
        <f>E1683*F1683</f>
        <v>0</v>
      </c>
      <c r="H1683" s="248">
        <v>1.7000000000000001E-2</v>
      </c>
      <c r="I1683" s="249">
        <f>E1683*H1683</f>
        <v>0.21760000000000002</v>
      </c>
      <c r="J1683" s="248"/>
      <c r="K1683" s="249">
        <f>E1683*J1683</f>
        <v>0</v>
      </c>
      <c r="O1683" s="241">
        <v>2</v>
      </c>
      <c r="AA1683" s="214">
        <v>12</v>
      </c>
      <c r="AB1683" s="214">
        <v>0</v>
      </c>
      <c r="AC1683" s="214">
        <v>205</v>
      </c>
      <c r="AZ1683" s="214">
        <v>2</v>
      </c>
      <c r="BA1683" s="214">
        <f>IF(AZ1683=1,G1683,0)</f>
        <v>0</v>
      </c>
      <c r="BB1683" s="214">
        <f>IF(AZ1683=2,G1683,0)</f>
        <v>0</v>
      </c>
      <c r="BC1683" s="214">
        <f>IF(AZ1683=3,G1683,0)</f>
        <v>0</v>
      </c>
      <c r="BD1683" s="214">
        <f>IF(AZ1683=4,G1683,0)</f>
        <v>0</v>
      </c>
      <c r="BE1683" s="214">
        <f>IF(AZ1683=5,G1683,0)</f>
        <v>0</v>
      </c>
      <c r="CA1683" s="241">
        <v>12</v>
      </c>
      <c r="CB1683" s="241">
        <v>0</v>
      </c>
    </row>
    <row r="1684" spans="1:80" ht="22.5" x14ac:dyDescent="0.2">
      <c r="A1684" s="250"/>
      <c r="B1684" s="253"/>
      <c r="C1684" s="340" t="s">
        <v>1129</v>
      </c>
      <c r="D1684" s="341"/>
      <c r="E1684" s="254">
        <v>0</v>
      </c>
      <c r="F1684" s="376"/>
      <c r="G1684" s="255"/>
      <c r="H1684" s="256"/>
      <c r="I1684" s="251"/>
      <c r="J1684" s="257"/>
      <c r="K1684" s="251"/>
      <c r="M1684" s="252" t="s">
        <v>1129</v>
      </c>
      <c r="O1684" s="241"/>
    </row>
    <row r="1685" spans="1:80" x14ac:dyDescent="0.2">
      <c r="A1685" s="250"/>
      <c r="B1685" s="253"/>
      <c r="C1685" s="340" t="s">
        <v>1130</v>
      </c>
      <c r="D1685" s="341"/>
      <c r="E1685" s="254">
        <v>0</v>
      </c>
      <c r="F1685" s="376"/>
      <c r="G1685" s="255"/>
      <c r="H1685" s="256"/>
      <c r="I1685" s="251"/>
      <c r="J1685" s="257"/>
      <c r="K1685" s="251"/>
      <c r="M1685" s="252" t="s">
        <v>1130</v>
      </c>
      <c r="O1685" s="241"/>
    </row>
    <row r="1686" spans="1:80" x14ac:dyDescent="0.2">
      <c r="A1686" s="250"/>
      <c r="B1686" s="253"/>
      <c r="C1686" s="340" t="s">
        <v>1121</v>
      </c>
      <c r="D1686" s="341"/>
      <c r="E1686" s="254">
        <v>0</v>
      </c>
      <c r="F1686" s="376"/>
      <c r="G1686" s="255"/>
      <c r="H1686" s="256"/>
      <c r="I1686" s="251"/>
      <c r="J1686" s="257"/>
      <c r="K1686" s="251"/>
      <c r="M1686" s="252" t="s">
        <v>1121</v>
      </c>
      <c r="O1686" s="241"/>
    </row>
    <row r="1687" spans="1:80" x14ac:dyDescent="0.2">
      <c r="A1687" s="250"/>
      <c r="B1687" s="253"/>
      <c r="C1687" s="340" t="s">
        <v>1122</v>
      </c>
      <c r="D1687" s="341"/>
      <c r="E1687" s="254">
        <v>0</v>
      </c>
      <c r="F1687" s="376"/>
      <c r="G1687" s="255"/>
      <c r="H1687" s="256"/>
      <c r="I1687" s="251"/>
      <c r="J1687" s="257"/>
      <c r="K1687" s="251"/>
      <c r="M1687" s="252" t="s">
        <v>1122</v>
      </c>
      <c r="O1687" s="241"/>
    </row>
    <row r="1688" spans="1:80" x14ac:dyDescent="0.2">
      <c r="A1688" s="250"/>
      <c r="B1688" s="253"/>
      <c r="C1688" s="340" t="s">
        <v>1123</v>
      </c>
      <c r="D1688" s="341"/>
      <c r="E1688" s="254">
        <v>0</v>
      </c>
      <c r="F1688" s="376"/>
      <c r="G1688" s="255"/>
      <c r="H1688" s="256"/>
      <c r="I1688" s="251"/>
      <c r="J1688" s="257"/>
      <c r="K1688" s="251"/>
      <c r="M1688" s="252" t="s">
        <v>1123</v>
      </c>
      <c r="O1688" s="241"/>
    </row>
    <row r="1689" spans="1:80" x14ac:dyDescent="0.2">
      <c r="A1689" s="250"/>
      <c r="B1689" s="253"/>
      <c r="C1689" s="340" t="s">
        <v>1124</v>
      </c>
      <c r="D1689" s="341"/>
      <c r="E1689" s="254">
        <v>0</v>
      </c>
      <c r="F1689" s="376"/>
      <c r="G1689" s="255"/>
      <c r="H1689" s="256"/>
      <c r="I1689" s="251"/>
      <c r="J1689" s="257"/>
      <c r="K1689" s="251"/>
      <c r="M1689" s="252" t="s">
        <v>1124</v>
      </c>
      <c r="O1689" s="241"/>
    </row>
    <row r="1690" spans="1:80" x14ac:dyDescent="0.2">
      <c r="A1690" s="250"/>
      <c r="B1690" s="253"/>
      <c r="C1690" s="340" t="s">
        <v>1125</v>
      </c>
      <c r="D1690" s="341"/>
      <c r="E1690" s="254">
        <v>0</v>
      </c>
      <c r="F1690" s="376"/>
      <c r="G1690" s="255"/>
      <c r="H1690" s="256"/>
      <c r="I1690" s="251"/>
      <c r="J1690" s="257"/>
      <c r="K1690" s="251"/>
      <c r="M1690" s="252" t="s">
        <v>1125</v>
      </c>
      <c r="O1690" s="241"/>
    </row>
    <row r="1691" spans="1:80" x14ac:dyDescent="0.2">
      <c r="A1691" s="250"/>
      <c r="B1691" s="253"/>
      <c r="C1691" s="340" t="s">
        <v>1126</v>
      </c>
      <c r="D1691" s="341"/>
      <c r="E1691" s="254">
        <v>0</v>
      </c>
      <c r="F1691" s="376"/>
      <c r="G1691" s="255"/>
      <c r="H1691" s="256"/>
      <c r="I1691" s="251"/>
      <c r="J1691" s="257"/>
      <c r="K1691" s="251"/>
      <c r="M1691" s="252" t="s">
        <v>1126</v>
      </c>
      <c r="O1691" s="241"/>
    </row>
    <row r="1692" spans="1:80" ht="22.5" x14ac:dyDescent="0.2">
      <c r="A1692" s="250"/>
      <c r="B1692" s="253"/>
      <c r="C1692" s="340" t="s">
        <v>693</v>
      </c>
      <c r="D1692" s="341"/>
      <c r="E1692" s="254">
        <v>0</v>
      </c>
      <c r="F1692" s="376"/>
      <c r="G1692" s="255"/>
      <c r="H1692" s="256"/>
      <c r="I1692" s="251"/>
      <c r="J1692" s="257"/>
      <c r="K1692" s="251"/>
      <c r="M1692" s="252" t="s">
        <v>693</v>
      </c>
      <c r="O1692" s="241"/>
    </row>
    <row r="1693" spans="1:80" x14ac:dyDescent="0.2">
      <c r="A1693" s="250"/>
      <c r="B1693" s="253"/>
      <c r="C1693" s="340" t="s">
        <v>342</v>
      </c>
      <c r="D1693" s="341"/>
      <c r="E1693" s="254">
        <v>4</v>
      </c>
      <c r="F1693" s="376"/>
      <c r="G1693" s="255"/>
      <c r="H1693" s="256"/>
      <c r="I1693" s="251"/>
      <c r="J1693" s="257"/>
      <c r="K1693" s="251"/>
      <c r="M1693" s="252" t="s">
        <v>342</v>
      </c>
      <c r="O1693" s="241"/>
    </row>
    <row r="1694" spans="1:80" x14ac:dyDescent="0.2">
      <c r="A1694" s="250"/>
      <c r="B1694" s="253"/>
      <c r="C1694" s="340" t="s">
        <v>343</v>
      </c>
      <c r="D1694" s="341"/>
      <c r="E1694" s="254">
        <v>4</v>
      </c>
      <c r="F1694" s="376"/>
      <c r="G1694" s="255"/>
      <c r="H1694" s="256"/>
      <c r="I1694" s="251"/>
      <c r="J1694" s="257"/>
      <c r="K1694" s="251"/>
      <c r="M1694" s="252" t="s">
        <v>343</v>
      </c>
      <c r="O1694" s="241"/>
    </row>
    <row r="1695" spans="1:80" x14ac:dyDescent="0.2">
      <c r="A1695" s="250"/>
      <c r="B1695" s="253"/>
      <c r="C1695" s="340" t="s">
        <v>347</v>
      </c>
      <c r="D1695" s="341"/>
      <c r="E1695" s="254">
        <v>4.8</v>
      </c>
      <c r="F1695" s="376"/>
      <c r="G1695" s="255"/>
      <c r="H1695" s="256"/>
      <c r="I1695" s="251"/>
      <c r="J1695" s="257"/>
      <c r="K1695" s="251"/>
      <c r="M1695" s="252" t="s">
        <v>347</v>
      </c>
      <c r="O1695" s="241"/>
    </row>
    <row r="1696" spans="1:80" ht="22.5" x14ac:dyDescent="0.2">
      <c r="A1696" s="242">
        <v>161</v>
      </c>
      <c r="B1696" s="243" t="s">
        <v>1131</v>
      </c>
      <c r="C1696" s="244" t="s">
        <v>1132</v>
      </c>
      <c r="D1696" s="245" t="s">
        <v>112</v>
      </c>
      <c r="E1696" s="246">
        <v>5.6</v>
      </c>
      <c r="F1696" s="375"/>
      <c r="G1696" s="247">
        <f>E1696*F1696</f>
        <v>0</v>
      </c>
      <c r="H1696" s="248">
        <v>1.7000000000000001E-2</v>
      </c>
      <c r="I1696" s="249">
        <f>E1696*H1696</f>
        <v>9.5200000000000007E-2</v>
      </c>
      <c r="J1696" s="248"/>
      <c r="K1696" s="249">
        <f>E1696*J1696</f>
        <v>0</v>
      </c>
      <c r="O1696" s="241">
        <v>2</v>
      </c>
      <c r="AA1696" s="214">
        <v>12</v>
      </c>
      <c r="AB1696" s="214">
        <v>0</v>
      </c>
      <c r="AC1696" s="214">
        <v>169</v>
      </c>
      <c r="AZ1696" s="214">
        <v>2</v>
      </c>
      <c r="BA1696" s="214">
        <f>IF(AZ1696=1,G1696,0)</f>
        <v>0</v>
      </c>
      <c r="BB1696" s="214">
        <f>IF(AZ1696=2,G1696,0)</f>
        <v>0</v>
      </c>
      <c r="BC1696" s="214">
        <f>IF(AZ1696=3,G1696,0)</f>
        <v>0</v>
      </c>
      <c r="BD1696" s="214">
        <f>IF(AZ1696=4,G1696,0)</f>
        <v>0</v>
      </c>
      <c r="BE1696" s="214">
        <f>IF(AZ1696=5,G1696,0)</f>
        <v>0</v>
      </c>
      <c r="CA1696" s="241">
        <v>12</v>
      </c>
      <c r="CB1696" s="241">
        <v>0</v>
      </c>
    </row>
    <row r="1697" spans="1:80" ht="22.5" x14ac:dyDescent="0.2">
      <c r="A1697" s="250"/>
      <c r="B1697" s="253"/>
      <c r="C1697" s="340" t="s">
        <v>1129</v>
      </c>
      <c r="D1697" s="341"/>
      <c r="E1697" s="254">
        <v>0</v>
      </c>
      <c r="F1697" s="376"/>
      <c r="G1697" s="255"/>
      <c r="H1697" s="256"/>
      <c r="I1697" s="251"/>
      <c r="J1697" s="257"/>
      <c r="K1697" s="251"/>
      <c r="M1697" s="252" t="s">
        <v>1129</v>
      </c>
      <c r="O1697" s="241"/>
    </row>
    <row r="1698" spans="1:80" x14ac:dyDescent="0.2">
      <c r="A1698" s="250"/>
      <c r="B1698" s="253"/>
      <c r="C1698" s="340" t="s">
        <v>1130</v>
      </c>
      <c r="D1698" s="341"/>
      <c r="E1698" s="254">
        <v>0</v>
      </c>
      <c r="F1698" s="376"/>
      <c r="G1698" s="255"/>
      <c r="H1698" s="256"/>
      <c r="I1698" s="251"/>
      <c r="J1698" s="257"/>
      <c r="K1698" s="251"/>
      <c r="M1698" s="252" t="s">
        <v>1130</v>
      </c>
      <c r="O1698" s="241"/>
    </row>
    <row r="1699" spans="1:80" x14ac:dyDescent="0.2">
      <c r="A1699" s="250"/>
      <c r="B1699" s="253"/>
      <c r="C1699" s="340" t="s">
        <v>1121</v>
      </c>
      <c r="D1699" s="341"/>
      <c r="E1699" s="254">
        <v>0</v>
      </c>
      <c r="F1699" s="376"/>
      <c r="G1699" s="255"/>
      <c r="H1699" s="256"/>
      <c r="I1699" s="251"/>
      <c r="J1699" s="257"/>
      <c r="K1699" s="251"/>
      <c r="M1699" s="252" t="s">
        <v>1121</v>
      </c>
      <c r="O1699" s="241"/>
    </row>
    <row r="1700" spans="1:80" x14ac:dyDescent="0.2">
      <c r="A1700" s="250"/>
      <c r="B1700" s="253"/>
      <c r="C1700" s="340" t="s">
        <v>1122</v>
      </c>
      <c r="D1700" s="341"/>
      <c r="E1700" s="254">
        <v>0</v>
      </c>
      <c r="F1700" s="376"/>
      <c r="G1700" s="255"/>
      <c r="H1700" s="256"/>
      <c r="I1700" s="251"/>
      <c r="J1700" s="257"/>
      <c r="K1700" s="251"/>
      <c r="M1700" s="252" t="s">
        <v>1122</v>
      </c>
      <c r="O1700" s="241"/>
    </row>
    <row r="1701" spans="1:80" x14ac:dyDescent="0.2">
      <c r="A1701" s="250"/>
      <c r="B1701" s="253"/>
      <c r="C1701" s="340" t="s">
        <v>1123</v>
      </c>
      <c r="D1701" s="341"/>
      <c r="E1701" s="254">
        <v>0</v>
      </c>
      <c r="F1701" s="376"/>
      <c r="G1701" s="255"/>
      <c r="H1701" s="256"/>
      <c r="I1701" s="251"/>
      <c r="J1701" s="257"/>
      <c r="K1701" s="251"/>
      <c r="M1701" s="252" t="s">
        <v>1123</v>
      </c>
      <c r="O1701" s="241"/>
    </row>
    <row r="1702" spans="1:80" x14ac:dyDescent="0.2">
      <c r="A1702" s="250"/>
      <c r="B1702" s="253"/>
      <c r="C1702" s="340" t="s">
        <v>1124</v>
      </c>
      <c r="D1702" s="341"/>
      <c r="E1702" s="254">
        <v>0</v>
      </c>
      <c r="F1702" s="376"/>
      <c r="G1702" s="255"/>
      <c r="H1702" s="256"/>
      <c r="I1702" s="251"/>
      <c r="J1702" s="257"/>
      <c r="K1702" s="251"/>
      <c r="M1702" s="252" t="s">
        <v>1124</v>
      </c>
      <c r="O1702" s="241"/>
    </row>
    <row r="1703" spans="1:80" x14ac:dyDescent="0.2">
      <c r="A1703" s="250"/>
      <c r="B1703" s="253"/>
      <c r="C1703" s="340" t="s">
        <v>1125</v>
      </c>
      <c r="D1703" s="341"/>
      <c r="E1703" s="254">
        <v>0</v>
      </c>
      <c r="F1703" s="376"/>
      <c r="G1703" s="255"/>
      <c r="H1703" s="256"/>
      <c r="I1703" s="251"/>
      <c r="J1703" s="257"/>
      <c r="K1703" s="251"/>
      <c r="M1703" s="252" t="s">
        <v>1125</v>
      </c>
      <c r="O1703" s="241"/>
    </row>
    <row r="1704" spans="1:80" x14ac:dyDescent="0.2">
      <c r="A1704" s="250"/>
      <c r="B1704" s="253"/>
      <c r="C1704" s="340" t="s">
        <v>1126</v>
      </c>
      <c r="D1704" s="341"/>
      <c r="E1704" s="254">
        <v>0</v>
      </c>
      <c r="F1704" s="376"/>
      <c r="G1704" s="255"/>
      <c r="H1704" s="256"/>
      <c r="I1704" s="251"/>
      <c r="J1704" s="257"/>
      <c r="K1704" s="251"/>
      <c r="M1704" s="252" t="s">
        <v>1126</v>
      </c>
      <c r="O1704" s="241"/>
    </row>
    <row r="1705" spans="1:80" ht="22.5" x14ac:dyDescent="0.2">
      <c r="A1705" s="250"/>
      <c r="B1705" s="253"/>
      <c r="C1705" s="340" t="s">
        <v>693</v>
      </c>
      <c r="D1705" s="341"/>
      <c r="E1705" s="254">
        <v>0</v>
      </c>
      <c r="F1705" s="376"/>
      <c r="G1705" s="255"/>
      <c r="H1705" s="256"/>
      <c r="I1705" s="251"/>
      <c r="J1705" s="257"/>
      <c r="K1705" s="251"/>
      <c r="M1705" s="252" t="s">
        <v>693</v>
      </c>
      <c r="O1705" s="241"/>
    </row>
    <row r="1706" spans="1:80" x14ac:dyDescent="0.2">
      <c r="A1706" s="250"/>
      <c r="B1706" s="253"/>
      <c r="C1706" s="340" t="s">
        <v>344</v>
      </c>
      <c r="D1706" s="341"/>
      <c r="E1706" s="254">
        <v>1.8</v>
      </c>
      <c r="F1706" s="376"/>
      <c r="G1706" s="255"/>
      <c r="H1706" s="256"/>
      <c r="I1706" s="251"/>
      <c r="J1706" s="257"/>
      <c r="K1706" s="251"/>
      <c r="M1706" s="252" t="s">
        <v>344</v>
      </c>
      <c r="O1706" s="241"/>
    </row>
    <row r="1707" spans="1:80" x14ac:dyDescent="0.2">
      <c r="A1707" s="250"/>
      <c r="B1707" s="253"/>
      <c r="C1707" s="340" t="s">
        <v>345</v>
      </c>
      <c r="D1707" s="341"/>
      <c r="E1707" s="254">
        <v>1.8</v>
      </c>
      <c r="F1707" s="376"/>
      <c r="G1707" s="255"/>
      <c r="H1707" s="256"/>
      <c r="I1707" s="251"/>
      <c r="J1707" s="257"/>
      <c r="K1707" s="251"/>
      <c r="M1707" s="252" t="s">
        <v>345</v>
      </c>
      <c r="O1707" s="241"/>
    </row>
    <row r="1708" spans="1:80" x14ac:dyDescent="0.2">
      <c r="A1708" s="250"/>
      <c r="B1708" s="253"/>
      <c r="C1708" s="340" t="s">
        <v>346</v>
      </c>
      <c r="D1708" s="341"/>
      <c r="E1708" s="254">
        <v>2</v>
      </c>
      <c r="F1708" s="376"/>
      <c r="G1708" s="255"/>
      <c r="H1708" s="256"/>
      <c r="I1708" s="251"/>
      <c r="J1708" s="257"/>
      <c r="K1708" s="251"/>
      <c r="M1708" s="252" t="s">
        <v>346</v>
      </c>
      <c r="O1708" s="241"/>
    </row>
    <row r="1709" spans="1:80" ht="22.5" x14ac:dyDescent="0.2">
      <c r="A1709" s="242">
        <v>162</v>
      </c>
      <c r="B1709" s="243" t="s">
        <v>1133</v>
      </c>
      <c r="C1709" s="244" t="s">
        <v>1132</v>
      </c>
      <c r="D1709" s="245" t="s">
        <v>112</v>
      </c>
      <c r="E1709" s="246">
        <v>30.262499999999999</v>
      </c>
      <c r="F1709" s="375"/>
      <c r="G1709" s="247">
        <f>E1709*F1709</f>
        <v>0</v>
      </c>
      <c r="H1709" s="248">
        <v>1.7000000000000001E-2</v>
      </c>
      <c r="I1709" s="249">
        <f>E1709*H1709</f>
        <v>0.51446250000000004</v>
      </c>
      <c r="J1709" s="248"/>
      <c r="K1709" s="249">
        <f>E1709*J1709</f>
        <v>0</v>
      </c>
      <c r="O1709" s="241">
        <v>2</v>
      </c>
      <c r="AA1709" s="214">
        <v>12</v>
      </c>
      <c r="AB1709" s="214">
        <v>0</v>
      </c>
      <c r="AC1709" s="214">
        <v>170</v>
      </c>
      <c r="AZ1709" s="214">
        <v>2</v>
      </c>
      <c r="BA1709" s="214">
        <f>IF(AZ1709=1,G1709,0)</f>
        <v>0</v>
      </c>
      <c r="BB1709" s="214">
        <f>IF(AZ1709=2,G1709,0)</f>
        <v>0</v>
      </c>
      <c r="BC1709" s="214">
        <f>IF(AZ1709=3,G1709,0)</f>
        <v>0</v>
      </c>
      <c r="BD1709" s="214">
        <f>IF(AZ1709=4,G1709,0)</f>
        <v>0</v>
      </c>
      <c r="BE1709" s="214">
        <f>IF(AZ1709=5,G1709,0)</f>
        <v>0</v>
      </c>
      <c r="CA1709" s="241">
        <v>12</v>
      </c>
      <c r="CB1709" s="241">
        <v>0</v>
      </c>
    </row>
    <row r="1710" spans="1:80" ht="22.5" x14ac:dyDescent="0.2">
      <c r="A1710" s="250"/>
      <c r="B1710" s="253"/>
      <c r="C1710" s="340" t="s">
        <v>1129</v>
      </c>
      <c r="D1710" s="341"/>
      <c r="E1710" s="254">
        <v>0</v>
      </c>
      <c r="F1710" s="376"/>
      <c r="G1710" s="255"/>
      <c r="H1710" s="256"/>
      <c r="I1710" s="251"/>
      <c r="J1710" s="257"/>
      <c r="K1710" s="251"/>
      <c r="M1710" s="252" t="s">
        <v>1129</v>
      </c>
      <c r="O1710" s="241"/>
    </row>
    <row r="1711" spans="1:80" x14ac:dyDescent="0.2">
      <c r="A1711" s="250"/>
      <c r="B1711" s="253"/>
      <c r="C1711" s="340" t="s">
        <v>1134</v>
      </c>
      <c r="D1711" s="341"/>
      <c r="E1711" s="254">
        <v>0</v>
      </c>
      <c r="F1711" s="376"/>
      <c r="G1711" s="255"/>
      <c r="H1711" s="256"/>
      <c r="I1711" s="251"/>
      <c r="J1711" s="257"/>
      <c r="K1711" s="251"/>
      <c r="M1711" s="252" t="s">
        <v>1134</v>
      </c>
      <c r="O1711" s="241"/>
    </row>
    <row r="1712" spans="1:80" x14ac:dyDescent="0.2">
      <c r="A1712" s="250"/>
      <c r="B1712" s="253"/>
      <c r="C1712" s="340" t="s">
        <v>1121</v>
      </c>
      <c r="D1712" s="341"/>
      <c r="E1712" s="254">
        <v>0</v>
      </c>
      <c r="F1712" s="376"/>
      <c r="G1712" s="255"/>
      <c r="H1712" s="256"/>
      <c r="I1712" s="251"/>
      <c r="J1712" s="257"/>
      <c r="K1712" s="251"/>
      <c r="M1712" s="252" t="s">
        <v>1121</v>
      </c>
      <c r="O1712" s="241"/>
    </row>
    <row r="1713" spans="1:80" x14ac:dyDescent="0.2">
      <c r="A1713" s="250"/>
      <c r="B1713" s="253"/>
      <c r="C1713" s="340" t="s">
        <v>1122</v>
      </c>
      <c r="D1713" s="341"/>
      <c r="E1713" s="254">
        <v>0</v>
      </c>
      <c r="F1713" s="376"/>
      <c r="G1713" s="255"/>
      <c r="H1713" s="256"/>
      <c r="I1713" s="251"/>
      <c r="J1713" s="257"/>
      <c r="K1713" s="251"/>
      <c r="M1713" s="252" t="s">
        <v>1122</v>
      </c>
      <c r="O1713" s="241"/>
    </row>
    <row r="1714" spans="1:80" x14ac:dyDescent="0.2">
      <c r="A1714" s="250"/>
      <c r="B1714" s="253"/>
      <c r="C1714" s="340" t="s">
        <v>1123</v>
      </c>
      <c r="D1714" s="341"/>
      <c r="E1714" s="254">
        <v>0</v>
      </c>
      <c r="F1714" s="376"/>
      <c r="G1714" s="255"/>
      <c r="H1714" s="256"/>
      <c r="I1714" s="251"/>
      <c r="J1714" s="257"/>
      <c r="K1714" s="251"/>
      <c r="M1714" s="252" t="s">
        <v>1123</v>
      </c>
      <c r="O1714" s="241"/>
    </row>
    <row r="1715" spans="1:80" x14ac:dyDescent="0.2">
      <c r="A1715" s="250"/>
      <c r="B1715" s="253"/>
      <c r="C1715" s="340" t="s">
        <v>1124</v>
      </c>
      <c r="D1715" s="341"/>
      <c r="E1715" s="254">
        <v>0</v>
      </c>
      <c r="F1715" s="376"/>
      <c r="G1715" s="255"/>
      <c r="H1715" s="256"/>
      <c r="I1715" s="251"/>
      <c r="J1715" s="257"/>
      <c r="K1715" s="251"/>
      <c r="M1715" s="252" t="s">
        <v>1124</v>
      </c>
      <c r="O1715" s="241"/>
    </row>
    <row r="1716" spans="1:80" x14ac:dyDescent="0.2">
      <c r="A1716" s="250"/>
      <c r="B1716" s="253"/>
      <c r="C1716" s="340" t="s">
        <v>1125</v>
      </c>
      <c r="D1716" s="341"/>
      <c r="E1716" s="254">
        <v>0</v>
      </c>
      <c r="F1716" s="376"/>
      <c r="G1716" s="255"/>
      <c r="H1716" s="256"/>
      <c r="I1716" s="251"/>
      <c r="J1716" s="257"/>
      <c r="K1716" s="251"/>
      <c r="M1716" s="252" t="s">
        <v>1125</v>
      </c>
      <c r="O1716" s="241"/>
    </row>
    <row r="1717" spans="1:80" x14ac:dyDescent="0.2">
      <c r="A1717" s="250"/>
      <c r="B1717" s="253"/>
      <c r="C1717" s="340" t="s">
        <v>1126</v>
      </c>
      <c r="D1717" s="341"/>
      <c r="E1717" s="254">
        <v>0</v>
      </c>
      <c r="F1717" s="376"/>
      <c r="G1717" s="255"/>
      <c r="H1717" s="256"/>
      <c r="I1717" s="251"/>
      <c r="J1717" s="257"/>
      <c r="K1717" s="251"/>
      <c r="M1717" s="252" t="s">
        <v>1126</v>
      </c>
      <c r="O1717" s="241"/>
    </row>
    <row r="1718" spans="1:80" ht="22.5" x14ac:dyDescent="0.2">
      <c r="A1718" s="250"/>
      <c r="B1718" s="253"/>
      <c r="C1718" s="340" t="s">
        <v>693</v>
      </c>
      <c r="D1718" s="341"/>
      <c r="E1718" s="254">
        <v>0</v>
      </c>
      <c r="F1718" s="376"/>
      <c r="G1718" s="255"/>
      <c r="H1718" s="256"/>
      <c r="I1718" s="251"/>
      <c r="J1718" s="257"/>
      <c r="K1718" s="251"/>
      <c r="M1718" s="252" t="s">
        <v>693</v>
      </c>
      <c r="O1718" s="241"/>
    </row>
    <row r="1719" spans="1:80" x14ac:dyDescent="0.2">
      <c r="A1719" s="250"/>
      <c r="B1719" s="253"/>
      <c r="C1719" s="340" t="s">
        <v>339</v>
      </c>
      <c r="D1719" s="341"/>
      <c r="E1719" s="254">
        <v>19.53</v>
      </c>
      <c r="F1719" s="376"/>
      <c r="G1719" s="255"/>
      <c r="H1719" s="256"/>
      <c r="I1719" s="251"/>
      <c r="J1719" s="257"/>
      <c r="K1719" s="251"/>
      <c r="M1719" s="252" t="s">
        <v>339</v>
      </c>
      <c r="O1719" s="241"/>
    </row>
    <row r="1720" spans="1:80" x14ac:dyDescent="0.2">
      <c r="A1720" s="250"/>
      <c r="B1720" s="253"/>
      <c r="C1720" s="340" t="s">
        <v>340</v>
      </c>
      <c r="D1720" s="341"/>
      <c r="E1720" s="254">
        <v>6.6</v>
      </c>
      <c r="F1720" s="376"/>
      <c r="G1720" s="255"/>
      <c r="H1720" s="256"/>
      <c r="I1720" s="251"/>
      <c r="J1720" s="257"/>
      <c r="K1720" s="251"/>
      <c r="M1720" s="252" t="s">
        <v>340</v>
      </c>
      <c r="O1720" s="241"/>
    </row>
    <row r="1721" spans="1:80" x14ac:dyDescent="0.2">
      <c r="A1721" s="250"/>
      <c r="B1721" s="253"/>
      <c r="C1721" s="340" t="s">
        <v>341</v>
      </c>
      <c r="D1721" s="341"/>
      <c r="E1721" s="254">
        <v>4.1325000000000003</v>
      </c>
      <c r="F1721" s="376"/>
      <c r="G1721" s="255"/>
      <c r="H1721" s="256"/>
      <c r="I1721" s="251"/>
      <c r="J1721" s="257"/>
      <c r="K1721" s="251"/>
      <c r="M1721" s="252" t="s">
        <v>341</v>
      </c>
      <c r="O1721" s="241"/>
    </row>
    <row r="1722" spans="1:80" x14ac:dyDescent="0.2">
      <c r="A1722" s="258"/>
      <c r="B1722" s="259" t="s">
        <v>102</v>
      </c>
      <c r="C1722" s="260" t="s">
        <v>1115</v>
      </c>
      <c r="D1722" s="261"/>
      <c r="E1722" s="262"/>
      <c r="F1722" s="377"/>
      <c r="G1722" s="264">
        <f>SUM(G1654:G1721)</f>
        <v>0</v>
      </c>
      <c r="H1722" s="265"/>
      <c r="I1722" s="266">
        <f>SUM(I1654:I1721)</f>
        <v>1.5525675000000001</v>
      </c>
      <c r="J1722" s="265"/>
      <c r="K1722" s="266">
        <f>SUM(K1654:K1721)</f>
        <v>0</v>
      </c>
      <c r="O1722" s="241">
        <v>4</v>
      </c>
      <c r="BA1722" s="267">
        <f>SUM(BA1654:BA1721)</f>
        <v>0</v>
      </c>
      <c r="BB1722" s="267">
        <f>SUM(BB1654:BB1721)</f>
        <v>0</v>
      </c>
      <c r="BC1722" s="267">
        <f>SUM(BC1654:BC1721)</f>
        <v>0</v>
      </c>
      <c r="BD1722" s="267">
        <f>SUM(BD1654:BD1721)</f>
        <v>0</v>
      </c>
      <c r="BE1722" s="267">
        <f>SUM(BE1654:BE1721)</f>
        <v>0</v>
      </c>
    </row>
    <row r="1723" spans="1:80" x14ac:dyDescent="0.2">
      <c r="A1723" s="231" t="s">
        <v>98</v>
      </c>
      <c r="B1723" s="232" t="s">
        <v>1135</v>
      </c>
      <c r="C1723" s="233" t="s">
        <v>1136</v>
      </c>
      <c r="D1723" s="234"/>
      <c r="E1723" s="235"/>
      <c r="F1723" s="378"/>
      <c r="G1723" s="236"/>
      <c r="H1723" s="237"/>
      <c r="I1723" s="238"/>
      <c r="J1723" s="239"/>
      <c r="K1723" s="240"/>
      <c r="O1723" s="241">
        <v>1</v>
      </c>
    </row>
    <row r="1724" spans="1:80" ht="22.5" x14ac:dyDescent="0.2">
      <c r="A1724" s="242">
        <v>163</v>
      </c>
      <c r="B1724" s="243" t="s">
        <v>1133</v>
      </c>
      <c r="C1724" s="244" t="s">
        <v>1138</v>
      </c>
      <c r="D1724" s="245" t="s">
        <v>112</v>
      </c>
      <c r="E1724" s="246">
        <v>52.465000000000003</v>
      </c>
      <c r="F1724" s="375"/>
      <c r="G1724" s="247">
        <f>E1724*F1724</f>
        <v>0</v>
      </c>
      <c r="H1724" s="248">
        <v>1.7000000000000001E-2</v>
      </c>
      <c r="I1724" s="249">
        <f>E1724*H1724</f>
        <v>0.89190500000000017</v>
      </c>
      <c r="J1724" s="248"/>
      <c r="K1724" s="249">
        <f>E1724*J1724</f>
        <v>0</v>
      </c>
      <c r="O1724" s="241">
        <v>2</v>
      </c>
      <c r="AA1724" s="214">
        <v>12</v>
      </c>
      <c r="AB1724" s="214">
        <v>0</v>
      </c>
      <c r="AC1724" s="214">
        <v>171</v>
      </c>
      <c r="AZ1724" s="214">
        <v>2</v>
      </c>
      <c r="BA1724" s="214">
        <f>IF(AZ1724=1,G1724,0)</f>
        <v>0</v>
      </c>
      <c r="BB1724" s="214">
        <f>IF(AZ1724=2,G1724,0)</f>
        <v>0</v>
      </c>
      <c r="BC1724" s="214">
        <f>IF(AZ1724=3,G1724,0)</f>
        <v>0</v>
      </c>
      <c r="BD1724" s="214">
        <f>IF(AZ1724=4,G1724,0)</f>
        <v>0</v>
      </c>
      <c r="BE1724" s="214">
        <f>IF(AZ1724=5,G1724,0)</f>
        <v>0</v>
      </c>
      <c r="CA1724" s="241">
        <v>12</v>
      </c>
      <c r="CB1724" s="241">
        <v>0</v>
      </c>
    </row>
    <row r="1725" spans="1:80" ht="22.5" x14ac:dyDescent="0.2">
      <c r="A1725" s="250"/>
      <c r="B1725" s="253"/>
      <c r="C1725" s="340" t="s">
        <v>1139</v>
      </c>
      <c r="D1725" s="341"/>
      <c r="E1725" s="254">
        <v>0</v>
      </c>
      <c r="F1725" s="376"/>
      <c r="G1725" s="255"/>
      <c r="H1725" s="256"/>
      <c r="I1725" s="251"/>
      <c r="J1725" s="257"/>
      <c r="K1725" s="251"/>
      <c r="M1725" s="252" t="s">
        <v>1139</v>
      </c>
      <c r="O1725" s="241"/>
    </row>
    <row r="1726" spans="1:80" x14ac:dyDescent="0.2">
      <c r="A1726" s="250"/>
      <c r="B1726" s="253"/>
      <c r="C1726" s="340" t="s">
        <v>1134</v>
      </c>
      <c r="D1726" s="341"/>
      <c r="E1726" s="254">
        <v>0</v>
      </c>
      <c r="F1726" s="376"/>
      <c r="G1726" s="255"/>
      <c r="H1726" s="256"/>
      <c r="I1726" s="251"/>
      <c r="J1726" s="257"/>
      <c r="K1726" s="251"/>
      <c r="M1726" s="252" t="s">
        <v>1134</v>
      </c>
      <c r="O1726" s="241"/>
    </row>
    <row r="1727" spans="1:80" x14ac:dyDescent="0.2">
      <c r="A1727" s="250"/>
      <c r="B1727" s="253"/>
      <c r="C1727" s="340" t="s">
        <v>1121</v>
      </c>
      <c r="D1727" s="341"/>
      <c r="E1727" s="254">
        <v>0</v>
      </c>
      <c r="F1727" s="376"/>
      <c r="G1727" s="255"/>
      <c r="H1727" s="256"/>
      <c r="I1727" s="251"/>
      <c r="J1727" s="257"/>
      <c r="K1727" s="251"/>
      <c r="M1727" s="252" t="s">
        <v>1121</v>
      </c>
      <c r="O1727" s="241"/>
    </row>
    <row r="1728" spans="1:80" x14ac:dyDescent="0.2">
      <c r="A1728" s="250"/>
      <c r="B1728" s="253"/>
      <c r="C1728" s="340" t="s">
        <v>1122</v>
      </c>
      <c r="D1728" s="341"/>
      <c r="E1728" s="254">
        <v>0</v>
      </c>
      <c r="F1728" s="376"/>
      <c r="G1728" s="255"/>
      <c r="H1728" s="256"/>
      <c r="I1728" s="251"/>
      <c r="J1728" s="257"/>
      <c r="K1728" s="251"/>
      <c r="M1728" s="252" t="s">
        <v>1122</v>
      </c>
      <c r="O1728" s="241"/>
    </row>
    <row r="1729" spans="1:80" x14ac:dyDescent="0.2">
      <c r="A1729" s="250"/>
      <c r="B1729" s="253"/>
      <c r="C1729" s="340" t="s">
        <v>1123</v>
      </c>
      <c r="D1729" s="341"/>
      <c r="E1729" s="254">
        <v>0</v>
      </c>
      <c r="F1729" s="376"/>
      <c r="G1729" s="255"/>
      <c r="H1729" s="256"/>
      <c r="I1729" s="251"/>
      <c r="J1729" s="257"/>
      <c r="K1729" s="251"/>
      <c r="M1729" s="252" t="s">
        <v>1123</v>
      </c>
      <c r="O1729" s="241"/>
    </row>
    <row r="1730" spans="1:80" x14ac:dyDescent="0.2">
      <c r="A1730" s="250"/>
      <c r="B1730" s="253"/>
      <c r="C1730" s="340" t="s">
        <v>1124</v>
      </c>
      <c r="D1730" s="341"/>
      <c r="E1730" s="254">
        <v>0</v>
      </c>
      <c r="F1730" s="376"/>
      <c r="G1730" s="255"/>
      <c r="H1730" s="256"/>
      <c r="I1730" s="251"/>
      <c r="J1730" s="257"/>
      <c r="K1730" s="251"/>
      <c r="M1730" s="252" t="s">
        <v>1124</v>
      </c>
      <c r="O1730" s="241"/>
    </row>
    <row r="1731" spans="1:80" x14ac:dyDescent="0.2">
      <c r="A1731" s="250"/>
      <c r="B1731" s="253"/>
      <c r="C1731" s="340" t="s">
        <v>1125</v>
      </c>
      <c r="D1731" s="341"/>
      <c r="E1731" s="254">
        <v>0</v>
      </c>
      <c r="F1731" s="376"/>
      <c r="G1731" s="255"/>
      <c r="H1731" s="256"/>
      <c r="I1731" s="251"/>
      <c r="J1731" s="257"/>
      <c r="K1731" s="251"/>
      <c r="M1731" s="252" t="s">
        <v>1125</v>
      </c>
      <c r="O1731" s="241"/>
    </row>
    <row r="1732" spans="1:80" x14ac:dyDescent="0.2">
      <c r="A1732" s="250"/>
      <c r="B1732" s="253"/>
      <c r="C1732" s="340" t="s">
        <v>1126</v>
      </c>
      <c r="D1732" s="341"/>
      <c r="E1732" s="254">
        <v>0</v>
      </c>
      <c r="F1732" s="376"/>
      <c r="G1732" s="255"/>
      <c r="H1732" s="256"/>
      <c r="I1732" s="251"/>
      <c r="J1732" s="257"/>
      <c r="K1732" s="251"/>
      <c r="M1732" s="252" t="s">
        <v>1126</v>
      </c>
      <c r="O1732" s="241"/>
    </row>
    <row r="1733" spans="1:80" ht="22.5" x14ac:dyDescent="0.2">
      <c r="A1733" s="250"/>
      <c r="B1733" s="253"/>
      <c r="C1733" s="340" t="s">
        <v>693</v>
      </c>
      <c r="D1733" s="341"/>
      <c r="E1733" s="254">
        <v>0</v>
      </c>
      <c r="F1733" s="376"/>
      <c r="G1733" s="255"/>
      <c r="H1733" s="256"/>
      <c r="I1733" s="251"/>
      <c r="J1733" s="257"/>
      <c r="K1733" s="251"/>
      <c r="M1733" s="252" t="s">
        <v>693</v>
      </c>
      <c r="O1733" s="241"/>
    </row>
    <row r="1734" spans="1:80" x14ac:dyDescent="0.2">
      <c r="A1734" s="250"/>
      <c r="B1734" s="253"/>
      <c r="C1734" s="340" t="s">
        <v>348</v>
      </c>
      <c r="D1734" s="341"/>
      <c r="E1734" s="254">
        <v>7.6375000000000002</v>
      </c>
      <c r="F1734" s="376"/>
      <c r="G1734" s="255"/>
      <c r="H1734" s="256"/>
      <c r="I1734" s="251"/>
      <c r="J1734" s="257"/>
      <c r="K1734" s="251"/>
      <c r="M1734" s="252" t="s">
        <v>348</v>
      </c>
      <c r="O1734" s="241"/>
    </row>
    <row r="1735" spans="1:80" x14ac:dyDescent="0.2">
      <c r="A1735" s="250"/>
      <c r="B1735" s="253"/>
      <c r="C1735" s="340" t="s">
        <v>349</v>
      </c>
      <c r="D1735" s="341"/>
      <c r="E1735" s="254">
        <v>11.04</v>
      </c>
      <c r="F1735" s="376"/>
      <c r="G1735" s="255"/>
      <c r="H1735" s="256"/>
      <c r="I1735" s="251"/>
      <c r="J1735" s="257"/>
      <c r="K1735" s="251"/>
      <c r="M1735" s="252" t="s">
        <v>349</v>
      </c>
      <c r="O1735" s="241"/>
    </row>
    <row r="1736" spans="1:80" x14ac:dyDescent="0.2">
      <c r="A1736" s="250"/>
      <c r="B1736" s="253"/>
      <c r="C1736" s="340" t="s">
        <v>350</v>
      </c>
      <c r="D1736" s="341"/>
      <c r="E1736" s="254">
        <v>9.4499999999999993</v>
      </c>
      <c r="F1736" s="376"/>
      <c r="G1736" s="255"/>
      <c r="H1736" s="256"/>
      <c r="I1736" s="251"/>
      <c r="J1736" s="257"/>
      <c r="K1736" s="251"/>
      <c r="M1736" s="252" t="s">
        <v>350</v>
      </c>
      <c r="O1736" s="241"/>
    </row>
    <row r="1737" spans="1:80" x14ac:dyDescent="0.2">
      <c r="A1737" s="250"/>
      <c r="B1737" s="253"/>
      <c r="C1737" s="340" t="s">
        <v>351</v>
      </c>
      <c r="D1737" s="341"/>
      <c r="E1737" s="254">
        <v>5.3375000000000004</v>
      </c>
      <c r="F1737" s="376"/>
      <c r="G1737" s="255"/>
      <c r="H1737" s="256"/>
      <c r="I1737" s="251"/>
      <c r="J1737" s="257"/>
      <c r="K1737" s="251"/>
      <c r="M1737" s="252" t="s">
        <v>351</v>
      </c>
      <c r="O1737" s="241"/>
    </row>
    <row r="1738" spans="1:80" x14ac:dyDescent="0.2">
      <c r="A1738" s="250"/>
      <c r="B1738" s="253"/>
      <c r="C1738" s="340" t="s">
        <v>352</v>
      </c>
      <c r="D1738" s="341"/>
      <c r="E1738" s="254">
        <v>6.3550000000000004</v>
      </c>
      <c r="F1738" s="376"/>
      <c r="G1738" s="255"/>
      <c r="H1738" s="256"/>
      <c r="I1738" s="251"/>
      <c r="J1738" s="257"/>
      <c r="K1738" s="251"/>
      <c r="M1738" s="252" t="s">
        <v>352</v>
      </c>
      <c r="O1738" s="241"/>
    </row>
    <row r="1739" spans="1:80" x14ac:dyDescent="0.2">
      <c r="A1739" s="250"/>
      <c r="B1739" s="253"/>
      <c r="C1739" s="340" t="s">
        <v>353</v>
      </c>
      <c r="D1739" s="341"/>
      <c r="E1739" s="254">
        <v>5.1449999999999996</v>
      </c>
      <c r="F1739" s="376"/>
      <c r="G1739" s="255"/>
      <c r="H1739" s="256"/>
      <c r="I1739" s="251"/>
      <c r="J1739" s="257"/>
      <c r="K1739" s="251"/>
      <c r="M1739" s="252" t="s">
        <v>353</v>
      </c>
      <c r="O1739" s="241"/>
    </row>
    <row r="1740" spans="1:80" x14ac:dyDescent="0.2">
      <c r="A1740" s="250"/>
      <c r="B1740" s="253"/>
      <c r="C1740" s="340" t="s">
        <v>354</v>
      </c>
      <c r="D1740" s="341"/>
      <c r="E1740" s="254">
        <v>1.8</v>
      </c>
      <c r="F1740" s="376"/>
      <c r="G1740" s="255"/>
      <c r="H1740" s="256"/>
      <c r="I1740" s="251"/>
      <c r="J1740" s="257"/>
      <c r="K1740" s="251"/>
      <c r="M1740" s="252" t="s">
        <v>354</v>
      </c>
      <c r="O1740" s="241"/>
    </row>
    <row r="1741" spans="1:80" x14ac:dyDescent="0.2">
      <c r="A1741" s="250"/>
      <c r="B1741" s="253"/>
      <c r="C1741" s="340" t="s">
        <v>355</v>
      </c>
      <c r="D1741" s="341"/>
      <c r="E1741" s="254">
        <v>1.9</v>
      </c>
      <c r="F1741" s="376"/>
      <c r="G1741" s="255"/>
      <c r="H1741" s="256"/>
      <c r="I1741" s="251"/>
      <c r="J1741" s="257"/>
      <c r="K1741" s="251"/>
      <c r="M1741" s="252" t="s">
        <v>355</v>
      </c>
      <c r="O1741" s="241"/>
    </row>
    <row r="1742" spans="1:80" x14ac:dyDescent="0.2">
      <c r="A1742" s="250"/>
      <c r="B1742" s="253"/>
      <c r="C1742" s="340" t="s">
        <v>356</v>
      </c>
      <c r="D1742" s="341"/>
      <c r="E1742" s="254">
        <v>1.8</v>
      </c>
      <c r="F1742" s="376"/>
      <c r="G1742" s="255"/>
      <c r="H1742" s="256"/>
      <c r="I1742" s="251"/>
      <c r="J1742" s="257"/>
      <c r="K1742" s="251"/>
      <c r="M1742" s="252" t="s">
        <v>356</v>
      </c>
      <c r="O1742" s="241"/>
    </row>
    <row r="1743" spans="1:80" x14ac:dyDescent="0.2">
      <c r="A1743" s="250"/>
      <c r="B1743" s="253"/>
      <c r="C1743" s="340" t="s">
        <v>357</v>
      </c>
      <c r="D1743" s="341"/>
      <c r="E1743" s="254">
        <v>2</v>
      </c>
      <c r="F1743" s="376"/>
      <c r="G1743" s="255"/>
      <c r="H1743" s="256"/>
      <c r="I1743" s="251"/>
      <c r="J1743" s="257"/>
      <c r="K1743" s="251"/>
      <c r="M1743" s="252" t="s">
        <v>357</v>
      </c>
      <c r="O1743" s="241"/>
    </row>
    <row r="1744" spans="1:80" ht="22.5" x14ac:dyDescent="0.2">
      <c r="A1744" s="242">
        <v>164</v>
      </c>
      <c r="B1744" s="243" t="s">
        <v>1140</v>
      </c>
      <c r="C1744" s="244" t="s">
        <v>1141</v>
      </c>
      <c r="D1744" s="245" t="s">
        <v>112</v>
      </c>
      <c r="E1744" s="246">
        <v>5.5</v>
      </c>
      <c r="F1744" s="375"/>
      <c r="G1744" s="247">
        <f>E1744*F1744</f>
        <v>0</v>
      </c>
      <c r="H1744" s="248">
        <v>1.7000000000000001E-2</v>
      </c>
      <c r="I1744" s="249">
        <f>E1744*H1744</f>
        <v>9.35E-2</v>
      </c>
      <c r="J1744" s="248"/>
      <c r="K1744" s="249">
        <f>E1744*J1744</f>
        <v>0</v>
      </c>
      <c r="O1744" s="241">
        <v>2</v>
      </c>
      <c r="AA1744" s="214">
        <v>12</v>
      </c>
      <c r="AB1744" s="214">
        <v>0</v>
      </c>
      <c r="AC1744" s="214">
        <v>206</v>
      </c>
      <c r="AZ1744" s="214">
        <v>2</v>
      </c>
      <c r="BA1744" s="214">
        <f>IF(AZ1744=1,G1744,0)</f>
        <v>0</v>
      </c>
      <c r="BB1744" s="214">
        <f>IF(AZ1744=2,G1744,0)</f>
        <v>0</v>
      </c>
      <c r="BC1744" s="214">
        <f>IF(AZ1744=3,G1744,0)</f>
        <v>0</v>
      </c>
      <c r="BD1744" s="214">
        <f>IF(AZ1744=4,G1744,0)</f>
        <v>0</v>
      </c>
      <c r="BE1744" s="214">
        <f>IF(AZ1744=5,G1744,0)</f>
        <v>0</v>
      </c>
      <c r="CA1744" s="241">
        <v>12</v>
      </c>
      <c r="CB1744" s="241">
        <v>0</v>
      </c>
    </row>
    <row r="1745" spans="1:80" ht="22.5" x14ac:dyDescent="0.2">
      <c r="A1745" s="250"/>
      <c r="B1745" s="253"/>
      <c r="C1745" s="340" t="s">
        <v>1142</v>
      </c>
      <c r="D1745" s="341"/>
      <c r="E1745" s="254">
        <v>0</v>
      </c>
      <c r="F1745" s="376"/>
      <c r="G1745" s="255"/>
      <c r="H1745" s="256"/>
      <c r="I1745" s="251"/>
      <c r="J1745" s="257"/>
      <c r="K1745" s="251"/>
      <c r="M1745" s="252" t="s">
        <v>1142</v>
      </c>
      <c r="O1745" s="241"/>
    </row>
    <row r="1746" spans="1:80" x14ac:dyDescent="0.2">
      <c r="A1746" s="250"/>
      <c r="B1746" s="253"/>
      <c r="C1746" s="340" t="s">
        <v>1121</v>
      </c>
      <c r="D1746" s="341"/>
      <c r="E1746" s="254">
        <v>0</v>
      </c>
      <c r="F1746" s="376"/>
      <c r="G1746" s="255"/>
      <c r="H1746" s="256"/>
      <c r="I1746" s="251"/>
      <c r="J1746" s="257"/>
      <c r="K1746" s="251"/>
      <c r="M1746" s="252" t="s">
        <v>1121</v>
      </c>
      <c r="O1746" s="241"/>
    </row>
    <row r="1747" spans="1:80" x14ac:dyDescent="0.2">
      <c r="A1747" s="250"/>
      <c r="B1747" s="253"/>
      <c r="C1747" s="340" t="s">
        <v>1122</v>
      </c>
      <c r="D1747" s="341"/>
      <c r="E1747" s="254">
        <v>0</v>
      </c>
      <c r="F1747" s="376"/>
      <c r="G1747" s="255"/>
      <c r="H1747" s="256"/>
      <c r="I1747" s="251"/>
      <c r="J1747" s="257"/>
      <c r="K1747" s="251"/>
      <c r="M1747" s="252" t="s">
        <v>1122</v>
      </c>
      <c r="O1747" s="241"/>
    </row>
    <row r="1748" spans="1:80" x14ac:dyDescent="0.2">
      <c r="A1748" s="250"/>
      <c r="B1748" s="253"/>
      <c r="C1748" s="340" t="s">
        <v>1123</v>
      </c>
      <c r="D1748" s="341"/>
      <c r="E1748" s="254">
        <v>0</v>
      </c>
      <c r="F1748" s="376"/>
      <c r="G1748" s="255"/>
      <c r="H1748" s="256"/>
      <c r="I1748" s="251"/>
      <c r="J1748" s="257"/>
      <c r="K1748" s="251"/>
      <c r="M1748" s="252" t="s">
        <v>1123</v>
      </c>
      <c r="O1748" s="241"/>
    </row>
    <row r="1749" spans="1:80" x14ac:dyDescent="0.2">
      <c r="A1749" s="250"/>
      <c r="B1749" s="253"/>
      <c r="C1749" s="340" t="s">
        <v>1124</v>
      </c>
      <c r="D1749" s="341"/>
      <c r="E1749" s="254">
        <v>0</v>
      </c>
      <c r="F1749" s="376"/>
      <c r="G1749" s="255"/>
      <c r="H1749" s="256"/>
      <c r="I1749" s="251"/>
      <c r="J1749" s="257"/>
      <c r="K1749" s="251"/>
      <c r="M1749" s="252" t="s">
        <v>1124</v>
      </c>
      <c r="O1749" s="241"/>
    </row>
    <row r="1750" spans="1:80" x14ac:dyDescent="0.2">
      <c r="A1750" s="250"/>
      <c r="B1750" s="253"/>
      <c r="C1750" s="340" t="s">
        <v>1125</v>
      </c>
      <c r="D1750" s="341"/>
      <c r="E1750" s="254">
        <v>0</v>
      </c>
      <c r="F1750" s="376"/>
      <c r="G1750" s="255"/>
      <c r="H1750" s="256"/>
      <c r="I1750" s="251"/>
      <c r="J1750" s="257"/>
      <c r="K1750" s="251"/>
      <c r="M1750" s="252" t="s">
        <v>1125</v>
      </c>
      <c r="O1750" s="241"/>
    </row>
    <row r="1751" spans="1:80" x14ac:dyDescent="0.2">
      <c r="A1751" s="250"/>
      <c r="B1751" s="253"/>
      <c r="C1751" s="340" t="s">
        <v>1126</v>
      </c>
      <c r="D1751" s="341"/>
      <c r="E1751" s="254">
        <v>0</v>
      </c>
      <c r="F1751" s="376"/>
      <c r="G1751" s="255"/>
      <c r="H1751" s="256"/>
      <c r="I1751" s="251"/>
      <c r="J1751" s="257"/>
      <c r="K1751" s="251"/>
      <c r="M1751" s="252" t="s">
        <v>1126</v>
      </c>
      <c r="O1751" s="241"/>
    </row>
    <row r="1752" spans="1:80" ht="22.5" x14ac:dyDescent="0.2">
      <c r="A1752" s="250"/>
      <c r="B1752" s="253"/>
      <c r="C1752" s="340" t="s">
        <v>693</v>
      </c>
      <c r="D1752" s="341"/>
      <c r="E1752" s="254">
        <v>0</v>
      </c>
      <c r="F1752" s="376"/>
      <c r="G1752" s="255"/>
      <c r="H1752" s="256"/>
      <c r="I1752" s="251"/>
      <c r="J1752" s="257"/>
      <c r="K1752" s="251"/>
      <c r="M1752" s="252" t="s">
        <v>693</v>
      </c>
      <c r="O1752" s="241"/>
    </row>
    <row r="1753" spans="1:80" x14ac:dyDescent="0.2">
      <c r="A1753" s="250"/>
      <c r="B1753" s="253"/>
      <c r="C1753" s="340" t="s">
        <v>358</v>
      </c>
      <c r="D1753" s="341"/>
      <c r="E1753" s="254">
        <v>5.5</v>
      </c>
      <c r="F1753" s="376"/>
      <c r="G1753" s="255"/>
      <c r="H1753" s="256"/>
      <c r="I1753" s="251"/>
      <c r="J1753" s="257"/>
      <c r="K1753" s="251"/>
      <c r="M1753" s="252" t="s">
        <v>358</v>
      </c>
      <c r="O1753" s="241"/>
    </row>
    <row r="1754" spans="1:80" ht="22.5" x14ac:dyDescent="0.2">
      <c r="A1754" s="242">
        <v>165</v>
      </c>
      <c r="B1754" s="243" t="s">
        <v>1143</v>
      </c>
      <c r="C1754" s="244" t="s">
        <v>1144</v>
      </c>
      <c r="D1754" s="245" t="s">
        <v>112</v>
      </c>
      <c r="E1754" s="246">
        <v>73.41</v>
      </c>
      <c r="F1754" s="375"/>
      <c r="G1754" s="247">
        <f>E1754*F1754</f>
        <v>0</v>
      </c>
      <c r="H1754" s="248">
        <v>1.7000000000000001E-2</v>
      </c>
      <c r="I1754" s="249">
        <f>E1754*H1754</f>
        <v>1.24797</v>
      </c>
      <c r="J1754" s="248"/>
      <c r="K1754" s="249">
        <f>E1754*J1754</f>
        <v>0</v>
      </c>
      <c r="O1754" s="241">
        <v>2</v>
      </c>
      <c r="AA1754" s="214">
        <v>12</v>
      </c>
      <c r="AB1754" s="214">
        <v>0</v>
      </c>
      <c r="AC1754" s="214">
        <v>228</v>
      </c>
      <c r="AZ1754" s="214">
        <v>2</v>
      </c>
      <c r="BA1754" s="214">
        <f>IF(AZ1754=1,G1754,0)</f>
        <v>0</v>
      </c>
      <c r="BB1754" s="214">
        <f>IF(AZ1754=2,G1754,0)</f>
        <v>0</v>
      </c>
      <c r="BC1754" s="214">
        <f>IF(AZ1754=3,G1754,0)</f>
        <v>0</v>
      </c>
      <c r="BD1754" s="214">
        <f>IF(AZ1754=4,G1754,0)</f>
        <v>0</v>
      </c>
      <c r="BE1754" s="214">
        <f>IF(AZ1754=5,G1754,0)</f>
        <v>0</v>
      </c>
      <c r="CA1754" s="241">
        <v>12</v>
      </c>
      <c r="CB1754" s="241">
        <v>0</v>
      </c>
    </row>
    <row r="1755" spans="1:80" x14ac:dyDescent="0.2">
      <c r="A1755" s="250"/>
      <c r="B1755" s="253"/>
      <c r="C1755" s="340" t="s">
        <v>1145</v>
      </c>
      <c r="D1755" s="341"/>
      <c r="E1755" s="254">
        <v>0</v>
      </c>
      <c r="F1755" s="376"/>
      <c r="G1755" s="255"/>
      <c r="H1755" s="256"/>
      <c r="I1755" s="251"/>
      <c r="J1755" s="257"/>
      <c r="K1755" s="251"/>
      <c r="M1755" s="252" t="s">
        <v>1145</v>
      </c>
      <c r="O1755" s="241"/>
    </row>
    <row r="1756" spans="1:80" x14ac:dyDescent="0.2">
      <c r="A1756" s="250"/>
      <c r="B1756" s="253"/>
      <c r="C1756" s="340" t="s">
        <v>1146</v>
      </c>
      <c r="D1756" s="341"/>
      <c r="E1756" s="254">
        <v>73.41</v>
      </c>
      <c r="F1756" s="376"/>
      <c r="G1756" s="255"/>
      <c r="H1756" s="256"/>
      <c r="I1756" s="251"/>
      <c r="J1756" s="257"/>
      <c r="K1756" s="251"/>
      <c r="M1756" s="252" t="s">
        <v>1146</v>
      </c>
      <c r="O1756" s="241"/>
    </row>
    <row r="1757" spans="1:80" x14ac:dyDescent="0.2">
      <c r="A1757" s="258"/>
      <c r="B1757" s="259" t="s">
        <v>102</v>
      </c>
      <c r="C1757" s="260" t="s">
        <v>1137</v>
      </c>
      <c r="D1757" s="261"/>
      <c r="E1757" s="262"/>
      <c r="F1757" s="377"/>
      <c r="G1757" s="264">
        <f>SUM(G1723:G1756)</f>
        <v>0</v>
      </c>
      <c r="H1757" s="265"/>
      <c r="I1757" s="266">
        <f>SUM(I1723:I1756)</f>
        <v>2.2333750000000001</v>
      </c>
      <c r="J1757" s="265"/>
      <c r="K1757" s="266">
        <f>SUM(K1723:K1756)</f>
        <v>0</v>
      </c>
      <c r="O1757" s="241">
        <v>4</v>
      </c>
      <c r="BA1757" s="267">
        <f>SUM(BA1723:BA1756)</f>
        <v>0</v>
      </c>
      <c r="BB1757" s="267">
        <f>SUM(BB1723:BB1756)</f>
        <v>0</v>
      </c>
      <c r="BC1757" s="267">
        <f>SUM(BC1723:BC1756)</f>
        <v>0</v>
      </c>
      <c r="BD1757" s="267">
        <f>SUM(BD1723:BD1756)</f>
        <v>0</v>
      </c>
      <c r="BE1757" s="267">
        <f>SUM(BE1723:BE1756)</f>
        <v>0</v>
      </c>
    </row>
    <row r="1758" spans="1:80" x14ac:dyDescent="0.2">
      <c r="A1758" s="231" t="s">
        <v>98</v>
      </c>
      <c r="B1758" s="232" t="s">
        <v>1147</v>
      </c>
      <c r="C1758" s="233" t="s">
        <v>1148</v>
      </c>
      <c r="D1758" s="234"/>
      <c r="E1758" s="235"/>
      <c r="F1758" s="378"/>
      <c r="G1758" s="236"/>
      <c r="H1758" s="237"/>
      <c r="I1758" s="238"/>
      <c r="J1758" s="239"/>
      <c r="K1758" s="240"/>
      <c r="O1758" s="241">
        <v>1</v>
      </c>
    </row>
    <row r="1759" spans="1:80" ht="22.5" x14ac:dyDescent="0.2">
      <c r="A1759" s="242">
        <v>166</v>
      </c>
      <c r="B1759" s="243" t="s">
        <v>1150</v>
      </c>
      <c r="C1759" s="244" t="s">
        <v>1151</v>
      </c>
      <c r="D1759" s="245" t="s">
        <v>112</v>
      </c>
      <c r="E1759" s="246">
        <v>32.448999999999998</v>
      </c>
      <c r="F1759" s="375"/>
      <c r="G1759" s="247">
        <f>E1759*F1759</f>
        <v>0</v>
      </c>
      <c r="H1759" s="248">
        <v>2.6890000000000001E-2</v>
      </c>
      <c r="I1759" s="249">
        <f>E1759*H1759</f>
        <v>0.87255360999999998</v>
      </c>
      <c r="J1759" s="248">
        <v>0</v>
      </c>
      <c r="K1759" s="249">
        <f>E1759*J1759</f>
        <v>0</v>
      </c>
      <c r="O1759" s="241">
        <v>2</v>
      </c>
      <c r="AA1759" s="214">
        <v>2</v>
      </c>
      <c r="AB1759" s="214">
        <v>7</v>
      </c>
      <c r="AC1759" s="214">
        <v>7</v>
      </c>
      <c r="AZ1759" s="214">
        <v>2</v>
      </c>
      <c r="BA1759" s="214">
        <f>IF(AZ1759=1,G1759,0)</f>
        <v>0</v>
      </c>
      <c r="BB1759" s="214">
        <f>IF(AZ1759=2,G1759,0)</f>
        <v>0</v>
      </c>
      <c r="BC1759" s="214">
        <f>IF(AZ1759=3,G1759,0)</f>
        <v>0</v>
      </c>
      <c r="BD1759" s="214">
        <f>IF(AZ1759=4,G1759,0)</f>
        <v>0</v>
      </c>
      <c r="BE1759" s="214">
        <f>IF(AZ1759=5,G1759,0)</f>
        <v>0</v>
      </c>
      <c r="CA1759" s="241">
        <v>2</v>
      </c>
      <c r="CB1759" s="241">
        <v>7</v>
      </c>
    </row>
    <row r="1760" spans="1:80" x14ac:dyDescent="0.2">
      <c r="A1760" s="250"/>
      <c r="B1760" s="253"/>
      <c r="C1760" s="340" t="s">
        <v>181</v>
      </c>
      <c r="D1760" s="341"/>
      <c r="E1760" s="254">
        <v>0</v>
      </c>
      <c r="F1760" s="376"/>
      <c r="G1760" s="255"/>
      <c r="H1760" s="256"/>
      <c r="I1760" s="251"/>
      <c r="J1760" s="257"/>
      <c r="K1760" s="251"/>
      <c r="M1760" s="252" t="s">
        <v>181</v>
      </c>
      <c r="O1760" s="241"/>
    </row>
    <row r="1761" spans="1:80" x14ac:dyDescent="0.2">
      <c r="A1761" s="250"/>
      <c r="B1761" s="253"/>
      <c r="C1761" s="340" t="s">
        <v>182</v>
      </c>
      <c r="D1761" s="341"/>
      <c r="E1761" s="254">
        <v>0</v>
      </c>
      <c r="F1761" s="376"/>
      <c r="G1761" s="255"/>
      <c r="H1761" s="256"/>
      <c r="I1761" s="251"/>
      <c r="J1761" s="257"/>
      <c r="K1761" s="251"/>
      <c r="M1761" s="252" t="s">
        <v>182</v>
      </c>
      <c r="O1761" s="241"/>
    </row>
    <row r="1762" spans="1:80" x14ac:dyDescent="0.2">
      <c r="A1762" s="250"/>
      <c r="B1762" s="253"/>
      <c r="C1762" s="340" t="s">
        <v>195</v>
      </c>
      <c r="D1762" s="341"/>
      <c r="E1762" s="254">
        <v>10.952</v>
      </c>
      <c r="F1762" s="376"/>
      <c r="G1762" s="255"/>
      <c r="H1762" s="256"/>
      <c r="I1762" s="251"/>
      <c r="J1762" s="257"/>
      <c r="K1762" s="251"/>
      <c r="M1762" s="252" t="s">
        <v>195</v>
      </c>
      <c r="O1762" s="241"/>
    </row>
    <row r="1763" spans="1:80" x14ac:dyDescent="0.2">
      <c r="A1763" s="250"/>
      <c r="B1763" s="253"/>
      <c r="C1763" s="347" t="s">
        <v>187</v>
      </c>
      <c r="D1763" s="341"/>
      <c r="E1763" s="278">
        <v>10.952</v>
      </c>
      <c r="F1763" s="376"/>
      <c r="G1763" s="255"/>
      <c r="H1763" s="256"/>
      <c r="I1763" s="251"/>
      <c r="J1763" s="257"/>
      <c r="K1763" s="251"/>
      <c r="M1763" s="252" t="s">
        <v>187</v>
      </c>
      <c r="O1763" s="241"/>
    </row>
    <row r="1764" spans="1:80" x14ac:dyDescent="0.2">
      <c r="A1764" s="250"/>
      <c r="B1764" s="253"/>
      <c r="C1764" s="340" t="s">
        <v>196</v>
      </c>
      <c r="D1764" s="341"/>
      <c r="E1764" s="254">
        <v>0</v>
      </c>
      <c r="F1764" s="376"/>
      <c r="G1764" s="255"/>
      <c r="H1764" s="256"/>
      <c r="I1764" s="251"/>
      <c r="J1764" s="257"/>
      <c r="K1764" s="251"/>
      <c r="M1764" s="252" t="s">
        <v>196</v>
      </c>
      <c r="O1764" s="241"/>
    </row>
    <row r="1765" spans="1:80" x14ac:dyDescent="0.2">
      <c r="A1765" s="250"/>
      <c r="B1765" s="253"/>
      <c r="C1765" s="340" t="s">
        <v>197</v>
      </c>
      <c r="D1765" s="341"/>
      <c r="E1765" s="254">
        <v>7.77</v>
      </c>
      <c r="F1765" s="376"/>
      <c r="G1765" s="255"/>
      <c r="H1765" s="256"/>
      <c r="I1765" s="251"/>
      <c r="J1765" s="257"/>
      <c r="K1765" s="251"/>
      <c r="M1765" s="252" t="s">
        <v>197</v>
      </c>
      <c r="O1765" s="241"/>
    </row>
    <row r="1766" spans="1:80" x14ac:dyDescent="0.2">
      <c r="A1766" s="250"/>
      <c r="B1766" s="253"/>
      <c r="C1766" s="340" t="s">
        <v>198</v>
      </c>
      <c r="D1766" s="341"/>
      <c r="E1766" s="254">
        <v>4.8099999999999996</v>
      </c>
      <c r="F1766" s="376"/>
      <c r="G1766" s="255"/>
      <c r="H1766" s="256"/>
      <c r="I1766" s="251"/>
      <c r="J1766" s="257"/>
      <c r="K1766" s="251"/>
      <c r="M1766" s="252" t="s">
        <v>198</v>
      </c>
      <c r="O1766" s="241"/>
    </row>
    <row r="1767" spans="1:80" x14ac:dyDescent="0.2">
      <c r="A1767" s="250"/>
      <c r="B1767" s="253"/>
      <c r="C1767" s="340" t="s">
        <v>199</v>
      </c>
      <c r="D1767" s="341"/>
      <c r="E1767" s="254">
        <v>8.9169999999999998</v>
      </c>
      <c r="F1767" s="376"/>
      <c r="G1767" s="255"/>
      <c r="H1767" s="256"/>
      <c r="I1767" s="251"/>
      <c r="J1767" s="257"/>
      <c r="K1767" s="251"/>
      <c r="M1767" s="252" t="s">
        <v>199</v>
      </c>
      <c r="O1767" s="241"/>
    </row>
    <row r="1768" spans="1:80" x14ac:dyDescent="0.2">
      <c r="A1768" s="242">
        <v>167</v>
      </c>
      <c r="B1768" s="243" t="s">
        <v>1152</v>
      </c>
      <c r="C1768" s="244" t="s">
        <v>1153</v>
      </c>
      <c r="D1768" s="245" t="s">
        <v>112</v>
      </c>
      <c r="E1768" s="246">
        <v>11.984999999999999</v>
      </c>
      <c r="F1768" s="375"/>
      <c r="G1768" s="247">
        <f>E1768*F1768</f>
        <v>0</v>
      </c>
      <c r="H1768" s="248">
        <v>3.0589999999999999E-2</v>
      </c>
      <c r="I1768" s="249">
        <f>E1768*H1768</f>
        <v>0.36662114999999995</v>
      </c>
      <c r="J1768" s="248">
        <v>0</v>
      </c>
      <c r="K1768" s="249">
        <f>E1768*J1768</f>
        <v>0</v>
      </c>
      <c r="O1768" s="241">
        <v>2</v>
      </c>
      <c r="AA1768" s="214">
        <v>2</v>
      </c>
      <c r="AB1768" s="214">
        <v>7</v>
      </c>
      <c r="AC1768" s="214">
        <v>7</v>
      </c>
      <c r="AZ1768" s="214">
        <v>2</v>
      </c>
      <c r="BA1768" s="214">
        <f>IF(AZ1768=1,G1768,0)</f>
        <v>0</v>
      </c>
      <c r="BB1768" s="214">
        <f>IF(AZ1768=2,G1768,0)</f>
        <v>0</v>
      </c>
      <c r="BC1768" s="214">
        <f>IF(AZ1768=3,G1768,0)</f>
        <v>0</v>
      </c>
      <c r="BD1768" s="214">
        <f>IF(AZ1768=4,G1768,0)</f>
        <v>0</v>
      </c>
      <c r="BE1768" s="214">
        <f>IF(AZ1768=5,G1768,0)</f>
        <v>0</v>
      </c>
      <c r="CA1768" s="241">
        <v>2</v>
      </c>
      <c r="CB1768" s="241">
        <v>7</v>
      </c>
    </row>
    <row r="1769" spans="1:80" x14ac:dyDescent="0.2">
      <c r="A1769" s="250"/>
      <c r="B1769" s="253"/>
      <c r="C1769" s="340" t="s">
        <v>661</v>
      </c>
      <c r="D1769" s="341"/>
      <c r="E1769" s="254">
        <v>11.984999999999999</v>
      </c>
      <c r="F1769" s="376"/>
      <c r="G1769" s="255"/>
      <c r="H1769" s="256"/>
      <c r="I1769" s="251"/>
      <c r="J1769" s="257"/>
      <c r="K1769" s="251"/>
      <c r="M1769" s="252" t="s">
        <v>661</v>
      </c>
      <c r="O1769" s="241"/>
    </row>
    <row r="1770" spans="1:80" x14ac:dyDescent="0.2">
      <c r="A1770" s="258"/>
      <c r="B1770" s="259" t="s">
        <v>102</v>
      </c>
      <c r="C1770" s="260" t="s">
        <v>1149</v>
      </c>
      <c r="D1770" s="261"/>
      <c r="E1770" s="262"/>
      <c r="F1770" s="377"/>
      <c r="G1770" s="264">
        <f>SUM(G1758:G1769)</f>
        <v>0</v>
      </c>
      <c r="H1770" s="265"/>
      <c r="I1770" s="266">
        <f>SUM(I1758:I1769)</f>
        <v>1.23917476</v>
      </c>
      <c r="J1770" s="265"/>
      <c r="K1770" s="266">
        <f>SUM(K1758:K1769)</f>
        <v>0</v>
      </c>
      <c r="O1770" s="241">
        <v>4</v>
      </c>
      <c r="BA1770" s="267">
        <f>SUM(BA1758:BA1769)</f>
        <v>0</v>
      </c>
      <c r="BB1770" s="267">
        <f>SUM(BB1758:BB1769)</f>
        <v>0</v>
      </c>
      <c r="BC1770" s="267">
        <f>SUM(BC1758:BC1769)</f>
        <v>0</v>
      </c>
      <c r="BD1770" s="267">
        <f>SUM(BD1758:BD1769)</f>
        <v>0</v>
      </c>
      <c r="BE1770" s="267">
        <f>SUM(BE1758:BE1769)</f>
        <v>0</v>
      </c>
    </row>
    <row r="1771" spans="1:80" x14ac:dyDescent="0.2">
      <c r="A1771" s="231" t="s">
        <v>98</v>
      </c>
      <c r="B1771" s="232" t="s">
        <v>1154</v>
      </c>
      <c r="C1771" s="233" t="s">
        <v>1155</v>
      </c>
      <c r="D1771" s="234"/>
      <c r="E1771" s="235"/>
      <c r="F1771" s="378"/>
      <c r="G1771" s="236"/>
      <c r="H1771" s="237"/>
      <c r="I1771" s="238"/>
      <c r="J1771" s="239"/>
      <c r="K1771" s="240"/>
      <c r="O1771" s="241">
        <v>1</v>
      </c>
    </row>
    <row r="1772" spans="1:80" ht="22.5" x14ac:dyDescent="0.2">
      <c r="A1772" s="242">
        <v>168</v>
      </c>
      <c r="B1772" s="243" t="s">
        <v>1157</v>
      </c>
      <c r="C1772" s="244" t="s">
        <v>1158</v>
      </c>
      <c r="D1772" s="245" t="s">
        <v>112</v>
      </c>
      <c r="E1772" s="246">
        <v>1</v>
      </c>
      <c r="F1772" s="375"/>
      <c r="G1772" s="247">
        <f>E1772*F1772</f>
        <v>0</v>
      </c>
      <c r="H1772" s="248">
        <v>2.0750000000000001E-2</v>
      </c>
      <c r="I1772" s="249">
        <f>E1772*H1772</f>
        <v>2.0750000000000001E-2</v>
      </c>
      <c r="J1772" s="248">
        <v>0</v>
      </c>
      <c r="K1772" s="249">
        <f>E1772*J1772</f>
        <v>0</v>
      </c>
      <c r="O1772" s="241">
        <v>2</v>
      </c>
      <c r="AA1772" s="214">
        <v>2</v>
      </c>
      <c r="AB1772" s="214">
        <v>7</v>
      </c>
      <c r="AC1772" s="214">
        <v>7</v>
      </c>
      <c r="AZ1772" s="214">
        <v>2</v>
      </c>
      <c r="BA1772" s="214">
        <f>IF(AZ1772=1,G1772,0)</f>
        <v>0</v>
      </c>
      <c r="BB1772" s="214">
        <f>IF(AZ1772=2,G1772,0)</f>
        <v>0</v>
      </c>
      <c r="BC1772" s="214">
        <f>IF(AZ1772=3,G1772,0)</f>
        <v>0</v>
      </c>
      <c r="BD1772" s="214">
        <f>IF(AZ1772=4,G1772,0)</f>
        <v>0</v>
      </c>
      <c r="BE1772" s="214">
        <f>IF(AZ1772=5,G1772,0)</f>
        <v>0</v>
      </c>
      <c r="CA1772" s="241">
        <v>2</v>
      </c>
      <c r="CB1772" s="241">
        <v>7</v>
      </c>
    </row>
    <row r="1773" spans="1:80" x14ac:dyDescent="0.2">
      <c r="A1773" s="250"/>
      <c r="B1773" s="253"/>
      <c r="C1773" s="340" t="s">
        <v>1159</v>
      </c>
      <c r="D1773" s="341"/>
      <c r="E1773" s="254">
        <v>1</v>
      </c>
      <c r="F1773" s="376"/>
      <c r="G1773" s="255"/>
      <c r="H1773" s="256"/>
      <c r="I1773" s="251"/>
      <c r="J1773" s="257"/>
      <c r="K1773" s="251"/>
      <c r="M1773" s="252" t="s">
        <v>1159</v>
      </c>
      <c r="O1773" s="241"/>
    </row>
    <row r="1774" spans="1:80" x14ac:dyDescent="0.2">
      <c r="A1774" s="258"/>
      <c r="B1774" s="259" t="s">
        <v>102</v>
      </c>
      <c r="C1774" s="260" t="s">
        <v>1156</v>
      </c>
      <c r="D1774" s="261"/>
      <c r="E1774" s="262"/>
      <c r="F1774" s="377"/>
      <c r="G1774" s="264">
        <f>SUM(G1771:G1773)</f>
        <v>0</v>
      </c>
      <c r="H1774" s="265"/>
      <c r="I1774" s="266">
        <f>SUM(I1771:I1773)</f>
        <v>2.0750000000000001E-2</v>
      </c>
      <c r="J1774" s="265"/>
      <c r="K1774" s="266">
        <f>SUM(K1771:K1773)</f>
        <v>0</v>
      </c>
      <c r="O1774" s="241">
        <v>4</v>
      </c>
      <c r="BA1774" s="267">
        <f>SUM(BA1771:BA1773)</f>
        <v>0</v>
      </c>
      <c r="BB1774" s="267">
        <f>SUM(BB1771:BB1773)</f>
        <v>0</v>
      </c>
      <c r="BC1774" s="267">
        <f>SUM(BC1771:BC1773)</f>
        <v>0</v>
      </c>
      <c r="BD1774" s="267">
        <f>SUM(BD1771:BD1773)</f>
        <v>0</v>
      </c>
      <c r="BE1774" s="267">
        <f>SUM(BE1771:BE1773)</f>
        <v>0</v>
      </c>
    </row>
    <row r="1775" spans="1:80" x14ac:dyDescent="0.2">
      <c r="A1775" s="231" t="s">
        <v>98</v>
      </c>
      <c r="B1775" s="232" t="s">
        <v>1160</v>
      </c>
      <c r="C1775" s="233" t="s">
        <v>1161</v>
      </c>
      <c r="D1775" s="234"/>
      <c r="E1775" s="235"/>
      <c r="F1775" s="378"/>
      <c r="G1775" s="236"/>
      <c r="H1775" s="237"/>
      <c r="I1775" s="238"/>
      <c r="J1775" s="239"/>
      <c r="K1775" s="240"/>
      <c r="O1775" s="241">
        <v>1</v>
      </c>
    </row>
    <row r="1776" spans="1:80" ht="22.5" x14ac:dyDescent="0.2">
      <c r="A1776" s="242">
        <v>169</v>
      </c>
      <c r="B1776" s="243" t="s">
        <v>1163</v>
      </c>
      <c r="C1776" s="244" t="s">
        <v>1164</v>
      </c>
      <c r="D1776" s="245" t="s">
        <v>112</v>
      </c>
      <c r="E1776" s="246">
        <v>0.8</v>
      </c>
      <c r="F1776" s="375"/>
      <c r="G1776" s="247">
        <f>E1776*F1776</f>
        <v>0</v>
      </c>
      <c r="H1776" s="248">
        <v>6.0999999999999997E-4</v>
      </c>
      <c r="I1776" s="249">
        <f>E1776*H1776</f>
        <v>4.8799999999999999E-4</v>
      </c>
      <c r="J1776" s="248">
        <v>0</v>
      </c>
      <c r="K1776" s="249">
        <f>E1776*J1776</f>
        <v>0</v>
      </c>
      <c r="O1776" s="241">
        <v>2</v>
      </c>
      <c r="AA1776" s="214">
        <v>1</v>
      </c>
      <c r="AB1776" s="214">
        <v>7</v>
      </c>
      <c r="AC1776" s="214">
        <v>7</v>
      </c>
      <c r="AZ1776" s="214">
        <v>2</v>
      </c>
      <c r="BA1776" s="214">
        <f>IF(AZ1776=1,G1776,0)</f>
        <v>0</v>
      </c>
      <c r="BB1776" s="214">
        <f>IF(AZ1776=2,G1776,0)</f>
        <v>0</v>
      </c>
      <c r="BC1776" s="214">
        <f>IF(AZ1776=3,G1776,0)</f>
        <v>0</v>
      </c>
      <c r="BD1776" s="214">
        <f>IF(AZ1776=4,G1776,0)</f>
        <v>0</v>
      </c>
      <c r="BE1776" s="214">
        <f>IF(AZ1776=5,G1776,0)</f>
        <v>0</v>
      </c>
      <c r="CA1776" s="241">
        <v>1</v>
      </c>
      <c r="CB1776" s="241">
        <v>7</v>
      </c>
    </row>
    <row r="1777" spans="1:80" x14ac:dyDescent="0.2">
      <c r="A1777" s="250"/>
      <c r="B1777" s="253"/>
      <c r="C1777" s="340" t="s">
        <v>1165</v>
      </c>
      <c r="D1777" s="341"/>
      <c r="E1777" s="254">
        <v>0.8</v>
      </c>
      <c r="F1777" s="376"/>
      <c r="G1777" s="255"/>
      <c r="H1777" s="256"/>
      <c r="I1777" s="251"/>
      <c r="J1777" s="257"/>
      <c r="K1777" s="251"/>
      <c r="M1777" s="252" t="s">
        <v>1165</v>
      </c>
      <c r="O1777" s="241"/>
    </row>
    <row r="1778" spans="1:80" x14ac:dyDescent="0.2">
      <c r="A1778" s="258"/>
      <c r="B1778" s="259" t="s">
        <v>102</v>
      </c>
      <c r="C1778" s="260" t="s">
        <v>1162</v>
      </c>
      <c r="D1778" s="261"/>
      <c r="E1778" s="262"/>
      <c r="F1778" s="377"/>
      <c r="G1778" s="264">
        <f>SUM(G1775:G1777)</f>
        <v>0</v>
      </c>
      <c r="H1778" s="265"/>
      <c r="I1778" s="266">
        <f>SUM(I1775:I1777)</f>
        <v>4.8799999999999999E-4</v>
      </c>
      <c r="J1778" s="265"/>
      <c r="K1778" s="266">
        <f>SUM(K1775:K1777)</f>
        <v>0</v>
      </c>
      <c r="O1778" s="241">
        <v>4</v>
      </c>
      <c r="BA1778" s="267">
        <f>SUM(BA1775:BA1777)</f>
        <v>0</v>
      </c>
      <c r="BB1778" s="267">
        <f>SUM(BB1775:BB1777)</f>
        <v>0</v>
      </c>
      <c r="BC1778" s="267">
        <f>SUM(BC1775:BC1777)</f>
        <v>0</v>
      </c>
      <c r="BD1778" s="267">
        <f>SUM(BD1775:BD1777)</f>
        <v>0</v>
      </c>
      <c r="BE1778" s="267">
        <f>SUM(BE1775:BE1777)</f>
        <v>0</v>
      </c>
    </row>
    <row r="1779" spans="1:80" x14ac:dyDescent="0.2">
      <c r="A1779" s="231" t="s">
        <v>98</v>
      </c>
      <c r="B1779" s="232" t="s">
        <v>1166</v>
      </c>
      <c r="C1779" s="233" t="s">
        <v>1167</v>
      </c>
      <c r="D1779" s="234"/>
      <c r="E1779" s="235"/>
      <c r="F1779" s="378"/>
      <c r="G1779" s="236"/>
      <c r="H1779" s="237"/>
      <c r="I1779" s="238"/>
      <c r="J1779" s="239"/>
      <c r="K1779" s="240"/>
      <c r="O1779" s="241">
        <v>1</v>
      </c>
    </row>
    <row r="1780" spans="1:80" x14ac:dyDescent="0.2">
      <c r="A1780" s="242">
        <v>170</v>
      </c>
      <c r="B1780" s="243" t="s">
        <v>1169</v>
      </c>
      <c r="C1780" s="244" t="s">
        <v>1170</v>
      </c>
      <c r="D1780" s="245" t="s">
        <v>112</v>
      </c>
      <c r="E1780" s="246">
        <v>127.27500000000001</v>
      </c>
      <c r="F1780" s="375"/>
      <c r="G1780" s="247">
        <f>E1780*F1780</f>
        <v>0</v>
      </c>
      <c r="H1780" s="248">
        <v>1.9000000000000001E-4</v>
      </c>
      <c r="I1780" s="249">
        <f>E1780*H1780</f>
        <v>2.4182250000000002E-2</v>
      </c>
      <c r="J1780" s="248">
        <v>0</v>
      </c>
      <c r="K1780" s="249">
        <f>E1780*J1780</f>
        <v>0</v>
      </c>
      <c r="O1780" s="241">
        <v>2</v>
      </c>
      <c r="AA1780" s="214">
        <v>1</v>
      </c>
      <c r="AB1780" s="214">
        <v>7</v>
      </c>
      <c r="AC1780" s="214">
        <v>7</v>
      </c>
      <c r="AZ1780" s="214">
        <v>2</v>
      </c>
      <c r="BA1780" s="214">
        <f>IF(AZ1780=1,G1780,0)</f>
        <v>0</v>
      </c>
      <c r="BB1780" s="214">
        <f>IF(AZ1780=2,G1780,0)</f>
        <v>0</v>
      </c>
      <c r="BC1780" s="214">
        <f>IF(AZ1780=3,G1780,0)</f>
        <v>0</v>
      </c>
      <c r="BD1780" s="214">
        <f>IF(AZ1780=4,G1780,0)</f>
        <v>0</v>
      </c>
      <c r="BE1780" s="214">
        <f>IF(AZ1780=5,G1780,0)</f>
        <v>0</v>
      </c>
      <c r="CA1780" s="241">
        <v>1</v>
      </c>
      <c r="CB1780" s="241">
        <v>7</v>
      </c>
    </row>
    <row r="1781" spans="1:80" x14ac:dyDescent="0.2">
      <c r="A1781" s="250"/>
      <c r="B1781" s="253"/>
      <c r="C1781" s="340" t="s">
        <v>246</v>
      </c>
      <c r="D1781" s="341"/>
      <c r="E1781" s="254">
        <v>0</v>
      </c>
      <c r="F1781" s="376"/>
      <c r="G1781" s="255"/>
      <c r="H1781" s="256"/>
      <c r="I1781" s="251"/>
      <c r="J1781" s="257"/>
      <c r="K1781" s="251"/>
      <c r="M1781" s="252" t="s">
        <v>246</v>
      </c>
      <c r="O1781" s="241"/>
    </row>
    <row r="1782" spans="1:80" x14ac:dyDescent="0.2">
      <c r="A1782" s="250"/>
      <c r="B1782" s="253"/>
      <c r="C1782" s="340" t="s">
        <v>247</v>
      </c>
      <c r="D1782" s="341"/>
      <c r="E1782" s="254">
        <v>0</v>
      </c>
      <c r="F1782" s="376"/>
      <c r="G1782" s="255"/>
      <c r="H1782" s="256"/>
      <c r="I1782" s="251"/>
      <c r="J1782" s="257"/>
      <c r="K1782" s="251"/>
      <c r="M1782" s="252" t="s">
        <v>247</v>
      </c>
      <c r="O1782" s="241"/>
    </row>
    <row r="1783" spans="1:80" x14ac:dyDescent="0.2">
      <c r="A1783" s="250"/>
      <c r="B1783" s="253"/>
      <c r="C1783" s="340" t="s">
        <v>248</v>
      </c>
      <c r="D1783" s="341"/>
      <c r="E1783" s="254">
        <v>4.8</v>
      </c>
      <c r="F1783" s="376"/>
      <c r="G1783" s="255"/>
      <c r="H1783" s="256"/>
      <c r="I1783" s="251"/>
      <c r="J1783" s="257"/>
      <c r="K1783" s="251"/>
      <c r="M1783" s="252" t="s">
        <v>248</v>
      </c>
      <c r="O1783" s="241"/>
    </row>
    <row r="1784" spans="1:80" x14ac:dyDescent="0.2">
      <c r="A1784" s="250"/>
      <c r="B1784" s="253"/>
      <c r="C1784" s="340" t="s">
        <v>249</v>
      </c>
      <c r="D1784" s="341"/>
      <c r="E1784" s="254">
        <v>10.199999999999999</v>
      </c>
      <c r="F1784" s="376"/>
      <c r="G1784" s="255"/>
      <c r="H1784" s="256"/>
      <c r="I1784" s="251"/>
      <c r="J1784" s="257"/>
      <c r="K1784" s="251"/>
      <c r="M1784" s="252" t="s">
        <v>249</v>
      </c>
      <c r="O1784" s="241"/>
    </row>
    <row r="1785" spans="1:80" x14ac:dyDescent="0.2">
      <c r="A1785" s="250"/>
      <c r="B1785" s="253"/>
      <c r="C1785" s="340" t="s">
        <v>250</v>
      </c>
      <c r="D1785" s="341"/>
      <c r="E1785" s="254">
        <v>4.1500000000000004</v>
      </c>
      <c r="F1785" s="376"/>
      <c r="G1785" s="255"/>
      <c r="H1785" s="256"/>
      <c r="I1785" s="251"/>
      <c r="J1785" s="257"/>
      <c r="K1785" s="251"/>
      <c r="M1785" s="252" t="s">
        <v>250</v>
      </c>
      <c r="O1785" s="241"/>
    </row>
    <row r="1786" spans="1:80" x14ac:dyDescent="0.2">
      <c r="A1786" s="250"/>
      <c r="B1786" s="253"/>
      <c r="C1786" s="340" t="s">
        <v>251</v>
      </c>
      <c r="D1786" s="341"/>
      <c r="E1786" s="254">
        <v>9.75</v>
      </c>
      <c r="F1786" s="376"/>
      <c r="G1786" s="255"/>
      <c r="H1786" s="256"/>
      <c r="I1786" s="251"/>
      <c r="J1786" s="257"/>
      <c r="K1786" s="251"/>
      <c r="M1786" s="252" t="s">
        <v>251</v>
      </c>
      <c r="O1786" s="241"/>
    </row>
    <row r="1787" spans="1:80" x14ac:dyDescent="0.2">
      <c r="A1787" s="250"/>
      <c r="B1787" s="253"/>
      <c r="C1787" s="340" t="s">
        <v>252</v>
      </c>
      <c r="D1787" s="341"/>
      <c r="E1787" s="254">
        <v>2.65</v>
      </c>
      <c r="F1787" s="376"/>
      <c r="G1787" s="255"/>
      <c r="H1787" s="256"/>
      <c r="I1787" s="251"/>
      <c r="J1787" s="257"/>
      <c r="K1787" s="251"/>
      <c r="M1787" s="252" t="s">
        <v>252</v>
      </c>
      <c r="O1787" s="241"/>
    </row>
    <row r="1788" spans="1:80" x14ac:dyDescent="0.2">
      <c r="A1788" s="250"/>
      <c r="B1788" s="253"/>
      <c r="C1788" s="340" t="s">
        <v>253</v>
      </c>
      <c r="D1788" s="341"/>
      <c r="E1788" s="254">
        <v>3.3</v>
      </c>
      <c r="F1788" s="376"/>
      <c r="G1788" s="255"/>
      <c r="H1788" s="256"/>
      <c r="I1788" s="251"/>
      <c r="J1788" s="257"/>
      <c r="K1788" s="251"/>
      <c r="M1788" s="252" t="s">
        <v>253</v>
      </c>
      <c r="O1788" s="241"/>
    </row>
    <row r="1789" spans="1:80" x14ac:dyDescent="0.2">
      <c r="A1789" s="250"/>
      <c r="B1789" s="253"/>
      <c r="C1789" s="340" t="s">
        <v>254</v>
      </c>
      <c r="D1789" s="341"/>
      <c r="E1789" s="254">
        <v>6.9</v>
      </c>
      <c r="F1789" s="376"/>
      <c r="G1789" s="255"/>
      <c r="H1789" s="256"/>
      <c r="I1789" s="251"/>
      <c r="J1789" s="257"/>
      <c r="K1789" s="251"/>
      <c r="M1789" s="252" t="s">
        <v>254</v>
      </c>
      <c r="O1789" s="241"/>
    </row>
    <row r="1790" spans="1:80" x14ac:dyDescent="0.2">
      <c r="A1790" s="250"/>
      <c r="B1790" s="253"/>
      <c r="C1790" s="340" t="s">
        <v>255</v>
      </c>
      <c r="D1790" s="341"/>
      <c r="E1790" s="254">
        <v>3.9</v>
      </c>
      <c r="F1790" s="376"/>
      <c r="G1790" s="255"/>
      <c r="H1790" s="256"/>
      <c r="I1790" s="251"/>
      <c r="J1790" s="257"/>
      <c r="K1790" s="251"/>
      <c r="M1790" s="252" t="s">
        <v>255</v>
      </c>
      <c r="O1790" s="241"/>
    </row>
    <row r="1791" spans="1:80" x14ac:dyDescent="0.2">
      <c r="A1791" s="250"/>
      <c r="B1791" s="253"/>
      <c r="C1791" s="340" t="s">
        <v>256</v>
      </c>
      <c r="D1791" s="341"/>
      <c r="E1791" s="254">
        <v>3.6</v>
      </c>
      <c r="F1791" s="376"/>
      <c r="G1791" s="255"/>
      <c r="H1791" s="256"/>
      <c r="I1791" s="251"/>
      <c r="J1791" s="257"/>
      <c r="K1791" s="251"/>
      <c r="M1791" s="252" t="s">
        <v>256</v>
      </c>
      <c r="O1791" s="241"/>
    </row>
    <row r="1792" spans="1:80" x14ac:dyDescent="0.2">
      <c r="A1792" s="250"/>
      <c r="B1792" s="253"/>
      <c r="C1792" s="340" t="s">
        <v>257</v>
      </c>
      <c r="D1792" s="341"/>
      <c r="E1792" s="254">
        <v>9.1999999999999993</v>
      </c>
      <c r="F1792" s="376"/>
      <c r="G1792" s="255"/>
      <c r="H1792" s="256"/>
      <c r="I1792" s="251"/>
      <c r="J1792" s="257"/>
      <c r="K1792" s="251"/>
      <c r="M1792" s="252" t="s">
        <v>257</v>
      </c>
      <c r="O1792" s="241"/>
    </row>
    <row r="1793" spans="1:15" x14ac:dyDescent="0.2">
      <c r="A1793" s="250"/>
      <c r="B1793" s="253"/>
      <c r="C1793" s="340" t="s">
        <v>258</v>
      </c>
      <c r="D1793" s="341"/>
      <c r="E1793" s="254">
        <v>2</v>
      </c>
      <c r="F1793" s="376"/>
      <c r="G1793" s="255"/>
      <c r="H1793" s="256"/>
      <c r="I1793" s="251"/>
      <c r="J1793" s="257"/>
      <c r="K1793" s="251"/>
      <c r="M1793" s="252" t="s">
        <v>258</v>
      </c>
      <c r="O1793" s="241"/>
    </row>
    <row r="1794" spans="1:15" x14ac:dyDescent="0.2">
      <c r="A1794" s="250"/>
      <c r="B1794" s="253"/>
      <c r="C1794" s="340" t="s">
        <v>259</v>
      </c>
      <c r="D1794" s="341"/>
      <c r="E1794" s="254">
        <v>10</v>
      </c>
      <c r="F1794" s="376"/>
      <c r="G1794" s="255"/>
      <c r="H1794" s="256"/>
      <c r="I1794" s="251"/>
      <c r="J1794" s="257"/>
      <c r="K1794" s="251"/>
      <c r="M1794" s="252" t="s">
        <v>259</v>
      </c>
      <c r="O1794" s="241"/>
    </row>
    <row r="1795" spans="1:15" x14ac:dyDescent="0.2">
      <c r="A1795" s="250"/>
      <c r="B1795" s="253"/>
      <c r="C1795" s="340" t="s">
        <v>260</v>
      </c>
      <c r="D1795" s="341"/>
      <c r="E1795" s="254">
        <v>6.8</v>
      </c>
      <c r="F1795" s="376"/>
      <c r="G1795" s="255"/>
      <c r="H1795" s="256"/>
      <c r="I1795" s="251"/>
      <c r="J1795" s="257"/>
      <c r="K1795" s="251"/>
      <c r="M1795" s="252" t="s">
        <v>260</v>
      </c>
      <c r="O1795" s="241"/>
    </row>
    <row r="1796" spans="1:15" x14ac:dyDescent="0.2">
      <c r="A1796" s="250"/>
      <c r="B1796" s="253"/>
      <c r="C1796" s="340" t="s">
        <v>261</v>
      </c>
      <c r="D1796" s="341"/>
      <c r="E1796" s="254">
        <v>2.1</v>
      </c>
      <c r="F1796" s="376"/>
      <c r="G1796" s="255"/>
      <c r="H1796" s="256"/>
      <c r="I1796" s="251"/>
      <c r="J1796" s="257"/>
      <c r="K1796" s="251"/>
      <c r="M1796" s="252" t="s">
        <v>261</v>
      </c>
      <c r="O1796" s="241"/>
    </row>
    <row r="1797" spans="1:15" x14ac:dyDescent="0.2">
      <c r="A1797" s="250"/>
      <c r="B1797" s="253"/>
      <c r="C1797" s="340" t="s">
        <v>262</v>
      </c>
      <c r="D1797" s="341"/>
      <c r="E1797" s="254">
        <v>1.9</v>
      </c>
      <c r="F1797" s="376"/>
      <c r="G1797" s="255"/>
      <c r="H1797" s="256"/>
      <c r="I1797" s="251"/>
      <c r="J1797" s="257"/>
      <c r="K1797" s="251"/>
      <c r="M1797" s="252" t="s">
        <v>262</v>
      </c>
      <c r="O1797" s="241"/>
    </row>
    <row r="1798" spans="1:15" x14ac:dyDescent="0.2">
      <c r="A1798" s="250"/>
      <c r="B1798" s="253"/>
      <c r="C1798" s="340" t="s">
        <v>263</v>
      </c>
      <c r="D1798" s="341"/>
      <c r="E1798" s="254">
        <v>9.5500000000000007</v>
      </c>
      <c r="F1798" s="376"/>
      <c r="G1798" s="255"/>
      <c r="H1798" s="256"/>
      <c r="I1798" s="251"/>
      <c r="J1798" s="257"/>
      <c r="K1798" s="251"/>
      <c r="M1798" s="252" t="s">
        <v>263</v>
      </c>
      <c r="O1798" s="241"/>
    </row>
    <row r="1799" spans="1:15" x14ac:dyDescent="0.2">
      <c r="A1799" s="250"/>
      <c r="B1799" s="253"/>
      <c r="C1799" s="340" t="s">
        <v>264</v>
      </c>
      <c r="D1799" s="341"/>
      <c r="E1799" s="254">
        <v>2.8</v>
      </c>
      <c r="F1799" s="376"/>
      <c r="G1799" s="255"/>
      <c r="H1799" s="256"/>
      <c r="I1799" s="251"/>
      <c r="J1799" s="257"/>
      <c r="K1799" s="251"/>
      <c r="M1799" s="252" t="s">
        <v>264</v>
      </c>
      <c r="O1799" s="241"/>
    </row>
    <row r="1800" spans="1:15" x14ac:dyDescent="0.2">
      <c r="A1800" s="250"/>
      <c r="B1800" s="253"/>
      <c r="C1800" s="340" t="s">
        <v>265</v>
      </c>
      <c r="D1800" s="341"/>
      <c r="E1800" s="254">
        <v>24.9</v>
      </c>
      <c r="F1800" s="376"/>
      <c r="G1800" s="255"/>
      <c r="H1800" s="256"/>
      <c r="I1800" s="251"/>
      <c r="J1800" s="257"/>
      <c r="K1800" s="251"/>
      <c r="M1800" s="252" t="s">
        <v>265</v>
      </c>
      <c r="O1800" s="241"/>
    </row>
    <row r="1801" spans="1:15" x14ac:dyDescent="0.2">
      <c r="A1801" s="250"/>
      <c r="B1801" s="253"/>
      <c r="C1801" s="340" t="s">
        <v>266</v>
      </c>
      <c r="D1801" s="341"/>
      <c r="E1801" s="254">
        <v>10.3</v>
      </c>
      <c r="F1801" s="376"/>
      <c r="G1801" s="255"/>
      <c r="H1801" s="256"/>
      <c r="I1801" s="251"/>
      <c r="J1801" s="257"/>
      <c r="K1801" s="251"/>
      <c r="M1801" s="252" t="s">
        <v>266</v>
      </c>
      <c r="O1801" s="241"/>
    </row>
    <row r="1802" spans="1:15" x14ac:dyDescent="0.2">
      <c r="A1802" s="250"/>
      <c r="B1802" s="253"/>
      <c r="C1802" s="340" t="s">
        <v>267</v>
      </c>
      <c r="D1802" s="341"/>
      <c r="E1802" s="254">
        <v>7.15</v>
      </c>
      <c r="F1802" s="376"/>
      <c r="G1802" s="255"/>
      <c r="H1802" s="256"/>
      <c r="I1802" s="251"/>
      <c r="J1802" s="257"/>
      <c r="K1802" s="251"/>
      <c r="M1802" s="252" t="s">
        <v>267</v>
      </c>
      <c r="O1802" s="241"/>
    </row>
    <row r="1803" spans="1:15" x14ac:dyDescent="0.2">
      <c r="A1803" s="250"/>
      <c r="B1803" s="253"/>
      <c r="C1803" s="340" t="s">
        <v>268</v>
      </c>
      <c r="D1803" s="341"/>
      <c r="E1803" s="254">
        <v>10</v>
      </c>
      <c r="F1803" s="376"/>
      <c r="G1803" s="255"/>
      <c r="H1803" s="256"/>
      <c r="I1803" s="251"/>
      <c r="J1803" s="257"/>
      <c r="K1803" s="251"/>
      <c r="M1803" s="252" t="s">
        <v>268</v>
      </c>
      <c r="O1803" s="241"/>
    </row>
    <row r="1804" spans="1:15" x14ac:dyDescent="0.2">
      <c r="A1804" s="250"/>
      <c r="B1804" s="253"/>
      <c r="C1804" s="340" t="s">
        <v>269</v>
      </c>
      <c r="D1804" s="341"/>
      <c r="E1804" s="254">
        <v>10</v>
      </c>
      <c r="F1804" s="376"/>
      <c r="G1804" s="255"/>
      <c r="H1804" s="256"/>
      <c r="I1804" s="251"/>
      <c r="J1804" s="257"/>
      <c r="K1804" s="251"/>
      <c r="M1804" s="252" t="s">
        <v>269</v>
      </c>
      <c r="O1804" s="241"/>
    </row>
    <row r="1805" spans="1:15" x14ac:dyDescent="0.2">
      <c r="A1805" s="250"/>
      <c r="B1805" s="253"/>
      <c r="C1805" s="340" t="s">
        <v>270</v>
      </c>
      <c r="D1805" s="341"/>
      <c r="E1805" s="254">
        <v>4.9000000000000004</v>
      </c>
      <c r="F1805" s="376"/>
      <c r="G1805" s="255"/>
      <c r="H1805" s="256"/>
      <c r="I1805" s="251"/>
      <c r="J1805" s="257"/>
      <c r="K1805" s="251"/>
      <c r="M1805" s="252" t="s">
        <v>270</v>
      </c>
      <c r="O1805" s="241"/>
    </row>
    <row r="1806" spans="1:15" x14ac:dyDescent="0.2">
      <c r="A1806" s="250"/>
      <c r="B1806" s="253"/>
      <c r="C1806" s="340" t="s">
        <v>271</v>
      </c>
      <c r="D1806" s="341"/>
      <c r="E1806" s="254">
        <v>4.9000000000000004</v>
      </c>
      <c r="F1806" s="376"/>
      <c r="G1806" s="255"/>
      <c r="H1806" s="256"/>
      <c r="I1806" s="251"/>
      <c r="J1806" s="257"/>
      <c r="K1806" s="251"/>
      <c r="M1806" s="252" t="s">
        <v>271</v>
      </c>
      <c r="O1806" s="241"/>
    </row>
    <row r="1807" spans="1:15" x14ac:dyDescent="0.2">
      <c r="A1807" s="250"/>
      <c r="B1807" s="253"/>
      <c r="C1807" s="340" t="s">
        <v>272</v>
      </c>
      <c r="D1807" s="341"/>
      <c r="E1807" s="254">
        <v>5</v>
      </c>
      <c r="F1807" s="376"/>
      <c r="G1807" s="255"/>
      <c r="H1807" s="256"/>
      <c r="I1807" s="251"/>
      <c r="J1807" s="257"/>
      <c r="K1807" s="251"/>
      <c r="M1807" s="252" t="s">
        <v>272</v>
      </c>
      <c r="O1807" s="241"/>
    </row>
    <row r="1808" spans="1:15" x14ac:dyDescent="0.2">
      <c r="A1808" s="250"/>
      <c r="B1808" s="253"/>
      <c r="C1808" s="340" t="s">
        <v>273</v>
      </c>
      <c r="D1808" s="341"/>
      <c r="E1808" s="254">
        <v>6.4</v>
      </c>
      <c r="F1808" s="376"/>
      <c r="G1808" s="255"/>
      <c r="H1808" s="256"/>
      <c r="I1808" s="251"/>
      <c r="J1808" s="257"/>
      <c r="K1808" s="251"/>
      <c r="M1808" s="252" t="s">
        <v>273</v>
      </c>
      <c r="O1808" s="241"/>
    </row>
    <row r="1809" spans="1:80" x14ac:dyDescent="0.2">
      <c r="A1809" s="250"/>
      <c r="B1809" s="253"/>
      <c r="C1809" s="340" t="s">
        <v>274</v>
      </c>
      <c r="D1809" s="341"/>
      <c r="E1809" s="254">
        <v>8.85</v>
      </c>
      <c r="F1809" s="376"/>
      <c r="G1809" s="255"/>
      <c r="H1809" s="256"/>
      <c r="I1809" s="251"/>
      <c r="J1809" s="257"/>
      <c r="K1809" s="251"/>
      <c r="M1809" s="252" t="s">
        <v>274</v>
      </c>
      <c r="O1809" s="241"/>
    </row>
    <row r="1810" spans="1:80" x14ac:dyDescent="0.2">
      <c r="A1810" s="250"/>
      <c r="B1810" s="253"/>
      <c r="C1810" s="340" t="s">
        <v>275</v>
      </c>
      <c r="D1810" s="341"/>
      <c r="E1810" s="254">
        <v>9.85</v>
      </c>
      <c r="F1810" s="376"/>
      <c r="G1810" s="255"/>
      <c r="H1810" s="256"/>
      <c r="I1810" s="251"/>
      <c r="J1810" s="257"/>
      <c r="K1810" s="251"/>
      <c r="M1810" s="252" t="s">
        <v>275</v>
      </c>
      <c r="O1810" s="241"/>
    </row>
    <row r="1811" spans="1:80" x14ac:dyDescent="0.2">
      <c r="A1811" s="250"/>
      <c r="B1811" s="253"/>
      <c r="C1811" s="340" t="s">
        <v>276</v>
      </c>
      <c r="D1811" s="341"/>
      <c r="E1811" s="254">
        <v>9.3000000000000007</v>
      </c>
      <c r="F1811" s="376"/>
      <c r="G1811" s="255"/>
      <c r="H1811" s="256"/>
      <c r="I1811" s="251"/>
      <c r="J1811" s="257"/>
      <c r="K1811" s="251"/>
      <c r="M1811" s="252" t="s">
        <v>276</v>
      </c>
      <c r="O1811" s="241"/>
    </row>
    <row r="1812" spans="1:80" x14ac:dyDescent="0.2">
      <c r="A1812" s="250"/>
      <c r="B1812" s="253"/>
      <c r="C1812" s="340" t="s">
        <v>277</v>
      </c>
      <c r="D1812" s="341"/>
      <c r="E1812" s="254">
        <v>7.85</v>
      </c>
      <c r="F1812" s="376"/>
      <c r="G1812" s="255"/>
      <c r="H1812" s="256"/>
      <c r="I1812" s="251"/>
      <c r="J1812" s="257"/>
      <c r="K1812" s="251"/>
      <c r="M1812" s="252" t="s">
        <v>277</v>
      </c>
      <c r="O1812" s="241"/>
    </row>
    <row r="1813" spans="1:80" x14ac:dyDescent="0.2">
      <c r="A1813" s="250"/>
      <c r="B1813" s="253"/>
      <c r="C1813" s="340" t="s">
        <v>278</v>
      </c>
      <c r="D1813" s="341"/>
      <c r="E1813" s="254">
        <v>8.25</v>
      </c>
      <c r="F1813" s="376"/>
      <c r="G1813" s="255"/>
      <c r="H1813" s="256"/>
      <c r="I1813" s="251"/>
      <c r="J1813" s="257"/>
      <c r="K1813" s="251"/>
      <c r="M1813" s="252" t="s">
        <v>278</v>
      </c>
      <c r="O1813" s="241"/>
    </row>
    <row r="1814" spans="1:80" x14ac:dyDescent="0.2">
      <c r="A1814" s="250"/>
      <c r="B1814" s="253"/>
      <c r="C1814" s="340" t="s">
        <v>279</v>
      </c>
      <c r="D1814" s="341"/>
      <c r="E1814" s="254">
        <v>6.65</v>
      </c>
      <c r="F1814" s="376"/>
      <c r="G1814" s="255"/>
      <c r="H1814" s="256"/>
      <c r="I1814" s="251"/>
      <c r="J1814" s="257"/>
      <c r="K1814" s="251"/>
      <c r="M1814" s="252" t="s">
        <v>279</v>
      </c>
      <c r="O1814" s="241"/>
    </row>
    <row r="1815" spans="1:80" x14ac:dyDescent="0.2">
      <c r="A1815" s="250"/>
      <c r="B1815" s="253"/>
      <c r="C1815" s="340" t="s">
        <v>280</v>
      </c>
      <c r="D1815" s="341"/>
      <c r="E1815" s="254">
        <v>4.9000000000000004</v>
      </c>
      <c r="F1815" s="376"/>
      <c r="G1815" s="255"/>
      <c r="H1815" s="256"/>
      <c r="I1815" s="251"/>
      <c r="J1815" s="257"/>
      <c r="K1815" s="251"/>
      <c r="M1815" s="252" t="s">
        <v>280</v>
      </c>
      <c r="O1815" s="241"/>
    </row>
    <row r="1816" spans="1:80" x14ac:dyDescent="0.2">
      <c r="A1816" s="250"/>
      <c r="B1816" s="253"/>
      <c r="C1816" s="340" t="s">
        <v>281</v>
      </c>
      <c r="D1816" s="341"/>
      <c r="E1816" s="254">
        <v>4.95</v>
      </c>
      <c r="F1816" s="376"/>
      <c r="G1816" s="255"/>
      <c r="H1816" s="256"/>
      <c r="I1816" s="251"/>
      <c r="J1816" s="257"/>
      <c r="K1816" s="251"/>
      <c r="M1816" s="252" t="s">
        <v>281</v>
      </c>
      <c r="O1816" s="241"/>
    </row>
    <row r="1817" spans="1:80" x14ac:dyDescent="0.2">
      <c r="A1817" s="250"/>
      <c r="B1817" s="253"/>
      <c r="C1817" s="340" t="s">
        <v>282</v>
      </c>
      <c r="D1817" s="341"/>
      <c r="E1817" s="254">
        <v>4.9000000000000004</v>
      </c>
      <c r="F1817" s="376"/>
      <c r="G1817" s="255"/>
      <c r="H1817" s="256"/>
      <c r="I1817" s="251"/>
      <c r="J1817" s="257"/>
      <c r="K1817" s="251"/>
      <c r="M1817" s="252" t="s">
        <v>282</v>
      </c>
      <c r="O1817" s="241"/>
    </row>
    <row r="1818" spans="1:80" x14ac:dyDescent="0.2">
      <c r="A1818" s="250"/>
      <c r="B1818" s="253"/>
      <c r="C1818" s="340" t="s">
        <v>283</v>
      </c>
      <c r="D1818" s="341"/>
      <c r="E1818" s="254">
        <v>5</v>
      </c>
      <c r="F1818" s="376"/>
      <c r="G1818" s="255"/>
      <c r="H1818" s="256"/>
      <c r="I1818" s="251"/>
      <c r="J1818" s="257"/>
      <c r="K1818" s="251"/>
      <c r="M1818" s="252" t="s">
        <v>283</v>
      </c>
      <c r="O1818" s="241"/>
    </row>
    <row r="1819" spans="1:80" x14ac:dyDescent="0.2">
      <c r="A1819" s="250"/>
      <c r="B1819" s="253"/>
      <c r="C1819" s="340" t="s">
        <v>284</v>
      </c>
      <c r="D1819" s="341"/>
      <c r="E1819" s="254">
        <v>6.9</v>
      </c>
      <c r="F1819" s="376"/>
      <c r="G1819" s="255"/>
      <c r="H1819" s="256"/>
      <c r="I1819" s="251"/>
      <c r="J1819" s="257"/>
      <c r="K1819" s="251"/>
      <c r="M1819" s="252" t="s">
        <v>284</v>
      </c>
      <c r="O1819" s="241"/>
    </row>
    <row r="1820" spans="1:80" x14ac:dyDescent="0.2">
      <c r="A1820" s="250"/>
      <c r="B1820" s="253"/>
      <c r="C1820" s="347" t="s">
        <v>187</v>
      </c>
      <c r="D1820" s="341"/>
      <c r="E1820" s="278">
        <v>254.55</v>
      </c>
      <c r="F1820" s="376"/>
      <c r="G1820" s="255"/>
      <c r="H1820" s="256"/>
      <c r="I1820" s="251"/>
      <c r="J1820" s="257"/>
      <c r="K1820" s="251"/>
      <c r="M1820" s="252" t="s">
        <v>187</v>
      </c>
      <c r="O1820" s="241"/>
    </row>
    <row r="1821" spans="1:80" x14ac:dyDescent="0.2">
      <c r="A1821" s="250"/>
      <c r="B1821" s="253"/>
      <c r="C1821" s="340" t="s">
        <v>364</v>
      </c>
      <c r="D1821" s="341"/>
      <c r="E1821" s="254">
        <v>-127.27500000000001</v>
      </c>
      <c r="F1821" s="376"/>
      <c r="G1821" s="255"/>
      <c r="H1821" s="256"/>
      <c r="I1821" s="251"/>
      <c r="J1821" s="257"/>
      <c r="K1821" s="251"/>
      <c r="M1821" s="252" t="s">
        <v>364</v>
      </c>
      <c r="O1821" s="241"/>
    </row>
    <row r="1822" spans="1:80" x14ac:dyDescent="0.2">
      <c r="A1822" s="242">
        <v>171</v>
      </c>
      <c r="B1822" s="243" t="s">
        <v>1171</v>
      </c>
      <c r="C1822" s="244" t="s">
        <v>1172</v>
      </c>
      <c r="D1822" s="245" t="s">
        <v>112</v>
      </c>
      <c r="E1822" s="246">
        <v>127.27500000000001</v>
      </c>
      <c r="F1822" s="375"/>
      <c r="G1822" s="247">
        <f>E1822*F1822</f>
        <v>0</v>
      </c>
      <c r="H1822" s="248">
        <v>4.6000000000000001E-4</v>
      </c>
      <c r="I1822" s="249">
        <f>E1822*H1822</f>
        <v>5.8546500000000001E-2</v>
      </c>
      <c r="J1822" s="248">
        <v>0</v>
      </c>
      <c r="K1822" s="249">
        <f>E1822*J1822</f>
        <v>0</v>
      </c>
      <c r="O1822" s="241">
        <v>2</v>
      </c>
      <c r="AA1822" s="214">
        <v>1</v>
      </c>
      <c r="AB1822" s="214">
        <v>7</v>
      </c>
      <c r="AC1822" s="214">
        <v>7</v>
      </c>
      <c r="AZ1822" s="214">
        <v>2</v>
      </c>
      <c r="BA1822" s="214">
        <f>IF(AZ1822=1,G1822,0)</f>
        <v>0</v>
      </c>
      <c r="BB1822" s="214">
        <f>IF(AZ1822=2,G1822,0)</f>
        <v>0</v>
      </c>
      <c r="BC1822" s="214">
        <f>IF(AZ1822=3,G1822,0)</f>
        <v>0</v>
      </c>
      <c r="BD1822" s="214">
        <f>IF(AZ1822=4,G1822,0)</f>
        <v>0</v>
      </c>
      <c r="BE1822" s="214">
        <f>IF(AZ1822=5,G1822,0)</f>
        <v>0</v>
      </c>
      <c r="CA1822" s="241">
        <v>1</v>
      </c>
      <c r="CB1822" s="241">
        <v>7</v>
      </c>
    </row>
    <row r="1823" spans="1:80" x14ac:dyDescent="0.2">
      <c r="A1823" s="250"/>
      <c r="B1823" s="253"/>
      <c r="C1823" s="340" t="s">
        <v>246</v>
      </c>
      <c r="D1823" s="341"/>
      <c r="E1823" s="254">
        <v>0</v>
      </c>
      <c r="F1823" s="376"/>
      <c r="G1823" s="255"/>
      <c r="H1823" s="256"/>
      <c r="I1823" s="251"/>
      <c r="J1823" s="257"/>
      <c r="K1823" s="251"/>
      <c r="M1823" s="252" t="s">
        <v>246</v>
      </c>
      <c r="O1823" s="241"/>
    </row>
    <row r="1824" spans="1:80" x14ac:dyDescent="0.2">
      <c r="A1824" s="250"/>
      <c r="B1824" s="253"/>
      <c r="C1824" s="340" t="s">
        <v>247</v>
      </c>
      <c r="D1824" s="341"/>
      <c r="E1824" s="254">
        <v>0</v>
      </c>
      <c r="F1824" s="376"/>
      <c r="G1824" s="255"/>
      <c r="H1824" s="256"/>
      <c r="I1824" s="251"/>
      <c r="J1824" s="257"/>
      <c r="K1824" s="251"/>
      <c r="M1824" s="252" t="s">
        <v>247</v>
      </c>
      <c r="O1824" s="241"/>
    </row>
    <row r="1825" spans="1:15" x14ac:dyDescent="0.2">
      <c r="A1825" s="250"/>
      <c r="B1825" s="253"/>
      <c r="C1825" s="340" t="s">
        <v>248</v>
      </c>
      <c r="D1825" s="341"/>
      <c r="E1825" s="254">
        <v>4.8</v>
      </c>
      <c r="F1825" s="376"/>
      <c r="G1825" s="255"/>
      <c r="H1825" s="256"/>
      <c r="I1825" s="251"/>
      <c r="J1825" s="257"/>
      <c r="K1825" s="251"/>
      <c r="M1825" s="252" t="s">
        <v>248</v>
      </c>
      <c r="O1825" s="241"/>
    </row>
    <row r="1826" spans="1:15" x14ac:dyDescent="0.2">
      <c r="A1826" s="250"/>
      <c r="B1826" s="253"/>
      <c r="C1826" s="340" t="s">
        <v>249</v>
      </c>
      <c r="D1826" s="341"/>
      <c r="E1826" s="254">
        <v>10.199999999999999</v>
      </c>
      <c r="F1826" s="376"/>
      <c r="G1826" s="255"/>
      <c r="H1826" s="256"/>
      <c r="I1826" s="251"/>
      <c r="J1826" s="257"/>
      <c r="K1826" s="251"/>
      <c r="M1826" s="252" t="s">
        <v>249</v>
      </c>
      <c r="O1826" s="241"/>
    </row>
    <row r="1827" spans="1:15" x14ac:dyDescent="0.2">
      <c r="A1827" s="250"/>
      <c r="B1827" s="253"/>
      <c r="C1827" s="340" t="s">
        <v>250</v>
      </c>
      <c r="D1827" s="341"/>
      <c r="E1827" s="254">
        <v>4.1500000000000004</v>
      </c>
      <c r="F1827" s="376"/>
      <c r="G1827" s="255"/>
      <c r="H1827" s="256"/>
      <c r="I1827" s="251"/>
      <c r="J1827" s="257"/>
      <c r="K1827" s="251"/>
      <c r="M1827" s="252" t="s">
        <v>250</v>
      </c>
      <c r="O1827" s="241"/>
    </row>
    <row r="1828" spans="1:15" x14ac:dyDescent="0.2">
      <c r="A1828" s="250"/>
      <c r="B1828" s="253"/>
      <c r="C1828" s="340" t="s">
        <v>251</v>
      </c>
      <c r="D1828" s="341"/>
      <c r="E1828" s="254">
        <v>9.75</v>
      </c>
      <c r="F1828" s="376"/>
      <c r="G1828" s="255"/>
      <c r="H1828" s="256"/>
      <c r="I1828" s="251"/>
      <c r="J1828" s="257"/>
      <c r="K1828" s="251"/>
      <c r="M1828" s="252" t="s">
        <v>251</v>
      </c>
      <c r="O1828" s="241"/>
    </row>
    <row r="1829" spans="1:15" x14ac:dyDescent="0.2">
      <c r="A1829" s="250"/>
      <c r="B1829" s="253"/>
      <c r="C1829" s="340" t="s">
        <v>252</v>
      </c>
      <c r="D1829" s="341"/>
      <c r="E1829" s="254">
        <v>2.65</v>
      </c>
      <c r="F1829" s="376"/>
      <c r="G1829" s="255"/>
      <c r="H1829" s="256"/>
      <c r="I1829" s="251"/>
      <c r="J1829" s="257"/>
      <c r="K1829" s="251"/>
      <c r="M1829" s="252" t="s">
        <v>252</v>
      </c>
      <c r="O1829" s="241"/>
    </row>
    <row r="1830" spans="1:15" x14ac:dyDescent="0.2">
      <c r="A1830" s="250"/>
      <c r="B1830" s="253"/>
      <c r="C1830" s="340" t="s">
        <v>253</v>
      </c>
      <c r="D1830" s="341"/>
      <c r="E1830" s="254">
        <v>3.3</v>
      </c>
      <c r="F1830" s="376"/>
      <c r="G1830" s="255"/>
      <c r="H1830" s="256"/>
      <c r="I1830" s="251"/>
      <c r="J1830" s="257"/>
      <c r="K1830" s="251"/>
      <c r="M1830" s="252" t="s">
        <v>253</v>
      </c>
      <c r="O1830" s="241"/>
    </row>
    <row r="1831" spans="1:15" x14ac:dyDescent="0.2">
      <c r="A1831" s="250"/>
      <c r="B1831" s="253"/>
      <c r="C1831" s="340" t="s">
        <v>254</v>
      </c>
      <c r="D1831" s="341"/>
      <c r="E1831" s="254">
        <v>6.9</v>
      </c>
      <c r="F1831" s="376"/>
      <c r="G1831" s="255"/>
      <c r="H1831" s="256"/>
      <c r="I1831" s="251"/>
      <c r="J1831" s="257"/>
      <c r="K1831" s="251"/>
      <c r="M1831" s="252" t="s">
        <v>254</v>
      </c>
      <c r="O1831" s="241"/>
    </row>
    <row r="1832" spans="1:15" x14ac:dyDescent="0.2">
      <c r="A1832" s="250"/>
      <c r="B1832" s="253"/>
      <c r="C1832" s="340" t="s">
        <v>255</v>
      </c>
      <c r="D1832" s="341"/>
      <c r="E1832" s="254">
        <v>3.9</v>
      </c>
      <c r="F1832" s="376"/>
      <c r="G1832" s="255"/>
      <c r="H1832" s="256"/>
      <c r="I1832" s="251"/>
      <c r="J1832" s="257"/>
      <c r="K1832" s="251"/>
      <c r="M1832" s="252" t="s">
        <v>255</v>
      </c>
      <c r="O1832" s="241"/>
    </row>
    <row r="1833" spans="1:15" x14ac:dyDescent="0.2">
      <c r="A1833" s="250"/>
      <c r="B1833" s="253"/>
      <c r="C1833" s="340" t="s">
        <v>256</v>
      </c>
      <c r="D1833" s="341"/>
      <c r="E1833" s="254">
        <v>3.6</v>
      </c>
      <c r="F1833" s="376"/>
      <c r="G1833" s="255"/>
      <c r="H1833" s="256"/>
      <c r="I1833" s="251"/>
      <c r="J1833" s="257"/>
      <c r="K1833" s="251"/>
      <c r="M1833" s="252" t="s">
        <v>256</v>
      </c>
      <c r="O1833" s="241"/>
    </row>
    <row r="1834" spans="1:15" x14ac:dyDescent="0.2">
      <c r="A1834" s="250"/>
      <c r="B1834" s="253"/>
      <c r="C1834" s="340" t="s">
        <v>257</v>
      </c>
      <c r="D1834" s="341"/>
      <c r="E1834" s="254">
        <v>9.1999999999999993</v>
      </c>
      <c r="F1834" s="376"/>
      <c r="G1834" s="255"/>
      <c r="H1834" s="256"/>
      <c r="I1834" s="251"/>
      <c r="J1834" s="257"/>
      <c r="K1834" s="251"/>
      <c r="M1834" s="252" t="s">
        <v>257</v>
      </c>
      <c r="O1834" s="241"/>
    </row>
    <row r="1835" spans="1:15" x14ac:dyDescent="0.2">
      <c r="A1835" s="250"/>
      <c r="B1835" s="253"/>
      <c r="C1835" s="340" t="s">
        <v>258</v>
      </c>
      <c r="D1835" s="341"/>
      <c r="E1835" s="254">
        <v>2</v>
      </c>
      <c r="F1835" s="376"/>
      <c r="G1835" s="255"/>
      <c r="H1835" s="256"/>
      <c r="I1835" s="251"/>
      <c r="J1835" s="257"/>
      <c r="K1835" s="251"/>
      <c r="M1835" s="252" t="s">
        <v>258</v>
      </c>
      <c r="O1835" s="241"/>
    </row>
    <row r="1836" spans="1:15" x14ac:dyDescent="0.2">
      <c r="A1836" s="250"/>
      <c r="B1836" s="253"/>
      <c r="C1836" s="340" t="s">
        <v>259</v>
      </c>
      <c r="D1836" s="341"/>
      <c r="E1836" s="254">
        <v>10</v>
      </c>
      <c r="F1836" s="376"/>
      <c r="G1836" s="255"/>
      <c r="H1836" s="256"/>
      <c r="I1836" s="251"/>
      <c r="J1836" s="257"/>
      <c r="K1836" s="251"/>
      <c r="M1836" s="252" t="s">
        <v>259</v>
      </c>
      <c r="O1836" s="241"/>
    </row>
    <row r="1837" spans="1:15" x14ac:dyDescent="0.2">
      <c r="A1837" s="250"/>
      <c r="B1837" s="253"/>
      <c r="C1837" s="340" t="s">
        <v>260</v>
      </c>
      <c r="D1837" s="341"/>
      <c r="E1837" s="254">
        <v>6.8</v>
      </c>
      <c r="F1837" s="376"/>
      <c r="G1837" s="255"/>
      <c r="H1837" s="256"/>
      <c r="I1837" s="251"/>
      <c r="J1837" s="257"/>
      <c r="K1837" s="251"/>
      <c r="M1837" s="252" t="s">
        <v>260</v>
      </c>
      <c r="O1837" s="241"/>
    </row>
    <row r="1838" spans="1:15" x14ac:dyDescent="0.2">
      <c r="A1838" s="250"/>
      <c r="B1838" s="253"/>
      <c r="C1838" s="340" t="s">
        <v>261</v>
      </c>
      <c r="D1838" s="341"/>
      <c r="E1838" s="254">
        <v>2.1</v>
      </c>
      <c r="F1838" s="376"/>
      <c r="G1838" s="255"/>
      <c r="H1838" s="256"/>
      <c r="I1838" s="251"/>
      <c r="J1838" s="257"/>
      <c r="K1838" s="251"/>
      <c r="M1838" s="252" t="s">
        <v>261</v>
      </c>
      <c r="O1838" s="241"/>
    </row>
    <row r="1839" spans="1:15" x14ac:dyDescent="0.2">
      <c r="A1839" s="250"/>
      <c r="B1839" s="253"/>
      <c r="C1839" s="340" t="s">
        <v>262</v>
      </c>
      <c r="D1839" s="341"/>
      <c r="E1839" s="254">
        <v>1.9</v>
      </c>
      <c r="F1839" s="376"/>
      <c r="G1839" s="255"/>
      <c r="H1839" s="256"/>
      <c r="I1839" s="251"/>
      <c r="J1839" s="257"/>
      <c r="K1839" s="251"/>
      <c r="M1839" s="252" t="s">
        <v>262</v>
      </c>
      <c r="O1839" s="241"/>
    </row>
    <row r="1840" spans="1:15" x14ac:dyDescent="0.2">
      <c r="A1840" s="250"/>
      <c r="B1840" s="253"/>
      <c r="C1840" s="340" t="s">
        <v>263</v>
      </c>
      <c r="D1840" s="341"/>
      <c r="E1840" s="254">
        <v>9.5500000000000007</v>
      </c>
      <c r="F1840" s="376"/>
      <c r="G1840" s="255"/>
      <c r="H1840" s="256"/>
      <c r="I1840" s="251"/>
      <c r="J1840" s="257"/>
      <c r="K1840" s="251"/>
      <c r="M1840" s="252" t="s">
        <v>263</v>
      </c>
      <c r="O1840" s="241"/>
    </row>
    <row r="1841" spans="1:15" x14ac:dyDescent="0.2">
      <c r="A1841" s="250"/>
      <c r="B1841" s="253"/>
      <c r="C1841" s="340" t="s">
        <v>264</v>
      </c>
      <c r="D1841" s="341"/>
      <c r="E1841" s="254">
        <v>2.8</v>
      </c>
      <c r="F1841" s="376"/>
      <c r="G1841" s="255"/>
      <c r="H1841" s="256"/>
      <c r="I1841" s="251"/>
      <c r="J1841" s="257"/>
      <c r="K1841" s="251"/>
      <c r="M1841" s="252" t="s">
        <v>264</v>
      </c>
      <c r="O1841" s="241"/>
    </row>
    <row r="1842" spans="1:15" x14ac:dyDescent="0.2">
      <c r="A1842" s="250"/>
      <c r="B1842" s="253"/>
      <c r="C1842" s="340" t="s">
        <v>265</v>
      </c>
      <c r="D1842" s="341"/>
      <c r="E1842" s="254">
        <v>24.9</v>
      </c>
      <c r="F1842" s="376"/>
      <c r="G1842" s="255"/>
      <c r="H1842" s="256"/>
      <c r="I1842" s="251"/>
      <c r="J1842" s="257"/>
      <c r="K1842" s="251"/>
      <c r="M1842" s="252" t="s">
        <v>265</v>
      </c>
      <c r="O1842" s="241"/>
    </row>
    <row r="1843" spans="1:15" x14ac:dyDescent="0.2">
      <c r="A1843" s="250"/>
      <c r="B1843" s="253"/>
      <c r="C1843" s="340" t="s">
        <v>266</v>
      </c>
      <c r="D1843" s="341"/>
      <c r="E1843" s="254">
        <v>10.3</v>
      </c>
      <c r="F1843" s="376"/>
      <c r="G1843" s="255"/>
      <c r="H1843" s="256"/>
      <c r="I1843" s="251"/>
      <c r="J1843" s="257"/>
      <c r="K1843" s="251"/>
      <c r="M1843" s="252" t="s">
        <v>266</v>
      </c>
      <c r="O1843" s="241"/>
    </row>
    <row r="1844" spans="1:15" x14ac:dyDescent="0.2">
      <c r="A1844" s="250"/>
      <c r="B1844" s="253"/>
      <c r="C1844" s="340" t="s">
        <v>267</v>
      </c>
      <c r="D1844" s="341"/>
      <c r="E1844" s="254">
        <v>7.15</v>
      </c>
      <c r="F1844" s="376"/>
      <c r="G1844" s="255"/>
      <c r="H1844" s="256"/>
      <c r="I1844" s="251"/>
      <c r="J1844" s="257"/>
      <c r="K1844" s="251"/>
      <c r="M1844" s="252" t="s">
        <v>267</v>
      </c>
      <c r="O1844" s="241"/>
    </row>
    <row r="1845" spans="1:15" x14ac:dyDescent="0.2">
      <c r="A1845" s="250"/>
      <c r="B1845" s="253"/>
      <c r="C1845" s="340" t="s">
        <v>268</v>
      </c>
      <c r="D1845" s="341"/>
      <c r="E1845" s="254">
        <v>10</v>
      </c>
      <c r="F1845" s="376"/>
      <c r="G1845" s="255"/>
      <c r="H1845" s="256"/>
      <c r="I1845" s="251"/>
      <c r="J1845" s="257"/>
      <c r="K1845" s="251"/>
      <c r="M1845" s="252" t="s">
        <v>268</v>
      </c>
      <c r="O1845" s="241"/>
    </row>
    <row r="1846" spans="1:15" x14ac:dyDescent="0.2">
      <c r="A1846" s="250"/>
      <c r="B1846" s="253"/>
      <c r="C1846" s="340" t="s">
        <v>269</v>
      </c>
      <c r="D1846" s="341"/>
      <c r="E1846" s="254">
        <v>10</v>
      </c>
      <c r="F1846" s="376"/>
      <c r="G1846" s="255"/>
      <c r="H1846" s="256"/>
      <c r="I1846" s="251"/>
      <c r="J1846" s="257"/>
      <c r="K1846" s="251"/>
      <c r="M1846" s="252" t="s">
        <v>269</v>
      </c>
      <c r="O1846" s="241"/>
    </row>
    <row r="1847" spans="1:15" x14ac:dyDescent="0.2">
      <c r="A1847" s="250"/>
      <c r="B1847" s="253"/>
      <c r="C1847" s="340" t="s">
        <v>270</v>
      </c>
      <c r="D1847" s="341"/>
      <c r="E1847" s="254">
        <v>4.9000000000000004</v>
      </c>
      <c r="F1847" s="376"/>
      <c r="G1847" s="255"/>
      <c r="H1847" s="256"/>
      <c r="I1847" s="251"/>
      <c r="J1847" s="257"/>
      <c r="K1847" s="251"/>
      <c r="M1847" s="252" t="s">
        <v>270</v>
      </c>
      <c r="O1847" s="241"/>
    </row>
    <row r="1848" spans="1:15" x14ac:dyDescent="0.2">
      <c r="A1848" s="250"/>
      <c r="B1848" s="253"/>
      <c r="C1848" s="340" t="s">
        <v>271</v>
      </c>
      <c r="D1848" s="341"/>
      <c r="E1848" s="254">
        <v>4.9000000000000004</v>
      </c>
      <c r="F1848" s="376"/>
      <c r="G1848" s="255"/>
      <c r="H1848" s="256"/>
      <c r="I1848" s="251"/>
      <c r="J1848" s="257"/>
      <c r="K1848" s="251"/>
      <c r="M1848" s="252" t="s">
        <v>271</v>
      </c>
      <c r="O1848" s="241"/>
    </row>
    <row r="1849" spans="1:15" x14ac:dyDescent="0.2">
      <c r="A1849" s="250"/>
      <c r="B1849" s="253"/>
      <c r="C1849" s="340" t="s">
        <v>272</v>
      </c>
      <c r="D1849" s="341"/>
      <c r="E1849" s="254">
        <v>5</v>
      </c>
      <c r="F1849" s="376"/>
      <c r="G1849" s="255"/>
      <c r="H1849" s="256"/>
      <c r="I1849" s="251"/>
      <c r="J1849" s="257"/>
      <c r="K1849" s="251"/>
      <c r="M1849" s="252" t="s">
        <v>272</v>
      </c>
      <c r="O1849" s="241"/>
    </row>
    <row r="1850" spans="1:15" x14ac:dyDescent="0.2">
      <c r="A1850" s="250"/>
      <c r="B1850" s="253"/>
      <c r="C1850" s="340" t="s">
        <v>273</v>
      </c>
      <c r="D1850" s="341"/>
      <c r="E1850" s="254">
        <v>6.4</v>
      </c>
      <c r="F1850" s="376"/>
      <c r="G1850" s="255"/>
      <c r="H1850" s="256"/>
      <c r="I1850" s="251"/>
      <c r="J1850" s="257"/>
      <c r="K1850" s="251"/>
      <c r="M1850" s="252" t="s">
        <v>273</v>
      </c>
      <c r="O1850" s="241"/>
    </row>
    <row r="1851" spans="1:15" x14ac:dyDescent="0.2">
      <c r="A1851" s="250"/>
      <c r="B1851" s="253"/>
      <c r="C1851" s="340" t="s">
        <v>274</v>
      </c>
      <c r="D1851" s="341"/>
      <c r="E1851" s="254">
        <v>8.85</v>
      </c>
      <c r="F1851" s="376"/>
      <c r="G1851" s="255"/>
      <c r="H1851" s="256"/>
      <c r="I1851" s="251"/>
      <c r="J1851" s="257"/>
      <c r="K1851" s="251"/>
      <c r="M1851" s="252" t="s">
        <v>274</v>
      </c>
      <c r="O1851" s="241"/>
    </row>
    <row r="1852" spans="1:15" x14ac:dyDescent="0.2">
      <c r="A1852" s="250"/>
      <c r="B1852" s="253"/>
      <c r="C1852" s="340" t="s">
        <v>275</v>
      </c>
      <c r="D1852" s="341"/>
      <c r="E1852" s="254">
        <v>9.85</v>
      </c>
      <c r="F1852" s="376"/>
      <c r="G1852" s="255"/>
      <c r="H1852" s="256"/>
      <c r="I1852" s="251"/>
      <c r="J1852" s="257"/>
      <c r="K1852" s="251"/>
      <c r="M1852" s="252" t="s">
        <v>275</v>
      </c>
      <c r="O1852" s="241"/>
    </row>
    <row r="1853" spans="1:15" x14ac:dyDescent="0.2">
      <c r="A1853" s="250"/>
      <c r="B1853" s="253"/>
      <c r="C1853" s="340" t="s">
        <v>276</v>
      </c>
      <c r="D1853" s="341"/>
      <c r="E1853" s="254">
        <v>9.3000000000000007</v>
      </c>
      <c r="F1853" s="376"/>
      <c r="G1853" s="255"/>
      <c r="H1853" s="256"/>
      <c r="I1853" s="251"/>
      <c r="J1853" s="257"/>
      <c r="K1853" s="251"/>
      <c r="M1853" s="252" t="s">
        <v>276</v>
      </c>
      <c r="O1853" s="241"/>
    </row>
    <row r="1854" spans="1:15" x14ac:dyDescent="0.2">
      <c r="A1854" s="250"/>
      <c r="B1854" s="253"/>
      <c r="C1854" s="340" t="s">
        <v>277</v>
      </c>
      <c r="D1854" s="341"/>
      <c r="E1854" s="254">
        <v>7.85</v>
      </c>
      <c r="F1854" s="376"/>
      <c r="G1854" s="255"/>
      <c r="H1854" s="256"/>
      <c r="I1854" s="251"/>
      <c r="J1854" s="257"/>
      <c r="K1854" s="251"/>
      <c r="M1854" s="252" t="s">
        <v>277</v>
      </c>
      <c r="O1854" s="241"/>
    </row>
    <row r="1855" spans="1:15" x14ac:dyDescent="0.2">
      <c r="A1855" s="250"/>
      <c r="B1855" s="253"/>
      <c r="C1855" s="340" t="s">
        <v>278</v>
      </c>
      <c r="D1855" s="341"/>
      <c r="E1855" s="254">
        <v>8.25</v>
      </c>
      <c r="F1855" s="376"/>
      <c r="G1855" s="255"/>
      <c r="H1855" s="256"/>
      <c r="I1855" s="251"/>
      <c r="J1855" s="257"/>
      <c r="K1855" s="251"/>
      <c r="M1855" s="252" t="s">
        <v>278</v>
      </c>
      <c r="O1855" s="241"/>
    </row>
    <row r="1856" spans="1:15" x14ac:dyDescent="0.2">
      <c r="A1856" s="250"/>
      <c r="B1856" s="253"/>
      <c r="C1856" s="340" t="s">
        <v>279</v>
      </c>
      <c r="D1856" s="341"/>
      <c r="E1856" s="254">
        <v>6.65</v>
      </c>
      <c r="F1856" s="376"/>
      <c r="G1856" s="255"/>
      <c r="H1856" s="256"/>
      <c r="I1856" s="251"/>
      <c r="J1856" s="257"/>
      <c r="K1856" s="251"/>
      <c r="M1856" s="252" t="s">
        <v>279</v>
      </c>
      <c r="O1856" s="241"/>
    </row>
    <row r="1857" spans="1:80" x14ac:dyDescent="0.2">
      <c r="A1857" s="250"/>
      <c r="B1857" s="253"/>
      <c r="C1857" s="340" t="s">
        <v>280</v>
      </c>
      <c r="D1857" s="341"/>
      <c r="E1857" s="254">
        <v>4.9000000000000004</v>
      </c>
      <c r="F1857" s="376"/>
      <c r="G1857" s="255"/>
      <c r="H1857" s="256"/>
      <c r="I1857" s="251"/>
      <c r="J1857" s="257"/>
      <c r="K1857" s="251"/>
      <c r="M1857" s="252" t="s">
        <v>280</v>
      </c>
      <c r="O1857" s="241"/>
    </row>
    <row r="1858" spans="1:80" x14ac:dyDescent="0.2">
      <c r="A1858" s="250"/>
      <c r="B1858" s="253"/>
      <c r="C1858" s="340" t="s">
        <v>281</v>
      </c>
      <c r="D1858" s="341"/>
      <c r="E1858" s="254">
        <v>4.95</v>
      </c>
      <c r="F1858" s="376"/>
      <c r="G1858" s="255"/>
      <c r="H1858" s="256"/>
      <c r="I1858" s="251"/>
      <c r="J1858" s="257"/>
      <c r="K1858" s="251"/>
      <c r="M1858" s="252" t="s">
        <v>281</v>
      </c>
      <c r="O1858" s="241"/>
    </row>
    <row r="1859" spans="1:80" x14ac:dyDescent="0.2">
      <c r="A1859" s="250"/>
      <c r="B1859" s="253"/>
      <c r="C1859" s="340" t="s">
        <v>282</v>
      </c>
      <c r="D1859" s="341"/>
      <c r="E1859" s="254">
        <v>4.9000000000000004</v>
      </c>
      <c r="F1859" s="376"/>
      <c r="G1859" s="255"/>
      <c r="H1859" s="256"/>
      <c r="I1859" s="251"/>
      <c r="J1859" s="257"/>
      <c r="K1859" s="251"/>
      <c r="M1859" s="252" t="s">
        <v>282</v>
      </c>
      <c r="O1859" s="241"/>
    </row>
    <row r="1860" spans="1:80" x14ac:dyDescent="0.2">
      <c r="A1860" s="250"/>
      <c r="B1860" s="253"/>
      <c r="C1860" s="340" t="s">
        <v>283</v>
      </c>
      <c r="D1860" s="341"/>
      <c r="E1860" s="254">
        <v>5</v>
      </c>
      <c r="F1860" s="376"/>
      <c r="G1860" s="255"/>
      <c r="H1860" s="256"/>
      <c r="I1860" s="251"/>
      <c r="J1860" s="257"/>
      <c r="K1860" s="251"/>
      <c r="M1860" s="252" t="s">
        <v>283</v>
      </c>
      <c r="O1860" s="241"/>
    </row>
    <row r="1861" spans="1:80" x14ac:dyDescent="0.2">
      <c r="A1861" s="250"/>
      <c r="B1861" s="253"/>
      <c r="C1861" s="340" t="s">
        <v>284</v>
      </c>
      <c r="D1861" s="341"/>
      <c r="E1861" s="254">
        <v>6.9</v>
      </c>
      <c r="F1861" s="376"/>
      <c r="G1861" s="255"/>
      <c r="H1861" s="256"/>
      <c r="I1861" s="251"/>
      <c r="J1861" s="257"/>
      <c r="K1861" s="251"/>
      <c r="M1861" s="252" t="s">
        <v>284</v>
      </c>
      <c r="O1861" s="241"/>
    </row>
    <row r="1862" spans="1:80" x14ac:dyDescent="0.2">
      <c r="A1862" s="250"/>
      <c r="B1862" s="253"/>
      <c r="C1862" s="347" t="s">
        <v>187</v>
      </c>
      <c r="D1862" s="341"/>
      <c r="E1862" s="278">
        <v>254.55</v>
      </c>
      <c r="F1862" s="376"/>
      <c r="G1862" s="255"/>
      <c r="H1862" s="256"/>
      <c r="I1862" s="251"/>
      <c r="J1862" s="257"/>
      <c r="K1862" s="251"/>
      <c r="M1862" s="252" t="s">
        <v>187</v>
      </c>
      <c r="O1862" s="241"/>
    </row>
    <row r="1863" spans="1:80" x14ac:dyDescent="0.2">
      <c r="A1863" s="250"/>
      <c r="B1863" s="253"/>
      <c r="C1863" s="340" t="s">
        <v>364</v>
      </c>
      <c r="D1863" s="341"/>
      <c r="E1863" s="254">
        <v>-127.27500000000001</v>
      </c>
      <c r="F1863" s="376"/>
      <c r="G1863" s="255"/>
      <c r="H1863" s="256"/>
      <c r="I1863" s="251"/>
      <c r="J1863" s="257"/>
      <c r="K1863" s="251"/>
      <c r="M1863" s="252" t="s">
        <v>364</v>
      </c>
      <c r="O1863" s="241"/>
    </row>
    <row r="1864" spans="1:80" ht="22.5" x14ac:dyDescent="0.2">
      <c r="A1864" s="242">
        <v>172</v>
      </c>
      <c r="B1864" s="243" t="s">
        <v>1173</v>
      </c>
      <c r="C1864" s="244" t="s">
        <v>1174</v>
      </c>
      <c r="D1864" s="245" t="s">
        <v>112</v>
      </c>
      <c r="E1864" s="246">
        <v>253.5</v>
      </c>
      <c r="F1864" s="375"/>
      <c r="G1864" s="247">
        <f>E1864*F1864</f>
        <v>0</v>
      </c>
      <c r="H1864" s="248">
        <v>2.5999999999999998E-4</v>
      </c>
      <c r="I1864" s="249">
        <f>E1864*H1864</f>
        <v>6.5909999999999996E-2</v>
      </c>
      <c r="J1864" s="248">
        <v>0</v>
      </c>
      <c r="K1864" s="249">
        <f>E1864*J1864</f>
        <v>0</v>
      </c>
      <c r="O1864" s="241">
        <v>2</v>
      </c>
      <c r="AA1864" s="214">
        <v>2</v>
      </c>
      <c r="AB1864" s="214">
        <v>7</v>
      </c>
      <c r="AC1864" s="214">
        <v>7</v>
      </c>
      <c r="AZ1864" s="214">
        <v>2</v>
      </c>
      <c r="BA1864" s="214">
        <f>IF(AZ1864=1,G1864,0)</f>
        <v>0</v>
      </c>
      <c r="BB1864" s="214">
        <f>IF(AZ1864=2,G1864,0)</f>
        <v>0</v>
      </c>
      <c r="BC1864" s="214">
        <f>IF(AZ1864=3,G1864,0)</f>
        <v>0</v>
      </c>
      <c r="BD1864" s="214">
        <f>IF(AZ1864=4,G1864,0)</f>
        <v>0</v>
      </c>
      <c r="BE1864" s="214">
        <f>IF(AZ1864=5,G1864,0)</f>
        <v>0</v>
      </c>
      <c r="CA1864" s="241">
        <v>2</v>
      </c>
      <c r="CB1864" s="241">
        <v>7</v>
      </c>
    </row>
    <row r="1865" spans="1:80" x14ac:dyDescent="0.2">
      <c r="A1865" s="250"/>
      <c r="B1865" s="253"/>
      <c r="C1865" s="340" t="s">
        <v>1175</v>
      </c>
      <c r="D1865" s="341"/>
      <c r="E1865" s="254">
        <v>0</v>
      </c>
      <c r="F1865" s="376"/>
      <c r="G1865" s="255"/>
      <c r="H1865" s="256"/>
      <c r="I1865" s="251"/>
      <c r="J1865" s="257"/>
      <c r="K1865" s="251"/>
      <c r="M1865" s="252" t="s">
        <v>1175</v>
      </c>
      <c r="O1865" s="241"/>
    </row>
    <row r="1866" spans="1:80" x14ac:dyDescent="0.2">
      <c r="A1866" s="250"/>
      <c r="B1866" s="253"/>
      <c r="C1866" s="340" t="s">
        <v>1176</v>
      </c>
      <c r="D1866" s="341"/>
      <c r="E1866" s="254">
        <v>240</v>
      </c>
      <c r="F1866" s="376"/>
      <c r="G1866" s="255"/>
      <c r="H1866" s="256"/>
      <c r="I1866" s="251"/>
      <c r="J1866" s="257"/>
      <c r="K1866" s="251"/>
      <c r="M1866" s="252" t="s">
        <v>1176</v>
      </c>
      <c r="O1866" s="241"/>
    </row>
    <row r="1867" spans="1:80" x14ac:dyDescent="0.2">
      <c r="A1867" s="250"/>
      <c r="B1867" s="253"/>
      <c r="C1867" s="340" t="s">
        <v>1177</v>
      </c>
      <c r="D1867" s="341"/>
      <c r="E1867" s="254">
        <v>13.5</v>
      </c>
      <c r="F1867" s="376"/>
      <c r="G1867" s="255"/>
      <c r="H1867" s="256"/>
      <c r="I1867" s="251"/>
      <c r="J1867" s="257"/>
      <c r="K1867" s="251"/>
      <c r="M1867" s="252" t="s">
        <v>1177</v>
      </c>
      <c r="O1867" s="241"/>
    </row>
    <row r="1868" spans="1:80" x14ac:dyDescent="0.2">
      <c r="A1868" s="250"/>
      <c r="B1868" s="253"/>
      <c r="C1868" s="347" t="s">
        <v>187</v>
      </c>
      <c r="D1868" s="341"/>
      <c r="E1868" s="278">
        <v>253.5</v>
      </c>
      <c r="F1868" s="376"/>
      <c r="G1868" s="255"/>
      <c r="H1868" s="256"/>
      <c r="I1868" s="251"/>
      <c r="J1868" s="257"/>
      <c r="K1868" s="251"/>
      <c r="M1868" s="252" t="s">
        <v>187</v>
      </c>
      <c r="O1868" s="241"/>
    </row>
    <row r="1869" spans="1:80" x14ac:dyDescent="0.2">
      <c r="A1869" s="258"/>
      <c r="B1869" s="259" t="s">
        <v>102</v>
      </c>
      <c r="C1869" s="260" t="s">
        <v>1168</v>
      </c>
      <c r="D1869" s="261"/>
      <c r="E1869" s="262"/>
      <c r="F1869" s="377"/>
      <c r="G1869" s="264">
        <f>SUM(G1779:G1868)</f>
        <v>0</v>
      </c>
      <c r="H1869" s="265"/>
      <c r="I1869" s="266">
        <f>SUM(I1779:I1868)</f>
        <v>0.14863874999999999</v>
      </c>
      <c r="J1869" s="265"/>
      <c r="K1869" s="266">
        <f>SUM(K1779:K1868)</f>
        <v>0</v>
      </c>
      <c r="O1869" s="241">
        <v>4</v>
      </c>
      <c r="BA1869" s="267">
        <f>SUM(BA1779:BA1868)</f>
        <v>0</v>
      </c>
      <c r="BB1869" s="267">
        <f>SUM(BB1779:BB1868)</f>
        <v>0</v>
      </c>
      <c r="BC1869" s="267">
        <f>SUM(BC1779:BC1868)</f>
        <v>0</v>
      </c>
      <c r="BD1869" s="267">
        <f>SUM(BD1779:BD1868)</f>
        <v>0</v>
      </c>
      <c r="BE1869" s="267">
        <f>SUM(BE1779:BE1868)</f>
        <v>0</v>
      </c>
    </row>
    <row r="1870" spans="1:80" x14ac:dyDescent="0.2">
      <c r="A1870" s="231" t="s">
        <v>98</v>
      </c>
      <c r="B1870" s="232" t="s">
        <v>1178</v>
      </c>
      <c r="C1870" s="233" t="s">
        <v>1179</v>
      </c>
      <c r="D1870" s="234"/>
      <c r="E1870" s="235"/>
      <c r="F1870" s="378"/>
      <c r="G1870" s="236"/>
      <c r="H1870" s="237"/>
      <c r="I1870" s="238"/>
      <c r="J1870" s="239"/>
      <c r="K1870" s="240"/>
      <c r="O1870" s="241">
        <v>1</v>
      </c>
    </row>
    <row r="1871" spans="1:80" x14ac:dyDescent="0.2">
      <c r="A1871" s="242">
        <v>173</v>
      </c>
      <c r="B1871" s="243" t="s">
        <v>1181</v>
      </c>
      <c r="C1871" s="244" t="s">
        <v>1182</v>
      </c>
      <c r="D1871" s="245" t="s">
        <v>361</v>
      </c>
      <c r="E1871" s="246">
        <v>21</v>
      </c>
      <c r="F1871" s="375"/>
      <c r="G1871" s="247">
        <f>E1871*F1871</f>
        <v>0</v>
      </c>
      <c r="H1871" s="248">
        <v>0</v>
      </c>
      <c r="I1871" s="249">
        <f>E1871*H1871</f>
        <v>0</v>
      </c>
      <c r="J1871" s="248">
        <v>0</v>
      </c>
      <c r="K1871" s="249">
        <f>E1871*J1871</f>
        <v>0</v>
      </c>
      <c r="O1871" s="241">
        <v>2</v>
      </c>
      <c r="AA1871" s="214">
        <v>1</v>
      </c>
      <c r="AB1871" s="214">
        <v>9</v>
      </c>
      <c r="AC1871" s="214">
        <v>9</v>
      </c>
      <c r="AZ1871" s="214">
        <v>4</v>
      </c>
      <c r="BA1871" s="214">
        <f>IF(AZ1871=1,G1871,0)</f>
        <v>0</v>
      </c>
      <c r="BB1871" s="214">
        <f>IF(AZ1871=2,G1871,0)</f>
        <v>0</v>
      </c>
      <c r="BC1871" s="214">
        <f>IF(AZ1871=3,G1871,0)</f>
        <v>0</v>
      </c>
      <c r="BD1871" s="214">
        <f>IF(AZ1871=4,G1871,0)</f>
        <v>0</v>
      </c>
      <c r="BE1871" s="214">
        <f>IF(AZ1871=5,G1871,0)</f>
        <v>0</v>
      </c>
      <c r="CA1871" s="241">
        <v>1</v>
      </c>
      <c r="CB1871" s="241">
        <v>9</v>
      </c>
    </row>
    <row r="1872" spans="1:80" x14ac:dyDescent="0.2">
      <c r="A1872" s="250"/>
      <c r="B1872" s="253"/>
      <c r="C1872" s="340" t="s">
        <v>991</v>
      </c>
      <c r="D1872" s="341"/>
      <c r="E1872" s="254">
        <v>4</v>
      </c>
      <c r="F1872" s="376"/>
      <c r="G1872" s="255"/>
      <c r="H1872" s="256"/>
      <c r="I1872" s="251"/>
      <c r="J1872" s="257"/>
      <c r="K1872" s="251"/>
      <c r="M1872" s="252" t="s">
        <v>991</v>
      </c>
      <c r="O1872" s="241"/>
    </row>
    <row r="1873" spans="1:80" x14ac:dyDescent="0.2">
      <c r="A1873" s="250"/>
      <c r="B1873" s="253"/>
      <c r="C1873" s="340" t="s">
        <v>1183</v>
      </c>
      <c r="D1873" s="341"/>
      <c r="E1873" s="254">
        <v>3</v>
      </c>
      <c r="F1873" s="376"/>
      <c r="G1873" s="255"/>
      <c r="H1873" s="256"/>
      <c r="I1873" s="251"/>
      <c r="J1873" s="257"/>
      <c r="K1873" s="251"/>
      <c r="M1873" s="252" t="s">
        <v>1183</v>
      </c>
      <c r="O1873" s="241"/>
    </row>
    <row r="1874" spans="1:80" x14ac:dyDescent="0.2">
      <c r="A1874" s="250"/>
      <c r="B1874" s="253"/>
      <c r="C1874" s="340" t="s">
        <v>797</v>
      </c>
      <c r="D1874" s="341"/>
      <c r="E1874" s="254">
        <v>9</v>
      </c>
      <c r="F1874" s="376"/>
      <c r="G1874" s="255"/>
      <c r="H1874" s="256"/>
      <c r="I1874" s="251"/>
      <c r="J1874" s="257"/>
      <c r="K1874" s="251"/>
      <c r="M1874" s="252" t="s">
        <v>797</v>
      </c>
      <c r="O1874" s="241"/>
    </row>
    <row r="1875" spans="1:80" x14ac:dyDescent="0.2">
      <c r="A1875" s="250"/>
      <c r="B1875" s="253"/>
      <c r="C1875" s="340" t="s">
        <v>1184</v>
      </c>
      <c r="D1875" s="341"/>
      <c r="E1875" s="254">
        <v>1</v>
      </c>
      <c r="F1875" s="376"/>
      <c r="G1875" s="255"/>
      <c r="H1875" s="256"/>
      <c r="I1875" s="251"/>
      <c r="J1875" s="257"/>
      <c r="K1875" s="251"/>
      <c r="M1875" s="252" t="s">
        <v>1184</v>
      </c>
      <c r="O1875" s="241"/>
    </row>
    <row r="1876" spans="1:80" x14ac:dyDescent="0.2">
      <c r="A1876" s="250"/>
      <c r="B1876" s="253"/>
      <c r="C1876" s="340" t="s">
        <v>1185</v>
      </c>
      <c r="D1876" s="341"/>
      <c r="E1876" s="254">
        <v>2</v>
      </c>
      <c r="F1876" s="376"/>
      <c r="G1876" s="255"/>
      <c r="H1876" s="256"/>
      <c r="I1876" s="251"/>
      <c r="J1876" s="257"/>
      <c r="K1876" s="251"/>
      <c r="M1876" s="252" t="s">
        <v>1185</v>
      </c>
      <c r="O1876" s="241"/>
    </row>
    <row r="1877" spans="1:80" x14ac:dyDescent="0.2">
      <c r="A1877" s="250"/>
      <c r="B1877" s="253"/>
      <c r="C1877" s="340" t="s">
        <v>1186</v>
      </c>
      <c r="D1877" s="341"/>
      <c r="E1877" s="254">
        <v>2</v>
      </c>
      <c r="F1877" s="376"/>
      <c r="G1877" s="255"/>
      <c r="H1877" s="256"/>
      <c r="I1877" s="251"/>
      <c r="J1877" s="257"/>
      <c r="K1877" s="251"/>
      <c r="M1877" s="252" t="s">
        <v>1186</v>
      </c>
      <c r="O1877" s="241"/>
    </row>
    <row r="1878" spans="1:80" x14ac:dyDescent="0.2">
      <c r="A1878" s="242">
        <v>174</v>
      </c>
      <c r="B1878" s="243" t="s">
        <v>1187</v>
      </c>
      <c r="C1878" s="244" t="s">
        <v>1188</v>
      </c>
      <c r="D1878" s="245" t="s">
        <v>361</v>
      </c>
      <c r="E1878" s="246">
        <v>1</v>
      </c>
      <c r="F1878" s="375"/>
      <c r="G1878" s="247">
        <f>E1878*F1878</f>
        <v>0</v>
      </c>
      <c r="H1878" s="248">
        <v>0</v>
      </c>
      <c r="I1878" s="249">
        <f>E1878*H1878</f>
        <v>0</v>
      </c>
      <c r="J1878" s="248">
        <v>0</v>
      </c>
      <c r="K1878" s="249">
        <f>E1878*J1878</f>
        <v>0</v>
      </c>
      <c r="O1878" s="241">
        <v>2</v>
      </c>
      <c r="AA1878" s="214">
        <v>1</v>
      </c>
      <c r="AB1878" s="214">
        <v>9</v>
      </c>
      <c r="AC1878" s="214">
        <v>9</v>
      </c>
      <c r="AZ1878" s="214">
        <v>4</v>
      </c>
      <c r="BA1878" s="214">
        <f>IF(AZ1878=1,G1878,0)</f>
        <v>0</v>
      </c>
      <c r="BB1878" s="214">
        <f>IF(AZ1878=2,G1878,0)</f>
        <v>0</v>
      </c>
      <c r="BC1878" s="214">
        <f>IF(AZ1878=3,G1878,0)</f>
        <v>0</v>
      </c>
      <c r="BD1878" s="214">
        <f>IF(AZ1878=4,G1878,0)</f>
        <v>0</v>
      </c>
      <c r="BE1878" s="214">
        <f>IF(AZ1878=5,G1878,0)</f>
        <v>0</v>
      </c>
      <c r="CA1878" s="241">
        <v>1</v>
      </c>
      <c r="CB1878" s="241">
        <v>9</v>
      </c>
    </row>
    <row r="1879" spans="1:80" x14ac:dyDescent="0.2">
      <c r="A1879" s="250"/>
      <c r="B1879" s="253"/>
      <c r="C1879" s="340" t="s">
        <v>1101</v>
      </c>
      <c r="D1879" s="341"/>
      <c r="E1879" s="254">
        <v>1</v>
      </c>
      <c r="F1879" s="376"/>
      <c r="G1879" s="255"/>
      <c r="H1879" s="256"/>
      <c r="I1879" s="251"/>
      <c r="J1879" s="257"/>
      <c r="K1879" s="251"/>
      <c r="M1879" s="252" t="s">
        <v>1101</v>
      </c>
      <c r="O1879" s="241"/>
    </row>
    <row r="1880" spans="1:80" ht="22.5" x14ac:dyDescent="0.2">
      <c r="A1880" s="242">
        <v>175</v>
      </c>
      <c r="B1880" s="243" t="s">
        <v>1189</v>
      </c>
      <c r="C1880" s="244" t="s">
        <v>1190</v>
      </c>
      <c r="D1880" s="245" t="s">
        <v>361</v>
      </c>
      <c r="E1880" s="246">
        <v>17</v>
      </c>
      <c r="F1880" s="375"/>
      <c r="G1880" s="247">
        <f>E1880*F1880</f>
        <v>0</v>
      </c>
      <c r="H1880" s="248">
        <v>0</v>
      </c>
      <c r="I1880" s="249">
        <f>E1880*H1880</f>
        <v>0</v>
      </c>
      <c r="J1880" s="248">
        <v>0</v>
      </c>
      <c r="K1880" s="249">
        <f>E1880*J1880</f>
        <v>0</v>
      </c>
      <c r="O1880" s="241">
        <v>2</v>
      </c>
      <c r="AA1880" s="214">
        <v>1</v>
      </c>
      <c r="AB1880" s="214">
        <v>9</v>
      </c>
      <c r="AC1880" s="214">
        <v>9</v>
      </c>
      <c r="AZ1880" s="214">
        <v>4</v>
      </c>
      <c r="BA1880" s="214">
        <f>IF(AZ1880=1,G1880,0)</f>
        <v>0</v>
      </c>
      <c r="BB1880" s="214">
        <f>IF(AZ1880=2,G1880,0)</f>
        <v>0</v>
      </c>
      <c r="BC1880" s="214">
        <f>IF(AZ1880=3,G1880,0)</f>
        <v>0</v>
      </c>
      <c r="BD1880" s="214">
        <f>IF(AZ1880=4,G1880,0)</f>
        <v>0</v>
      </c>
      <c r="BE1880" s="214">
        <f>IF(AZ1880=5,G1880,0)</f>
        <v>0</v>
      </c>
      <c r="CA1880" s="241">
        <v>1</v>
      </c>
      <c r="CB1880" s="241">
        <v>9</v>
      </c>
    </row>
    <row r="1881" spans="1:80" x14ac:dyDescent="0.2">
      <c r="A1881" s="250"/>
      <c r="B1881" s="253"/>
      <c r="C1881" s="340" t="s">
        <v>1191</v>
      </c>
      <c r="D1881" s="341"/>
      <c r="E1881" s="254">
        <v>0</v>
      </c>
      <c r="F1881" s="376"/>
      <c r="G1881" s="255"/>
      <c r="H1881" s="256"/>
      <c r="I1881" s="251"/>
      <c r="J1881" s="257"/>
      <c r="K1881" s="251"/>
      <c r="M1881" s="252" t="s">
        <v>1191</v>
      </c>
      <c r="O1881" s="241"/>
    </row>
    <row r="1882" spans="1:80" x14ac:dyDescent="0.2">
      <c r="A1882" s="250"/>
      <c r="B1882" s="253"/>
      <c r="C1882" s="340" t="s">
        <v>991</v>
      </c>
      <c r="D1882" s="341"/>
      <c r="E1882" s="254">
        <v>4</v>
      </c>
      <c r="F1882" s="376"/>
      <c r="G1882" s="255"/>
      <c r="H1882" s="256"/>
      <c r="I1882" s="251"/>
      <c r="J1882" s="257"/>
      <c r="K1882" s="251"/>
      <c r="M1882" s="252" t="s">
        <v>991</v>
      </c>
      <c r="O1882" s="241"/>
    </row>
    <row r="1883" spans="1:80" x14ac:dyDescent="0.2">
      <c r="A1883" s="250"/>
      <c r="B1883" s="253"/>
      <c r="C1883" s="340" t="s">
        <v>1192</v>
      </c>
      <c r="D1883" s="341"/>
      <c r="E1883" s="254">
        <v>4</v>
      </c>
      <c r="F1883" s="376"/>
      <c r="G1883" s="255"/>
      <c r="H1883" s="256"/>
      <c r="I1883" s="251"/>
      <c r="J1883" s="257"/>
      <c r="K1883" s="251"/>
      <c r="M1883" s="252" t="s">
        <v>1192</v>
      </c>
      <c r="O1883" s="241"/>
    </row>
    <row r="1884" spans="1:80" x14ac:dyDescent="0.2">
      <c r="A1884" s="250"/>
      <c r="B1884" s="253"/>
      <c r="C1884" s="340" t="s">
        <v>1193</v>
      </c>
      <c r="D1884" s="341"/>
      <c r="E1884" s="254">
        <v>1</v>
      </c>
      <c r="F1884" s="376"/>
      <c r="G1884" s="255"/>
      <c r="H1884" s="256"/>
      <c r="I1884" s="251"/>
      <c r="J1884" s="257"/>
      <c r="K1884" s="251"/>
      <c r="M1884" s="252" t="s">
        <v>1193</v>
      </c>
      <c r="O1884" s="241"/>
    </row>
    <row r="1885" spans="1:80" x14ac:dyDescent="0.2">
      <c r="A1885" s="250"/>
      <c r="B1885" s="253"/>
      <c r="C1885" s="340" t="s">
        <v>1194</v>
      </c>
      <c r="D1885" s="341"/>
      <c r="E1885" s="254">
        <v>5</v>
      </c>
      <c r="F1885" s="376"/>
      <c r="G1885" s="255"/>
      <c r="H1885" s="256"/>
      <c r="I1885" s="251"/>
      <c r="J1885" s="257"/>
      <c r="K1885" s="251"/>
      <c r="M1885" s="252" t="s">
        <v>1194</v>
      </c>
      <c r="O1885" s="241"/>
    </row>
    <row r="1886" spans="1:80" x14ac:dyDescent="0.2">
      <c r="A1886" s="250"/>
      <c r="B1886" s="253"/>
      <c r="C1886" s="340" t="s">
        <v>1104</v>
      </c>
      <c r="D1886" s="341"/>
      <c r="E1886" s="254">
        <v>2</v>
      </c>
      <c r="F1886" s="376"/>
      <c r="G1886" s="255"/>
      <c r="H1886" s="256"/>
      <c r="I1886" s="251"/>
      <c r="J1886" s="257"/>
      <c r="K1886" s="251"/>
      <c r="M1886" s="252" t="s">
        <v>1104</v>
      </c>
      <c r="O1886" s="241"/>
    </row>
    <row r="1887" spans="1:80" x14ac:dyDescent="0.2">
      <c r="A1887" s="250"/>
      <c r="B1887" s="253"/>
      <c r="C1887" s="340" t="s">
        <v>1195</v>
      </c>
      <c r="D1887" s="341"/>
      <c r="E1887" s="254">
        <v>1</v>
      </c>
      <c r="F1887" s="376"/>
      <c r="G1887" s="255"/>
      <c r="H1887" s="256"/>
      <c r="I1887" s="251"/>
      <c r="J1887" s="257"/>
      <c r="K1887" s="251"/>
      <c r="M1887" s="252" t="s">
        <v>1195</v>
      </c>
      <c r="O1887" s="241"/>
    </row>
    <row r="1888" spans="1:80" ht="22.5" x14ac:dyDescent="0.2">
      <c r="A1888" s="242">
        <v>176</v>
      </c>
      <c r="B1888" s="243" t="s">
        <v>1196</v>
      </c>
      <c r="C1888" s="244" t="s">
        <v>1197</v>
      </c>
      <c r="D1888" s="245" t="s">
        <v>361</v>
      </c>
      <c r="E1888" s="246">
        <v>4</v>
      </c>
      <c r="F1888" s="375"/>
      <c r="G1888" s="247">
        <f>E1888*F1888</f>
        <v>0</v>
      </c>
      <c r="H1888" s="248">
        <v>0</v>
      </c>
      <c r="I1888" s="249">
        <f>E1888*H1888</f>
        <v>0</v>
      </c>
      <c r="J1888" s="248">
        <v>0</v>
      </c>
      <c r="K1888" s="249">
        <f>E1888*J1888</f>
        <v>0</v>
      </c>
      <c r="O1888" s="241">
        <v>2</v>
      </c>
      <c r="AA1888" s="214">
        <v>1</v>
      </c>
      <c r="AB1888" s="214">
        <v>9</v>
      </c>
      <c r="AC1888" s="214">
        <v>9</v>
      </c>
      <c r="AZ1888" s="214">
        <v>4</v>
      </c>
      <c r="BA1888" s="214">
        <f>IF(AZ1888=1,G1888,0)</f>
        <v>0</v>
      </c>
      <c r="BB1888" s="214">
        <f>IF(AZ1888=2,G1888,0)</f>
        <v>0</v>
      </c>
      <c r="BC1888" s="214">
        <f>IF(AZ1888=3,G1888,0)</f>
        <v>0</v>
      </c>
      <c r="BD1888" s="214">
        <f>IF(AZ1888=4,G1888,0)</f>
        <v>0</v>
      </c>
      <c r="BE1888" s="214">
        <f>IF(AZ1888=5,G1888,0)</f>
        <v>0</v>
      </c>
      <c r="CA1888" s="241">
        <v>1</v>
      </c>
      <c r="CB1888" s="241">
        <v>9</v>
      </c>
    </row>
    <row r="1889" spans="1:80" x14ac:dyDescent="0.2">
      <c r="A1889" s="250"/>
      <c r="B1889" s="253"/>
      <c r="C1889" s="340" t="s">
        <v>1198</v>
      </c>
      <c r="D1889" s="341"/>
      <c r="E1889" s="254">
        <v>2</v>
      </c>
      <c r="F1889" s="376"/>
      <c r="G1889" s="255"/>
      <c r="H1889" s="256"/>
      <c r="I1889" s="251"/>
      <c r="J1889" s="257"/>
      <c r="K1889" s="251"/>
      <c r="M1889" s="252" t="s">
        <v>1198</v>
      </c>
      <c r="O1889" s="241"/>
    </row>
    <row r="1890" spans="1:80" x14ac:dyDescent="0.2">
      <c r="A1890" s="250"/>
      <c r="B1890" s="253"/>
      <c r="C1890" s="340" t="s">
        <v>1199</v>
      </c>
      <c r="D1890" s="341"/>
      <c r="E1890" s="254">
        <v>1</v>
      </c>
      <c r="F1890" s="376"/>
      <c r="G1890" s="255"/>
      <c r="H1890" s="256"/>
      <c r="I1890" s="251"/>
      <c r="J1890" s="257"/>
      <c r="K1890" s="251"/>
      <c r="M1890" s="252" t="s">
        <v>1199</v>
      </c>
      <c r="O1890" s="241"/>
    </row>
    <row r="1891" spans="1:80" x14ac:dyDescent="0.2">
      <c r="A1891" s="250"/>
      <c r="B1891" s="253"/>
      <c r="C1891" s="340" t="s">
        <v>1195</v>
      </c>
      <c r="D1891" s="341"/>
      <c r="E1891" s="254">
        <v>1</v>
      </c>
      <c r="F1891" s="376"/>
      <c r="G1891" s="255"/>
      <c r="H1891" s="256"/>
      <c r="I1891" s="251"/>
      <c r="J1891" s="257"/>
      <c r="K1891" s="251"/>
      <c r="M1891" s="252" t="s">
        <v>1195</v>
      </c>
      <c r="O1891" s="241"/>
    </row>
    <row r="1892" spans="1:80" x14ac:dyDescent="0.2">
      <c r="A1892" s="258"/>
      <c r="B1892" s="259" t="s">
        <v>102</v>
      </c>
      <c r="C1892" s="260" t="s">
        <v>1180</v>
      </c>
      <c r="D1892" s="261"/>
      <c r="E1892" s="262"/>
      <c r="F1892" s="377"/>
      <c r="G1892" s="264">
        <f>SUM(G1870:G1891)</f>
        <v>0</v>
      </c>
      <c r="H1892" s="265"/>
      <c r="I1892" s="266">
        <f>SUM(I1870:I1891)</f>
        <v>0</v>
      </c>
      <c r="J1892" s="265"/>
      <c r="K1892" s="266">
        <f>SUM(K1870:K1891)</f>
        <v>0</v>
      </c>
      <c r="O1892" s="241">
        <v>4</v>
      </c>
      <c r="BA1892" s="267">
        <f>SUM(BA1870:BA1891)</f>
        <v>0</v>
      </c>
      <c r="BB1892" s="267">
        <f>SUM(BB1870:BB1891)</f>
        <v>0</v>
      </c>
      <c r="BC1892" s="267">
        <f>SUM(BC1870:BC1891)</f>
        <v>0</v>
      </c>
      <c r="BD1892" s="267">
        <f>SUM(BD1870:BD1891)</f>
        <v>0</v>
      </c>
      <c r="BE1892" s="267">
        <f>SUM(BE1870:BE1891)</f>
        <v>0</v>
      </c>
    </row>
    <row r="1893" spans="1:80" x14ac:dyDescent="0.2">
      <c r="A1893" s="231" t="s">
        <v>98</v>
      </c>
      <c r="B1893" s="232" t="s">
        <v>1200</v>
      </c>
      <c r="C1893" s="233" t="s">
        <v>1201</v>
      </c>
      <c r="D1893" s="234"/>
      <c r="E1893" s="235"/>
      <c r="F1893" s="378"/>
      <c r="G1893" s="236"/>
      <c r="H1893" s="237"/>
      <c r="I1893" s="238"/>
      <c r="J1893" s="239"/>
      <c r="K1893" s="240"/>
      <c r="O1893" s="241">
        <v>1</v>
      </c>
    </row>
    <row r="1894" spans="1:80" x14ac:dyDescent="0.2">
      <c r="A1894" s="242">
        <v>177</v>
      </c>
      <c r="B1894" s="243" t="s">
        <v>1203</v>
      </c>
      <c r="C1894" s="244" t="s">
        <v>1204</v>
      </c>
      <c r="D1894" s="245" t="s">
        <v>361</v>
      </c>
      <c r="E1894" s="246">
        <v>1</v>
      </c>
      <c r="F1894" s="375"/>
      <c r="G1894" s="247">
        <f>E1894*F1894</f>
        <v>0</v>
      </c>
      <c r="H1894" s="248">
        <v>0</v>
      </c>
      <c r="I1894" s="249">
        <f>E1894*H1894</f>
        <v>0</v>
      </c>
      <c r="J1894" s="248">
        <v>0</v>
      </c>
      <c r="K1894" s="249">
        <f>E1894*J1894</f>
        <v>0</v>
      </c>
      <c r="O1894" s="241">
        <v>2</v>
      </c>
      <c r="AA1894" s="214">
        <v>1</v>
      </c>
      <c r="AB1894" s="214">
        <v>9</v>
      </c>
      <c r="AC1894" s="214">
        <v>9</v>
      </c>
      <c r="AZ1894" s="214">
        <v>4</v>
      </c>
      <c r="BA1894" s="214">
        <f>IF(AZ1894=1,G1894,0)</f>
        <v>0</v>
      </c>
      <c r="BB1894" s="214">
        <f>IF(AZ1894=2,G1894,0)</f>
        <v>0</v>
      </c>
      <c r="BC1894" s="214">
        <f>IF(AZ1894=3,G1894,0)</f>
        <v>0</v>
      </c>
      <c r="BD1894" s="214">
        <f>IF(AZ1894=4,G1894,0)</f>
        <v>0</v>
      </c>
      <c r="BE1894" s="214">
        <f>IF(AZ1894=5,G1894,0)</f>
        <v>0</v>
      </c>
      <c r="CA1894" s="241">
        <v>1</v>
      </c>
      <c r="CB1894" s="241">
        <v>9</v>
      </c>
    </row>
    <row r="1895" spans="1:80" x14ac:dyDescent="0.2">
      <c r="A1895" s="250"/>
      <c r="B1895" s="253"/>
      <c r="C1895" s="340" t="s">
        <v>1195</v>
      </c>
      <c r="D1895" s="341"/>
      <c r="E1895" s="254">
        <v>1</v>
      </c>
      <c r="F1895" s="376"/>
      <c r="G1895" s="255"/>
      <c r="H1895" s="256"/>
      <c r="I1895" s="251"/>
      <c r="J1895" s="257"/>
      <c r="K1895" s="251"/>
      <c r="M1895" s="252" t="s">
        <v>1195</v>
      </c>
      <c r="O1895" s="241"/>
    </row>
    <row r="1896" spans="1:80" ht="22.5" x14ac:dyDescent="0.2">
      <c r="A1896" s="242">
        <v>178</v>
      </c>
      <c r="B1896" s="243" t="s">
        <v>1205</v>
      </c>
      <c r="C1896" s="244" t="s">
        <v>1206</v>
      </c>
      <c r="D1896" s="245" t="s">
        <v>136</v>
      </c>
      <c r="E1896" s="246">
        <v>88.5</v>
      </c>
      <c r="F1896" s="375"/>
      <c r="G1896" s="247">
        <f>E1896*F1896</f>
        <v>0</v>
      </c>
      <c r="H1896" s="248">
        <v>0</v>
      </c>
      <c r="I1896" s="249">
        <f>E1896*H1896</f>
        <v>0</v>
      </c>
      <c r="J1896" s="248">
        <v>0</v>
      </c>
      <c r="K1896" s="249">
        <f>E1896*J1896</f>
        <v>0</v>
      </c>
      <c r="O1896" s="241">
        <v>2</v>
      </c>
      <c r="AA1896" s="214">
        <v>1</v>
      </c>
      <c r="AB1896" s="214">
        <v>9</v>
      </c>
      <c r="AC1896" s="214">
        <v>9</v>
      </c>
      <c r="AZ1896" s="214">
        <v>4</v>
      </c>
      <c r="BA1896" s="214">
        <f>IF(AZ1896=1,G1896,0)</f>
        <v>0</v>
      </c>
      <c r="BB1896" s="214">
        <f>IF(AZ1896=2,G1896,0)</f>
        <v>0</v>
      </c>
      <c r="BC1896" s="214">
        <f>IF(AZ1896=3,G1896,0)</f>
        <v>0</v>
      </c>
      <c r="BD1896" s="214">
        <f>IF(AZ1896=4,G1896,0)</f>
        <v>0</v>
      </c>
      <c r="BE1896" s="214">
        <f>IF(AZ1896=5,G1896,0)</f>
        <v>0</v>
      </c>
      <c r="CA1896" s="241">
        <v>1</v>
      </c>
      <c r="CB1896" s="241">
        <v>9</v>
      </c>
    </row>
    <row r="1897" spans="1:80" x14ac:dyDescent="0.2">
      <c r="A1897" s="250"/>
      <c r="B1897" s="253"/>
      <c r="C1897" s="340" t="s">
        <v>1207</v>
      </c>
      <c r="D1897" s="341"/>
      <c r="E1897" s="254">
        <v>47</v>
      </c>
      <c r="F1897" s="376"/>
      <c r="G1897" s="255"/>
      <c r="H1897" s="256"/>
      <c r="I1897" s="251"/>
      <c r="J1897" s="257"/>
      <c r="K1897" s="251"/>
      <c r="M1897" s="252" t="s">
        <v>1207</v>
      </c>
      <c r="O1897" s="241"/>
    </row>
    <row r="1898" spans="1:80" x14ac:dyDescent="0.2">
      <c r="A1898" s="250"/>
      <c r="B1898" s="253"/>
      <c r="C1898" s="340" t="s">
        <v>1208</v>
      </c>
      <c r="D1898" s="341"/>
      <c r="E1898" s="254">
        <v>13.5</v>
      </c>
      <c r="F1898" s="376"/>
      <c r="G1898" s="255"/>
      <c r="H1898" s="256"/>
      <c r="I1898" s="251"/>
      <c r="J1898" s="257"/>
      <c r="K1898" s="251"/>
      <c r="M1898" s="252" t="s">
        <v>1208</v>
      </c>
      <c r="O1898" s="241"/>
    </row>
    <row r="1899" spans="1:80" x14ac:dyDescent="0.2">
      <c r="A1899" s="250"/>
      <c r="B1899" s="253"/>
      <c r="C1899" s="340" t="s">
        <v>1209</v>
      </c>
      <c r="D1899" s="341"/>
      <c r="E1899" s="254">
        <v>4.5</v>
      </c>
      <c r="F1899" s="376"/>
      <c r="G1899" s="255"/>
      <c r="H1899" s="256"/>
      <c r="I1899" s="251"/>
      <c r="J1899" s="257"/>
      <c r="K1899" s="251"/>
      <c r="M1899" s="252" t="s">
        <v>1209</v>
      </c>
      <c r="O1899" s="241"/>
    </row>
    <row r="1900" spans="1:80" x14ac:dyDescent="0.2">
      <c r="A1900" s="250"/>
      <c r="B1900" s="253"/>
      <c r="C1900" s="340" t="s">
        <v>1210</v>
      </c>
      <c r="D1900" s="341"/>
      <c r="E1900" s="254">
        <v>12</v>
      </c>
      <c r="F1900" s="376"/>
      <c r="G1900" s="255"/>
      <c r="H1900" s="256"/>
      <c r="I1900" s="251"/>
      <c r="J1900" s="257"/>
      <c r="K1900" s="251"/>
      <c r="M1900" s="252" t="s">
        <v>1210</v>
      </c>
      <c r="O1900" s="241"/>
    </row>
    <row r="1901" spans="1:80" x14ac:dyDescent="0.2">
      <c r="A1901" s="250"/>
      <c r="B1901" s="253"/>
      <c r="C1901" s="340" t="s">
        <v>1211</v>
      </c>
      <c r="D1901" s="341"/>
      <c r="E1901" s="254">
        <v>11.5</v>
      </c>
      <c r="F1901" s="376"/>
      <c r="G1901" s="255"/>
      <c r="H1901" s="256"/>
      <c r="I1901" s="251"/>
      <c r="J1901" s="257"/>
      <c r="K1901" s="251"/>
      <c r="M1901" s="252" t="s">
        <v>1211</v>
      </c>
      <c r="O1901" s="241"/>
    </row>
    <row r="1902" spans="1:80" ht="22.5" x14ac:dyDescent="0.2">
      <c r="A1902" s="242">
        <v>179</v>
      </c>
      <c r="B1902" s="243" t="s">
        <v>1212</v>
      </c>
      <c r="C1902" s="244" t="s">
        <v>1213</v>
      </c>
      <c r="D1902" s="245" t="s">
        <v>361</v>
      </c>
      <c r="E1902" s="246">
        <v>3</v>
      </c>
      <c r="F1902" s="375"/>
      <c r="G1902" s="247">
        <f>E1902*F1902</f>
        <v>0</v>
      </c>
      <c r="H1902" s="248">
        <v>0</v>
      </c>
      <c r="I1902" s="249">
        <f>E1902*H1902</f>
        <v>0</v>
      </c>
      <c r="J1902" s="248">
        <v>0</v>
      </c>
      <c r="K1902" s="249">
        <f>E1902*J1902</f>
        <v>0</v>
      </c>
      <c r="O1902" s="241">
        <v>2</v>
      </c>
      <c r="AA1902" s="214">
        <v>1</v>
      </c>
      <c r="AB1902" s="214">
        <v>9</v>
      </c>
      <c r="AC1902" s="214">
        <v>9</v>
      </c>
      <c r="AZ1902" s="214">
        <v>4</v>
      </c>
      <c r="BA1902" s="214">
        <f>IF(AZ1902=1,G1902,0)</f>
        <v>0</v>
      </c>
      <c r="BB1902" s="214">
        <f>IF(AZ1902=2,G1902,0)</f>
        <v>0</v>
      </c>
      <c r="BC1902" s="214">
        <f>IF(AZ1902=3,G1902,0)</f>
        <v>0</v>
      </c>
      <c r="BD1902" s="214">
        <f>IF(AZ1902=4,G1902,0)</f>
        <v>0</v>
      </c>
      <c r="BE1902" s="214">
        <f>IF(AZ1902=5,G1902,0)</f>
        <v>0</v>
      </c>
      <c r="CA1902" s="241">
        <v>1</v>
      </c>
      <c r="CB1902" s="241">
        <v>9</v>
      </c>
    </row>
    <row r="1903" spans="1:80" x14ac:dyDescent="0.2">
      <c r="A1903" s="250"/>
      <c r="B1903" s="253"/>
      <c r="C1903" s="340" t="s">
        <v>1214</v>
      </c>
      <c r="D1903" s="341"/>
      <c r="E1903" s="254">
        <v>1</v>
      </c>
      <c r="F1903" s="376"/>
      <c r="G1903" s="255"/>
      <c r="H1903" s="256"/>
      <c r="I1903" s="251"/>
      <c r="J1903" s="257"/>
      <c r="K1903" s="251"/>
      <c r="M1903" s="252" t="s">
        <v>1214</v>
      </c>
      <c r="O1903" s="241"/>
    </row>
    <row r="1904" spans="1:80" x14ac:dyDescent="0.2">
      <c r="A1904" s="250"/>
      <c r="B1904" s="253"/>
      <c r="C1904" s="340" t="s">
        <v>1215</v>
      </c>
      <c r="D1904" s="341"/>
      <c r="E1904" s="254">
        <v>2</v>
      </c>
      <c r="F1904" s="376"/>
      <c r="G1904" s="255"/>
      <c r="H1904" s="256"/>
      <c r="I1904" s="251"/>
      <c r="J1904" s="257"/>
      <c r="K1904" s="251"/>
      <c r="M1904" s="252" t="s">
        <v>1215</v>
      </c>
      <c r="O1904" s="241"/>
    </row>
    <row r="1905" spans="1:80" x14ac:dyDescent="0.2">
      <c r="A1905" s="258"/>
      <c r="B1905" s="259" t="s">
        <v>102</v>
      </c>
      <c r="C1905" s="260" t="s">
        <v>1202</v>
      </c>
      <c r="D1905" s="261"/>
      <c r="E1905" s="262"/>
      <c r="F1905" s="377"/>
      <c r="G1905" s="264">
        <f>SUM(G1893:G1904)</f>
        <v>0</v>
      </c>
      <c r="H1905" s="265"/>
      <c r="I1905" s="266">
        <f>SUM(I1893:I1904)</f>
        <v>0</v>
      </c>
      <c r="J1905" s="265"/>
      <c r="K1905" s="266">
        <f>SUM(K1893:K1904)</f>
        <v>0</v>
      </c>
      <c r="O1905" s="241">
        <v>4</v>
      </c>
      <c r="BA1905" s="267">
        <f>SUM(BA1893:BA1904)</f>
        <v>0</v>
      </c>
      <c r="BB1905" s="267">
        <f>SUM(BB1893:BB1904)</f>
        <v>0</v>
      </c>
      <c r="BC1905" s="267">
        <f>SUM(BC1893:BC1904)</f>
        <v>0</v>
      </c>
      <c r="BD1905" s="267">
        <f>SUM(BD1893:BD1904)</f>
        <v>0</v>
      </c>
      <c r="BE1905" s="267">
        <f>SUM(BE1893:BE1904)</f>
        <v>0</v>
      </c>
    </row>
    <row r="1906" spans="1:80" x14ac:dyDescent="0.2">
      <c r="A1906" s="231" t="s">
        <v>98</v>
      </c>
      <c r="B1906" s="232" t="s">
        <v>1216</v>
      </c>
      <c r="C1906" s="233" t="s">
        <v>1217</v>
      </c>
      <c r="D1906" s="234"/>
      <c r="E1906" s="235"/>
      <c r="F1906" s="378"/>
      <c r="G1906" s="236"/>
      <c r="H1906" s="237"/>
      <c r="I1906" s="238"/>
      <c r="J1906" s="239"/>
      <c r="K1906" s="240"/>
      <c r="O1906" s="241">
        <v>1</v>
      </c>
    </row>
    <row r="1907" spans="1:80" ht="22.5" x14ac:dyDescent="0.2">
      <c r="A1907" s="242">
        <v>180</v>
      </c>
      <c r="B1907" s="243" t="s">
        <v>1219</v>
      </c>
      <c r="C1907" s="244" t="s">
        <v>1220</v>
      </c>
      <c r="D1907" s="245" t="s">
        <v>361</v>
      </c>
      <c r="E1907" s="246">
        <v>1</v>
      </c>
      <c r="F1907" s="375"/>
      <c r="G1907" s="247">
        <f>E1907*F1907</f>
        <v>0</v>
      </c>
      <c r="H1907" s="248">
        <v>0</v>
      </c>
      <c r="I1907" s="249">
        <f>E1907*H1907</f>
        <v>0</v>
      </c>
      <c r="J1907" s="248">
        <v>0</v>
      </c>
      <c r="K1907" s="249">
        <f>E1907*J1907</f>
        <v>0</v>
      </c>
      <c r="O1907" s="241">
        <v>2</v>
      </c>
      <c r="AA1907" s="214">
        <v>1</v>
      </c>
      <c r="AB1907" s="214">
        <v>9</v>
      </c>
      <c r="AC1907" s="214">
        <v>9</v>
      </c>
      <c r="AZ1907" s="214">
        <v>4</v>
      </c>
      <c r="BA1907" s="214">
        <f>IF(AZ1907=1,G1907,0)</f>
        <v>0</v>
      </c>
      <c r="BB1907" s="214">
        <f>IF(AZ1907=2,G1907,0)</f>
        <v>0</v>
      </c>
      <c r="BC1907" s="214">
        <f>IF(AZ1907=3,G1907,0)</f>
        <v>0</v>
      </c>
      <c r="BD1907" s="214">
        <f>IF(AZ1907=4,G1907,0)</f>
        <v>0</v>
      </c>
      <c r="BE1907" s="214">
        <f>IF(AZ1907=5,G1907,0)</f>
        <v>0</v>
      </c>
      <c r="CA1907" s="241">
        <v>1</v>
      </c>
      <c r="CB1907" s="241">
        <v>9</v>
      </c>
    </row>
    <row r="1908" spans="1:80" x14ac:dyDescent="0.2">
      <c r="A1908" s="250"/>
      <c r="B1908" s="253"/>
      <c r="C1908" s="340" t="s">
        <v>1221</v>
      </c>
      <c r="D1908" s="341"/>
      <c r="E1908" s="254">
        <v>1</v>
      </c>
      <c r="F1908" s="376"/>
      <c r="G1908" s="255"/>
      <c r="H1908" s="256"/>
      <c r="I1908" s="251"/>
      <c r="J1908" s="257"/>
      <c r="K1908" s="251"/>
      <c r="M1908" s="252" t="s">
        <v>1221</v>
      </c>
      <c r="O1908" s="241"/>
    </row>
    <row r="1909" spans="1:80" ht="22.5" x14ac:dyDescent="0.2">
      <c r="A1909" s="242">
        <v>181</v>
      </c>
      <c r="B1909" s="243" t="s">
        <v>1222</v>
      </c>
      <c r="C1909" s="244" t="s">
        <v>1223</v>
      </c>
      <c r="D1909" s="245" t="s">
        <v>361</v>
      </c>
      <c r="E1909" s="246">
        <v>1</v>
      </c>
      <c r="F1909" s="375"/>
      <c r="G1909" s="247">
        <f>E1909*F1909</f>
        <v>0</v>
      </c>
      <c r="H1909" s="248">
        <v>0</v>
      </c>
      <c r="I1909" s="249">
        <f>E1909*H1909</f>
        <v>0</v>
      </c>
      <c r="J1909" s="248">
        <v>0</v>
      </c>
      <c r="K1909" s="249">
        <f>E1909*J1909</f>
        <v>0</v>
      </c>
      <c r="O1909" s="241">
        <v>2</v>
      </c>
      <c r="AA1909" s="214">
        <v>1</v>
      </c>
      <c r="AB1909" s="214">
        <v>9</v>
      </c>
      <c r="AC1909" s="214">
        <v>9</v>
      </c>
      <c r="AZ1909" s="214">
        <v>4</v>
      </c>
      <c r="BA1909" s="214">
        <f>IF(AZ1909=1,G1909,0)</f>
        <v>0</v>
      </c>
      <c r="BB1909" s="214">
        <f>IF(AZ1909=2,G1909,0)</f>
        <v>0</v>
      </c>
      <c r="BC1909" s="214">
        <f>IF(AZ1909=3,G1909,0)</f>
        <v>0</v>
      </c>
      <c r="BD1909" s="214">
        <f>IF(AZ1909=4,G1909,0)</f>
        <v>0</v>
      </c>
      <c r="BE1909" s="214">
        <f>IF(AZ1909=5,G1909,0)</f>
        <v>0</v>
      </c>
      <c r="CA1909" s="241">
        <v>1</v>
      </c>
      <c r="CB1909" s="241">
        <v>9</v>
      </c>
    </row>
    <row r="1910" spans="1:80" x14ac:dyDescent="0.2">
      <c r="A1910" s="250"/>
      <c r="B1910" s="253"/>
      <c r="C1910" s="340" t="s">
        <v>1221</v>
      </c>
      <c r="D1910" s="341"/>
      <c r="E1910" s="254">
        <v>1</v>
      </c>
      <c r="F1910" s="376"/>
      <c r="G1910" s="255"/>
      <c r="H1910" s="256"/>
      <c r="I1910" s="251"/>
      <c r="J1910" s="257"/>
      <c r="K1910" s="251"/>
      <c r="M1910" s="252" t="s">
        <v>1221</v>
      </c>
      <c r="O1910" s="241"/>
    </row>
    <row r="1911" spans="1:80" x14ac:dyDescent="0.2">
      <c r="A1911" s="242">
        <v>182</v>
      </c>
      <c r="B1911" s="243" t="s">
        <v>1224</v>
      </c>
      <c r="C1911" s="244" t="s">
        <v>1225</v>
      </c>
      <c r="D1911" s="245" t="s">
        <v>136</v>
      </c>
      <c r="E1911" s="246">
        <v>15.5</v>
      </c>
      <c r="F1911" s="375"/>
      <c r="G1911" s="247">
        <f>E1911*F1911</f>
        <v>0</v>
      </c>
      <c r="H1911" s="248">
        <v>0</v>
      </c>
      <c r="I1911" s="249">
        <f>E1911*H1911</f>
        <v>0</v>
      </c>
      <c r="J1911" s="248">
        <v>0</v>
      </c>
      <c r="K1911" s="249">
        <f>E1911*J1911</f>
        <v>0</v>
      </c>
      <c r="O1911" s="241">
        <v>2</v>
      </c>
      <c r="AA1911" s="214">
        <v>1</v>
      </c>
      <c r="AB1911" s="214">
        <v>9</v>
      </c>
      <c r="AC1911" s="214">
        <v>9</v>
      </c>
      <c r="AZ1911" s="214">
        <v>4</v>
      </c>
      <c r="BA1911" s="214">
        <f>IF(AZ1911=1,G1911,0)</f>
        <v>0</v>
      </c>
      <c r="BB1911" s="214">
        <f>IF(AZ1911=2,G1911,0)</f>
        <v>0</v>
      </c>
      <c r="BC1911" s="214">
        <f>IF(AZ1911=3,G1911,0)</f>
        <v>0</v>
      </c>
      <c r="BD1911" s="214">
        <f>IF(AZ1911=4,G1911,0)</f>
        <v>0</v>
      </c>
      <c r="BE1911" s="214">
        <f>IF(AZ1911=5,G1911,0)</f>
        <v>0</v>
      </c>
      <c r="CA1911" s="241">
        <v>1</v>
      </c>
      <c r="CB1911" s="241">
        <v>9</v>
      </c>
    </row>
    <row r="1912" spans="1:80" x14ac:dyDescent="0.2">
      <c r="A1912" s="250"/>
      <c r="B1912" s="253"/>
      <c r="C1912" s="340" t="s">
        <v>1226</v>
      </c>
      <c r="D1912" s="341"/>
      <c r="E1912" s="254">
        <v>6</v>
      </c>
      <c r="F1912" s="376"/>
      <c r="G1912" s="255"/>
      <c r="H1912" s="256"/>
      <c r="I1912" s="251"/>
      <c r="J1912" s="257"/>
      <c r="K1912" s="251"/>
      <c r="M1912" s="252" t="s">
        <v>1226</v>
      </c>
      <c r="O1912" s="241"/>
    </row>
    <row r="1913" spans="1:80" x14ac:dyDescent="0.2">
      <c r="A1913" s="250"/>
      <c r="B1913" s="253"/>
      <c r="C1913" s="340" t="s">
        <v>1227</v>
      </c>
      <c r="D1913" s="341"/>
      <c r="E1913" s="254">
        <v>9.5</v>
      </c>
      <c r="F1913" s="376"/>
      <c r="G1913" s="255"/>
      <c r="H1913" s="256"/>
      <c r="I1913" s="251"/>
      <c r="J1913" s="257"/>
      <c r="K1913" s="251"/>
      <c r="M1913" s="252" t="s">
        <v>1227</v>
      </c>
      <c r="O1913" s="241"/>
    </row>
    <row r="1914" spans="1:80" x14ac:dyDescent="0.2">
      <c r="A1914" s="258"/>
      <c r="B1914" s="259" t="s">
        <v>102</v>
      </c>
      <c r="C1914" s="260" t="s">
        <v>1218</v>
      </c>
      <c r="D1914" s="261"/>
      <c r="E1914" s="262"/>
      <c r="F1914" s="377"/>
      <c r="G1914" s="264">
        <f>SUM(G1906:G1913)</f>
        <v>0</v>
      </c>
      <c r="H1914" s="265"/>
      <c r="I1914" s="266">
        <f>SUM(I1906:I1913)</f>
        <v>0</v>
      </c>
      <c r="J1914" s="265"/>
      <c r="K1914" s="266">
        <f>SUM(K1906:K1913)</f>
        <v>0</v>
      </c>
      <c r="O1914" s="241">
        <v>4</v>
      </c>
      <c r="BA1914" s="267">
        <f>SUM(BA1906:BA1913)</f>
        <v>0</v>
      </c>
      <c r="BB1914" s="267">
        <f>SUM(BB1906:BB1913)</f>
        <v>0</v>
      </c>
      <c r="BC1914" s="267">
        <f>SUM(BC1906:BC1913)</f>
        <v>0</v>
      </c>
      <c r="BD1914" s="267">
        <f>SUM(BD1906:BD1913)</f>
        <v>0</v>
      </c>
      <c r="BE1914" s="267">
        <f>SUM(BE1906:BE1913)</f>
        <v>0</v>
      </c>
    </row>
    <row r="1915" spans="1:80" x14ac:dyDescent="0.2">
      <c r="A1915" s="231" t="s">
        <v>98</v>
      </c>
      <c r="B1915" s="232" t="s">
        <v>162</v>
      </c>
      <c r="C1915" s="233" t="s">
        <v>163</v>
      </c>
      <c r="D1915" s="234"/>
      <c r="E1915" s="235"/>
      <c r="F1915" s="378"/>
      <c r="G1915" s="236"/>
      <c r="H1915" s="237"/>
      <c r="I1915" s="238"/>
      <c r="J1915" s="239"/>
      <c r="K1915" s="240"/>
      <c r="O1915" s="241">
        <v>1</v>
      </c>
    </row>
    <row r="1916" spans="1:80" x14ac:dyDescent="0.2">
      <c r="A1916" s="242">
        <v>183</v>
      </c>
      <c r="B1916" s="243" t="s">
        <v>1228</v>
      </c>
      <c r="C1916" s="244" t="s">
        <v>1229</v>
      </c>
      <c r="D1916" s="245" t="s">
        <v>126</v>
      </c>
      <c r="E1916" s="246">
        <v>457.011988664</v>
      </c>
      <c r="F1916" s="375"/>
      <c r="G1916" s="247">
        <f t="shared" ref="G1916:G1922" si="0">E1916*F1916</f>
        <v>0</v>
      </c>
      <c r="H1916" s="248">
        <v>0</v>
      </c>
      <c r="I1916" s="249">
        <f t="shared" ref="I1916:I1922" si="1">E1916*H1916</f>
        <v>0</v>
      </c>
      <c r="J1916" s="248"/>
      <c r="K1916" s="249">
        <f t="shared" ref="K1916:K1922" si="2">E1916*J1916</f>
        <v>0</v>
      </c>
      <c r="O1916" s="241">
        <v>2</v>
      </c>
      <c r="AA1916" s="214">
        <v>8</v>
      </c>
      <c r="AB1916" s="214">
        <v>0</v>
      </c>
      <c r="AC1916" s="214">
        <v>3</v>
      </c>
      <c r="AZ1916" s="214">
        <v>1</v>
      </c>
      <c r="BA1916" s="214">
        <f t="shared" ref="BA1916:BA1922" si="3">IF(AZ1916=1,G1916,0)</f>
        <v>0</v>
      </c>
      <c r="BB1916" s="214">
        <f t="shared" ref="BB1916:BB1922" si="4">IF(AZ1916=2,G1916,0)</f>
        <v>0</v>
      </c>
      <c r="BC1916" s="214">
        <f t="shared" ref="BC1916:BC1922" si="5">IF(AZ1916=3,G1916,0)</f>
        <v>0</v>
      </c>
      <c r="BD1916" s="214">
        <f t="shared" ref="BD1916:BD1922" si="6">IF(AZ1916=4,G1916,0)</f>
        <v>0</v>
      </c>
      <c r="BE1916" s="214">
        <f t="shared" ref="BE1916:BE1922" si="7">IF(AZ1916=5,G1916,0)</f>
        <v>0</v>
      </c>
      <c r="CA1916" s="241">
        <v>8</v>
      </c>
      <c r="CB1916" s="241">
        <v>0</v>
      </c>
    </row>
    <row r="1917" spans="1:80" x14ac:dyDescent="0.2">
      <c r="A1917" s="242">
        <v>184</v>
      </c>
      <c r="B1917" s="243" t="s">
        <v>1230</v>
      </c>
      <c r="C1917" s="244" t="s">
        <v>1231</v>
      </c>
      <c r="D1917" s="245" t="s">
        <v>126</v>
      </c>
      <c r="E1917" s="246">
        <v>914.023977328</v>
      </c>
      <c r="F1917" s="375"/>
      <c r="G1917" s="247">
        <f t="shared" si="0"/>
        <v>0</v>
      </c>
      <c r="H1917" s="248">
        <v>0</v>
      </c>
      <c r="I1917" s="249">
        <f t="shared" si="1"/>
        <v>0</v>
      </c>
      <c r="J1917" s="248"/>
      <c r="K1917" s="249">
        <f t="shared" si="2"/>
        <v>0</v>
      </c>
      <c r="O1917" s="241">
        <v>2</v>
      </c>
      <c r="AA1917" s="214">
        <v>8</v>
      </c>
      <c r="AB1917" s="214">
        <v>0</v>
      </c>
      <c r="AC1917" s="214">
        <v>3</v>
      </c>
      <c r="AZ1917" s="214">
        <v>1</v>
      </c>
      <c r="BA1917" s="214">
        <f t="shared" si="3"/>
        <v>0</v>
      </c>
      <c r="BB1917" s="214">
        <f t="shared" si="4"/>
        <v>0</v>
      </c>
      <c r="BC1917" s="214">
        <f t="shared" si="5"/>
        <v>0</v>
      </c>
      <c r="BD1917" s="214">
        <f t="shared" si="6"/>
        <v>0</v>
      </c>
      <c r="BE1917" s="214">
        <f t="shared" si="7"/>
        <v>0</v>
      </c>
      <c r="CA1917" s="241">
        <v>8</v>
      </c>
      <c r="CB1917" s="241">
        <v>0</v>
      </c>
    </row>
    <row r="1918" spans="1:80" x14ac:dyDescent="0.2">
      <c r="A1918" s="242">
        <v>185</v>
      </c>
      <c r="B1918" s="243" t="s">
        <v>165</v>
      </c>
      <c r="C1918" s="244" t="s">
        <v>166</v>
      </c>
      <c r="D1918" s="245" t="s">
        <v>126</v>
      </c>
      <c r="E1918" s="246">
        <v>457.011988664</v>
      </c>
      <c r="F1918" s="375"/>
      <c r="G1918" s="247">
        <f t="shared" si="0"/>
        <v>0</v>
      </c>
      <c r="H1918" s="248">
        <v>0</v>
      </c>
      <c r="I1918" s="249">
        <f t="shared" si="1"/>
        <v>0</v>
      </c>
      <c r="J1918" s="248"/>
      <c r="K1918" s="249">
        <f t="shared" si="2"/>
        <v>0</v>
      </c>
      <c r="O1918" s="241">
        <v>2</v>
      </c>
      <c r="AA1918" s="214">
        <v>8</v>
      </c>
      <c r="AB1918" s="214">
        <v>0</v>
      </c>
      <c r="AC1918" s="214">
        <v>3</v>
      </c>
      <c r="AZ1918" s="214">
        <v>1</v>
      </c>
      <c r="BA1918" s="214">
        <f t="shared" si="3"/>
        <v>0</v>
      </c>
      <c r="BB1918" s="214">
        <f t="shared" si="4"/>
        <v>0</v>
      </c>
      <c r="BC1918" s="214">
        <f t="shared" si="5"/>
        <v>0</v>
      </c>
      <c r="BD1918" s="214">
        <f t="shared" si="6"/>
        <v>0</v>
      </c>
      <c r="BE1918" s="214">
        <f t="shared" si="7"/>
        <v>0</v>
      </c>
      <c r="CA1918" s="241">
        <v>8</v>
      </c>
      <c r="CB1918" s="241">
        <v>0</v>
      </c>
    </row>
    <row r="1919" spans="1:80" x14ac:dyDescent="0.2">
      <c r="A1919" s="242">
        <v>186</v>
      </c>
      <c r="B1919" s="243" t="s">
        <v>167</v>
      </c>
      <c r="C1919" s="244" t="s">
        <v>168</v>
      </c>
      <c r="D1919" s="245" t="s">
        <v>126</v>
      </c>
      <c r="E1919" s="246">
        <v>1828.047954656</v>
      </c>
      <c r="F1919" s="375"/>
      <c r="G1919" s="247">
        <f t="shared" si="0"/>
        <v>0</v>
      </c>
      <c r="H1919" s="248">
        <v>0</v>
      </c>
      <c r="I1919" s="249">
        <f t="shared" si="1"/>
        <v>0</v>
      </c>
      <c r="J1919" s="248"/>
      <c r="K1919" s="249">
        <f t="shared" si="2"/>
        <v>0</v>
      </c>
      <c r="O1919" s="241">
        <v>2</v>
      </c>
      <c r="AA1919" s="214">
        <v>8</v>
      </c>
      <c r="AB1919" s="214">
        <v>0</v>
      </c>
      <c r="AC1919" s="214">
        <v>3</v>
      </c>
      <c r="AZ1919" s="214">
        <v>1</v>
      </c>
      <c r="BA1919" s="214">
        <f t="shared" si="3"/>
        <v>0</v>
      </c>
      <c r="BB1919" s="214">
        <f t="shared" si="4"/>
        <v>0</v>
      </c>
      <c r="BC1919" s="214">
        <f t="shared" si="5"/>
        <v>0</v>
      </c>
      <c r="BD1919" s="214">
        <f t="shared" si="6"/>
        <v>0</v>
      </c>
      <c r="BE1919" s="214">
        <f t="shared" si="7"/>
        <v>0</v>
      </c>
      <c r="CA1919" s="241">
        <v>8</v>
      </c>
      <c r="CB1919" s="241">
        <v>0</v>
      </c>
    </row>
    <row r="1920" spans="1:80" x14ac:dyDescent="0.2">
      <c r="A1920" s="242">
        <v>187</v>
      </c>
      <c r="B1920" s="243" t="s">
        <v>169</v>
      </c>
      <c r="C1920" s="244" t="s">
        <v>170</v>
      </c>
      <c r="D1920" s="245" t="s">
        <v>126</v>
      </c>
      <c r="E1920" s="246">
        <v>457.011988664</v>
      </c>
      <c r="F1920" s="375"/>
      <c r="G1920" s="247">
        <f t="shared" si="0"/>
        <v>0</v>
      </c>
      <c r="H1920" s="248">
        <v>0</v>
      </c>
      <c r="I1920" s="249">
        <f t="shared" si="1"/>
        <v>0</v>
      </c>
      <c r="J1920" s="248"/>
      <c r="K1920" s="249">
        <f t="shared" si="2"/>
        <v>0</v>
      </c>
      <c r="O1920" s="241">
        <v>2</v>
      </c>
      <c r="AA1920" s="214">
        <v>8</v>
      </c>
      <c r="AB1920" s="214">
        <v>0</v>
      </c>
      <c r="AC1920" s="214">
        <v>3</v>
      </c>
      <c r="AZ1920" s="214">
        <v>1</v>
      </c>
      <c r="BA1920" s="214">
        <f t="shared" si="3"/>
        <v>0</v>
      </c>
      <c r="BB1920" s="214">
        <f t="shared" si="4"/>
        <v>0</v>
      </c>
      <c r="BC1920" s="214">
        <f t="shared" si="5"/>
        <v>0</v>
      </c>
      <c r="BD1920" s="214">
        <f t="shared" si="6"/>
        <v>0</v>
      </c>
      <c r="BE1920" s="214">
        <f t="shared" si="7"/>
        <v>0</v>
      </c>
      <c r="CA1920" s="241">
        <v>8</v>
      </c>
      <c r="CB1920" s="241">
        <v>0</v>
      </c>
    </row>
    <row r="1921" spans="1:80" x14ac:dyDescent="0.2">
      <c r="A1921" s="242">
        <v>188</v>
      </c>
      <c r="B1921" s="243" t="s">
        <v>171</v>
      </c>
      <c r="C1921" s="244" t="s">
        <v>172</v>
      </c>
      <c r="D1921" s="245" t="s">
        <v>126</v>
      </c>
      <c r="E1921" s="246">
        <v>457.011988664</v>
      </c>
      <c r="F1921" s="375"/>
      <c r="G1921" s="247">
        <f t="shared" si="0"/>
        <v>0</v>
      </c>
      <c r="H1921" s="248">
        <v>0</v>
      </c>
      <c r="I1921" s="249">
        <f t="shared" si="1"/>
        <v>0</v>
      </c>
      <c r="J1921" s="248"/>
      <c r="K1921" s="249">
        <f t="shared" si="2"/>
        <v>0</v>
      </c>
      <c r="O1921" s="241">
        <v>2</v>
      </c>
      <c r="AA1921" s="214">
        <v>8</v>
      </c>
      <c r="AB1921" s="214">
        <v>0</v>
      </c>
      <c r="AC1921" s="214">
        <v>3</v>
      </c>
      <c r="AZ1921" s="214">
        <v>1</v>
      </c>
      <c r="BA1921" s="214">
        <f t="shared" si="3"/>
        <v>0</v>
      </c>
      <c r="BB1921" s="214">
        <f t="shared" si="4"/>
        <v>0</v>
      </c>
      <c r="BC1921" s="214">
        <f t="shared" si="5"/>
        <v>0</v>
      </c>
      <c r="BD1921" s="214">
        <f t="shared" si="6"/>
        <v>0</v>
      </c>
      <c r="BE1921" s="214">
        <f t="shared" si="7"/>
        <v>0</v>
      </c>
      <c r="CA1921" s="241">
        <v>8</v>
      </c>
      <c r="CB1921" s="241">
        <v>0</v>
      </c>
    </row>
    <row r="1922" spans="1:80" x14ac:dyDescent="0.2">
      <c r="A1922" s="242">
        <v>189</v>
      </c>
      <c r="B1922" s="243" t="s">
        <v>1232</v>
      </c>
      <c r="C1922" s="244" t="s">
        <v>1233</v>
      </c>
      <c r="D1922" s="245" t="s">
        <v>126</v>
      </c>
      <c r="E1922" s="246">
        <v>457.011988664</v>
      </c>
      <c r="F1922" s="375"/>
      <c r="G1922" s="247">
        <f t="shared" si="0"/>
        <v>0</v>
      </c>
      <c r="H1922" s="248">
        <v>0</v>
      </c>
      <c r="I1922" s="249">
        <f t="shared" si="1"/>
        <v>0</v>
      </c>
      <c r="J1922" s="248"/>
      <c r="K1922" s="249">
        <f t="shared" si="2"/>
        <v>0</v>
      </c>
      <c r="O1922" s="241">
        <v>2</v>
      </c>
      <c r="AA1922" s="214">
        <v>8</v>
      </c>
      <c r="AB1922" s="214">
        <v>0</v>
      </c>
      <c r="AC1922" s="214">
        <v>3</v>
      </c>
      <c r="AZ1922" s="214">
        <v>1</v>
      </c>
      <c r="BA1922" s="214">
        <f t="shared" si="3"/>
        <v>0</v>
      </c>
      <c r="BB1922" s="214">
        <f t="shared" si="4"/>
        <v>0</v>
      </c>
      <c r="BC1922" s="214">
        <f t="shared" si="5"/>
        <v>0</v>
      </c>
      <c r="BD1922" s="214">
        <f t="shared" si="6"/>
        <v>0</v>
      </c>
      <c r="BE1922" s="214">
        <f t="shared" si="7"/>
        <v>0</v>
      </c>
      <c r="CA1922" s="241">
        <v>8</v>
      </c>
      <c r="CB1922" s="241">
        <v>0</v>
      </c>
    </row>
    <row r="1923" spans="1:80" x14ac:dyDescent="0.2">
      <c r="A1923" s="258"/>
      <c r="B1923" s="259" t="s">
        <v>102</v>
      </c>
      <c r="C1923" s="260" t="s">
        <v>164</v>
      </c>
      <c r="D1923" s="261"/>
      <c r="E1923" s="262"/>
      <c r="F1923" s="263"/>
      <c r="G1923" s="264">
        <f>SUM(G1915:G1922)</f>
        <v>0</v>
      </c>
      <c r="H1923" s="265"/>
      <c r="I1923" s="266">
        <f>SUM(I1915:I1922)</f>
        <v>0</v>
      </c>
      <c r="J1923" s="265"/>
      <c r="K1923" s="266">
        <f>SUM(K1915:K1922)</f>
        <v>0</v>
      </c>
      <c r="O1923" s="241">
        <v>4</v>
      </c>
      <c r="BA1923" s="267">
        <f>SUM(BA1915:BA1922)</f>
        <v>0</v>
      </c>
      <c r="BB1923" s="267">
        <f>SUM(BB1915:BB1922)</f>
        <v>0</v>
      </c>
      <c r="BC1923" s="267">
        <f>SUM(BC1915:BC1922)</f>
        <v>0</v>
      </c>
      <c r="BD1923" s="267">
        <f>SUM(BD1915:BD1922)</f>
        <v>0</v>
      </c>
      <c r="BE1923" s="267">
        <f>SUM(BE1915:BE1922)</f>
        <v>0</v>
      </c>
    </row>
    <row r="1924" spans="1:80" x14ac:dyDescent="0.2">
      <c r="E1924" s="214"/>
    </row>
    <row r="1925" spans="1:80" x14ac:dyDescent="0.2">
      <c r="E1925" s="214"/>
    </row>
    <row r="1926" spans="1:80" x14ac:dyDescent="0.2">
      <c r="E1926" s="214"/>
    </row>
    <row r="1927" spans="1:80" x14ac:dyDescent="0.2">
      <c r="E1927" s="214"/>
    </row>
    <row r="1928" spans="1:80" x14ac:dyDescent="0.2">
      <c r="E1928" s="214"/>
    </row>
    <row r="1929" spans="1:80" x14ac:dyDescent="0.2">
      <c r="E1929" s="214"/>
    </row>
    <row r="1930" spans="1:80" x14ac:dyDescent="0.2">
      <c r="E1930" s="214"/>
    </row>
    <row r="1931" spans="1:80" x14ac:dyDescent="0.2">
      <c r="E1931" s="214"/>
    </row>
    <row r="1932" spans="1:80" x14ac:dyDescent="0.2">
      <c r="E1932" s="214"/>
    </row>
    <row r="1933" spans="1:80" x14ac:dyDescent="0.2">
      <c r="E1933" s="214"/>
    </row>
    <row r="1934" spans="1:80" x14ac:dyDescent="0.2">
      <c r="E1934" s="214"/>
    </row>
    <row r="1935" spans="1:80" x14ac:dyDescent="0.2">
      <c r="E1935" s="214"/>
    </row>
    <row r="1936" spans="1:80" x14ac:dyDescent="0.2">
      <c r="E1936" s="214"/>
    </row>
    <row r="1937" spans="1:7" x14ac:dyDescent="0.2">
      <c r="E1937" s="214"/>
    </row>
    <row r="1938" spans="1:7" x14ac:dyDescent="0.2">
      <c r="E1938" s="214"/>
    </row>
    <row r="1939" spans="1:7" x14ac:dyDescent="0.2">
      <c r="E1939" s="214"/>
    </row>
    <row r="1940" spans="1:7" x14ac:dyDescent="0.2">
      <c r="E1940" s="214"/>
    </row>
    <row r="1941" spans="1:7" x14ac:dyDescent="0.2">
      <c r="E1941" s="214"/>
    </row>
    <row r="1942" spans="1:7" x14ac:dyDescent="0.2">
      <c r="E1942" s="214"/>
    </row>
    <row r="1943" spans="1:7" x14ac:dyDescent="0.2">
      <c r="E1943" s="214"/>
    </row>
    <row r="1944" spans="1:7" x14ac:dyDescent="0.2">
      <c r="E1944" s="214"/>
    </row>
    <row r="1945" spans="1:7" x14ac:dyDescent="0.2">
      <c r="E1945" s="214"/>
    </row>
    <row r="1946" spans="1:7" x14ac:dyDescent="0.2">
      <c r="E1946" s="214"/>
    </row>
    <row r="1947" spans="1:7" x14ac:dyDescent="0.2">
      <c r="A1947" s="257"/>
      <c r="B1947" s="257"/>
      <c r="C1947" s="257"/>
      <c r="D1947" s="257"/>
      <c r="E1947" s="257"/>
      <c r="F1947" s="257"/>
      <c r="G1947" s="257"/>
    </row>
    <row r="1948" spans="1:7" x14ac:dyDescent="0.2">
      <c r="A1948" s="257"/>
      <c r="B1948" s="257"/>
      <c r="C1948" s="257"/>
      <c r="D1948" s="257"/>
      <c r="E1948" s="257"/>
      <c r="F1948" s="257"/>
      <c r="G1948" s="257"/>
    </row>
    <row r="1949" spans="1:7" x14ac:dyDescent="0.2">
      <c r="A1949" s="257"/>
      <c r="B1949" s="257"/>
      <c r="C1949" s="257"/>
      <c r="D1949" s="257"/>
      <c r="E1949" s="257"/>
      <c r="F1949" s="257"/>
      <c r="G1949" s="257"/>
    </row>
    <row r="1950" spans="1:7" x14ac:dyDescent="0.2">
      <c r="A1950" s="257"/>
      <c r="B1950" s="257"/>
      <c r="C1950" s="257"/>
      <c r="D1950" s="257"/>
      <c r="E1950" s="257"/>
      <c r="F1950" s="257"/>
      <c r="G1950" s="257"/>
    </row>
    <row r="1951" spans="1:7" x14ac:dyDescent="0.2">
      <c r="E1951" s="214"/>
    </row>
    <row r="1952" spans="1:7" x14ac:dyDescent="0.2">
      <c r="E1952" s="214"/>
    </row>
    <row r="1953" spans="5:5" x14ac:dyDescent="0.2">
      <c r="E1953" s="214"/>
    </row>
    <row r="1954" spans="5:5" x14ac:dyDescent="0.2">
      <c r="E1954" s="214"/>
    </row>
    <row r="1955" spans="5:5" x14ac:dyDescent="0.2">
      <c r="E1955" s="214"/>
    </row>
    <row r="1956" spans="5:5" x14ac:dyDescent="0.2">
      <c r="E1956" s="214"/>
    </row>
    <row r="1957" spans="5:5" x14ac:dyDescent="0.2">
      <c r="E1957" s="214"/>
    </row>
    <row r="1958" spans="5:5" x14ac:dyDescent="0.2">
      <c r="E1958" s="214"/>
    </row>
    <row r="1959" spans="5:5" x14ac:dyDescent="0.2">
      <c r="E1959" s="214"/>
    </row>
    <row r="1960" spans="5:5" x14ac:dyDescent="0.2">
      <c r="E1960" s="214"/>
    </row>
    <row r="1961" spans="5:5" x14ac:dyDescent="0.2">
      <c r="E1961" s="214"/>
    </row>
    <row r="1962" spans="5:5" x14ac:dyDescent="0.2">
      <c r="E1962" s="214"/>
    </row>
    <row r="1963" spans="5:5" x14ac:dyDescent="0.2">
      <c r="E1963" s="214"/>
    </row>
    <row r="1964" spans="5:5" x14ac:dyDescent="0.2">
      <c r="E1964" s="214"/>
    </row>
    <row r="1965" spans="5:5" x14ac:dyDescent="0.2">
      <c r="E1965" s="214"/>
    </row>
    <row r="1966" spans="5:5" x14ac:dyDescent="0.2">
      <c r="E1966" s="214"/>
    </row>
    <row r="1967" spans="5:5" x14ac:dyDescent="0.2">
      <c r="E1967" s="214"/>
    </row>
    <row r="1968" spans="5:5" x14ac:dyDescent="0.2">
      <c r="E1968" s="214"/>
    </row>
    <row r="1969" spans="1:7" x14ac:dyDescent="0.2">
      <c r="E1969" s="214"/>
    </row>
    <row r="1970" spans="1:7" x14ac:dyDescent="0.2">
      <c r="E1970" s="214"/>
    </row>
    <row r="1971" spans="1:7" x14ac:dyDescent="0.2">
      <c r="E1971" s="214"/>
    </row>
    <row r="1972" spans="1:7" x14ac:dyDescent="0.2">
      <c r="E1972" s="214"/>
    </row>
    <row r="1973" spans="1:7" x14ac:dyDescent="0.2">
      <c r="E1973" s="214"/>
    </row>
    <row r="1974" spans="1:7" x14ac:dyDescent="0.2">
      <c r="E1974" s="214"/>
    </row>
    <row r="1975" spans="1:7" x14ac:dyDescent="0.2">
      <c r="E1975" s="214"/>
    </row>
    <row r="1976" spans="1:7" x14ac:dyDescent="0.2">
      <c r="E1976" s="214"/>
    </row>
    <row r="1977" spans="1:7" x14ac:dyDescent="0.2">
      <c r="E1977" s="214"/>
    </row>
    <row r="1978" spans="1:7" x14ac:dyDescent="0.2">
      <c r="E1978" s="214"/>
    </row>
    <row r="1979" spans="1:7" x14ac:dyDescent="0.2">
      <c r="E1979" s="214"/>
    </row>
    <row r="1980" spans="1:7" x14ac:dyDescent="0.2">
      <c r="E1980" s="214"/>
    </row>
    <row r="1981" spans="1:7" x14ac:dyDescent="0.2">
      <c r="E1981" s="214"/>
    </row>
    <row r="1982" spans="1:7" x14ac:dyDescent="0.2">
      <c r="A1982" s="268"/>
      <c r="B1982" s="268"/>
    </row>
    <row r="1983" spans="1:7" x14ac:dyDescent="0.2">
      <c r="A1983" s="257"/>
      <c r="B1983" s="257"/>
      <c r="C1983" s="269"/>
      <c r="D1983" s="269"/>
      <c r="E1983" s="270"/>
      <c r="F1983" s="269"/>
      <c r="G1983" s="271"/>
    </row>
    <row r="1984" spans="1:7" x14ac:dyDescent="0.2">
      <c r="A1984" s="272"/>
      <c r="B1984" s="272"/>
      <c r="C1984" s="257"/>
      <c r="D1984" s="257"/>
      <c r="E1984" s="273"/>
      <c r="F1984" s="257"/>
      <c r="G1984" s="257"/>
    </row>
    <row r="1985" spans="1:7" x14ac:dyDescent="0.2">
      <c r="A1985" s="257"/>
      <c r="B1985" s="257"/>
      <c r="C1985" s="257"/>
      <c r="D1985" s="257"/>
      <c r="E1985" s="273"/>
      <c r="F1985" s="257"/>
      <c r="G1985" s="257"/>
    </row>
    <row r="1986" spans="1:7" x14ac:dyDescent="0.2">
      <c r="A1986" s="257"/>
      <c r="B1986" s="257"/>
      <c r="C1986" s="257"/>
      <c r="D1986" s="257"/>
      <c r="E1986" s="273"/>
      <c r="F1986" s="257"/>
      <c r="G1986" s="257"/>
    </row>
    <row r="1987" spans="1:7" x14ac:dyDescent="0.2">
      <c r="A1987" s="257"/>
      <c r="B1987" s="257"/>
      <c r="C1987" s="257"/>
      <c r="D1987" s="257"/>
      <c r="E1987" s="273"/>
      <c r="F1987" s="257"/>
      <c r="G1987" s="257"/>
    </row>
    <row r="1988" spans="1:7" x14ac:dyDescent="0.2">
      <c r="A1988" s="257"/>
      <c r="B1988" s="257"/>
      <c r="C1988" s="257"/>
      <c r="D1988" s="257"/>
      <c r="E1988" s="273"/>
      <c r="F1988" s="257"/>
      <c r="G1988" s="257"/>
    </row>
    <row r="1989" spans="1:7" x14ac:dyDescent="0.2">
      <c r="A1989" s="257"/>
      <c r="B1989" s="257"/>
      <c r="C1989" s="257"/>
      <c r="D1989" s="257"/>
      <c r="E1989" s="273"/>
      <c r="F1989" s="257"/>
      <c r="G1989" s="257"/>
    </row>
    <row r="1990" spans="1:7" x14ac:dyDescent="0.2">
      <c r="A1990" s="257"/>
      <c r="B1990" s="257"/>
      <c r="C1990" s="257"/>
      <c r="D1990" s="257"/>
      <c r="E1990" s="273"/>
      <c r="F1990" s="257"/>
      <c r="G1990" s="257"/>
    </row>
    <row r="1991" spans="1:7" x14ac:dyDescent="0.2">
      <c r="A1991" s="257"/>
      <c r="B1991" s="257"/>
      <c r="C1991" s="257"/>
      <c r="D1991" s="257"/>
      <c r="E1991" s="273"/>
      <c r="F1991" s="257"/>
      <c r="G1991" s="257"/>
    </row>
    <row r="1992" spans="1:7" x14ac:dyDescent="0.2">
      <c r="A1992" s="257"/>
      <c r="B1992" s="257"/>
      <c r="C1992" s="257"/>
      <c r="D1992" s="257"/>
      <c r="E1992" s="273"/>
      <c r="F1992" s="257"/>
      <c r="G1992" s="257"/>
    </row>
    <row r="1993" spans="1:7" x14ac:dyDescent="0.2">
      <c r="A1993" s="257"/>
      <c r="B1993" s="257"/>
      <c r="C1993" s="257"/>
      <c r="D1993" s="257"/>
      <c r="E1993" s="273"/>
      <c r="F1993" s="257"/>
      <c r="G1993" s="257"/>
    </row>
    <row r="1994" spans="1:7" x14ac:dyDescent="0.2">
      <c r="A1994" s="257"/>
      <c r="B1994" s="257"/>
      <c r="C1994" s="257"/>
      <c r="D1994" s="257"/>
      <c r="E1994" s="273"/>
      <c r="F1994" s="257"/>
      <c r="G1994" s="257"/>
    </row>
    <row r="1995" spans="1:7" x14ac:dyDescent="0.2">
      <c r="A1995" s="257"/>
      <c r="B1995" s="257"/>
      <c r="C1995" s="257"/>
      <c r="D1995" s="257"/>
      <c r="E1995" s="273"/>
      <c r="F1995" s="257"/>
      <c r="G1995" s="257"/>
    </row>
    <row r="1996" spans="1:7" x14ac:dyDescent="0.2">
      <c r="A1996" s="257"/>
      <c r="B1996" s="257"/>
      <c r="C1996" s="257"/>
      <c r="D1996" s="257"/>
      <c r="E1996" s="273"/>
      <c r="F1996" s="257"/>
      <c r="G1996" s="257"/>
    </row>
  </sheetData>
  <sheetProtection algorithmName="SHA-512" hashValue="XnIAHJoNQca04xrSCHJh05MuPaOorPemC4JTscvo3F3vnqZoAflMGzIWNLdlzpc0a7sGasbDQyMg16887q8qtg==" saltValue="I9omiIUbBIHqeiPaG+MDqw==" spinCount="100000" sheet="1" objects="1" scenarios="1"/>
  <mergeCells count="1662">
    <mergeCell ref="C19:D19"/>
    <mergeCell ref="C20:D20"/>
    <mergeCell ref="C22:D22"/>
    <mergeCell ref="C23:D23"/>
    <mergeCell ref="C24:D24"/>
    <mergeCell ref="C25:D25"/>
    <mergeCell ref="C13:D13"/>
    <mergeCell ref="C14:D14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10:D10"/>
    <mergeCell ref="C11:D11"/>
    <mergeCell ref="C12:D12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6:D26"/>
    <mergeCell ref="C27:D27"/>
    <mergeCell ref="C28:D28"/>
    <mergeCell ref="C29:D29"/>
    <mergeCell ref="C30:D30"/>
    <mergeCell ref="C32:D32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5:D45"/>
    <mergeCell ref="C46:D46"/>
    <mergeCell ref="C47:D47"/>
    <mergeCell ref="C48:D48"/>
    <mergeCell ref="C49:D49"/>
    <mergeCell ref="C50:D50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4:D64"/>
    <mergeCell ref="C65:D65"/>
    <mergeCell ref="C66:D66"/>
    <mergeCell ref="C67:D67"/>
    <mergeCell ref="C68:D68"/>
    <mergeCell ref="C69:D69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3:D83"/>
    <mergeCell ref="C84:D84"/>
    <mergeCell ref="C85:D85"/>
    <mergeCell ref="C86:D86"/>
    <mergeCell ref="C87:D87"/>
    <mergeCell ref="C88:D88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2:D102"/>
    <mergeCell ref="C103:D103"/>
    <mergeCell ref="C104:D104"/>
    <mergeCell ref="C105:D105"/>
    <mergeCell ref="C106:D106"/>
    <mergeCell ref="C107:D107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1:D121"/>
    <mergeCell ref="C122:D122"/>
    <mergeCell ref="C123:D123"/>
    <mergeCell ref="C124:D124"/>
    <mergeCell ref="C125:D125"/>
    <mergeCell ref="C126:D126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0:D140"/>
    <mergeCell ref="C141:D141"/>
    <mergeCell ref="C142:D142"/>
    <mergeCell ref="C143:D143"/>
    <mergeCell ref="C144:D144"/>
    <mergeCell ref="C145:D145"/>
    <mergeCell ref="C178:D178"/>
    <mergeCell ref="C182:D182"/>
    <mergeCell ref="C184:D184"/>
    <mergeCell ref="C185:D185"/>
    <mergeCell ref="C186:D186"/>
    <mergeCell ref="C187:D187"/>
    <mergeCell ref="C188:D188"/>
    <mergeCell ref="C189:D189"/>
    <mergeCell ref="C167:D167"/>
    <mergeCell ref="C171:D171"/>
    <mergeCell ref="C172:D172"/>
    <mergeCell ref="C173:D173"/>
    <mergeCell ref="C174:D174"/>
    <mergeCell ref="C175:D175"/>
    <mergeCell ref="C176:D176"/>
    <mergeCell ref="C177:D177"/>
    <mergeCell ref="C159:D159"/>
    <mergeCell ref="C160:D160"/>
    <mergeCell ref="C161:D161"/>
    <mergeCell ref="C162:D162"/>
    <mergeCell ref="C163:D163"/>
    <mergeCell ref="C164:D164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220:D220"/>
    <mergeCell ref="C221:D221"/>
    <mergeCell ref="C222:D222"/>
    <mergeCell ref="C223:D223"/>
    <mergeCell ref="C224:D224"/>
    <mergeCell ref="C226:D226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C210:D210"/>
    <mergeCell ref="C211:D211"/>
    <mergeCell ref="C212:D212"/>
    <mergeCell ref="C213:D213"/>
    <mergeCell ref="C249:D249"/>
    <mergeCell ref="C250:D250"/>
    <mergeCell ref="C251:D251"/>
    <mergeCell ref="C252:D252"/>
    <mergeCell ref="C254:D254"/>
    <mergeCell ref="C255:D255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30:D230"/>
    <mergeCell ref="C231:D231"/>
    <mergeCell ref="C232:D232"/>
    <mergeCell ref="C233:D233"/>
    <mergeCell ref="C235:D235"/>
    <mergeCell ref="C236:D236"/>
    <mergeCell ref="C237:D237"/>
    <mergeCell ref="C269:D269"/>
    <mergeCell ref="C270:D270"/>
    <mergeCell ref="C271:D271"/>
    <mergeCell ref="C272:D272"/>
    <mergeCell ref="C273:D273"/>
    <mergeCell ref="C274:D274"/>
    <mergeCell ref="C262:D262"/>
    <mergeCell ref="C263:D263"/>
    <mergeCell ref="C264:D264"/>
    <mergeCell ref="C265:D265"/>
    <mergeCell ref="C267:D267"/>
    <mergeCell ref="C268:D268"/>
    <mergeCell ref="C256:D256"/>
    <mergeCell ref="C257:D257"/>
    <mergeCell ref="C258:D258"/>
    <mergeCell ref="C259:D259"/>
    <mergeCell ref="C260:D260"/>
    <mergeCell ref="C261:D261"/>
    <mergeCell ref="C288:D288"/>
    <mergeCell ref="C289:D289"/>
    <mergeCell ref="C290:D290"/>
    <mergeCell ref="C291:D291"/>
    <mergeCell ref="C295:D295"/>
    <mergeCell ref="C296:D296"/>
    <mergeCell ref="C297:D297"/>
    <mergeCell ref="C298:D298"/>
    <mergeCell ref="C282:D282"/>
    <mergeCell ref="C283:D283"/>
    <mergeCell ref="C284:D284"/>
    <mergeCell ref="C285:D285"/>
    <mergeCell ref="C286:D286"/>
    <mergeCell ref="C287:D287"/>
    <mergeCell ref="C275:D275"/>
    <mergeCell ref="C276:D276"/>
    <mergeCell ref="C277:D277"/>
    <mergeCell ref="C278:D278"/>
    <mergeCell ref="C280:D280"/>
    <mergeCell ref="C281:D281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49:D349"/>
    <mergeCell ref="C350:D350"/>
    <mergeCell ref="C351:D351"/>
    <mergeCell ref="C352:D352"/>
    <mergeCell ref="C353:D353"/>
    <mergeCell ref="C354:D354"/>
    <mergeCell ref="C343:D343"/>
    <mergeCell ref="C344:D344"/>
    <mergeCell ref="C345:D345"/>
    <mergeCell ref="C346:D346"/>
    <mergeCell ref="C347:D347"/>
    <mergeCell ref="C348:D348"/>
    <mergeCell ref="C335:D335"/>
    <mergeCell ref="C336:D336"/>
    <mergeCell ref="C337:D337"/>
    <mergeCell ref="C340:D340"/>
    <mergeCell ref="C341:D341"/>
    <mergeCell ref="C342:D342"/>
    <mergeCell ref="C367:D367"/>
    <mergeCell ref="C368:D368"/>
    <mergeCell ref="C369:D369"/>
    <mergeCell ref="C370:D370"/>
    <mergeCell ref="C371:D371"/>
    <mergeCell ref="C372:D372"/>
    <mergeCell ref="C361:D361"/>
    <mergeCell ref="C362:D362"/>
    <mergeCell ref="C363:D363"/>
    <mergeCell ref="C364:D364"/>
    <mergeCell ref="C365:D365"/>
    <mergeCell ref="C366:D366"/>
    <mergeCell ref="C355:D355"/>
    <mergeCell ref="C356:D356"/>
    <mergeCell ref="C357:D357"/>
    <mergeCell ref="C358:D358"/>
    <mergeCell ref="C359:D359"/>
    <mergeCell ref="C360:D360"/>
    <mergeCell ref="C391:D391"/>
    <mergeCell ref="C392:D392"/>
    <mergeCell ref="C393:D393"/>
    <mergeCell ref="C394:D394"/>
    <mergeCell ref="C395:D395"/>
    <mergeCell ref="C396:D396"/>
    <mergeCell ref="C379:D379"/>
    <mergeCell ref="C380:D380"/>
    <mergeCell ref="C384:D384"/>
    <mergeCell ref="C386:D386"/>
    <mergeCell ref="C387:D387"/>
    <mergeCell ref="C388:D388"/>
    <mergeCell ref="C389:D389"/>
    <mergeCell ref="C390:D390"/>
    <mergeCell ref="C373:D373"/>
    <mergeCell ref="C374:D374"/>
    <mergeCell ref="C375:D375"/>
    <mergeCell ref="C376:D376"/>
    <mergeCell ref="C377:D377"/>
    <mergeCell ref="C378:D378"/>
    <mergeCell ref="C409:D409"/>
    <mergeCell ref="C410:D410"/>
    <mergeCell ref="C411:D411"/>
    <mergeCell ref="C412:D412"/>
    <mergeCell ref="C413:D413"/>
    <mergeCell ref="C414:D414"/>
    <mergeCell ref="C403:D403"/>
    <mergeCell ref="C404:D404"/>
    <mergeCell ref="C405:D405"/>
    <mergeCell ref="C406:D406"/>
    <mergeCell ref="C407:D407"/>
    <mergeCell ref="C408:D408"/>
    <mergeCell ref="C397:D397"/>
    <mergeCell ref="C398:D398"/>
    <mergeCell ref="C399:D399"/>
    <mergeCell ref="C400:D400"/>
    <mergeCell ref="C401:D401"/>
    <mergeCell ref="C402:D402"/>
    <mergeCell ref="C427:D427"/>
    <mergeCell ref="C428:D428"/>
    <mergeCell ref="C429:D429"/>
    <mergeCell ref="C430:D430"/>
    <mergeCell ref="C431:D431"/>
    <mergeCell ref="C432:D432"/>
    <mergeCell ref="C421:D421"/>
    <mergeCell ref="C422:D422"/>
    <mergeCell ref="C423:D423"/>
    <mergeCell ref="C424:D424"/>
    <mergeCell ref="C425:D425"/>
    <mergeCell ref="C426:D426"/>
    <mergeCell ref="C415:D415"/>
    <mergeCell ref="C416:D416"/>
    <mergeCell ref="C417:D417"/>
    <mergeCell ref="C418:D418"/>
    <mergeCell ref="C419:D419"/>
    <mergeCell ref="C420:D420"/>
    <mergeCell ref="C445:D445"/>
    <mergeCell ref="C446:D446"/>
    <mergeCell ref="C447:D447"/>
    <mergeCell ref="C448:D448"/>
    <mergeCell ref="C449:D449"/>
    <mergeCell ref="C450:D450"/>
    <mergeCell ref="C439:D439"/>
    <mergeCell ref="C440:D440"/>
    <mergeCell ref="C441:D441"/>
    <mergeCell ref="C442:D442"/>
    <mergeCell ref="C443:D443"/>
    <mergeCell ref="C444:D444"/>
    <mergeCell ref="C433:D433"/>
    <mergeCell ref="C434:D434"/>
    <mergeCell ref="C435:D435"/>
    <mergeCell ref="C436:D436"/>
    <mergeCell ref="C437:D437"/>
    <mergeCell ref="C438:D438"/>
    <mergeCell ref="C463:D463"/>
    <mergeCell ref="C464:D464"/>
    <mergeCell ref="C465:D465"/>
    <mergeCell ref="C466:D466"/>
    <mergeCell ref="C467:D467"/>
    <mergeCell ref="C470:D470"/>
    <mergeCell ref="C457:D457"/>
    <mergeCell ref="C458:D458"/>
    <mergeCell ref="C459:D459"/>
    <mergeCell ref="C460:D460"/>
    <mergeCell ref="C461:D461"/>
    <mergeCell ref="C462:D462"/>
    <mergeCell ref="C451:D451"/>
    <mergeCell ref="C452:D452"/>
    <mergeCell ref="C453:D453"/>
    <mergeCell ref="C454:D454"/>
    <mergeCell ref="C455:D455"/>
    <mergeCell ref="C456:D456"/>
    <mergeCell ref="C485:D485"/>
    <mergeCell ref="C486:D486"/>
    <mergeCell ref="C487:D487"/>
    <mergeCell ref="C488:D488"/>
    <mergeCell ref="C489:D489"/>
    <mergeCell ref="C490:D490"/>
    <mergeCell ref="C477:D477"/>
    <mergeCell ref="C479:D479"/>
    <mergeCell ref="C480:D480"/>
    <mergeCell ref="C481:D481"/>
    <mergeCell ref="C482:D482"/>
    <mergeCell ref="C483:D483"/>
    <mergeCell ref="C471:D471"/>
    <mergeCell ref="C472:D472"/>
    <mergeCell ref="C473:D473"/>
    <mergeCell ref="C474:D474"/>
    <mergeCell ref="C475:D475"/>
    <mergeCell ref="C476:D476"/>
    <mergeCell ref="C503:D503"/>
    <mergeCell ref="C504:D504"/>
    <mergeCell ref="C505:D505"/>
    <mergeCell ref="C506:D506"/>
    <mergeCell ref="C507:D507"/>
    <mergeCell ref="C508:D508"/>
    <mergeCell ref="C497:D497"/>
    <mergeCell ref="C498:D498"/>
    <mergeCell ref="C499:D499"/>
    <mergeCell ref="C500:D500"/>
    <mergeCell ref="C501:D501"/>
    <mergeCell ref="C502:D502"/>
    <mergeCell ref="C491:D491"/>
    <mergeCell ref="C492:D492"/>
    <mergeCell ref="C493:D493"/>
    <mergeCell ref="C494:D494"/>
    <mergeCell ref="C495:D495"/>
    <mergeCell ref="C496:D496"/>
    <mergeCell ref="C522:D522"/>
    <mergeCell ref="C523:D523"/>
    <mergeCell ref="C524:D524"/>
    <mergeCell ref="C525:D525"/>
    <mergeCell ref="C526:D526"/>
    <mergeCell ref="C527:D527"/>
    <mergeCell ref="C515:D515"/>
    <mergeCell ref="C516:D516"/>
    <mergeCell ref="C517:D517"/>
    <mergeCell ref="C518:D518"/>
    <mergeCell ref="C519:D519"/>
    <mergeCell ref="C520:D520"/>
    <mergeCell ref="C509:D509"/>
    <mergeCell ref="C510:D510"/>
    <mergeCell ref="C511:D511"/>
    <mergeCell ref="C512:D512"/>
    <mergeCell ref="C513:D513"/>
    <mergeCell ref="C514:D514"/>
    <mergeCell ref="C540:D540"/>
    <mergeCell ref="C541:D541"/>
    <mergeCell ref="C542:D542"/>
    <mergeCell ref="C543:D543"/>
    <mergeCell ref="C544:D544"/>
    <mergeCell ref="C545:D545"/>
    <mergeCell ref="C534:D534"/>
    <mergeCell ref="C535:D535"/>
    <mergeCell ref="C536:D536"/>
    <mergeCell ref="C537:D537"/>
    <mergeCell ref="C538:D538"/>
    <mergeCell ref="C539:D539"/>
    <mergeCell ref="C528:D528"/>
    <mergeCell ref="C529:D529"/>
    <mergeCell ref="C530:D530"/>
    <mergeCell ref="C531:D531"/>
    <mergeCell ref="C532:D532"/>
    <mergeCell ref="C533:D533"/>
    <mergeCell ref="C558:D558"/>
    <mergeCell ref="C559:D559"/>
    <mergeCell ref="C560:D560"/>
    <mergeCell ref="C561:D561"/>
    <mergeCell ref="C562:D562"/>
    <mergeCell ref="C563:D563"/>
    <mergeCell ref="C552:D552"/>
    <mergeCell ref="C553:D553"/>
    <mergeCell ref="C554:D554"/>
    <mergeCell ref="C555:D555"/>
    <mergeCell ref="C556:D556"/>
    <mergeCell ref="C557:D557"/>
    <mergeCell ref="C546:D546"/>
    <mergeCell ref="C547:D547"/>
    <mergeCell ref="C548:D548"/>
    <mergeCell ref="C549:D549"/>
    <mergeCell ref="C550:D550"/>
    <mergeCell ref="C551:D551"/>
    <mergeCell ref="C576:D576"/>
    <mergeCell ref="C577:D577"/>
    <mergeCell ref="C578:D578"/>
    <mergeCell ref="C579:D579"/>
    <mergeCell ref="C580:D580"/>
    <mergeCell ref="C581:D581"/>
    <mergeCell ref="C570:D570"/>
    <mergeCell ref="C571:D571"/>
    <mergeCell ref="C572:D572"/>
    <mergeCell ref="C573:D573"/>
    <mergeCell ref="C574:D574"/>
    <mergeCell ref="C575:D575"/>
    <mergeCell ref="C564:D564"/>
    <mergeCell ref="C565:D565"/>
    <mergeCell ref="C566:D566"/>
    <mergeCell ref="C567:D567"/>
    <mergeCell ref="C568:D568"/>
    <mergeCell ref="C569:D569"/>
    <mergeCell ref="C594:D594"/>
    <mergeCell ref="C595:D595"/>
    <mergeCell ref="C596:D596"/>
    <mergeCell ref="C597:D597"/>
    <mergeCell ref="C598:D598"/>
    <mergeCell ref="C599:D599"/>
    <mergeCell ref="C588:D588"/>
    <mergeCell ref="C589:D589"/>
    <mergeCell ref="C590:D590"/>
    <mergeCell ref="C591:D591"/>
    <mergeCell ref="C592:D592"/>
    <mergeCell ref="C593:D593"/>
    <mergeCell ref="C582:D582"/>
    <mergeCell ref="C583:D583"/>
    <mergeCell ref="C584:D584"/>
    <mergeCell ref="C585:D585"/>
    <mergeCell ref="C586:D586"/>
    <mergeCell ref="C587:D587"/>
    <mergeCell ref="C613:D613"/>
    <mergeCell ref="C614:D614"/>
    <mergeCell ref="C615:D615"/>
    <mergeCell ref="C616:D616"/>
    <mergeCell ref="C617:D617"/>
    <mergeCell ref="C618:D618"/>
    <mergeCell ref="C606:D606"/>
    <mergeCell ref="C607:D607"/>
    <mergeCell ref="C608:D608"/>
    <mergeCell ref="C609:D609"/>
    <mergeCell ref="C610:D610"/>
    <mergeCell ref="C612:D612"/>
    <mergeCell ref="C600:D600"/>
    <mergeCell ref="C601:D601"/>
    <mergeCell ref="C602:D602"/>
    <mergeCell ref="C603:D603"/>
    <mergeCell ref="C604:D604"/>
    <mergeCell ref="C605:D605"/>
    <mergeCell ref="C631:D631"/>
    <mergeCell ref="C632:D632"/>
    <mergeCell ref="C633:D633"/>
    <mergeCell ref="C634:D634"/>
    <mergeCell ref="C635:D635"/>
    <mergeCell ref="C636:D636"/>
    <mergeCell ref="C625:D625"/>
    <mergeCell ref="C626:D626"/>
    <mergeCell ref="C627:D627"/>
    <mergeCell ref="C628:D628"/>
    <mergeCell ref="C629:D629"/>
    <mergeCell ref="C630:D630"/>
    <mergeCell ref="C619:D619"/>
    <mergeCell ref="C620:D620"/>
    <mergeCell ref="C621:D621"/>
    <mergeCell ref="C622:D622"/>
    <mergeCell ref="C623:D623"/>
    <mergeCell ref="C624:D624"/>
    <mergeCell ref="C649:D649"/>
    <mergeCell ref="C650:D650"/>
    <mergeCell ref="C651:D651"/>
    <mergeCell ref="C652:D652"/>
    <mergeCell ref="C653:D653"/>
    <mergeCell ref="C654:D654"/>
    <mergeCell ref="C643:D643"/>
    <mergeCell ref="C644:D644"/>
    <mergeCell ref="C645:D645"/>
    <mergeCell ref="C646:D646"/>
    <mergeCell ref="C647:D647"/>
    <mergeCell ref="C648:D648"/>
    <mergeCell ref="C637:D637"/>
    <mergeCell ref="C638:D638"/>
    <mergeCell ref="C639:D639"/>
    <mergeCell ref="C640:D640"/>
    <mergeCell ref="C641:D641"/>
    <mergeCell ref="C642:D642"/>
    <mergeCell ref="C667:D667"/>
    <mergeCell ref="C668:D668"/>
    <mergeCell ref="C669:D669"/>
    <mergeCell ref="C670:D670"/>
    <mergeCell ref="C671:D671"/>
    <mergeCell ref="C672:D672"/>
    <mergeCell ref="C661:D661"/>
    <mergeCell ref="C662:D662"/>
    <mergeCell ref="C663:D663"/>
    <mergeCell ref="C664:D664"/>
    <mergeCell ref="C665:D665"/>
    <mergeCell ref="C666:D666"/>
    <mergeCell ref="C655:D655"/>
    <mergeCell ref="C656:D656"/>
    <mergeCell ref="C657:D657"/>
    <mergeCell ref="C658:D658"/>
    <mergeCell ref="C659:D659"/>
    <mergeCell ref="C660:D660"/>
    <mergeCell ref="C685:D685"/>
    <mergeCell ref="C686:D686"/>
    <mergeCell ref="C687:D687"/>
    <mergeCell ref="C688:D688"/>
    <mergeCell ref="C689:D689"/>
    <mergeCell ref="C690:D690"/>
    <mergeCell ref="C679:D679"/>
    <mergeCell ref="C680:D680"/>
    <mergeCell ref="C681:D681"/>
    <mergeCell ref="C682:D682"/>
    <mergeCell ref="C683:D683"/>
    <mergeCell ref="C684:D684"/>
    <mergeCell ref="C673:D673"/>
    <mergeCell ref="C674:D674"/>
    <mergeCell ref="C675:D675"/>
    <mergeCell ref="C676:D676"/>
    <mergeCell ref="C677:D677"/>
    <mergeCell ref="C678:D678"/>
    <mergeCell ref="C704:D704"/>
    <mergeCell ref="C705:D705"/>
    <mergeCell ref="C706:D706"/>
    <mergeCell ref="C707:D707"/>
    <mergeCell ref="C708:D708"/>
    <mergeCell ref="C709:D709"/>
    <mergeCell ref="C697:D697"/>
    <mergeCell ref="C698:D698"/>
    <mergeCell ref="C699:D699"/>
    <mergeCell ref="C700:D700"/>
    <mergeCell ref="C701:D701"/>
    <mergeCell ref="C702:D702"/>
    <mergeCell ref="C691:D691"/>
    <mergeCell ref="C692:D692"/>
    <mergeCell ref="C693:D693"/>
    <mergeCell ref="C694:D694"/>
    <mergeCell ref="C695:D695"/>
    <mergeCell ref="C696:D696"/>
    <mergeCell ref="C722:D722"/>
    <mergeCell ref="C723:D723"/>
    <mergeCell ref="C724:D724"/>
    <mergeCell ref="C725:D725"/>
    <mergeCell ref="C726:D726"/>
    <mergeCell ref="C727:D727"/>
    <mergeCell ref="C716:D716"/>
    <mergeCell ref="C717:D717"/>
    <mergeCell ref="C718:D718"/>
    <mergeCell ref="C719:D719"/>
    <mergeCell ref="C720:D720"/>
    <mergeCell ref="C721:D721"/>
    <mergeCell ref="C710:D710"/>
    <mergeCell ref="C711:D711"/>
    <mergeCell ref="C712:D712"/>
    <mergeCell ref="C713:D713"/>
    <mergeCell ref="C714:D714"/>
    <mergeCell ref="C715:D715"/>
    <mergeCell ref="C741:D741"/>
    <mergeCell ref="C742:D742"/>
    <mergeCell ref="C743:D743"/>
    <mergeCell ref="C744:D744"/>
    <mergeCell ref="C745:D745"/>
    <mergeCell ref="C746:D746"/>
    <mergeCell ref="C735:D735"/>
    <mergeCell ref="C736:D736"/>
    <mergeCell ref="C737:D737"/>
    <mergeCell ref="C738:D738"/>
    <mergeCell ref="C739:D739"/>
    <mergeCell ref="C740:D740"/>
    <mergeCell ref="C728:D728"/>
    <mergeCell ref="C730:D730"/>
    <mergeCell ref="C731:D731"/>
    <mergeCell ref="C732:D732"/>
    <mergeCell ref="C733:D733"/>
    <mergeCell ref="C734:D734"/>
    <mergeCell ref="C759:D759"/>
    <mergeCell ref="C760:D760"/>
    <mergeCell ref="C762:D762"/>
    <mergeCell ref="C763:D763"/>
    <mergeCell ref="C764:D764"/>
    <mergeCell ref="C765:D765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C778:D778"/>
    <mergeCell ref="C779:D779"/>
    <mergeCell ref="C780:D780"/>
    <mergeCell ref="C781:D781"/>
    <mergeCell ref="C782:D782"/>
    <mergeCell ref="C783:D783"/>
    <mergeCell ref="C772:D772"/>
    <mergeCell ref="C773:D773"/>
    <mergeCell ref="C774:D774"/>
    <mergeCell ref="C775:D775"/>
    <mergeCell ref="C776:D776"/>
    <mergeCell ref="C777:D777"/>
    <mergeCell ref="C766:D766"/>
    <mergeCell ref="C767:D767"/>
    <mergeCell ref="C768:D768"/>
    <mergeCell ref="C769:D769"/>
    <mergeCell ref="C770:D770"/>
    <mergeCell ref="C771:D771"/>
    <mergeCell ref="C796:D796"/>
    <mergeCell ref="C797:D797"/>
    <mergeCell ref="C798:D798"/>
    <mergeCell ref="C799:D799"/>
    <mergeCell ref="C800:D800"/>
    <mergeCell ref="C801:D801"/>
    <mergeCell ref="C790:D790"/>
    <mergeCell ref="C791:D791"/>
    <mergeCell ref="C792:D792"/>
    <mergeCell ref="C793:D793"/>
    <mergeCell ref="C794:D794"/>
    <mergeCell ref="C795:D795"/>
    <mergeCell ref="C784:D784"/>
    <mergeCell ref="C785:D785"/>
    <mergeCell ref="C786:D786"/>
    <mergeCell ref="C787:D787"/>
    <mergeCell ref="C788:D788"/>
    <mergeCell ref="C789:D789"/>
    <mergeCell ref="C814:D814"/>
    <mergeCell ref="C815:D815"/>
    <mergeCell ref="C816:D816"/>
    <mergeCell ref="C817:D817"/>
    <mergeCell ref="C818:D818"/>
    <mergeCell ref="C819:D819"/>
    <mergeCell ref="C808:D808"/>
    <mergeCell ref="C809:D809"/>
    <mergeCell ref="C810:D810"/>
    <mergeCell ref="C811:D811"/>
    <mergeCell ref="C812:D812"/>
    <mergeCell ref="C813:D813"/>
    <mergeCell ref="C802:D802"/>
    <mergeCell ref="C803:D803"/>
    <mergeCell ref="C804:D804"/>
    <mergeCell ref="C805:D805"/>
    <mergeCell ref="C806:D806"/>
    <mergeCell ref="C807:D807"/>
    <mergeCell ref="C833:D833"/>
    <mergeCell ref="C834:D834"/>
    <mergeCell ref="C835:D835"/>
    <mergeCell ref="C836:D836"/>
    <mergeCell ref="C837:D837"/>
    <mergeCell ref="C838:D838"/>
    <mergeCell ref="C826:D826"/>
    <mergeCell ref="C827:D827"/>
    <mergeCell ref="C828:D828"/>
    <mergeCell ref="C829:D829"/>
    <mergeCell ref="C830:D830"/>
    <mergeCell ref="C831:D831"/>
    <mergeCell ref="C820:D820"/>
    <mergeCell ref="C821:D821"/>
    <mergeCell ref="C822:D822"/>
    <mergeCell ref="C823:D823"/>
    <mergeCell ref="C824:D824"/>
    <mergeCell ref="C825:D825"/>
    <mergeCell ref="C852:D852"/>
    <mergeCell ref="C853:D853"/>
    <mergeCell ref="C855:D855"/>
    <mergeCell ref="C856:D856"/>
    <mergeCell ref="C857:D857"/>
    <mergeCell ref="C858:D858"/>
    <mergeCell ref="C846:D846"/>
    <mergeCell ref="C847:D847"/>
    <mergeCell ref="C848:D848"/>
    <mergeCell ref="C849:D849"/>
    <mergeCell ref="C850:D850"/>
    <mergeCell ref="C851:D851"/>
    <mergeCell ref="C839:D839"/>
    <mergeCell ref="C840:D840"/>
    <mergeCell ref="C841:D841"/>
    <mergeCell ref="C842:D842"/>
    <mergeCell ref="C844:D844"/>
    <mergeCell ref="C845:D845"/>
    <mergeCell ref="C872:D872"/>
    <mergeCell ref="C873:D873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59:D859"/>
    <mergeCell ref="C860:D860"/>
    <mergeCell ref="C861:D861"/>
    <mergeCell ref="C862:D862"/>
    <mergeCell ref="C863:D863"/>
    <mergeCell ref="C864:D864"/>
    <mergeCell ref="C891:D891"/>
    <mergeCell ref="C892:D892"/>
    <mergeCell ref="C893:D893"/>
    <mergeCell ref="C895:D895"/>
    <mergeCell ref="C896:D896"/>
    <mergeCell ref="C897:D897"/>
    <mergeCell ref="C885:D885"/>
    <mergeCell ref="C886:D886"/>
    <mergeCell ref="C887:D887"/>
    <mergeCell ref="C888:D888"/>
    <mergeCell ref="C889:D889"/>
    <mergeCell ref="C890:D890"/>
    <mergeCell ref="C878:D878"/>
    <mergeCell ref="C879:D879"/>
    <mergeCell ref="C880:D880"/>
    <mergeCell ref="C882:D882"/>
    <mergeCell ref="C883:D883"/>
    <mergeCell ref="C884:D884"/>
    <mergeCell ref="C912:D912"/>
    <mergeCell ref="C913:D913"/>
    <mergeCell ref="C914:D914"/>
    <mergeCell ref="C915:D915"/>
    <mergeCell ref="C917:D917"/>
    <mergeCell ref="C919:D919"/>
    <mergeCell ref="C905:D905"/>
    <mergeCell ref="C906:D906"/>
    <mergeCell ref="C908:D908"/>
    <mergeCell ref="C909:D909"/>
    <mergeCell ref="C910:D910"/>
    <mergeCell ref="C911:D911"/>
    <mergeCell ref="C898:D898"/>
    <mergeCell ref="C899:D899"/>
    <mergeCell ref="C901:D901"/>
    <mergeCell ref="C902:D902"/>
    <mergeCell ref="C903:D903"/>
    <mergeCell ref="C904:D904"/>
    <mergeCell ref="C940:D940"/>
    <mergeCell ref="C941:D941"/>
    <mergeCell ref="C942:D942"/>
    <mergeCell ref="C943:D943"/>
    <mergeCell ref="C944:D944"/>
    <mergeCell ref="C945:D945"/>
    <mergeCell ref="C934:D934"/>
    <mergeCell ref="C935:D935"/>
    <mergeCell ref="C936:D936"/>
    <mergeCell ref="C937:D937"/>
    <mergeCell ref="C938:D938"/>
    <mergeCell ref="C939:D939"/>
    <mergeCell ref="C920:D920"/>
    <mergeCell ref="C929:D929"/>
    <mergeCell ref="C930:D930"/>
    <mergeCell ref="C931:D931"/>
    <mergeCell ref="C932:D932"/>
    <mergeCell ref="C933:D933"/>
    <mergeCell ref="C961:D961"/>
    <mergeCell ref="C962:D962"/>
    <mergeCell ref="C963:D963"/>
    <mergeCell ref="C964:D964"/>
    <mergeCell ref="C965:D965"/>
    <mergeCell ref="C966:D966"/>
    <mergeCell ref="C954:D954"/>
    <mergeCell ref="C956:D956"/>
    <mergeCell ref="C957:D957"/>
    <mergeCell ref="C958:D958"/>
    <mergeCell ref="C959:D959"/>
    <mergeCell ref="C960:D960"/>
    <mergeCell ref="C946:D946"/>
    <mergeCell ref="C947:D947"/>
    <mergeCell ref="C948:D948"/>
    <mergeCell ref="C949:D949"/>
    <mergeCell ref="C950:D950"/>
    <mergeCell ref="C952:D952"/>
    <mergeCell ref="C979:D979"/>
    <mergeCell ref="C983:D983"/>
    <mergeCell ref="C984:D984"/>
    <mergeCell ref="C985:D985"/>
    <mergeCell ref="C987:D987"/>
    <mergeCell ref="C988:D988"/>
    <mergeCell ref="C989:D989"/>
    <mergeCell ref="C990:D990"/>
    <mergeCell ref="C973:D973"/>
    <mergeCell ref="C974:D974"/>
    <mergeCell ref="C975:D975"/>
    <mergeCell ref="C976:D976"/>
    <mergeCell ref="C977:D977"/>
    <mergeCell ref="C978:D978"/>
    <mergeCell ref="C967:D967"/>
    <mergeCell ref="C968:D968"/>
    <mergeCell ref="C969:D969"/>
    <mergeCell ref="C970:D970"/>
    <mergeCell ref="C971:D971"/>
    <mergeCell ref="C972:D972"/>
    <mergeCell ref="C1008:D1008"/>
    <mergeCell ref="C1009:D1009"/>
    <mergeCell ref="C1010:D1010"/>
    <mergeCell ref="C1011:D1011"/>
    <mergeCell ref="C1012:D1012"/>
    <mergeCell ref="C1014:D1014"/>
    <mergeCell ref="C997:D997"/>
    <mergeCell ref="C1001:D1001"/>
    <mergeCell ref="C1002:D1002"/>
    <mergeCell ref="C1003:D1003"/>
    <mergeCell ref="C1004:D1004"/>
    <mergeCell ref="C1005:D1005"/>
    <mergeCell ref="C1006:D1006"/>
    <mergeCell ref="C1007:D1007"/>
    <mergeCell ref="C991:D991"/>
    <mergeCell ref="C992:D992"/>
    <mergeCell ref="C993:D993"/>
    <mergeCell ref="C994:D994"/>
    <mergeCell ref="C995:D995"/>
    <mergeCell ref="C996:D996"/>
    <mergeCell ref="C1032:D1032"/>
    <mergeCell ref="C1033:D1033"/>
    <mergeCell ref="C1034:D1034"/>
    <mergeCell ref="C1035:D1035"/>
    <mergeCell ref="C1036:D1036"/>
    <mergeCell ref="C1037:D1037"/>
    <mergeCell ref="C1021:D1021"/>
    <mergeCell ref="C1025:D1025"/>
    <mergeCell ref="C1026:D1026"/>
    <mergeCell ref="C1027:D1027"/>
    <mergeCell ref="C1028:D1028"/>
    <mergeCell ref="C1029:D1029"/>
    <mergeCell ref="C1030:D1030"/>
    <mergeCell ref="C1031:D1031"/>
    <mergeCell ref="C1015:D1015"/>
    <mergeCell ref="C1016:D1016"/>
    <mergeCell ref="C1017:D1017"/>
    <mergeCell ref="C1018:D1018"/>
    <mergeCell ref="C1019:D1019"/>
    <mergeCell ref="C1020:D1020"/>
    <mergeCell ref="C1070:D1070"/>
    <mergeCell ref="C1072:D1072"/>
    <mergeCell ref="C1073:D1073"/>
    <mergeCell ref="C1075:D1075"/>
    <mergeCell ref="C1076:D1076"/>
    <mergeCell ref="C1078:D1078"/>
    <mergeCell ref="C1061:D1061"/>
    <mergeCell ref="C1063:D1063"/>
    <mergeCell ref="C1064:D1064"/>
    <mergeCell ref="C1066:D1066"/>
    <mergeCell ref="C1067:D1067"/>
    <mergeCell ref="C1069:D1069"/>
    <mergeCell ref="C1038:D1038"/>
    <mergeCell ref="C1040:D1040"/>
    <mergeCell ref="C1044:D1044"/>
    <mergeCell ref="C1054:D1054"/>
    <mergeCell ref="C1055:D1055"/>
    <mergeCell ref="C1057:D1057"/>
    <mergeCell ref="C1058:D1058"/>
    <mergeCell ref="C1060:D1060"/>
    <mergeCell ref="C1101:D1101"/>
    <mergeCell ref="C1103:D1103"/>
    <mergeCell ref="C1104:D1104"/>
    <mergeCell ref="C1105:D1105"/>
    <mergeCell ref="C1106:D1106"/>
    <mergeCell ref="C1107:D1107"/>
    <mergeCell ref="C1094:D1094"/>
    <mergeCell ref="C1095:D1095"/>
    <mergeCell ref="C1097:D1097"/>
    <mergeCell ref="C1098:D1098"/>
    <mergeCell ref="C1099:D1099"/>
    <mergeCell ref="C1100:D1100"/>
    <mergeCell ref="C1079:D1079"/>
    <mergeCell ref="C1081:D1081"/>
    <mergeCell ref="C1082:D1082"/>
    <mergeCell ref="C1084:D1084"/>
    <mergeCell ref="C1088:D1088"/>
    <mergeCell ref="C1089:D1089"/>
    <mergeCell ref="C1090:D1090"/>
    <mergeCell ref="C1092:D1092"/>
    <mergeCell ref="C1120:D1120"/>
    <mergeCell ref="C1121:D1121"/>
    <mergeCell ref="C1122:D1122"/>
    <mergeCell ref="C1123:D1123"/>
    <mergeCell ref="C1124:D1124"/>
    <mergeCell ref="C1125:D1125"/>
    <mergeCell ref="C1114:D1114"/>
    <mergeCell ref="C1115:D1115"/>
    <mergeCell ref="C1116:D1116"/>
    <mergeCell ref="C1117:D1117"/>
    <mergeCell ref="C1118:D1118"/>
    <mergeCell ref="C1119:D1119"/>
    <mergeCell ref="C1108:D1108"/>
    <mergeCell ref="C1109:D1109"/>
    <mergeCell ref="C1110:D1110"/>
    <mergeCell ref="C1111:D1111"/>
    <mergeCell ref="C1112:D1112"/>
    <mergeCell ref="C1113:D1113"/>
    <mergeCell ref="C1138:D1138"/>
    <mergeCell ref="C1139:D1139"/>
    <mergeCell ref="C1140:D1140"/>
    <mergeCell ref="C1141:D1141"/>
    <mergeCell ref="C1142:D1142"/>
    <mergeCell ref="C1143:D1143"/>
    <mergeCell ref="C1132:D1132"/>
    <mergeCell ref="C1133:D1133"/>
    <mergeCell ref="C1134:D1134"/>
    <mergeCell ref="C1135:D1135"/>
    <mergeCell ref="C1136:D1136"/>
    <mergeCell ref="C1137:D1137"/>
    <mergeCell ref="C1126:D1126"/>
    <mergeCell ref="C1127:D1127"/>
    <mergeCell ref="C1128:D1128"/>
    <mergeCell ref="C1129:D1129"/>
    <mergeCell ref="C1130:D1130"/>
    <mergeCell ref="C1131:D1131"/>
    <mergeCell ref="C1163:D1163"/>
    <mergeCell ref="C1164:D1164"/>
    <mergeCell ref="C1165:D1165"/>
    <mergeCell ref="C1167:D1167"/>
    <mergeCell ref="C1169:D1169"/>
    <mergeCell ref="C1170:D1170"/>
    <mergeCell ref="C1151:D1151"/>
    <mergeCell ref="C1152:D1152"/>
    <mergeCell ref="C1156:D1156"/>
    <mergeCell ref="C1157:D1157"/>
    <mergeCell ref="C1158:D1158"/>
    <mergeCell ref="C1159:D1159"/>
    <mergeCell ref="C1160:D1160"/>
    <mergeCell ref="C1161:D1161"/>
    <mergeCell ref="C1144:D1144"/>
    <mergeCell ref="C1145:D1145"/>
    <mergeCell ref="C1146:D1146"/>
    <mergeCell ref="C1147:D1147"/>
    <mergeCell ref="C1148:D1148"/>
    <mergeCell ref="C1149:D1149"/>
    <mergeCell ref="C1189:D1189"/>
    <mergeCell ref="C1190:D1190"/>
    <mergeCell ref="C1191:D1191"/>
    <mergeCell ref="C1192:D1192"/>
    <mergeCell ref="C1193:D1193"/>
    <mergeCell ref="C1194:D1194"/>
    <mergeCell ref="C1183:D1183"/>
    <mergeCell ref="C1184:D1184"/>
    <mergeCell ref="C1185:D1185"/>
    <mergeCell ref="C1186:D1186"/>
    <mergeCell ref="C1187:D1187"/>
    <mergeCell ref="C1188:D1188"/>
    <mergeCell ref="C1171:D1171"/>
    <mergeCell ref="C1172:D1172"/>
    <mergeCell ref="C1173:D1173"/>
    <mergeCell ref="C1174:D1174"/>
    <mergeCell ref="C1175:D1175"/>
    <mergeCell ref="C1176:D1176"/>
    <mergeCell ref="C1208:D1208"/>
    <mergeCell ref="C1209:D1209"/>
    <mergeCell ref="C1211:D1211"/>
    <mergeCell ref="C1212:D1212"/>
    <mergeCell ref="C1213:D1213"/>
    <mergeCell ref="C1214:D1214"/>
    <mergeCell ref="C1201:D1201"/>
    <mergeCell ref="C1203:D1203"/>
    <mergeCell ref="C1204:D1204"/>
    <mergeCell ref="C1205:D1205"/>
    <mergeCell ref="C1206:D1206"/>
    <mergeCell ref="C1207:D1207"/>
    <mergeCell ref="C1195:D1195"/>
    <mergeCell ref="C1196:D1196"/>
    <mergeCell ref="C1197:D1197"/>
    <mergeCell ref="C1198:D1198"/>
    <mergeCell ref="C1199:D1199"/>
    <mergeCell ref="C1200:D1200"/>
    <mergeCell ref="C1227:D1227"/>
    <mergeCell ref="C1228:D1228"/>
    <mergeCell ref="C1229:D1229"/>
    <mergeCell ref="C1231:D1231"/>
    <mergeCell ref="C1232:D1232"/>
    <mergeCell ref="C1233:D1233"/>
    <mergeCell ref="C1221:D1221"/>
    <mergeCell ref="C1222:D1222"/>
    <mergeCell ref="C1223:D1223"/>
    <mergeCell ref="C1224:D1224"/>
    <mergeCell ref="C1225:D1225"/>
    <mergeCell ref="C1226:D1226"/>
    <mergeCell ref="C1215:D1215"/>
    <mergeCell ref="C1216:D1216"/>
    <mergeCell ref="C1217:D1217"/>
    <mergeCell ref="C1218:D1218"/>
    <mergeCell ref="C1219:D1219"/>
    <mergeCell ref="C1220:D1220"/>
    <mergeCell ref="C1246:D1246"/>
    <mergeCell ref="C1247:D1247"/>
    <mergeCell ref="C1248:D1248"/>
    <mergeCell ref="C1249:D1249"/>
    <mergeCell ref="C1250:D1250"/>
    <mergeCell ref="C1251:D1251"/>
    <mergeCell ref="C1240:D1240"/>
    <mergeCell ref="C1241:D1241"/>
    <mergeCell ref="C1242:D1242"/>
    <mergeCell ref="C1243:D1243"/>
    <mergeCell ref="C1244:D1244"/>
    <mergeCell ref="C1245:D1245"/>
    <mergeCell ref="C1234:D1234"/>
    <mergeCell ref="C1235:D1235"/>
    <mergeCell ref="C1236:D1236"/>
    <mergeCell ref="C1237:D1237"/>
    <mergeCell ref="C1238:D1238"/>
    <mergeCell ref="C1239:D1239"/>
    <mergeCell ref="C1265:D1265"/>
    <mergeCell ref="C1266:D1266"/>
    <mergeCell ref="C1267:D1267"/>
    <mergeCell ref="C1268:D1268"/>
    <mergeCell ref="C1269:D1269"/>
    <mergeCell ref="C1270:D1270"/>
    <mergeCell ref="C1259:D1259"/>
    <mergeCell ref="C1260:D1260"/>
    <mergeCell ref="C1261:D1261"/>
    <mergeCell ref="C1262:D1262"/>
    <mergeCell ref="C1263:D1263"/>
    <mergeCell ref="C1264:D1264"/>
    <mergeCell ref="C1252:D1252"/>
    <mergeCell ref="C1253:D1253"/>
    <mergeCell ref="C1254:D1254"/>
    <mergeCell ref="C1256:D1256"/>
    <mergeCell ref="C1257:D1257"/>
    <mergeCell ref="C1258:D1258"/>
    <mergeCell ref="C1291:D1291"/>
    <mergeCell ref="C1293:D1293"/>
    <mergeCell ref="C1294:D1294"/>
    <mergeCell ref="C1295:D1295"/>
    <mergeCell ref="C1296:D1296"/>
    <mergeCell ref="C1298:D1298"/>
    <mergeCell ref="C1284:D1284"/>
    <mergeCell ref="C1285:D1285"/>
    <mergeCell ref="C1286:D1286"/>
    <mergeCell ref="C1287:D1287"/>
    <mergeCell ref="C1289:D1289"/>
    <mergeCell ref="C1290:D1290"/>
    <mergeCell ref="C1271:D1271"/>
    <mergeCell ref="C1272:D1272"/>
    <mergeCell ref="C1273:D1273"/>
    <mergeCell ref="C1274:D1274"/>
    <mergeCell ref="C1279:D1279"/>
    <mergeCell ref="C1280:D1280"/>
    <mergeCell ref="C1282:D1282"/>
    <mergeCell ref="C1283:D1283"/>
    <mergeCell ref="C1313:D1313"/>
    <mergeCell ref="C1314:D1314"/>
    <mergeCell ref="C1315:D1315"/>
    <mergeCell ref="C1316:D1316"/>
    <mergeCell ref="C1317:D1317"/>
    <mergeCell ref="C1318:D1318"/>
    <mergeCell ref="C1306:D1306"/>
    <mergeCell ref="C1307:D1307"/>
    <mergeCell ref="C1308:D1308"/>
    <mergeCell ref="C1309:D1309"/>
    <mergeCell ref="C1311:D1311"/>
    <mergeCell ref="C1312:D1312"/>
    <mergeCell ref="C1299:D1299"/>
    <mergeCell ref="C1301:D1301"/>
    <mergeCell ref="C1302:D1302"/>
    <mergeCell ref="C1303:D1303"/>
    <mergeCell ref="C1304:D1304"/>
    <mergeCell ref="C1305:D1305"/>
    <mergeCell ref="C1336:D1336"/>
    <mergeCell ref="C1337:D1337"/>
    <mergeCell ref="C1339:D1339"/>
    <mergeCell ref="C1340:D1340"/>
    <mergeCell ref="C1341:D1341"/>
    <mergeCell ref="C1342:D1342"/>
    <mergeCell ref="C1327:D1327"/>
    <mergeCell ref="C1328:D1328"/>
    <mergeCell ref="C1330:D1330"/>
    <mergeCell ref="C1331:D1331"/>
    <mergeCell ref="C1333:D1333"/>
    <mergeCell ref="C1334:D1334"/>
    <mergeCell ref="C1319:D1319"/>
    <mergeCell ref="C1320:D1320"/>
    <mergeCell ref="C1321:D1321"/>
    <mergeCell ref="C1322:D1322"/>
    <mergeCell ref="C1324:D1324"/>
    <mergeCell ref="C1325:D1325"/>
    <mergeCell ref="C1361:D1361"/>
    <mergeCell ref="C1362:D1362"/>
    <mergeCell ref="C1364:D1364"/>
    <mergeCell ref="C1365:D1365"/>
    <mergeCell ref="C1367:D1367"/>
    <mergeCell ref="C1368:D1368"/>
    <mergeCell ref="C1370:D1370"/>
    <mergeCell ref="C1371:D1371"/>
    <mergeCell ref="C1349:D1349"/>
    <mergeCell ref="C1350:D1350"/>
    <mergeCell ref="C1353:D1353"/>
    <mergeCell ref="C1354:D1354"/>
    <mergeCell ref="C1355:D1355"/>
    <mergeCell ref="C1356:D1356"/>
    <mergeCell ref="C1343:D1343"/>
    <mergeCell ref="C1344:D1344"/>
    <mergeCell ref="C1345:D1345"/>
    <mergeCell ref="C1346:D1346"/>
    <mergeCell ref="C1347:D1347"/>
    <mergeCell ref="C1348:D1348"/>
    <mergeCell ref="C1386:D1386"/>
    <mergeCell ref="C1387:D1387"/>
    <mergeCell ref="C1389:D1389"/>
    <mergeCell ref="C1391:D1391"/>
    <mergeCell ref="C1392:D1392"/>
    <mergeCell ref="C1393:D1393"/>
    <mergeCell ref="C1379:D1379"/>
    <mergeCell ref="C1380:D1380"/>
    <mergeCell ref="C1381:D1381"/>
    <mergeCell ref="C1382:D1382"/>
    <mergeCell ref="C1383:D1383"/>
    <mergeCell ref="C1385:D1385"/>
    <mergeCell ref="C1373:D1373"/>
    <mergeCell ref="C1374:D1374"/>
    <mergeCell ref="C1375:D1375"/>
    <mergeCell ref="C1376:D1376"/>
    <mergeCell ref="C1377:D1377"/>
    <mergeCell ref="C1378:D1378"/>
    <mergeCell ref="C1415:D1415"/>
    <mergeCell ref="C1419:D1419"/>
    <mergeCell ref="C1420:D1420"/>
    <mergeCell ref="C1421:D1421"/>
    <mergeCell ref="C1423:D1423"/>
    <mergeCell ref="C1424:D1424"/>
    <mergeCell ref="C1401:D1401"/>
    <mergeCell ref="C1402:D1402"/>
    <mergeCell ref="C1403:D1403"/>
    <mergeCell ref="C1405:D1405"/>
    <mergeCell ref="C1410:D1410"/>
    <mergeCell ref="C1394:D1394"/>
    <mergeCell ref="C1395:D1395"/>
    <mergeCell ref="C1396:D1396"/>
    <mergeCell ref="C1397:D1397"/>
    <mergeCell ref="C1398:D1398"/>
    <mergeCell ref="C1399:D1399"/>
    <mergeCell ref="C1446:D1446"/>
    <mergeCell ref="C1447:D1447"/>
    <mergeCell ref="C1448:D1448"/>
    <mergeCell ref="C1450:D1450"/>
    <mergeCell ref="C1451:D1451"/>
    <mergeCell ref="C1452:D1452"/>
    <mergeCell ref="C1439:D1439"/>
    <mergeCell ref="C1440:D1440"/>
    <mergeCell ref="C1441:D1441"/>
    <mergeCell ref="C1443:D1443"/>
    <mergeCell ref="C1444:D1444"/>
    <mergeCell ref="C1445:D1445"/>
    <mergeCell ref="C1425:D1425"/>
    <mergeCell ref="C1427:D1427"/>
    <mergeCell ref="C1428:D1428"/>
    <mergeCell ref="C1429:D1429"/>
    <mergeCell ref="C1434:D1434"/>
    <mergeCell ref="C1435:D1435"/>
    <mergeCell ref="C1436:D1436"/>
    <mergeCell ref="C1437:D1437"/>
    <mergeCell ref="C1465:D1465"/>
    <mergeCell ref="C1466:D1466"/>
    <mergeCell ref="C1467:D1467"/>
    <mergeCell ref="C1468:D1468"/>
    <mergeCell ref="C1469:D1469"/>
    <mergeCell ref="C1470:D1470"/>
    <mergeCell ref="C1459:D1459"/>
    <mergeCell ref="C1460:D1460"/>
    <mergeCell ref="C1461:D1461"/>
    <mergeCell ref="C1462:D1462"/>
    <mergeCell ref="C1463:D1463"/>
    <mergeCell ref="C1464:D1464"/>
    <mergeCell ref="C1453:D1453"/>
    <mergeCell ref="C1454:D1454"/>
    <mergeCell ref="C1455:D1455"/>
    <mergeCell ref="C1456:D1456"/>
    <mergeCell ref="C1457:D1457"/>
    <mergeCell ref="C1458:D1458"/>
    <mergeCell ref="C1487:D1487"/>
    <mergeCell ref="C1488:D1488"/>
    <mergeCell ref="C1489:D1489"/>
    <mergeCell ref="C1490:D1490"/>
    <mergeCell ref="C1491:D1491"/>
    <mergeCell ref="C1492:D1492"/>
    <mergeCell ref="C1480:D1480"/>
    <mergeCell ref="C1482:D1482"/>
    <mergeCell ref="C1483:D1483"/>
    <mergeCell ref="C1484:D1484"/>
    <mergeCell ref="C1485:D1485"/>
    <mergeCell ref="C1486:D1486"/>
    <mergeCell ref="C1471:D1471"/>
    <mergeCell ref="C1474:D1474"/>
    <mergeCell ref="C1475:D1475"/>
    <mergeCell ref="C1476:D1476"/>
    <mergeCell ref="C1478:D1478"/>
    <mergeCell ref="C1479:D1479"/>
    <mergeCell ref="C1506:D1506"/>
    <mergeCell ref="C1508:D1508"/>
    <mergeCell ref="C1509:D1509"/>
    <mergeCell ref="C1510:D1510"/>
    <mergeCell ref="C1512:D1512"/>
    <mergeCell ref="C1513:D1513"/>
    <mergeCell ref="C1499:D1499"/>
    <mergeCell ref="C1500:D1500"/>
    <mergeCell ref="C1501:D1501"/>
    <mergeCell ref="C1502:D1502"/>
    <mergeCell ref="C1503:D1503"/>
    <mergeCell ref="C1505:D1505"/>
    <mergeCell ref="C1493:D1493"/>
    <mergeCell ref="C1494:D1494"/>
    <mergeCell ref="C1495:D1495"/>
    <mergeCell ref="C1496:D1496"/>
    <mergeCell ref="C1497:D1497"/>
    <mergeCell ref="C1498:D1498"/>
    <mergeCell ref="C1535:D1535"/>
    <mergeCell ref="C1536:D1536"/>
    <mergeCell ref="C1537:D1537"/>
    <mergeCell ref="C1538:D1538"/>
    <mergeCell ref="C1539:D1539"/>
    <mergeCell ref="C1540:D1540"/>
    <mergeCell ref="C1527:D1527"/>
    <mergeCell ref="C1528:D1528"/>
    <mergeCell ref="C1529:D1529"/>
    <mergeCell ref="C1530:D1530"/>
    <mergeCell ref="C1531:D1531"/>
    <mergeCell ref="C1532:D1532"/>
    <mergeCell ref="C1533:D1533"/>
    <mergeCell ref="C1534:D1534"/>
    <mergeCell ref="C1515:D1515"/>
    <mergeCell ref="C1516:D1516"/>
    <mergeCell ref="C1518:D1518"/>
    <mergeCell ref="C1519:D1519"/>
    <mergeCell ref="C1521:D1521"/>
    <mergeCell ref="C1522:D1522"/>
    <mergeCell ref="C1553:D1553"/>
    <mergeCell ref="C1554:D1554"/>
    <mergeCell ref="C1555:D1555"/>
    <mergeCell ref="C1556:D1556"/>
    <mergeCell ref="C1557:D1557"/>
    <mergeCell ref="C1558:D1558"/>
    <mergeCell ref="C1547:D1547"/>
    <mergeCell ref="C1548:D1548"/>
    <mergeCell ref="C1549:D1549"/>
    <mergeCell ref="C1550:D1550"/>
    <mergeCell ref="C1551:D1551"/>
    <mergeCell ref="C1552:D1552"/>
    <mergeCell ref="C1541:D1541"/>
    <mergeCell ref="C1542:D1542"/>
    <mergeCell ref="C1543:D1543"/>
    <mergeCell ref="C1544:D1544"/>
    <mergeCell ref="C1545:D1545"/>
    <mergeCell ref="C1546:D1546"/>
    <mergeCell ref="C1572:D1572"/>
    <mergeCell ref="C1573:D1573"/>
    <mergeCell ref="C1574:D1574"/>
    <mergeCell ref="C1575:D1575"/>
    <mergeCell ref="C1576:D1576"/>
    <mergeCell ref="C1577:D1577"/>
    <mergeCell ref="C1565:D1565"/>
    <mergeCell ref="C1566:D1566"/>
    <mergeCell ref="C1567:D1567"/>
    <mergeCell ref="C1568:D1568"/>
    <mergeCell ref="C1569:D1569"/>
    <mergeCell ref="C1571:D1571"/>
    <mergeCell ref="C1559:D1559"/>
    <mergeCell ref="C1560:D1560"/>
    <mergeCell ref="C1561:D1561"/>
    <mergeCell ref="C1562:D1562"/>
    <mergeCell ref="C1563:D1563"/>
    <mergeCell ref="C1564:D1564"/>
    <mergeCell ref="C1590:D1590"/>
    <mergeCell ref="C1592:D1592"/>
    <mergeCell ref="C1593:D1593"/>
    <mergeCell ref="C1595:D1595"/>
    <mergeCell ref="C1600:D1600"/>
    <mergeCell ref="C1602:D1602"/>
    <mergeCell ref="C1603:D1603"/>
    <mergeCell ref="C1604:D1604"/>
    <mergeCell ref="C1584:D1584"/>
    <mergeCell ref="C1585:D1585"/>
    <mergeCell ref="C1586:D1586"/>
    <mergeCell ref="C1587:D1587"/>
    <mergeCell ref="C1588:D1588"/>
    <mergeCell ref="C1589:D1589"/>
    <mergeCell ref="C1578:D1578"/>
    <mergeCell ref="C1579:D1579"/>
    <mergeCell ref="C1580:D1580"/>
    <mergeCell ref="C1581:D1581"/>
    <mergeCell ref="C1582:D1582"/>
    <mergeCell ref="C1583:D1583"/>
    <mergeCell ref="C1618:D1618"/>
    <mergeCell ref="C1619:D1619"/>
    <mergeCell ref="C1620:D1620"/>
    <mergeCell ref="C1621:D1621"/>
    <mergeCell ref="C1622:D1622"/>
    <mergeCell ref="C1624:D1624"/>
    <mergeCell ref="C1611:D1611"/>
    <mergeCell ref="C1612:D1612"/>
    <mergeCell ref="C1613:D1613"/>
    <mergeCell ref="C1614:D1614"/>
    <mergeCell ref="C1615:D1615"/>
    <mergeCell ref="C1616:D1616"/>
    <mergeCell ref="C1605:D1605"/>
    <mergeCell ref="C1606:D1606"/>
    <mergeCell ref="C1607:D1607"/>
    <mergeCell ref="C1608:D1608"/>
    <mergeCell ref="C1609:D1609"/>
    <mergeCell ref="C1610:D1610"/>
    <mergeCell ref="C1668:D1668"/>
    <mergeCell ref="C1641:D1641"/>
    <mergeCell ref="C1642:D1642"/>
    <mergeCell ref="C1643:D1643"/>
    <mergeCell ref="C1644:D1644"/>
    <mergeCell ref="C1645:D1645"/>
    <mergeCell ref="C1646:D1646"/>
    <mergeCell ref="C1633:D1633"/>
    <mergeCell ref="C1634:D1634"/>
    <mergeCell ref="C1636:D1636"/>
    <mergeCell ref="C1637:D1637"/>
    <mergeCell ref="C1639:D1639"/>
    <mergeCell ref="C1640:D1640"/>
    <mergeCell ref="C1625:D1625"/>
    <mergeCell ref="C1626:D1626"/>
    <mergeCell ref="C1627:D1627"/>
    <mergeCell ref="C1628:D1628"/>
    <mergeCell ref="C1630:D1630"/>
    <mergeCell ref="C1632:D1632"/>
    <mergeCell ref="C1656:D1656"/>
    <mergeCell ref="C1657:D1657"/>
    <mergeCell ref="C1658:D1658"/>
    <mergeCell ref="C1659:D1659"/>
    <mergeCell ref="C1660:D1660"/>
    <mergeCell ref="C1661:D1661"/>
    <mergeCell ref="C1662:D1662"/>
    <mergeCell ref="C1663:D1663"/>
    <mergeCell ref="C1664:D1664"/>
    <mergeCell ref="C1647:D1647"/>
    <mergeCell ref="C1648:D1648"/>
    <mergeCell ref="C1649:D1649"/>
    <mergeCell ref="C1650:D1650"/>
    <mergeCell ref="C1651:D1651"/>
    <mergeCell ref="C1665:D1665"/>
    <mergeCell ref="C1666:D1666"/>
    <mergeCell ref="C1667:D1667"/>
    <mergeCell ref="C1681:D1681"/>
    <mergeCell ref="C1682:D1682"/>
    <mergeCell ref="C1684:D1684"/>
    <mergeCell ref="C1685:D1685"/>
    <mergeCell ref="C1686:D1686"/>
    <mergeCell ref="C1687:D1687"/>
    <mergeCell ref="C1675:D1675"/>
    <mergeCell ref="C1676:D1676"/>
    <mergeCell ref="C1677:D1677"/>
    <mergeCell ref="C1678:D1678"/>
    <mergeCell ref="C1679:D1679"/>
    <mergeCell ref="C1680:D1680"/>
    <mergeCell ref="C1669:D1669"/>
    <mergeCell ref="C1670:D1670"/>
    <mergeCell ref="C1671:D1671"/>
    <mergeCell ref="C1672:D1672"/>
    <mergeCell ref="C1673:D1673"/>
    <mergeCell ref="C1674:D1674"/>
    <mergeCell ref="C1701:D1701"/>
    <mergeCell ref="C1702:D1702"/>
    <mergeCell ref="C1703:D1703"/>
    <mergeCell ref="C1704:D1704"/>
    <mergeCell ref="C1705:D1705"/>
    <mergeCell ref="C1706:D1706"/>
    <mergeCell ref="C1694:D1694"/>
    <mergeCell ref="C1695:D1695"/>
    <mergeCell ref="C1697:D1697"/>
    <mergeCell ref="C1698:D1698"/>
    <mergeCell ref="C1699:D1699"/>
    <mergeCell ref="C1700:D1700"/>
    <mergeCell ref="C1688:D1688"/>
    <mergeCell ref="C1689:D1689"/>
    <mergeCell ref="C1690:D1690"/>
    <mergeCell ref="C1691:D1691"/>
    <mergeCell ref="C1692:D1692"/>
    <mergeCell ref="C1693:D1693"/>
    <mergeCell ref="C1720:D1720"/>
    <mergeCell ref="C1721:D1721"/>
    <mergeCell ref="C1725:D1725"/>
    <mergeCell ref="C1726:D1726"/>
    <mergeCell ref="C1727:D1727"/>
    <mergeCell ref="C1728:D1728"/>
    <mergeCell ref="C1729:D1729"/>
    <mergeCell ref="C1730:D1730"/>
    <mergeCell ref="C1714:D1714"/>
    <mergeCell ref="C1715:D1715"/>
    <mergeCell ref="C1716:D1716"/>
    <mergeCell ref="C1717:D1717"/>
    <mergeCell ref="C1718:D1718"/>
    <mergeCell ref="C1719:D1719"/>
    <mergeCell ref="C1707:D1707"/>
    <mergeCell ref="C1708:D1708"/>
    <mergeCell ref="C1710:D1710"/>
    <mergeCell ref="C1711:D1711"/>
    <mergeCell ref="C1712:D1712"/>
    <mergeCell ref="C1713:D1713"/>
    <mergeCell ref="C1743:D1743"/>
    <mergeCell ref="C1745:D1745"/>
    <mergeCell ref="C1746:D1746"/>
    <mergeCell ref="C1747:D1747"/>
    <mergeCell ref="C1748:D1748"/>
    <mergeCell ref="C1749:D1749"/>
    <mergeCell ref="C1737:D1737"/>
    <mergeCell ref="C1738:D1738"/>
    <mergeCell ref="C1739:D1739"/>
    <mergeCell ref="C1740:D1740"/>
    <mergeCell ref="C1741:D1741"/>
    <mergeCell ref="C1742:D1742"/>
    <mergeCell ref="C1731:D1731"/>
    <mergeCell ref="C1732:D1732"/>
    <mergeCell ref="C1733:D1733"/>
    <mergeCell ref="C1734:D1734"/>
    <mergeCell ref="C1735:D1735"/>
    <mergeCell ref="C1736:D1736"/>
    <mergeCell ref="C1769:D1769"/>
    <mergeCell ref="C1773:D1773"/>
    <mergeCell ref="C1777:D1777"/>
    <mergeCell ref="C1760:D1760"/>
    <mergeCell ref="C1761:D1761"/>
    <mergeCell ref="C1762:D1762"/>
    <mergeCell ref="C1763:D1763"/>
    <mergeCell ref="C1764:D1764"/>
    <mergeCell ref="C1765:D1765"/>
    <mergeCell ref="C1766:D1766"/>
    <mergeCell ref="C1767:D1767"/>
    <mergeCell ref="C1750:D1750"/>
    <mergeCell ref="C1751:D1751"/>
    <mergeCell ref="C1752:D1752"/>
    <mergeCell ref="C1753:D1753"/>
    <mergeCell ref="C1755:D1755"/>
    <mergeCell ref="C1756:D1756"/>
    <mergeCell ref="C1795:D1795"/>
    <mergeCell ref="C1796:D1796"/>
    <mergeCell ref="C1797:D1797"/>
    <mergeCell ref="C1798:D1798"/>
    <mergeCell ref="C1799:D1799"/>
    <mergeCell ref="C1800:D1800"/>
    <mergeCell ref="C1789:D1789"/>
    <mergeCell ref="C1790:D1790"/>
    <mergeCell ref="C1791:D1791"/>
    <mergeCell ref="C1792:D1792"/>
    <mergeCell ref="C1793:D1793"/>
    <mergeCell ref="C1794:D1794"/>
    <mergeCell ref="C1781:D1781"/>
    <mergeCell ref="C1782:D1782"/>
    <mergeCell ref="C1783:D1783"/>
    <mergeCell ref="C1784:D1784"/>
    <mergeCell ref="C1785:D1785"/>
    <mergeCell ref="C1786:D1786"/>
    <mergeCell ref="C1787:D1787"/>
    <mergeCell ref="C1788:D1788"/>
    <mergeCell ref="C1813:D1813"/>
    <mergeCell ref="C1814:D1814"/>
    <mergeCell ref="C1815:D1815"/>
    <mergeCell ref="C1816:D1816"/>
    <mergeCell ref="C1817:D1817"/>
    <mergeCell ref="C1818:D1818"/>
    <mergeCell ref="C1807:D1807"/>
    <mergeCell ref="C1808:D1808"/>
    <mergeCell ref="C1809:D1809"/>
    <mergeCell ref="C1810:D1810"/>
    <mergeCell ref="C1811:D1811"/>
    <mergeCell ref="C1812:D1812"/>
    <mergeCell ref="C1801:D1801"/>
    <mergeCell ref="C1802:D1802"/>
    <mergeCell ref="C1803:D1803"/>
    <mergeCell ref="C1804:D1804"/>
    <mergeCell ref="C1805:D1805"/>
    <mergeCell ref="C1806:D1806"/>
    <mergeCell ref="C1832:D1832"/>
    <mergeCell ref="C1833:D1833"/>
    <mergeCell ref="C1834:D1834"/>
    <mergeCell ref="C1835:D1835"/>
    <mergeCell ref="C1836:D1836"/>
    <mergeCell ref="C1837:D1837"/>
    <mergeCell ref="C1826:D1826"/>
    <mergeCell ref="C1827:D1827"/>
    <mergeCell ref="C1828:D1828"/>
    <mergeCell ref="C1829:D1829"/>
    <mergeCell ref="C1830:D1830"/>
    <mergeCell ref="C1831:D1831"/>
    <mergeCell ref="C1819:D1819"/>
    <mergeCell ref="C1820:D1820"/>
    <mergeCell ref="C1821:D1821"/>
    <mergeCell ref="C1823:D1823"/>
    <mergeCell ref="C1824:D1824"/>
    <mergeCell ref="C1825:D1825"/>
    <mergeCell ref="C1850:D1850"/>
    <mergeCell ref="C1851:D1851"/>
    <mergeCell ref="C1852:D1852"/>
    <mergeCell ref="C1853:D1853"/>
    <mergeCell ref="C1854:D1854"/>
    <mergeCell ref="C1855:D1855"/>
    <mergeCell ref="C1844:D1844"/>
    <mergeCell ref="C1845:D1845"/>
    <mergeCell ref="C1846:D1846"/>
    <mergeCell ref="C1847:D1847"/>
    <mergeCell ref="C1848:D1848"/>
    <mergeCell ref="C1849:D1849"/>
    <mergeCell ref="C1838:D1838"/>
    <mergeCell ref="C1839:D1839"/>
    <mergeCell ref="C1840:D1840"/>
    <mergeCell ref="C1841:D1841"/>
    <mergeCell ref="C1842:D1842"/>
    <mergeCell ref="C1843:D1843"/>
    <mergeCell ref="C1872:D1872"/>
    <mergeCell ref="C1873:D1873"/>
    <mergeCell ref="C1874:D1874"/>
    <mergeCell ref="C1875:D1875"/>
    <mergeCell ref="C1876:D1876"/>
    <mergeCell ref="C1877:D1877"/>
    <mergeCell ref="C1879:D1879"/>
    <mergeCell ref="C1881:D1881"/>
    <mergeCell ref="C1862:D1862"/>
    <mergeCell ref="C1863:D1863"/>
    <mergeCell ref="C1865:D1865"/>
    <mergeCell ref="C1866:D1866"/>
    <mergeCell ref="C1867:D1867"/>
    <mergeCell ref="C1868:D1868"/>
    <mergeCell ref="C1856:D1856"/>
    <mergeCell ref="C1857:D1857"/>
    <mergeCell ref="C1858:D1858"/>
    <mergeCell ref="C1859:D1859"/>
    <mergeCell ref="C1860:D1860"/>
    <mergeCell ref="C1861:D1861"/>
    <mergeCell ref="C1901:D1901"/>
    <mergeCell ref="C1903:D1903"/>
    <mergeCell ref="C1904:D1904"/>
    <mergeCell ref="C1908:D1908"/>
    <mergeCell ref="C1910:D1910"/>
    <mergeCell ref="C1912:D1912"/>
    <mergeCell ref="C1913:D1913"/>
    <mergeCell ref="C1889:D1889"/>
    <mergeCell ref="C1890:D1890"/>
    <mergeCell ref="C1891:D1891"/>
    <mergeCell ref="C1895:D1895"/>
    <mergeCell ref="C1897:D1897"/>
    <mergeCell ref="C1898:D1898"/>
    <mergeCell ref="C1899:D1899"/>
    <mergeCell ref="C1900:D1900"/>
    <mergeCell ref="C1882:D1882"/>
    <mergeCell ref="C1883:D1883"/>
    <mergeCell ref="C1884:D1884"/>
    <mergeCell ref="C1885:D1885"/>
    <mergeCell ref="C1886:D1886"/>
    <mergeCell ref="C1887:D1887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BE51"/>
  <sheetViews>
    <sheetView topLeftCell="A25" zoomScaleNormal="100" workbookViewId="0"/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75" t="s">
        <v>32</v>
      </c>
      <c r="B1" s="76"/>
      <c r="C1" s="76"/>
      <c r="D1" s="76"/>
      <c r="E1" s="76"/>
      <c r="F1" s="76"/>
      <c r="G1" s="76"/>
    </row>
    <row r="2" spans="1:57" ht="12.75" customHeight="1" x14ac:dyDescent="0.2">
      <c r="A2" s="77" t="s">
        <v>33</v>
      </c>
      <c r="B2" s="78"/>
      <c r="C2" s="79" t="s">
        <v>99</v>
      </c>
      <c r="D2" s="79" t="s">
        <v>1236</v>
      </c>
      <c r="E2" s="80"/>
      <c r="F2" s="81" t="s">
        <v>34</v>
      </c>
      <c r="G2" s="82"/>
    </row>
    <row r="3" spans="1:57" ht="3" hidden="1" customHeight="1" x14ac:dyDescent="0.2">
      <c r="A3" s="83"/>
      <c r="B3" s="84"/>
      <c r="C3" s="85"/>
      <c r="D3" s="85"/>
      <c r="E3" s="86"/>
      <c r="F3" s="87"/>
      <c r="G3" s="88"/>
    </row>
    <row r="4" spans="1:57" ht="12" customHeight="1" x14ac:dyDescent="0.2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57" ht="12.95" customHeight="1" x14ac:dyDescent="0.2">
      <c r="A5" s="91" t="s">
        <v>1235</v>
      </c>
      <c r="B5" s="92"/>
      <c r="C5" s="93" t="s">
        <v>1236</v>
      </c>
      <c r="D5" s="94"/>
      <c r="E5" s="92"/>
      <c r="F5" s="87" t="s">
        <v>37</v>
      </c>
      <c r="G5" s="88"/>
    </row>
    <row r="6" spans="1:57" ht="12.95" customHeight="1" x14ac:dyDescent="0.2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57" ht="12.95" customHeight="1" x14ac:dyDescent="0.2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57" x14ac:dyDescent="0.2">
      <c r="A8" s="103" t="s">
        <v>41</v>
      </c>
      <c r="B8" s="87"/>
      <c r="C8" s="326" t="s">
        <v>176</v>
      </c>
      <c r="D8" s="326"/>
      <c r="E8" s="327"/>
      <c r="F8" s="104" t="s">
        <v>42</v>
      </c>
      <c r="G8" s="105"/>
      <c r="H8" s="106"/>
      <c r="I8" s="107"/>
    </row>
    <row r="9" spans="1:57" x14ac:dyDescent="0.2">
      <c r="A9" s="103" t="s">
        <v>43</v>
      </c>
      <c r="B9" s="87"/>
      <c r="C9" s="326"/>
      <c r="D9" s="326"/>
      <c r="E9" s="327"/>
      <c r="F9" s="87"/>
      <c r="G9" s="108"/>
      <c r="H9" s="109"/>
    </row>
    <row r="10" spans="1:57" x14ac:dyDescent="0.2">
      <c r="A10" s="103" t="s">
        <v>44</v>
      </c>
      <c r="B10" s="87"/>
      <c r="C10" s="326" t="s">
        <v>175</v>
      </c>
      <c r="D10" s="326"/>
      <c r="E10" s="326"/>
      <c r="F10" s="110"/>
      <c r="G10" s="111"/>
      <c r="H10" s="112"/>
    </row>
    <row r="11" spans="1:57" ht="13.5" customHeight="1" x14ac:dyDescent="0.2">
      <c r="A11" s="103" t="s">
        <v>45</v>
      </c>
      <c r="B11" s="87"/>
      <c r="C11" s="326"/>
      <c r="D11" s="326"/>
      <c r="E11" s="326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57" ht="12.75" customHeight="1" x14ac:dyDescent="0.2">
      <c r="A12" s="116" t="s">
        <v>47</v>
      </c>
      <c r="B12" s="84"/>
      <c r="C12" s="328"/>
      <c r="D12" s="328"/>
      <c r="E12" s="328"/>
      <c r="F12" s="117" t="s">
        <v>48</v>
      </c>
      <c r="G12" s="118"/>
      <c r="H12" s="109"/>
    </row>
    <row r="13" spans="1:57" ht="28.5" customHeight="1" thickBot="1" x14ac:dyDescent="0.25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57" ht="17.25" customHeight="1" thickBot="1" x14ac:dyDescent="0.25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57" ht="15.95" customHeight="1" x14ac:dyDescent="0.2">
      <c r="A15" s="128"/>
      <c r="B15" s="129" t="s">
        <v>52</v>
      </c>
      <c r="C15" s="130">
        <f>'SO 02 1 Rek'!E8</f>
        <v>0</v>
      </c>
      <c r="D15" s="131">
        <f>'SO 02 1 Rek'!A16</f>
        <v>0</v>
      </c>
      <c r="E15" s="132"/>
      <c r="F15" s="133"/>
      <c r="G15" s="130">
        <f>'SO 02 1 Rek'!I16</f>
        <v>0</v>
      </c>
    </row>
    <row r="16" spans="1:57" ht="15.95" customHeight="1" x14ac:dyDescent="0.2">
      <c r="A16" s="128" t="s">
        <v>53</v>
      </c>
      <c r="B16" s="129" t="s">
        <v>54</v>
      </c>
      <c r="C16" s="130">
        <f>'SO 02 1 Rek'!F8</f>
        <v>0</v>
      </c>
      <c r="D16" s="83"/>
      <c r="E16" s="134"/>
      <c r="F16" s="135"/>
      <c r="G16" s="130"/>
    </row>
    <row r="17" spans="1:7" ht="15.95" customHeight="1" x14ac:dyDescent="0.2">
      <c r="A17" s="128" t="s">
        <v>55</v>
      </c>
      <c r="B17" s="129" t="s">
        <v>56</v>
      </c>
      <c r="C17" s="130">
        <f>'SO 02 1 Rek'!H8</f>
        <v>0</v>
      </c>
      <c r="D17" s="83"/>
      <c r="E17" s="134"/>
      <c r="F17" s="135"/>
      <c r="G17" s="130"/>
    </row>
    <row r="18" spans="1:7" ht="15.95" customHeight="1" x14ac:dyDescent="0.2">
      <c r="A18" s="136" t="s">
        <v>57</v>
      </c>
      <c r="B18" s="137" t="s">
        <v>58</v>
      </c>
      <c r="C18" s="130">
        <f>'SO 02 1 Rek'!G8</f>
        <v>0</v>
      </c>
      <c r="D18" s="83"/>
      <c r="E18" s="134"/>
      <c r="F18" s="135"/>
      <c r="G18" s="130"/>
    </row>
    <row r="19" spans="1:7" ht="15.95" customHeight="1" x14ac:dyDescent="0.2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 x14ac:dyDescent="0.2">
      <c r="A20" s="138"/>
      <c r="B20" s="129"/>
      <c r="C20" s="130"/>
      <c r="D20" s="83"/>
      <c r="E20" s="134"/>
      <c r="F20" s="135"/>
      <c r="G20" s="130"/>
    </row>
    <row r="21" spans="1:7" ht="15.95" customHeight="1" x14ac:dyDescent="0.2">
      <c r="A21" s="138" t="s">
        <v>29</v>
      </c>
      <c r="B21" s="129"/>
      <c r="C21" s="130">
        <f>'SO 02 1 Rek'!I8</f>
        <v>0</v>
      </c>
      <c r="D21" s="83"/>
      <c r="E21" s="134"/>
      <c r="F21" s="135"/>
      <c r="G21" s="130"/>
    </row>
    <row r="22" spans="1:7" ht="15.95" customHeight="1" x14ac:dyDescent="0.2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 x14ac:dyDescent="0.25">
      <c r="A23" s="329" t="s">
        <v>62</v>
      </c>
      <c r="B23" s="330"/>
      <c r="C23" s="140">
        <f>C22+G23</f>
        <v>0</v>
      </c>
      <c r="D23" s="141" t="s">
        <v>63</v>
      </c>
      <c r="E23" s="142"/>
      <c r="F23" s="143"/>
      <c r="G23" s="130">
        <f>'SO 02 1 Rek'!H14</f>
        <v>0</v>
      </c>
    </row>
    <row r="24" spans="1:7" x14ac:dyDescent="0.2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x14ac:dyDescent="0.2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 x14ac:dyDescent="0.2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x14ac:dyDescent="0.2">
      <c r="A27" s="139"/>
      <c r="B27" s="153"/>
      <c r="C27" s="149"/>
      <c r="D27" s="109"/>
      <c r="F27" s="150"/>
      <c r="G27" s="151"/>
    </row>
    <row r="28" spans="1:7" x14ac:dyDescent="0.2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 x14ac:dyDescent="0.2">
      <c r="A29" s="139"/>
      <c r="B29" s="109"/>
      <c r="C29" s="155"/>
      <c r="D29" s="156"/>
      <c r="E29" s="155"/>
      <c r="F29" s="109"/>
      <c r="G29" s="151"/>
    </row>
    <row r="30" spans="1:7" x14ac:dyDescent="0.2">
      <c r="A30" s="157" t="s">
        <v>11</v>
      </c>
      <c r="B30" s="158"/>
      <c r="C30" s="159">
        <v>21</v>
      </c>
      <c r="D30" s="158" t="s">
        <v>71</v>
      </c>
      <c r="E30" s="160"/>
      <c r="F30" s="321">
        <f>C23-F32</f>
        <v>0</v>
      </c>
      <c r="G30" s="322"/>
    </row>
    <row r="31" spans="1:7" x14ac:dyDescent="0.2">
      <c r="A31" s="157" t="s">
        <v>72</v>
      </c>
      <c r="B31" s="158"/>
      <c r="C31" s="159">
        <f>C30</f>
        <v>21</v>
      </c>
      <c r="D31" s="158" t="s">
        <v>73</v>
      </c>
      <c r="E31" s="160"/>
      <c r="F31" s="321">
        <f>ROUND(PRODUCT(F30,C31/100),0)</f>
        <v>0</v>
      </c>
      <c r="G31" s="322"/>
    </row>
    <row r="32" spans="1:7" x14ac:dyDescent="0.2">
      <c r="A32" s="157" t="s">
        <v>11</v>
      </c>
      <c r="B32" s="158"/>
      <c r="C32" s="159">
        <v>0</v>
      </c>
      <c r="D32" s="158" t="s">
        <v>73</v>
      </c>
      <c r="E32" s="160"/>
      <c r="F32" s="321">
        <v>0</v>
      </c>
      <c r="G32" s="322"/>
    </row>
    <row r="33" spans="1:8" x14ac:dyDescent="0.2">
      <c r="A33" s="157" t="s">
        <v>72</v>
      </c>
      <c r="B33" s="161"/>
      <c r="C33" s="162">
        <f>C32</f>
        <v>0</v>
      </c>
      <c r="D33" s="158" t="s">
        <v>73</v>
      </c>
      <c r="E33" s="135"/>
      <c r="F33" s="321">
        <f>ROUND(PRODUCT(F32,C33/100),0)</f>
        <v>0</v>
      </c>
      <c r="G33" s="322"/>
    </row>
    <row r="34" spans="1:8" s="166" customFormat="1" ht="19.5" customHeight="1" thickBot="1" x14ac:dyDescent="0.3">
      <c r="A34" s="163" t="s">
        <v>74</v>
      </c>
      <c r="B34" s="164"/>
      <c r="C34" s="164"/>
      <c r="D34" s="164"/>
      <c r="E34" s="165"/>
      <c r="F34" s="323">
        <f>ROUND(SUM(F30:F33),0)</f>
        <v>0</v>
      </c>
      <c r="G34" s="324"/>
    </row>
    <row r="36" spans="1:8" x14ac:dyDescent="0.2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">
      <c r="A37" s="2"/>
      <c r="B37" s="325"/>
      <c r="C37" s="325"/>
      <c r="D37" s="325"/>
      <c r="E37" s="325"/>
      <c r="F37" s="325"/>
      <c r="G37" s="325"/>
      <c r="H37" s="1" t="s">
        <v>1</v>
      </c>
    </row>
    <row r="38" spans="1:8" ht="12.75" customHeight="1" x14ac:dyDescent="0.2">
      <c r="A38" s="167"/>
      <c r="B38" s="325"/>
      <c r="C38" s="325"/>
      <c r="D38" s="325"/>
      <c r="E38" s="325"/>
      <c r="F38" s="325"/>
      <c r="G38" s="325"/>
      <c r="H38" s="1" t="s">
        <v>1</v>
      </c>
    </row>
    <row r="39" spans="1:8" x14ac:dyDescent="0.2">
      <c r="A39" s="167"/>
      <c r="B39" s="325"/>
      <c r="C39" s="325"/>
      <c r="D39" s="325"/>
      <c r="E39" s="325"/>
      <c r="F39" s="325"/>
      <c r="G39" s="325"/>
      <c r="H39" s="1" t="s">
        <v>1</v>
      </c>
    </row>
    <row r="40" spans="1:8" x14ac:dyDescent="0.2">
      <c r="A40" s="167"/>
      <c r="B40" s="325"/>
      <c r="C40" s="325"/>
      <c r="D40" s="325"/>
      <c r="E40" s="325"/>
      <c r="F40" s="325"/>
      <c r="G40" s="325"/>
      <c r="H40" s="1" t="s">
        <v>1</v>
      </c>
    </row>
    <row r="41" spans="1:8" x14ac:dyDescent="0.2">
      <c r="A41" s="167"/>
      <c r="B41" s="325"/>
      <c r="C41" s="325"/>
      <c r="D41" s="325"/>
      <c r="E41" s="325"/>
      <c r="F41" s="325"/>
      <c r="G41" s="325"/>
      <c r="H41" s="1" t="s">
        <v>1</v>
      </c>
    </row>
    <row r="42" spans="1:8" x14ac:dyDescent="0.2">
      <c r="A42" s="167"/>
      <c r="B42" s="325"/>
      <c r="C42" s="325"/>
      <c r="D42" s="325"/>
      <c r="E42" s="325"/>
      <c r="F42" s="325"/>
      <c r="G42" s="325"/>
      <c r="H42" s="1" t="s">
        <v>1</v>
      </c>
    </row>
    <row r="43" spans="1:8" x14ac:dyDescent="0.2">
      <c r="A43" s="167"/>
      <c r="B43" s="325"/>
      <c r="C43" s="325"/>
      <c r="D43" s="325"/>
      <c r="E43" s="325"/>
      <c r="F43" s="325"/>
      <c r="G43" s="325"/>
      <c r="H43" s="1" t="s">
        <v>1</v>
      </c>
    </row>
    <row r="44" spans="1:8" ht="12.75" customHeight="1" x14ac:dyDescent="0.2">
      <c r="A44" s="167"/>
      <c r="B44" s="325"/>
      <c r="C44" s="325"/>
      <c r="D44" s="325"/>
      <c r="E44" s="325"/>
      <c r="F44" s="325"/>
      <c r="G44" s="325"/>
      <c r="H44" s="1" t="s">
        <v>1</v>
      </c>
    </row>
    <row r="45" spans="1:8" ht="12.75" customHeight="1" x14ac:dyDescent="0.2">
      <c r="A45" s="167"/>
      <c r="B45" s="325"/>
      <c r="C45" s="325"/>
      <c r="D45" s="325"/>
      <c r="E45" s="325"/>
      <c r="F45" s="325"/>
      <c r="G45" s="325"/>
      <c r="H45" s="1" t="s">
        <v>1</v>
      </c>
    </row>
    <row r="46" spans="1:8" x14ac:dyDescent="0.2">
      <c r="B46" s="320"/>
      <c r="C46" s="320"/>
      <c r="D46" s="320"/>
      <c r="E46" s="320"/>
      <c r="F46" s="320"/>
      <c r="G46" s="320"/>
    </row>
    <row r="47" spans="1:8" x14ac:dyDescent="0.2">
      <c r="B47" s="320"/>
      <c r="C47" s="320"/>
      <c r="D47" s="320"/>
      <c r="E47" s="320"/>
      <c r="F47" s="320"/>
      <c r="G47" s="320"/>
    </row>
    <row r="48" spans="1:8" x14ac:dyDescent="0.2">
      <c r="B48" s="320"/>
      <c r="C48" s="320"/>
      <c r="D48" s="320"/>
      <c r="E48" s="320"/>
      <c r="F48" s="320"/>
      <c r="G48" s="320"/>
    </row>
    <row r="49" spans="2:7" x14ac:dyDescent="0.2">
      <c r="B49" s="320"/>
      <c r="C49" s="320"/>
      <c r="D49" s="320"/>
      <c r="E49" s="320"/>
      <c r="F49" s="320"/>
      <c r="G49" s="320"/>
    </row>
    <row r="50" spans="2:7" x14ac:dyDescent="0.2">
      <c r="B50" s="320"/>
      <c r="C50" s="320"/>
      <c r="D50" s="320"/>
      <c r="E50" s="320"/>
      <c r="F50" s="320"/>
      <c r="G50" s="320"/>
    </row>
    <row r="51" spans="2:7" x14ac:dyDescent="0.2">
      <c r="B51" s="320"/>
      <c r="C51" s="320"/>
      <c r="D51" s="320"/>
      <c r="E51" s="320"/>
      <c r="F51" s="320"/>
      <c r="G51" s="32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BE65"/>
  <sheetViews>
    <sheetView workbookViewId="0">
      <selection sqref="A1:B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331" t="s">
        <v>2</v>
      </c>
      <c r="B1" s="33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57" ht="13.5" thickBot="1" x14ac:dyDescent="0.25">
      <c r="A2" s="333" t="s">
        <v>77</v>
      </c>
      <c r="B2" s="334"/>
      <c r="C2" s="174" t="s">
        <v>1237</v>
      </c>
      <c r="D2" s="175"/>
      <c r="E2" s="176"/>
      <c r="F2" s="175"/>
      <c r="G2" s="335" t="s">
        <v>1236</v>
      </c>
      <c r="H2" s="336"/>
      <c r="I2" s="337"/>
    </row>
    <row r="3" spans="1:57" ht="13.5" thickTop="1" x14ac:dyDescent="0.2">
      <c r="F3" s="109"/>
    </row>
    <row r="4" spans="1:57" ht="19.5" customHeight="1" x14ac:dyDescent="0.25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spans="1:57" ht="13.5" thickBot="1" x14ac:dyDescent="0.25"/>
    <row r="6" spans="1:57" s="109" customFormat="1" ht="13.5" thickBot="1" x14ac:dyDescent="0.25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57" s="109" customFormat="1" ht="13.5" thickBot="1" x14ac:dyDescent="0.25">
      <c r="A7" s="274" t="str">
        <f>'SO 02 1 Pol'!B7</f>
        <v>M21</v>
      </c>
      <c r="B7" s="47" t="str">
        <f>'SO 02 1 Pol'!C7</f>
        <v>Elektromontáže</v>
      </c>
      <c r="D7" s="186"/>
      <c r="E7" s="275">
        <f>'SO 02 1 Pol'!BA9</f>
        <v>0</v>
      </c>
      <c r="F7" s="276">
        <f>'SO 02 1 Pol'!BB9</f>
        <v>0</v>
      </c>
      <c r="G7" s="276">
        <f>'SO 02 1 Pol'!BC9</f>
        <v>0</v>
      </c>
      <c r="H7" s="276">
        <f>'SO 02 1 Pol'!BD9</f>
        <v>0</v>
      </c>
      <c r="I7" s="277">
        <f>'SO 02 1 Pol'!BE9</f>
        <v>0</v>
      </c>
    </row>
    <row r="8" spans="1:57" s="4" customFormat="1" ht="13.5" thickBot="1" x14ac:dyDescent="0.25">
      <c r="A8" s="187"/>
      <c r="B8" s="188" t="s">
        <v>80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57" x14ac:dyDescent="0.2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 x14ac:dyDescent="0.25">
      <c r="A10" s="178" t="s">
        <v>81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spans="1:57" ht="13.5" thickBot="1" x14ac:dyDescent="0.25"/>
    <row r="12" spans="1:57" x14ac:dyDescent="0.2">
      <c r="A12" s="144" t="s">
        <v>82</v>
      </c>
      <c r="B12" s="145"/>
      <c r="C12" s="145"/>
      <c r="D12" s="194"/>
      <c r="E12" s="195" t="s">
        <v>83</v>
      </c>
      <c r="F12" s="196" t="s">
        <v>12</v>
      </c>
      <c r="G12" s="197" t="s">
        <v>84</v>
      </c>
      <c r="H12" s="198"/>
      <c r="I12" s="199" t="s">
        <v>83</v>
      </c>
    </row>
    <row r="13" spans="1:57" x14ac:dyDescent="0.2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57" ht="13.5" thickBot="1" x14ac:dyDescent="0.25">
      <c r="A14" s="206"/>
      <c r="B14" s="207" t="s">
        <v>85</v>
      </c>
      <c r="C14" s="208"/>
      <c r="D14" s="209"/>
      <c r="E14" s="210"/>
      <c r="F14" s="211"/>
      <c r="G14" s="211"/>
      <c r="H14" s="338">
        <f>SUM(I13:I13)</f>
        <v>0</v>
      </c>
      <c r="I14" s="339"/>
    </row>
    <row r="16" spans="1:57" x14ac:dyDescent="0.2">
      <c r="B16" s="4"/>
      <c r="F16" s="212"/>
      <c r="G16" s="213"/>
      <c r="H16" s="213"/>
      <c r="I16" s="31"/>
    </row>
    <row r="17" spans="6:9" x14ac:dyDescent="0.2">
      <c r="F17" s="212"/>
      <c r="G17" s="213"/>
      <c r="H17" s="213"/>
      <c r="I17" s="31"/>
    </row>
    <row r="18" spans="6:9" x14ac:dyDescent="0.2">
      <c r="F18" s="212"/>
      <c r="G18" s="213"/>
      <c r="H18" s="213"/>
      <c r="I18" s="31"/>
    </row>
    <row r="19" spans="6:9" x14ac:dyDescent="0.2">
      <c r="F19" s="212"/>
      <c r="G19" s="213"/>
      <c r="H19" s="213"/>
      <c r="I19" s="31"/>
    </row>
    <row r="20" spans="6:9" x14ac:dyDescent="0.2">
      <c r="F20" s="212"/>
      <c r="G20" s="213"/>
      <c r="H20" s="213"/>
      <c r="I20" s="31"/>
    </row>
    <row r="21" spans="6:9" x14ac:dyDescent="0.2">
      <c r="F21" s="212"/>
      <c r="G21" s="213"/>
      <c r="H21" s="213"/>
      <c r="I21" s="31"/>
    </row>
    <row r="22" spans="6:9" x14ac:dyDescent="0.2">
      <c r="F22" s="212"/>
      <c r="G22" s="213"/>
      <c r="H22" s="213"/>
      <c r="I22" s="31"/>
    </row>
    <row r="23" spans="6:9" x14ac:dyDescent="0.2">
      <c r="F23" s="212"/>
      <c r="G23" s="213"/>
      <c r="H23" s="213"/>
      <c r="I23" s="31"/>
    </row>
    <row r="24" spans="6:9" x14ac:dyDescent="0.2">
      <c r="F24" s="212"/>
      <c r="G24" s="213"/>
      <c r="H24" s="213"/>
      <c r="I24" s="31"/>
    </row>
    <row r="25" spans="6:9" x14ac:dyDescent="0.2">
      <c r="F25" s="212"/>
      <c r="G25" s="213"/>
      <c r="H25" s="213"/>
      <c r="I25" s="31"/>
    </row>
    <row r="26" spans="6:9" x14ac:dyDescent="0.2">
      <c r="F26" s="212"/>
      <c r="G26" s="213"/>
      <c r="H26" s="213"/>
      <c r="I26" s="31"/>
    </row>
    <row r="27" spans="6:9" x14ac:dyDescent="0.2">
      <c r="F27" s="212"/>
      <c r="G27" s="213"/>
      <c r="H27" s="213"/>
      <c r="I27" s="31"/>
    </row>
    <row r="28" spans="6:9" x14ac:dyDescent="0.2">
      <c r="F28" s="212"/>
      <c r="G28" s="213"/>
      <c r="H28" s="213"/>
      <c r="I28" s="31"/>
    </row>
    <row r="29" spans="6:9" x14ac:dyDescent="0.2">
      <c r="F29" s="212"/>
      <c r="G29" s="213"/>
      <c r="H29" s="213"/>
      <c r="I29" s="31"/>
    </row>
    <row r="30" spans="6:9" x14ac:dyDescent="0.2">
      <c r="F30" s="212"/>
      <c r="G30" s="213"/>
      <c r="H30" s="213"/>
      <c r="I30" s="31"/>
    </row>
    <row r="31" spans="6:9" x14ac:dyDescent="0.2">
      <c r="F31" s="212"/>
      <c r="G31" s="213"/>
      <c r="H31" s="213"/>
      <c r="I31" s="31"/>
    </row>
    <row r="32" spans="6:9" x14ac:dyDescent="0.2">
      <c r="F32" s="212"/>
      <c r="G32" s="213"/>
      <c r="H32" s="213"/>
      <c r="I32" s="31"/>
    </row>
    <row r="33" spans="6:9" x14ac:dyDescent="0.2">
      <c r="F33" s="212"/>
      <c r="G33" s="213"/>
      <c r="H33" s="213"/>
      <c r="I33" s="31"/>
    </row>
    <row r="34" spans="6:9" x14ac:dyDescent="0.2">
      <c r="F34" s="212"/>
      <c r="G34" s="213"/>
      <c r="H34" s="213"/>
      <c r="I34" s="31"/>
    </row>
    <row r="35" spans="6:9" x14ac:dyDescent="0.2">
      <c r="F35" s="212"/>
      <c r="G35" s="213"/>
      <c r="H35" s="213"/>
      <c r="I35" s="31"/>
    </row>
    <row r="36" spans="6:9" x14ac:dyDescent="0.2">
      <c r="F36" s="212"/>
      <c r="G36" s="213"/>
      <c r="H36" s="213"/>
      <c r="I36" s="31"/>
    </row>
    <row r="37" spans="6:9" x14ac:dyDescent="0.2">
      <c r="F37" s="212"/>
      <c r="G37" s="213"/>
      <c r="H37" s="213"/>
      <c r="I37" s="31"/>
    </row>
    <row r="38" spans="6:9" x14ac:dyDescent="0.2">
      <c r="F38" s="212"/>
      <c r="G38" s="213"/>
      <c r="H38" s="213"/>
      <c r="I38" s="31"/>
    </row>
    <row r="39" spans="6:9" x14ac:dyDescent="0.2">
      <c r="F39" s="212"/>
      <c r="G39" s="213"/>
      <c r="H39" s="213"/>
      <c r="I39" s="31"/>
    </row>
    <row r="40" spans="6:9" x14ac:dyDescent="0.2">
      <c r="F40" s="212"/>
      <c r="G40" s="213"/>
      <c r="H40" s="213"/>
      <c r="I40" s="31"/>
    </row>
    <row r="41" spans="6:9" x14ac:dyDescent="0.2">
      <c r="F41" s="212"/>
      <c r="G41" s="213"/>
      <c r="H41" s="213"/>
      <c r="I41" s="31"/>
    </row>
    <row r="42" spans="6:9" x14ac:dyDescent="0.2">
      <c r="F42" s="212"/>
      <c r="G42" s="213"/>
      <c r="H42" s="213"/>
      <c r="I42" s="31"/>
    </row>
    <row r="43" spans="6:9" x14ac:dyDescent="0.2">
      <c r="F43" s="212"/>
      <c r="G43" s="213"/>
      <c r="H43" s="213"/>
      <c r="I43" s="31"/>
    </row>
    <row r="44" spans="6:9" x14ac:dyDescent="0.2">
      <c r="F44" s="212"/>
      <c r="G44" s="213"/>
      <c r="H44" s="213"/>
      <c r="I44" s="31"/>
    </row>
    <row r="45" spans="6:9" x14ac:dyDescent="0.2">
      <c r="F45" s="212"/>
      <c r="G45" s="213"/>
      <c r="H45" s="213"/>
      <c r="I45" s="31"/>
    </row>
    <row r="46" spans="6:9" x14ac:dyDescent="0.2">
      <c r="F46" s="212"/>
      <c r="G46" s="213"/>
      <c r="H46" s="213"/>
      <c r="I46" s="31"/>
    </row>
    <row r="47" spans="6:9" x14ac:dyDescent="0.2">
      <c r="F47" s="212"/>
      <c r="G47" s="213"/>
      <c r="H47" s="213"/>
      <c r="I47" s="31"/>
    </row>
    <row r="48" spans="6:9" x14ac:dyDescent="0.2">
      <c r="F48" s="212"/>
      <c r="G48" s="213"/>
      <c r="H48" s="213"/>
      <c r="I48" s="31"/>
    </row>
    <row r="49" spans="6:9" x14ac:dyDescent="0.2">
      <c r="F49" s="212"/>
      <c r="G49" s="213"/>
      <c r="H49" s="213"/>
      <c r="I49" s="31"/>
    </row>
    <row r="50" spans="6:9" x14ac:dyDescent="0.2">
      <c r="F50" s="212"/>
      <c r="G50" s="213"/>
      <c r="H50" s="213"/>
      <c r="I50" s="31"/>
    </row>
    <row r="51" spans="6:9" x14ac:dyDescent="0.2">
      <c r="F51" s="212"/>
      <c r="G51" s="213"/>
      <c r="H51" s="213"/>
      <c r="I51" s="31"/>
    </row>
    <row r="52" spans="6:9" x14ac:dyDescent="0.2">
      <c r="F52" s="212"/>
      <c r="G52" s="213"/>
      <c r="H52" s="213"/>
      <c r="I52" s="31"/>
    </row>
    <row r="53" spans="6:9" x14ac:dyDescent="0.2">
      <c r="F53" s="212"/>
      <c r="G53" s="213"/>
      <c r="H53" s="213"/>
      <c r="I53" s="31"/>
    </row>
    <row r="54" spans="6:9" x14ac:dyDescent="0.2">
      <c r="F54" s="212"/>
      <c r="G54" s="213"/>
      <c r="H54" s="213"/>
      <c r="I54" s="31"/>
    </row>
    <row r="55" spans="6:9" x14ac:dyDescent="0.2">
      <c r="F55" s="212"/>
      <c r="G55" s="213"/>
      <c r="H55" s="213"/>
      <c r="I55" s="31"/>
    </row>
    <row r="56" spans="6:9" x14ac:dyDescent="0.2">
      <c r="F56" s="212"/>
      <c r="G56" s="213"/>
      <c r="H56" s="213"/>
      <c r="I56" s="31"/>
    </row>
    <row r="57" spans="6:9" x14ac:dyDescent="0.2">
      <c r="F57" s="212"/>
      <c r="G57" s="213"/>
      <c r="H57" s="213"/>
      <c r="I57" s="31"/>
    </row>
    <row r="58" spans="6:9" x14ac:dyDescent="0.2">
      <c r="F58" s="212"/>
      <c r="G58" s="213"/>
      <c r="H58" s="213"/>
      <c r="I58" s="31"/>
    </row>
    <row r="59" spans="6:9" x14ac:dyDescent="0.2">
      <c r="F59" s="212"/>
      <c r="G59" s="213"/>
      <c r="H59" s="213"/>
      <c r="I59" s="31"/>
    </row>
    <row r="60" spans="6:9" x14ac:dyDescent="0.2">
      <c r="F60" s="212"/>
      <c r="G60" s="213"/>
      <c r="H60" s="213"/>
      <c r="I60" s="31"/>
    </row>
    <row r="61" spans="6:9" x14ac:dyDescent="0.2">
      <c r="F61" s="212"/>
      <c r="G61" s="213"/>
      <c r="H61" s="213"/>
      <c r="I61" s="31"/>
    </row>
    <row r="62" spans="6:9" x14ac:dyDescent="0.2">
      <c r="F62" s="212"/>
      <c r="G62" s="213"/>
      <c r="H62" s="213"/>
      <c r="I62" s="31"/>
    </row>
    <row r="63" spans="6:9" x14ac:dyDescent="0.2">
      <c r="F63" s="212"/>
      <c r="G63" s="213"/>
      <c r="H63" s="213"/>
      <c r="I63" s="31"/>
    </row>
    <row r="64" spans="6:9" x14ac:dyDescent="0.2">
      <c r="F64" s="212"/>
      <c r="G64" s="213"/>
      <c r="H64" s="213"/>
      <c r="I64" s="31"/>
    </row>
    <row r="65" spans="6:9" x14ac:dyDescent="0.2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47</vt:i4>
      </vt:variant>
    </vt:vector>
  </HeadingPairs>
  <TitlesOfParts>
    <vt:vector size="64" baseType="lpstr">
      <vt:lpstr>Stavba</vt:lpstr>
      <vt:lpstr>IO 01 1 KL</vt:lpstr>
      <vt:lpstr>IO 01 1 Rek</vt:lpstr>
      <vt:lpstr>IO 01 1 Pol</vt:lpstr>
      <vt:lpstr>SO 01 1 KL</vt:lpstr>
      <vt:lpstr>SO 01 1 Rek</vt:lpstr>
      <vt:lpstr>SO 01 1 Pol</vt:lpstr>
      <vt:lpstr>SO 02 1 KL</vt:lpstr>
      <vt:lpstr>SO 02 1 Rek</vt:lpstr>
      <vt:lpstr>SO 02 1 Pol</vt:lpstr>
      <vt:lpstr>SO 03 1 KL</vt:lpstr>
      <vt:lpstr>SO 03 1 Rek</vt:lpstr>
      <vt:lpstr>SO 01 1 Pol Hrom</vt:lpstr>
      <vt:lpstr>SO 03 1 Pol</vt:lpstr>
      <vt:lpstr>SO 04 1 KL</vt:lpstr>
      <vt:lpstr>SO 04 1 Rek</vt:lpstr>
      <vt:lpstr>SO 04 1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'IO 01 1 Pol'!Názvy_tisku</vt:lpstr>
      <vt:lpstr>'IO 01 1 Rek'!Názvy_tisku</vt:lpstr>
      <vt:lpstr>'SO 01 1 Pol'!Názvy_tisku</vt:lpstr>
      <vt:lpstr>'SO 01 1 Rek'!Názvy_tisku</vt:lpstr>
      <vt:lpstr>'SO 02 1 Pol'!Názvy_tisku</vt:lpstr>
      <vt:lpstr>'SO 02 1 Rek'!Názvy_tisku</vt:lpstr>
      <vt:lpstr>'SO 03 1 Pol'!Názvy_tisku</vt:lpstr>
      <vt:lpstr>'SO 03 1 Rek'!Názvy_tisku</vt:lpstr>
      <vt:lpstr>'SO 04 1 Pol'!Názvy_tisku</vt:lpstr>
      <vt:lpstr>'SO 04 1 Rek'!Názvy_tisku</vt:lpstr>
      <vt:lpstr>Stavba!Objednatel</vt:lpstr>
      <vt:lpstr>Stavba!Objekt</vt:lpstr>
      <vt:lpstr>'IO 01 1 KL'!Oblast_tisku</vt:lpstr>
      <vt:lpstr>'IO 01 1 Pol'!Oblast_tisku</vt:lpstr>
      <vt:lpstr>'IO 01 1 Rek'!Oblast_tisku</vt:lpstr>
      <vt:lpstr>'SO 01 1 KL'!Oblast_tisku</vt:lpstr>
      <vt:lpstr>'SO 01 1 Pol'!Oblast_tisku</vt:lpstr>
      <vt:lpstr>'SO 01 1 Rek'!Oblast_tisku</vt:lpstr>
      <vt:lpstr>'SO 02 1 KL'!Oblast_tisku</vt:lpstr>
      <vt:lpstr>'SO 02 1 Pol'!Oblast_tisku</vt:lpstr>
      <vt:lpstr>'SO 02 1 Rek'!Oblast_tisku</vt:lpstr>
      <vt:lpstr>'SO 03 1 KL'!Oblast_tisku</vt:lpstr>
      <vt:lpstr>'SO 03 1 Pol'!Oblast_tisku</vt:lpstr>
      <vt:lpstr>'SO 03 1 Rek'!Oblast_tisku</vt:lpstr>
      <vt:lpstr>'SO 04 1 KL'!Oblast_tisku</vt:lpstr>
      <vt:lpstr>'SO 04 1 Pol'!Oblast_tisku</vt:lpstr>
      <vt:lpstr>'SO 04 1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Stavba!SoucetDilu</vt:lpstr>
      <vt:lpstr>Stavba!StavbaCelkem</vt:lpstr>
      <vt:lpstr>Stavba!Zhotovitel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Šafář</dc:creator>
  <cp:lastModifiedBy>Pavel Šafář</cp:lastModifiedBy>
  <dcterms:created xsi:type="dcterms:W3CDTF">2017-03-24T09:11:34Z</dcterms:created>
  <dcterms:modified xsi:type="dcterms:W3CDTF">2017-03-24T09:22:56Z</dcterms:modified>
</cp:coreProperties>
</file>