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filterPrivacy="1" defaultThemeVersion="124226"/>
  <bookViews>
    <workbookView xWindow="65416" yWindow="65416" windowWidth="29040" windowHeight="15720" activeTab="1"/>
  </bookViews>
  <sheets>
    <sheet name="I. Celkový součet" sheetId="10" r:id="rId1"/>
    <sheet name="II.A Soupis prací" sheetId="12" r:id="rId2"/>
    <sheet name="III.A Zadání typového příkladu" sheetId="9" r:id="rId3"/>
    <sheet name="III.B Typový příklad" sheetId="14" r:id="rId4"/>
  </sheets>
  <definedNames>
    <definedName name="_xlnm.Print_Area" localSheetId="1">'II.A Soupis prací'!$A$1:$M$42</definedName>
    <definedName name="_xlnm.Print_Area" localSheetId="3">'III.B Typový příklad'!$A$1:$M$42</definedName>
  </definedNames>
  <calcPr calcId="191029"/>
  <extLst/>
</workbook>
</file>

<file path=xl/sharedStrings.xml><?xml version="1.0" encoding="utf-8"?>
<sst xmlns="http://schemas.openxmlformats.org/spreadsheetml/2006/main" count="207" uniqueCount="93">
  <si>
    <t>Položka</t>
  </si>
  <si>
    <t>Činnost</t>
  </si>
  <si>
    <t>m</t>
  </si>
  <si>
    <t>MJ</t>
  </si>
  <si>
    <t>Cena / MJ</t>
  </si>
  <si>
    <t>ks</t>
  </si>
  <si>
    <t>Četnost</t>
  </si>
  <si>
    <t>1 zk. ze dvou sond</t>
  </si>
  <si>
    <t>hod.</t>
  </si>
  <si>
    <t>---</t>
  </si>
  <si>
    <t>Cena (bez DPH)</t>
  </si>
  <si>
    <t>Počet MJ</t>
  </si>
  <si>
    <t>Účel:</t>
  </si>
  <si>
    <t>Akce:</t>
  </si>
  <si>
    <t>Úsek:</t>
  </si>
  <si>
    <t>Délka:</t>
  </si>
  <si>
    <t>Celková cena (bez DPH)</t>
  </si>
  <si>
    <t>po 250 m, oba směry + 10% rezerva</t>
  </si>
  <si>
    <t>po 500 m, oba směry + 10% rezerva</t>
  </si>
  <si>
    <t>Průzkumné práce</t>
  </si>
  <si>
    <t>NÁZEV AKCE:</t>
  </si>
  <si>
    <t>I. Celková součtová tabulka nabídkové ceny</t>
  </si>
  <si>
    <t>Kč bez DPH</t>
  </si>
  <si>
    <t>Kč vč. DPH</t>
  </si>
  <si>
    <t>Cena celkem bez DPH</t>
  </si>
  <si>
    <t>x</t>
  </si>
  <si>
    <t>Cena celkem vč. DPH</t>
  </si>
  <si>
    <t>Rámcová smlouva na diagnostiku vozovek</t>
  </si>
  <si>
    <t>Předmětem typového příkladu je:</t>
  </si>
  <si>
    <t>Předmět zakázky (typového příkladu)</t>
  </si>
  <si>
    <t>Termín plnění: do 2 měsíců od podpisu smlouvy/objednávky</t>
  </si>
  <si>
    <t>Technická pomoc objednateli - zajištění vstupů na pozemky, spolupráci při zajištění DIO, účast na kontrolních dnech stavby, doplnění diagnostikcých prací dle potřeb projektanta, odborné konsultace</t>
  </si>
  <si>
    <t>III. B Soupis prací s výkazem výměr- Typový příklad</t>
  </si>
  <si>
    <t>II. Rámcová smlouva na diagnostiku vozovek</t>
  </si>
  <si>
    <t>Diagnostika vozovek</t>
  </si>
  <si>
    <t>po 25 m, oba směry</t>
  </si>
  <si>
    <t>Zjištění skladby konstrukce vozovky</t>
  </si>
  <si>
    <t xml:space="preserve">Georadarové měření konstrukce vozovky </t>
  </si>
  <si>
    <t>Laboratorní zkoušky ze vzorků odebraných z kopaných nebo vrtaných sond</t>
  </si>
  <si>
    <t>Vizuální prohlídka bude provedena jako digitální obrazový záznam vyskytujících se poruch dle TP 82 a TP 62 na povrchu vozovky a v jejím nejbližším okolí. Výstup musí obsahovat zjištění typu obrusné vrstvy, záznam poruch, tj. inventarizaci druhu a plošného, resp. délkového rozsahu poruch (uvede se katalogové číslo poruchy), vymezení homogenních úseků podle typu krytu nebo typu a rozsahu poruch a další důležité informace (šířkové uspořádání, stav krajnic, odvodnění, objekty apod.).</t>
  </si>
  <si>
    <t>Laboratorní rozbor zeminy podloží dle ČSN 736133 (zrnitost, zatřídění zemin, vlhkost)</t>
  </si>
  <si>
    <t>Laboratorní zkoušky ze vzorků odebraných z provedených vývrtů</t>
  </si>
  <si>
    <t>celková délka</t>
  </si>
  <si>
    <t>Definování vlastností materiálů jednotlivých stávajících konstrukčních vrstev, stanovení příčin poruch a variantní návrh způsobu a technologie opravy</t>
  </si>
  <si>
    <t>Předpoklad zadavatele pro výpočet celkové hodnoty zakázky</t>
  </si>
  <si>
    <t>DPH v Kč</t>
  </si>
  <si>
    <t xml:space="preserve">DPH (21%) </t>
  </si>
  <si>
    <t>1 zk. ze třech vývrtů</t>
  </si>
  <si>
    <t>Laboratorní rozbor podkladních vrstev dle ČSN EN 13285 - nestmelené vrstvy (stanovení vlhkosti, zrnitost)</t>
  </si>
  <si>
    <t>OCENĚNÝ ROZPIS PRACÍ</t>
  </si>
  <si>
    <t>Stanovení únosnosti a zbytkové životnosti konstrukce vzhledem k dopravnímu zatížení vozovky</t>
  </si>
  <si>
    <t>Stanovení únosnosti / vyhodnocení modulů pružnosti netuhých vozovek v souladu s TP 87</t>
  </si>
  <si>
    <t>Stanovení únosnosti podkladních vrstev netuhých vozovek / vyhodnocení modulů pružnosti v souladu s TP 87</t>
  </si>
  <si>
    <t>Stanovení únosnosti zemní pláně / vyhodnocení modulů pružnosti v souladu s TP 87</t>
  </si>
  <si>
    <t>bod</t>
  </si>
  <si>
    <t>Vyhledávací měření pro určení problematických lokalit ve kterých budou provedena další měření/vyhodnocení/zkoušky - nájezd včetně vyhodnocení a vystavení protokolu</t>
  </si>
  <si>
    <t>Stanovení tl. asfaltových hutněných vrstev a tl. stmelených podkladních vrstev - nájezd včetně vyhodnocení a vystavení protokolu  1)</t>
  </si>
  <si>
    <t xml:space="preserve">Stanovení tl. nestmelených podkladních vrstev, stanovení hloubkových nehomogenit - prověření stavu aktivní zóny a násypu/podloží do hloubky max. 1,5m  - nájezd včetně vyhodnocení a vystavení protokolu14) </t>
  </si>
  <si>
    <t>Pouze v odůvodněných případech, kdy je žádoucí nebo je nutné prověřit kontinuálně tl. CBK nebo AHV. Na mostech není georadarové měření průkazné, je nutno ho považovat za orientační. Georadarové měření také výrazněji mohou ovlivnit klimatické podmínky a po provedení je žádouci tento výstup pro zvýšení přesnosti výstupu ve finální verzi kalibrovat na provedené vývrty.</t>
  </si>
  <si>
    <t>Poznámky</t>
  </si>
  <si>
    <t>jízdní pruh</t>
  </si>
  <si>
    <t>každý vrt, každé spojení</t>
  </si>
  <si>
    <t xml:space="preserve">Laboratorní rozbor asfaltových vrstev - stanovení zhutnění a mezerovitosti dle ČSN 73 6161, kap. 7.2 a ČSN EN 12697-5, 6 a 8 </t>
  </si>
  <si>
    <t>Laboratorní rozbor asfaltových vrstev - stanovení obsahu pojiva a zrnitosti směsi kameniva dle ČSN EN 12697-1, 2</t>
  </si>
  <si>
    <t>Stanovení a zatřídění množství polyaromatických uhlovodíků (PAU) v asfaltové směsi v souladu s vyhláškou č. 130/2019 Sb. v platném znění. Součástí položky je příprava směsného vzorku z vývrtů po jednotlivých konstrukčních vrstvách, provedení zkoušky na stanovení PAU, vyhodnocení zkoušky a zatřídění PAU do kvalitativní třídy dle vyhlášky č. 130/2019 Sb.</t>
  </si>
  <si>
    <t>Stanovení množství škodlivin na výluhu podle tabulky 10.1 vyhlášky č. 273/2021 Sb. v platném znění. Stanovení množství škodlivin bude provedeno na vzorku asf. směsi pro stanovení PAU dle položky 6.1.12. Položka bude čerpána, resp. stanovení množství škodlivin bude stanoveno pouze v případě, že množství benzo(a)pyrenu ve vzorku posouzeném na PAU dle položky č. 6.1.12 bude 50 mg/kg sušiny a více.</t>
  </si>
  <si>
    <t>četnost vzorků a pravidla pro vytváření souhrnného vzorku dle Vyhlášky</t>
  </si>
  <si>
    <t>četnost vzorků dle stáří a degradace vozovky, čerpáno bude vždy až dle výsledků obsahu PAU.</t>
  </si>
  <si>
    <t>1 zk. ze dvou sond, každá nestmelená vrstva</t>
  </si>
  <si>
    <t>Laboratorní rozbor zeminy podloží dle ČSN 736133 (indexové zkoušky, CBR dle ČSN EN 13286-47)</t>
  </si>
  <si>
    <t>Laboratorní rozbor asfaltových vrstev - stanovení spojení vrstev podle Leutnera na vývrtech pr. 150 mm dle ČSN 73 6160, kap. 7.3</t>
  </si>
  <si>
    <t>V případě, že únosnost vozovky je (i s vzhledem k rostoucí intenzitě dopravy za dobu uvažované životnosti opravy) dostatečná a dle charakteru zjištěných poruch  postačí pouze oprava asfaltových vrstev, jádrové vývrty se provedou pouze v nich. V ostatních případech musí zasahovat i celou tl. stmelených a nestmelených vrstev. V případě pochyb o kvalitě AZ musí být sondami prověřena celá tato vrstva až na parapláň, případně i vrstva bezprostředně pod paraplání.</t>
  </si>
  <si>
    <t xml:space="preserve">Náklady na DIO - zajištění inženýrského opatření nezbytného pro provedení diagnostického průzkumu vozovky jsou součástí jednotkových cen, tj. zhotovitel je povinen tyto náklady do jednotkových cen zahrnout. </t>
  </si>
  <si>
    <t>Poloha provedených kopaných sond a jádrových vývrtů musí být poskytovatelem přesně určena (např. geodeticky zaměřena).</t>
  </si>
  <si>
    <r>
      <rPr>
        <b/>
        <sz val="11"/>
        <rFont val="Calibri"/>
        <family val="2"/>
        <scheme val="minor"/>
      </rPr>
      <t xml:space="preserve">Pozn.: </t>
    </r>
    <r>
      <rPr>
        <sz val="11"/>
        <rFont val="Calibri"/>
        <family val="2"/>
        <scheme val="minor"/>
      </rPr>
      <t xml:space="preserve">Náklady na dopravu a náhradu za jízdní dobu je součástí jednotkových cen, tj. uchazeč je povinnen tyto náklady do jednotkových cen zahrnout </t>
    </r>
  </si>
  <si>
    <t>Vizuální prohlídka - sběr poruch, provozní způsobilost</t>
  </si>
  <si>
    <t>Vyhodnocení podélných nerovností ČSN 73 6175 - mezinárodní index IRI</t>
  </si>
  <si>
    <t>Vyhodnocení příčných nerovností dle ČSN 73 6175 - hloubka vyjetých kolejí R, hloubka vody W dle ČSN EN 13 036-8</t>
  </si>
  <si>
    <t>v každém jízdním pruhu včetně krajnice</t>
  </si>
  <si>
    <t>Diagnostický průzkum vozovky se vždy provádí pouze pro příslušný směr určený k opravě. Veškeré údaje je nutno navázat na staničení dle kilometrovníků.</t>
  </si>
  <si>
    <t>DIO - zajišťuje zhotovitel</t>
  </si>
  <si>
    <t>vylplní uchazeč</t>
  </si>
  <si>
    <t>uchazeč nevyplňuje</t>
  </si>
  <si>
    <t>Jádrové vrty pr. 150 mm (včetně zapravení) - odběr vzorků dle ISO 22 475, ČSN EN 12697-27, čl. 4.7, fotodokumentace s měřítkem a popis vývrtu s uvedením provozního staničení vývrtu, jízdního pruhu, polohy v jízdním pruhu (vzdálenosti od krajnic aj.)  
Stanovení tloušťky vrstev konstrukce vozovky (u asfaltových vrstev postupovat dle ČSN EN 12697-36, kap. 4.1 , popis vývrtu včetně fotodokumentace a  odběru vzorků pro další laboratorní zkoušky</t>
  </si>
  <si>
    <t>oranžově-doplní uchazeč</t>
  </si>
  <si>
    <t>Kopané nebo vrtané sondy včetně utěsnění otvorů
Určení celkové skladby vozovky do min. hloubky 1,0 m, popis a fotodokumentace provedené sondy včetně odběru vzorků pro další laboratorní zkoušky</t>
  </si>
  <si>
    <r>
      <t>Diagnostika vozovky "</t>
    </r>
    <r>
      <rPr>
        <b/>
        <sz val="12"/>
        <rFont val="Arial"/>
        <family val="2"/>
      </rPr>
      <t>km 1,000-20,000 a 22,000-26,600</t>
    </r>
    <r>
      <rPr>
        <sz val="12"/>
        <rFont val="Arial"/>
        <family val="2"/>
      </rPr>
      <t>"</t>
    </r>
  </si>
  <si>
    <t>km 1,000-20,000 a 22,000-26,600</t>
  </si>
  <si>
    <t>II/608, rekonstrukce silnice</t>
  </si>
  <si>
    <t xml:space="preserve">Předmětem plnění této veřejné zakázky je provedení kopaných sond a vývrtů pro ověření tloušťky vrstev pro připravovanou realizaci akce "II/608, rekonstrukce silnice km km 1,000-20,000 a 22,000-26,600
Celková délka komunikace na tomto území je 26,600km z předmětu plnění se vyjímá km 20,000 až 22,000, jenž je součástí již připravovaného projektu. Dále se z předmětu díly vyjímá úsek Kobylisy – Zdiby, který je součástí stavby Tramvajová trať Kobylisy – Zdiby (délka rekonstrukce je 1km). Celková dálka diagnostického průzkumu je tedy 23,600 km
Práce budou provedeny v rozsahu kopaných sond s jednoznačnou deklarací tlouštěk jednotlivých vrstev, popřípadě jiných objednatelem požadovaných parametrů.
V případě, že pro určení vrstvy nebude možné provést kopanou sondu z důvodu složitosti vrstvy, je možné použití jádrového vývrtu, ale tak aby předmět zakázky (ověření tloušťky konstrukčních vrstev) byl jednoznačně naplněn.
V rámci termínu se předpokládá úplná součinnost objednatele (Krajské správy a údržby silnice Středočeského kraje, p.o.) především v zajištění DIO a případné nutné práce pro možnosti provedení sond.
Výstupem se předpokládá definování tloušťky konstrukčních vrstev s fotodokumentací kopané sondy a stanovení přibližné charakteristiky materiálu.
Uváděný termín pro provádění prací se přepokládá s přihlédnutím na vhodné klimatické podmínky umožňující dané práce. 
Pro stanovení objektivity ceny uchazeč ocení v příloze přiloženou kalkulaci s předpokládaným rozsahem činnosti.
Pro položku 5 se předpokládá znalost dříve provedených prací v rovině stavebních úprav, tak i provedených diagnostik. 
</t>
  </si>
  <si>
    <t>kpl.</t>
  </si>
  <si>
    <t>kpl</t>
  </si>
  <si>
    <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</si>
</sst>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quot; Kč&quot;_-;\-* #,##0.00&quot; Kč&quot;_-;_-* \-??&quot; Kč&quot;_-;_-@_-"/>
    <numFmt numFmtId="165" formatCode="_-* #,##0&quot; Kč&quot;_-;\-* #,##0&quot; Kč&quot;_-;_-* \-??&quot; Kč&quot;_-;_-@_-"/>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b/>
      <u val="single"/>
      <sz val="18"/>
      <color indexed="8"/>
      <name val="Calibri"/>
      <family val="2"/>
    </font>
    <font>
      <sz val="12"/>
      <name val="Arial"/>
      <family val="2"/>
    </font>
    <font>
      <b/>
      <sz val="12"/>
      <color indexed="8"/>
      <name val="Arial"/>
      <family val="2"/>
    </font>
    <font>
      <b/>
      <sz val="14"/>
      <color theme="1"/>
      <name val="Calibri"/>
      <family val="2"/>
      <scheme val="minor"/>
    </font>
    <font>
      <b/>
      <sz val="11"/>
      <name val="Calibri"/>
      <family val="2"/>
      <scheme val="minor"/>
    </font>
    <font>
      <sz val="11"/>
      <color indexed="8"/>
      <name val="Calibri"/>
      <family val="2"/>
    </font>
    <font>
      <b/>
      <sz val="8"/>
      <color indexed="8"/>
      <name val="Arial"/>
      <family val="2"/>
    </font>
    <font>
      <sz val="8"/>
      <name val="Arial"/>
      <family val="2"/>
    </font>
    <font>
      <b/>
      <sz val="12"/>
      <name val="Arial"/>
      <family val="2"/>
    </font>
    <font>
      <b/>
      <u val="single"/>
      <sz val="10"/>
      <name val="Arial"/>
      <family val="2"/>
    </font>
    <font>
      <b/>
      <sz val="18"/>
      <color theme="1"/>
      <name val="Calibri"/>
      <family val="2"/>
      <scheme val="minor"/>
    </font>
    <font>
      <b/>
      <sz val="11"/>
      <color rgb="FFFF0000"/>
      <name val="Calibri"/>
      <family val="2"/>
      <scheme val="minor"/>
    </font>
    <font>
      <sz val="11"/>
      <name val="Calibri"/>
      <family val="2"/>
      <scheme val="minor"/>
    </font>
    <font>
      <b/>
      <sz val="10"/>
      <name val="Arial"/>
      <family val="2"/>
    </font>
    <font>
      <b/>
      <u val="single"/>
      <sz val="10"/>
      <color rgb="FFFF0000"/>
      <name val="Calibri"/>
      <family val="2"/>
      <scheme val="minor"/>
    </font>
    <font>
      <b/>
      <u val="single"/>
      <sz val="11"/>
      <color rgb="FFFFFF00"/>
      <name val="Calibri"/>
      <family val="2"/>
      <scheme val="minor"/>
    </font>
  </fonts>
  <fills count="12">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99"/>
        <bgColor indexed="64"/>
      </patternFill>
    </fill>
  </fills>
  <borders count="7">
    <border>
      <left/>
      <right/>
      <top/>
      <bottom/>
      <diagonal/>
    </border>
    <border>
      <left/>
      <right/>
      <top/>
      <bottom style="medium"/>
    </border>
    <border>
      <left style="thin"/>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0" fillId="0" borderId="0">
      <alignment/>
      <protection/>
    </xf>
    <xf numFmtId="164" fontId="10" fillId="0" borderId="0" applyFill="0" applyBorder="0" applyAlignment="0" applyProtection="0"/>
    <xf numFmtId="0" fontId="12" fillId="2" borderId="0" applyNumberFormat="0" applyFont="0" applyFill="0" applyBorder="0" applyProtection="0">
      <alignment/>
    </xf>
    <xf numFmtId="44" fontId="0" fillId="0" borderId="0" applyFont="0" applyFill="0" applyBorder="0" applyAlignment="0" applyProtection="0"/>
  </cellStyleXfs>
  <cellXfs count="131">
    <xf numFmtId="0" fontId="0" fillId="0" borderId="0" xfId="0"/>
    <xf numFmtId="0" fontId="2" fillId="0" borderId="0" xfId="0" applyFont="1" applyAlignment="1">
      <alignment horizontal="center"/>
    </xf>
    <xf numFmtId="0" fontId="0" fillId="0" borderId="0" xfId="0" applyFont="1" applyAlignment="1">
      <alignment horizontal="center"/>
    </xf>
    <xf numFmtId="0" fontId="0" fillId="0" borderId="0" xfId="0" applyFont="1"/>
    <xf numFmtId="0" fontId="3" fillId="0" borderId="0" xfId="0" applyFont="1"/>
    <xf numFmtId="0" fontId="3" fillId="0" borderId="0" xfId="0" applyFont="1" applyAlignment="1">
      <alignment wrapText="1"/>
    </xf>
    <xf numFmtId="0" fontId="2" fillId="0" borderId="0" xfId="0" applyFont="1" applyAlignment="1" quotePrefix="1">
      <alignment horizontal="center"/>
    </xf>
    <xf numFmtId="0" fontId="0" fillId="0" borderId="1" xfId="0" applyBorder="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xf numFmtId="0" fontId="0" fillId="0" borderId="1" xfId="0" applyBorder="1" applyAlignment="1" quotePrefix="1">
      <alignment horizontal="center"/>
    </xf>
    <xf numFmtId="0" fontId="0" fillId="0" borderId="0" xfId="0" applyAlignment="1">
      <alignment horizontal="center"/>
    </xf>
    <xf numFmtId="0" fontId="4" fillId="0" borderId="0" xfId="0" applyFont="1"/>
    <xf numFmtId="0" fontId="2" fillId="0" borderId="0" xfId="0" applyFont="1" applyAlignment="1">
      <alignment horizontal="left" wrapText="1"/>
    </xf>
    <xf numFmtId="0" fontId="2" fillId="0" borderId="0" xfId="0" applyFont="1" applyAlignment="1">
      <alignment horizontal="left"/>
    </xf>
    <xf numFmtId="3" fontId="0" fillId="0" borderId="0" xfId="0" applyNumberFormat="1" applyAlignment="1">
      <alignment horizontal="center"/>
    </xf>
    <xf numFmtId="3" fontId="2" fillId="0" borderId="0" xfId="0" applyNumberFormat="1" applyFont="1" applyAlignment="1">
      <alignment horizontal="center"/>
    </xf>
    <xf numFmtId="3" fontId="0" fillId="0" borderId="1" xfId="0" applyNumberFormat="1" applyFont="1" applyBorder="1" applyAlignment="1">
      <alignment horizontal="center"/>
    </xf>
    <xf numFmtId="3" fontId="0" fillId="0" borderId="0" xfId="0" applyNumberFormat="1" applyFont="1" applyAlignment="1">
      <alignment horizontal="center"/>
    </xf>
    <xf numFmtId="3" fontId="0" fillId="0" borderId="1" xfId="0" applyNumberFormat="1" applyBorder="1" applyAlignment="1">
      <alignment horizontal="center"/>
    </xf>
    <xf numFmtId="0" fontId="2" fillId="3" borderId="0" xfId="20" applyFont="1" applyFill="1">
      <alignment/>
      <protection/>
    </xf>
    <xf numFmtId="3" fontId="1" fillId="3" borderId="0" xfId="20" applyNumberFormat="1" applyFill="1">
      <alignment/>
      <protection/>
    </xf>
    <xf numFmtId="0" fontId="1" fillId="3" borderId="0" xfId="20" applyFill="1">
      <alignment/>
      <protection/>
    </xf>
    <xf numFmtId="0" fontId="1" fillId="3" borderId="0" xfId="20" applyFill="1" applyAlignment="1">
      <alignment horizontal="center"/>
      <protection/>
    </xf>
    <xf numFmtId="0" fontId="7" fillId="3" borderId="0" xfId="20" applyFont="1" applyFill="1" applyAlignment="1">
      <alignment horizontal="center"/>
      <protection/>
    </xf>
    <xf numFmtId="3" fontId="7" fillId="3" borderId="0" xfId="20" applyNumberFormat="1" applyFont="1" applyFill="1" applyAlignment="1">
      <alignment horizontal="center"/>
      <protection/>
    </xf>
    <xf numFmtId="0" fontId="8" fillId="3" borderId="0" xfId="20" applyFont="1" applyFill="1">
      <alignment/>
      <protection/>
    </xf>
    <xf numFmtId="0" fontId="1" fillId="3" borderId="0" xfId="20" applyFill="1" applyAlignment="1">
      <alignment vertical="center"/>
      <protection/>
    </xf>
    <xf numFmtId="0" fontId="9" fillId="4" borderId="2" xfId="20" applyFont="1" applyFill="1" applyBorder="1" applyAlignment="1">
      <alignment vertical="center"/>
      <protection/>
    </xf>
    <xf numFmtId="3" fontId="9" fillId="4" borderId="2" xfId="20" applyNumberFormat="1" applyFont="1" applyFill="1" applyBorder="1" applyAlignment="1">
      <alignment horizontal="center" vertical="center"/>
      <protection/>
    </xf>
    <xf numFmtId="0" fontId="2" fillId="3" borderId="0" xfId="20" applyFont="1" applyFill="1" applyAlignment="1">
      <alignment vertical="center"/>
      <protection/>
    </xf>
    <xf numFmtId="0" fontId="11" fillId="5" borderId="0" xfId="21" applyFont="1" applyFill="1">
      <alignment/>
      <protection/>
    </xf>
    <xf numFmtId="3" fontId="10" fillId="5" borderId="0" xfId="21" applyNumberFormat="1" applyFill="1">
      <alignment/>
      <protection/>
    </xf>
    <xf numFmtId="165" fontId="0" fillId="3" borderId="0" xfId="22" applyNumberFormat="1" applyFont="1" applyFill="1" applyBorder="1" applyAlignment="1" applyProtection="1">
      <alignment/>
      <protection/>
    </xf>
    <xf numFmtId="0" fontId="14" fillId="0" borderId="0" xfId="0" applyFont="1"/>
    <xf numFmtId="0" fontId="2" fillId="6" borderId="0" xfId="0" applyFont="1" applyFill="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0" fillId="0" borderId="0" xfId="0" applyAlignment="1">
      <alignment horizontal="left"/>
    </xf>
    <xf numFmtId="3" fontId="16" fillId="0" borderId="0" xfId="0" applyNumberFormat="1" applyFont="1" applyAlignment="1">
      <alignment wrapText="1"/>
    </xf>
    <xf numFmtId="0" fontId="9" fillId="0" borderId="0" xfId="0" applyFont="1"/>
    <xf numFmtId="0" fontId="17" fillId="0" borderId="0" xfId="0" applyFont="1"/>
    <xf numFmtId="0" fontId="9" fillId="0" borderId="0" xfId="0" applyFont="1" applyAlignment="1">
      <alignment wrapText="1"/>
    </xf>
    <xf numFmtId="3" fontId="2" fillId="3" borderId="3" xfId="20" applyNumberFormat="1" applyFont="1" applyFill="1" applyBorder="1" applyAlignment="1">
      <alignment horizontal="center" vertical="center"/>
      <protection/>
    </xf>
    <xf numFmtId="0" fontId="9" fillId="4" borderId="4" xfId="20" applyFont="1" applyFill="1" applyBorder="1" applyAlignment="1">
      <alignment vertical="center"/>
      <protection/>
    </xf>
    <xf numFmtId="3" fontId="9" fillId="4" borderId="4" xfId="20" applyNumberFormat="1" applyFont="1" applyFill="1" applyBorder="1" applyAlignment="1">
      <alignment horizontal="center" vertical="center"/>
      <protection/>
    </xf>
    <xf numFmtId="0" fontId="18" fillId="7" borderId="5" xfId="20" applyFont="1" applyFill="1" applyBorder="1" applyAlignment="1">
      <alignment vertical="center"/>
      <protection/>
    </xf>
    <xf numFmtId="3" fontId="18" fillId="7" borderId="5" xfId="20" applyNumberFormat="1" applyFont="1" applyFill="1" applyBorder="1" applyAlignment="1">
      <alignment horizontal="center" vertical="center"/>
      <protection/>
    </xf>
    <xf numFmtId="3" fontId="16" fillId="0" borderId="0" xfId="0" applyNumberFormat="1" applyFont="1" applyAlignment="1">
      <alignment horizontal="right"/>
    </xf>
    <xf numFmtId="0" fontId="19" fillId="0" borderId="0" xfId="0" applyFont="1"/>
    <xf numFmtId="3" fontId="2" fillId="0" borderId="0" xfId="0" applyNumberFormat="1" applyFont="1"/>
    <xf numFmtId="0" fontId="2" fillId="0" borderId="0" xfId="0" applyFont="1" applyAlignment="1">
      <alignment horizontal="center" vertical="center"/>
    </xf>
    <xf numFmtId="0" fontId="2" fillId="8" borderId="0" xfId="0" applyFont="1" applyFill="1" applyAlignment="1">
      <alignment horizontal="center"/>
    </xf>
    <xf numFmtId="0" fontId="2" fillId="8" borderId="0" xfId="0" applyFont="1" applyFill="1"/>
    <xf numFmtId="0" fontId="0" fillId="8" borderId="0" xfId="0" applyFill="1" applyAlignment="1">
      <alignment horizontal="center"/>
    </xf>
    <xf numFmtId="0" fontId="3" fillId="8" borderId="0" xfId="0" applyFont="1" applyFill="1" applyAlignment="1">
      <alignment wrapText="1"/>
    </xf>
    <xf numFmtId="0" fontId="3" fillId="8" borderId="0" xfId="0" applyFont="1" applyFill="1" applyAlignment="1">
      <alignment wrapText="1"/>
    </xf>
    <xf numFmtId="16" fontId="0" fillId="8" borderId="0" xfId="0" applyNumberFormat="1" applyFill="1" applyAlignment="1">
      <alignment horizontal="center"/>
    </xf>
    <xf numFmtId="0" fontId="2" fillId="9" borderId="0" xfId="0" applyFont="1" applyFill="1" applyAlignment="1">
      <alignment horizontal="center"/>
    </xf>
    <xf numFmtId="0" fontId="2" fillId="9" borderId="0" xfId="0" applyFont="1" applyFill="1" applyAlignment="1">
      <alignment wrapText="1"/>
    </xf>
    <xf numFmtId="0" fontId="0" fillId="9" borderId="0" xfId="0" applyFill="1" applyAlignment="1">
      <alignment horizontal="center"/>
    </xf>
    <xf numFmtId="16" fontId="0" fillId="9" borderId="0" xfId="0" applyNumberFormat="1" applyFill="1" applyAlignment="1">
      <alignment horizontal="center"/>
    </xf>
    <xf numFmtId="0" fontId="3" fillId="9" borderId="0" xfId="0" applyFont="1" applyFill="1" applyAlignment="1">
      <alignment wrapText="1"/>
    </xf>
    <xf numFmtId="0" fontId="9" fillId="8" borderId="0" xfId="0" applyFont="1" applyFill="1"/>
    <xf numFmtId="0" fontId="9" fillId="9" borderId="0" xfId="0" applyFont="1" applyFill="1"/>
    <xf numFmtId="0" fontId="17" fillId="9" borderId="0" xfId="0" applyFont="1" applyFill="1" applyAlignment="1">
      <alignment wrapText="1"/>
    </xf>
    <xf numFmtId="16" fontId="0" fillId="8" borderId="0" xfId="0" applyNumberFormat="1" applyFill="1" applyAlignment="1">
      <alignment horizontal="center" vertical="top"/>
    </xf>
    <xf numFmtId="0" fontId="17" fillId="8" borderId="0" xfId="0" applyFont="1" applyFill="1" applyAlignment="1">
      <alignment wrapText="1"/>
    </xf>
    <xf numFmtId="0" fontId="17" fillId="8" borderId="0" xfId="0" applyFont="1" applyFill="1"/>
    <xf numFmtId="16" fontId="0" fillId="9" borderId="0" xfId="0" applyNumberFormat="1" applyFont="1" applyFill="1" applyAlignment="1">
      <alignment horizontal="center" vertical="top"/>
    </xf>
    <xf numFmtId="0" fontId="17" fillId="9" borderId="0" xfId="0" applyFont="1" applyFill="1" applyAlignment="1">
      <alignment vertical="center" wrapText="1"/>
    </xf>
    <xf numFmtId="0" fontId="0" fillId="8" borderId="0" xfId="0" applyFill="1" applyAlignment="1">
      <alignment horizontal="right" vertical="center"/>
    </xf>
    <xf numFmtId="0" fontId="2" fillId="10" borderId="0" xfId="0" applyFont="1" applyFill="1" applyAlignment="1">
      <alignment horizontal="left"/>
    </xf>
    <xf numFmtId="0" fontId="0" fillId="9" borderId="0" xfId="0" applyFill="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vertical="center"/>
    </xf>
    <xf numFmtId="0" fontId="0" fillId="8" borderId="0" xfId="0" applyFill="1" applyAlignment="1">
      <alignment horizontal="center" vertical="center"/>
    </xf>
    <xf numFmtId="3" fontId="0" fillId="8" borderId="0" xfId="0" applyNumberFormat="1" applyFont="1" applyFill="1" applyAlignment="1">
      <alignment horizontal="center" vertical="center"/>
    </xf>
    <xf numFmtId="0" fontId="3" fillId="8" borderId="0" xfId="0" applyFont="1" applyFill="1" applyAlignment="1">
      <alignment vertical="center" wrapText="1"/>
    </xf>
    <xf numFmtId="3" fontId="0" fillId="8" borderId="0" xfId="0" applyNumberFormat="1" applyFill="1" applyAlignment="1">
      <alignment horizontal="center" vertical="center"/>
    </xf>
    <xf numFmtId="0" fontId="3" fillId="8" borderId="0" xfId="0" applyFont="1" applyFill="1" applyAlignment="1">
      <alignment vertical="center" wrapText="1"/>
    </xf>
    <xf numFmtId="0" fontId="2" fillId="9" borderId="0" xfId="0" applyFont="1" applyFill="1" applyAlignment="1">
      <alignment horizontal="center" vertical="center"/>
    </xf>
    <xf numFmtId="0" fontId="2" fillId="9" borderId="0" xfId="0" applyFont="1" applyFill="1" applyAlignment="1">
      <alignment vertical="center" wrapText="1"/>
    </xf>
    <xf numFmtId="0" fontId="0" fillId="9" borderId="0" xfId="0" applyFill="1" applyAlignment="1">
      <alignment horizontal="center" vertical="center"/>
    </xf>
    <xf numFmtId="3" fontId="0" fillId="9" borderId="0" xfId="0" applyNumberFormat="1" applyFill="1" applyAlignment="1">
      <alignment horizontal="center" vertical="center"/>
    </xf>
    <xf numFmtId="16" fontId="0" fillId="9" borderId="0" xfId="0" applyNumberFormat="1" applyFill="1" applyAlignment="1">
      <alignment horizontal="center" vertical="center"/>
    </xf>
    <xf numFmtId="0" fontId="3" fillId="9" borderId="0" xfId="0" applyFont="1" applyFill="1" applyAlignment="1">
      <alignment vertical="center" wrapText="1"/>
    </xf>
    <xf numFmtId="0" fontId="0" fillId="0" borderId="0" xfId="0" applyAlignment="1">
      <alignment horizontal="center" vertical="center"/>
    </xf>
    <xf numFmtId="3" fontId="0" fillId="0" borderId="0" xfId="0" applyNumberFormat="1" applyAlignment="1">
      <alignment horizontal="center" vertical="center"/>
    </xf>
    <xf numFmtId="16" fontId="0" fillId="8" borderId="0" xfId="0" applyNumberFormat="1" applyFill="1" applyAlignment="1">
      <alignment horizontal="center" vertical="center"/>
    </xf>
    <xf numFmtId="0" fontId="9" fillId="9" borderId="0" xfId="0" applyFont="1" applyFill="1" applyAlignment="1">
      <alignment vertical="center"/>
    </xf>
    <xf numFmtId="0" fontId="9" fillId="8" borderId="0" xfId="0" applyFont="1" applyFill="1" applyAlignment="1">
      <alignment vertical="center"/>
    </xf>
    <xf numFmtId="0" fontId="17" fillId="8" borderId="0" xfId="0" applyFont="1" applyFill="1" applyAlignment="1">
      <alignment vertical="center" wrapText="1"/>
    </xf>
    <xf numFmtId="0" fontId="17" fillId="8" borderId="0" xfId="0" applyFont="1" applyFill="1" applyAlignment="1">
      <alignment vertical="center"/>
    </xf>
    <xf numFmtId="0" fontId="17" fillId="0" borderId="0" xfId="0" applyFont="1" applyAlignment="1">
      <alignment vertical="center"/>
    </xf>
    <xf numFmtId="16" fontId="0" fillId="9" borderId="0" xfId="0" applyNumberFormat="1" applyFont="1" applyFill="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2" fillId="0" borderId="0" xfId="0" applyFont="1" applyAlignment="1" quotePrefix="1">
      <alignment horizontal="center" vertical="center"/>
    </xf>
    <xf numFmtId="3" fontId="2" fillId="0" borderId="0" xfId="0" applyNumberFormat="1" applyFont="1" applyAlignment="1">
      <alignment horizontal="center" vertical="center"/>
    </xf>
    <xf numFmtId="44" fontId="0" fillId="8" borderId="0" xfId="24" applyFont="1" applyFill="1" applyAlignment="1">
      <alignment horizontal="center" vertical="center"/>
    </xf>
    <xf numFmtId="44" fontId="0" fillId="0" borderId="0" xfId="24" applyFont="1" applyFill="1" applyAlignment="1">
      <alignment horizontal="center" vertical="center"/>
    </xf>
    <xf numFmtId="0" fontId="0" fillId="0" borderId="6" xfId="0" applyBorder="1" applyAlignment="1">
      <alignment horizontal="center" vertical="center"/>
    </xf>
    <xf numFmtId="44" fontId="0" fillId="4" borderId="0" xfId="24" applyFont="1" applyFill="1" applyAlignment="1">
      <alignment horizontal="center" vertical="center"/>
    </xf>
    <xf numFmtId="44" fontId="0" fillId="9" borderId="0" xfId="24" applyFont="1" applyFill="1" applyAlignment="1">
      <alignment horizontal="center" vertical="center"/>
    </xf>
    <xf numFmtId="44" fontId="0" fillId="8" borderId="0" xfId="24" applyFont="1" applyFill="1" applyAlignment="1">
      <alignment horizontal="center" vertical="center"/>
    </xf>
    <xf numFmtId="44" fontId="0" fillId="0" borderId="0" xfId="24" applyFont="1" applyAlignment="1">
      <alignment horizontal="center" vertical="center"/>
    </xf>
    <xf numFmtId="0" fontId="20" fillId="4" borderId="0" xfId="0" applyFont="1" applyFill="1" applyAlignment="1">
      <alignment horizontal="center" wrapText="1"/>
    </xf>
    <xf numFmtId="0" fontId="16" fillId="0" borderId="0" xfId="0" applyFont="1" applyAlignment="1">
      <alignment horizontal="center"/>
    </xf>
    <xf numFmtId="0" fontId="0" fillId="9" borderId="0" xfId="0" applyFill="1" applyAlignment="1">
      <alignment vertical="center"/>
    </xf>
    <xf numFmtId="0" fontId="0" fillId="8" borderId="0" xfId="0" applyFill="1" applyAlignment="1">
      <alignment vertical="center"/>
    </xf>
    <xf numFmtId="44" fontId="0" fillId="0" borderId="0" xfId="24" applyFont="1" applyFill="1" applyAlignment="1">
      <alignment horizontal="center" vertical="center"/>
    </xf>
    <xf numFmtId="0" fontId="3" fillId="3" borderId="0" xfId="0" applyFont="1" applyFill="1" applyAlignment="1">
      <alignment wrapText="1"/>
    </xf>
    <xf numFmtId="0" fontId="5" fillId="11" borderId="0" xfId="20" applyFont="1" applyFill="1" applyAlignment="1">
      <alignment horizontal="center" wrapText="1"/>
      <protection/>
    </xf>
    <xf numFmtId="0" fontId="6" fillId="3" borderId="0" xfId="20" applyFont="1" applyFill="1" applyAlignment="1">
      <alignment horizontal="center"/>
      <protection/>
    </xf>
    <xf numFmtId="0" fontId="6" fillId="0" borderId="0" xfId="20" applyFont="1">
      <alignment/>
      <protection/>
    </xf>
    <xf numFmtId="0" fontId="7" fillId="3" borderId="0" xfId="20" applyFont="1" applyFill="1" applyAlignment="1">
      <alignment horizontal="center"/>
      <protection/>
    </xf>
    <xf numFmtId="0" fontId="0" fillId="9" borderId="0" xfId="0" applyFill="1" applyAlignment="1">
      <alignment horizontal="center" vertical="center" wrapText="1"/>
    </xf>
    <xf numFmtId="0" fontId="0" fillId="0" borderId="0" xfId="0" applyAlignment="1" quotePrefix="1">
      <alignment horizontal="center" vertical="center"/>
    </xf>
    <xf numFmtId="0" fontId="0" fillId="9" borderId="0" xfId="0" applyFill="1" applyAlignment="1">
      <alignment horizontal="center" vertical="center"/>
    </xf>
    <xf numFmtId="0" fontId="0" fillId="8" borderId="0" xfId="0" applyFill="1" applyAlignment="1">
      <alignment horizontal="center" vertical="center" wrapText="1"/>
    </xf>
    <xf numFmtId="0" fontId="0" fillId="8" borderId="0" xfId="0" applyFill="1" applyAlignment="1">
      <alignment horizontal="center" vertical="center"/>
    </xf>
    <xf numFmtId="44" fontId="2" fillId="0" borderId="0" xfId="24" applyFont="1" applyAlignment="1">
      <alignment horizontal="right" vertical="center"/>
    </xf>
    <xf numFmtId="0" fontId="15" fillId="0" borderId="0" xfId="0" applyFont="1" applyAlignment="1">
      <alignment horizontal="center"/>
    </xf>
    <xf numFmtId="0" fontId="2" fillId="0" borderId="0" xfId="0" applyFont="1" applyAlignment="1">
      <alignment horizontal="center" vertical="center"/>
    </xf>
    <xf numFmtId="0" fontId="6" fillId="10" borderId="0" xfId="0" applyFont="1" applyFill="1" applyAlignment="1">
      <alignment horizontal="center" wrapText="1"/>
    </xf>
    <xf numFmtId="0" fontId="0" fillId="10" borderId="0" xfId="0" applyFill="1" applyAlignment="1">
      <alignment horizontal="left" wrapText="1"/>
    </xf>
    <xf numFmtId="0" fontId="0" fillId="10" borderId="0" xfId="0" applyFill="1" applyAlignment="1">
      <alignment horizontal="left"/>
    </xf>
    <xf numFmtId="0" fontId="0" fillId="0" borderId="0" xfId="0" applyAlignment="1">
      <alignment horizontal="left" wrapText="1"/>
    </xf>
    <xf numFmtId="0" fontId="0" fillId="0" borderId="0" xfId="0" applyAlignment="1">
      <alignment horizontal="left"/>
    </xf>
  </cellXfs>
  <cellStyles count="11">
    <cellStyle name="Normal" xfId="0"/>
    <cellStyle name="Percent" xfId="15"/>
    <cellStyle name="Currency" xfId="16"/>
    <cellStyle name="Currency [0]" xfId="17"/>
    <cellStyle name="Comma" xfId="18"/>
    <cellStyle name="Comma [0]" xfId="19"/>
    <cellStyle name="Normální 2" xfId="20"/>
    <cellStyle name="Normální 3" xfId="21"/>
    <cellStyle name="Měna 2" xfId="22"/>
    <cellStyle name="Styl 1" xfId="23"/>
    <cellStyle name="Měna"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zoomScale="85" zoomScaleNormal="85" workbookViewId="0" topLeftCell="A1">
      <selection activeCell="A2" sqref="A2:D2"/>
    </sheetView>
  </sheetViews>
  <sheetFormatPr defaultColWidth="9.140625" defaultRowHeight="15"/>
  <cols>
    <col min="1" max="1" width="53.140625" style="23" bestFit="1" customWidth="1"/>
    <col min="2" max="2" width="12.140625" style="22" customWidth="1"/>
    <col min="3" max="3" width="17.00390625" style="22" customWidth="1"/>
    <col min="4" max="4" width="16.28125" style="22" bestFit="1" customWidth="1"/>
    <col min="5" max="5" width="20.28125" style="23" customWidth="1"/>
    <col min="6" max="6" width="17.28125" style="23" customWidth="1"/>
    <col min="7" max="256" width="9.140625" style="23" customWidth="1"/>
    <col min="257" max="257" width="53.140625" style="23" bestFit="1" customWidth="1"/>
    <col min="258" max="258" width="12.140625" style="23" customWidth="1"/>
    <col min="259" max="259" width="17.00390625" style="23" customWidth="1"/>
    <col min="260" max="260" width="16.28125" style="23" bestFit="1" customWidth="1"/>
    <col min="261" max="261" width="20.28125" style="23" customWidth="1"/>
    <col min="262" max="262" width="17.28125" style="23" customWidth="1"/>
    <col min="263" max="512" width="9.140625" style="23" customWidth="1"/>
    <col min="513" max="513" width="53.140625" style="23" bestFit="1" customWidth="1"/>
    <col min="514" max="514" width="12.140625" style="23" customWidth="1"/>
    <col min="515" max="515" width="17.00390625" style="23" customWidth="1"/>
    <col min="516" max="516" width="16.28125" style="23" bestFit="1" customWidth="1"/>
    <col min="517" max="517" width="20.28125" style="23" customWidth="1"/>
    <col min="518" max="518" width="17.28125" style="23" customWidth="1"/>
    <col min="519" max="768" width="9.140625" style="23" customWidth="1"/>
    <col min="769" max="769" width="53.140625" style="23" bestFit="1" customWidth="1"/>
    <col min="770" max="770" width="12.140625" style="23" customWidth="1"/>
    <col min="771" max="771" width="17.00390625" style="23" customWidth="1"/>
    <col min="772" max="772" width="16.28125" style="23" bestFit="1" customWidth="1"/>
    <col min="773" max="773" width="20.28125" style="23" customWidth="1"/>
    <col min="774" max="774" width="17.28125" style="23" customWidth="1"/>
    <col min="775" max="1024" width="9.140625" style="23" customWidth="1"/>
    <col min="1025" max="1025" width="53.140625" style="23" bestFit="1" customWidth="1"/>
    <col min="1026" max="1026" width="12.140625" style="23" customWidth="1"/>
    <col min="1027" max="1027" width="17.00390625" style="23" customWidth="1"/>
    <col min="1028" max="1028" width="16.28125" style="23" bestFit="1" customWidth="1"/>
    <col min="1029" max="1029" width="20.28125" style="23" customWidth="1"/>
    <col min="1030" max="1030" width="17.28125" style="23" customWidth="1"/>
    <col min="1031" max="1280" width="9.140625" style="23" customWidth="1"/>
    <col min="1281" max="1281" width="53.140625" style="23" bestFit="1" customWidth="1"/>
    <col min="1282" max="1282" width="12.140625" style="23" customWidth="1"/>
    <col min="1283" max="1283" width="17.00390625" style="23" customWidth="1"/>
    <col min="1284" max="1284" width="16.28125" style="23" bestFit="1" customWidth="1"/>
    <col min="1285" max="1285" width="20.28125" style="23" customWidth="1"/>
    <col min="1286" max="1286" width="17.28125" style="23" customWidth="1"/>
    <col min="1287" max="1536" width="9.140625" style="23" customWidth="1"/>
    <col min="1537" max="1537" width="53.140625" style="23" bestFit="1" customWidth="1"/>
    <col min="1538" max="1538" width="12.140625" style="23" customWidth="1"/>
    <col min="1539" max="1539" width="17.00390625" style="23" customWidth="1"/>
    <col min="1540" max="1540" width="16.28125" style="23" bestFit="1" customWidth="1"/>
    <col min="1541" max="1541" width="20.28125" style="23" customWidth="1"/>
    <col min="1542" max="1542" width="17.28125" style="23" customWidth="1"/>
    <col min="1543" max="1792" width="9.140625" style="23" customWidth="1"/>
    <col min="1793" max="1793" width="53.140625" style="23" bestFit="1" customWidth="1"/>
    <col min="1794" max="1794" width="12.140625" style="23" customWidth="1"/>
    <col min="1795" max="1795" width="17.00390625" style="23" customWidth="1"/>
    <col min="1796" max="1796" width="16.28125" style="23" bestFit="1" customWidth="1"/>
    <col min="1797" max="1797" width="20.28125" style="23" customWidth="1"/>
    <col min="1798" max="1798" width="17.28125" style="23" customWidth="1"/>
    <col min="1799" max="2048" width="9.140625" style="23" customWidth="1"/>
    <col min="2049" max="2049" width="53.140625" style="23" bestFit="1" customWidth="1"/>
    <col min="2050" max="2050" width="12.140625" style="23" customWidth="1"/>
    <col min="2051" max="2051" width="17.00390625" style="23" customWidth="1"/>
    <col min="2052" max="2052" width="16.28125" style="23" bestFit="1" customWidth="1"/>
    <col min="2053" max="2053" width="20.28125" style="23" customWidth="1"/>
    <col min="2054" max="2054" width="17.28125" style="23" customWidth="1"/>
    <col min="2055" max="2304" width="9.140625" style="23" customWidth="1"/>
    <col min="2305" max="2305" width="53.140625" style="23" bestFit="1" customWidth="1"/>
    <col min="2306" max="2306" width="12.140625" style="23" customWidth="1"/>
    <col min="2307" max="2307" width="17.00390625" style="23" customWidth="1"/>
    <col min="2308" max="2308" width="16.28125" style="23" bestFit="1" customWidth="1"/>
    <col min="2309" max="2309" width="20.28125" style="23" customWidth="1"/>
    <col min="2310" max="2310" width="17.28125" style="23" customWidth="1"/>
    <col min="2311" max="2560" width="9.140625" style="23" customWidth="1"/>
    <col min="2561" max="2561" width="53.140625" style="23" bestFit="1" customWidth="1"/>
    <col min="2562" max="2562" width="12.140625" style="23" customWidth="1"/>
    <col min="2563" max="2563" width="17.00390625" style="23" customWidth="1"/>
    <col min="2564" max="2564" width="16.28125" style="23" bestFit="1" customWidth="1"/>
    <col min="2565" max="2565" width="20.28125" style="23" customWidth="1"/>
    <col min="2566" max="2566" width="17.28125" style="23" customWidth="1"/>
    <col min="2567" max="2816" width="9.140625" style="23" customWidth="1"/>
    <col min="2817" max="2817" width="53.140625" style="23" bestFit="1" customWidth="1"/>
    <col min="2818" max="2818" width="12.140625" style="23" customWidth="1"/>
    <col min="2819" max="2819" width="17.00390625" style="23" customWidth="1"/>
    <col min="2820" max="2820" width="16.28125" style="23" bestFit="1" customWidth="1"/>
    <col min="2821" max="2821" width="20.28125" style="23" customWidth="1"/>
    <col min="2822" max="2822" width="17.28125" style="23" customWidth="1"/>
    <col min="2823" max="3072" width="9.140625" style="23" customWidth="1"/>
    <col min="3073" max="3073" width="53.140625" style="23" bestFit="1" customWidth="1"/>
    <col min="3074" max="3074" width="12.140625" style="23" customWidth="1"/>
    <col min="3075" max="3075" width="17.00390625" style="23" customWidth="1"/>
    <col min="3076" max="3076" width="16.28125" style="23" bestFit="1" customWidth="1"/>
    <col min="3077" max="3077" width="20.28125" style="23" customWidth="1"/>
    <col min="3078" max="3078" width="17.28125" style="23" customWidth="1"/>
    <col min="3079" max="3328" width="9.140625" style="23" customWidth="1"/>
    <col min="3329" max="3329" width="53.140625" style="23" bestFit="1" customWidth="1"/>
    <col min="3330" max="3330" width="12.140625" style="23" customWidth="1"/>
    <col min="3331" max="3331" width="17.00390625" style="23" customWidth="1"/>
    <col min="3332" max="3332" width="16.28125" style="23" bestFit="1" customWidth="1"/>
    <col min="3333" max="3333" width="20.28125" style="23" customWidth="1"/>
    <col min="3334" max="3334" width="17.28125" style="23" customWidth="1"/>
    <col min="3335" max="3584" width="9.140625" style="23" customWidth="1"/>
    <col min="3585" max="3585" width="53.140625" style="23" bestFit="1" customWidth="1"/>
    <col min="3586" max="3586" width="12.140625" style="23" customWidth="1"/>
    <col min="3587" max="3587" width="17.00390625" style="23" customWidth="1"/>
    <col min="3588" max="3588" width="16.28125" style="23" bestFit="1" customWidth="1"/>
    <col min="3589" max="3589" width="20.28125" style="23" customWidth="1"/>
    <col min="3590" max="3590" width="17.28125" style="23" customWidth="1"/>
    <col min="3591" max="3840" width="9.140625" style="23" customWidth="1"/>
    <col min="3841" max="3841" width="53.140625" style="23" bestFit="1" customWidth="1"/>
    <col min="3842" max="3842" width="12.140625" style="23" customWidth="1"/>
    <col min="3843" max="3843" width="17.00390625" style="23" customWidth="1"/>
    <col min="3844" max="3844" width="16.28125" style="23" bestFit="1" customWidth="1"/>
    <col min="3845" max="3845" width="20.28125" style="23" customWidth="1"/>
    <col min="3846" max="3846" width="17.28125" style="23" customWidth="1"/>
    <col min="3847" max="4096" width="9.140625" style="23" customWidth="1"/>
    <col min="4097" max="4097" width="53.140625" style="23" bestFit="1" customWidth="1"/>
    <col min="4098" max="4098" width="12.140625" style="23" customWidth="1"/>
    <col min="4099" max="4099" width="17.00390625" style="23" customWidth="1"/>
    <col min="4100" max="4100" width="16.28125" style="23" bestFit="1" customWidth="1"/>
    <col min="4101" max="4101" width="20.28125" style="23" customWidth="1"/>
    <col min="4102" max="4102" width="17.28125" style="23" customWidth="1"/>
    <col min="4103" max="4352" width="9.140625" style="23" customWidth="1"/>
    <col min="4353" max="4353" width="53.140625" style="23" bestFit="1" customWidth="1"/>
    <col min="4354" max="4354" width="12.140625" style="23" customWidth="1"/>
    <col min="4355" max="4355" width="17.00390625" style="23" customWidth="1"/>
    <col min="4356" max="4356" width="16.28125" style="23" bestFit="1" customWidth="1"/>
    <col min="4357" max="4357" width="20.28125" style="23" customWidth="1"/>
    <col min="4358" max="4358" width="17.28125" style="23" customWidth="1"/>
    <col min="4359" max="4608" width="9.140625" style="23" customWidth="1"/>
    <col min="4609" max="4609" width="53.140625" style="23" bestFit="1" customWidth="1"/>
    <col min="4610" max="4610" width="12.140625" style="23" customWidth="1"/>
    <col min="4611" max="4611" width="17.00390625" style="23" customWidth="1"/>
    <col min="4612" max="4612" width="16.28125" style="23" bestFit="1" customWidth="1"/>
    <col min="4613" max="4613" width="20.28125" style="23" customWidth="1"/>
    <col min="4614" max="4614" width="17.28125" style="23" customWidth="1"/>
    <col min="4615" max="4864" width="9.140625" style="23" customWidth="1"/>
    <col min="4865" max="4865" width="53.140625" style="23" bestFit="1" customWidth="1"/>
    <col min="4866" max="4866" width="12.140625" style="23" customWidth="1"/>
    <col min="4867" max="4867" width="17.00390625" style="23" customWidth="1"/>
    <col min="4868" max="4868" width="16.28125" style="23" bestFit="1" customWidth="1"/>
    <col min="4869" max="4869" width="20.28125" style="23" customWidth="1"/>
    <col min="4870" max="4870" width="17.28125" style="23" customWidth="1"/>
    <col min="4871" max="5120" width="9.140625" style="23" customWidth="1"/>
    <col min="5121" max="5121" width="53.140625" style="23" bestFit="1" customWidth="1"/>
    <col min="5122" max="5122" width="12.140625" style="23" customWidth="1"/>
    <col min="5123" max="5123" width="17.00390625" style="23" customWidth="1"/>
    <col min="5124" max="5124" width="16.28125" style="23" bestFit="1" customWidth="1"/>
    <col min="5125" max="5125" width="20.28125" style="23" customWidth="1"/>
    <col min="5126" max="5126" width="17.28125" style="23" customWidth="1"/>
    <col min="5127" max="5376" width="9.140625" style="23" customWidth="1"/>
    <col min="5377" max="5377" width="53.140625" style="23" bestFit="1" customWidth="1"/>
    <col min="5378" max="5378" width="12.140625" style="23" customWidth="1"/>
    <col min="5379" max="5379" width="17.00390625" style="23" customWidth="1"/>
    <col min="5380" max="5380" width="16.28125" style="23" bestFit="1" customWidth="1"/>
    <col min="5381" max="5381" width="20.28125" style="23" customWidth="1"/>
    <col min="5382" max="5382" width="17.28125" style="23" customWidth="1"/>
    <col min="5383" max="5632" width="9.140625" style="23" customWidth="1"/>
    <col min="5633" max="5633" width="53.140625" style="23" bestFit="1" customWidth="1"/>
    <col min="5634" max="5634" width="12.140625" style="23" customWidth="1"/>
    <col min="5635" max="5635" width="17.00390625" style="23" customWidth="1"/>
    <col min="5636" max="5636" width="16.28125" style="23" bestFit="1" customWidth="1"/>
    <col min="5637" max="5637" width="20.28125" style="23" customWidth="1"/>
    <col min="5638" max="5638" width="17.28125" style="23" customWidth="1"/>
    <col min="5639" max="5888" width="9.140625" style="23" customWidth="1"/>
    <col min="5889" max="5889" width="53.140625" style="23" bestFit="1" customWidth="1"/>
    <col min="5890" max="5890" width="12.140625" style="23" customWidth="1"/>
    <col min="5891" max="5891" width="17.00390625" style="23" customWidth="1"/>
    <col min="5892" max="5892" width="16.28125" style="23" bestFit="1" customWidth="1"/>
    <col min="5893" max="5893" width="20.28125" style="23" customWidth="1"/>
    <col min="5894" max="5894" width="17.28125" style="23" customWidth="1"/>
    <col min="5895" max="6144" width="9.140625" style="23" customWidth="1"/>
    <col min="6145" max="6145" width="53.140625" style="23" bestFit="1" customWidth="1"/>
    <col min="6146" max="6146" width="12.140625" style="23" customWidth="1"/>
    <col min="6147" max="6147" width="17.00390625" style="23" customWidth="1"/>
    <col min="6148" max="6148" width="16.28125" style="23" bestFit="1" customWidth="1"/>
    <col min="6149" max="6149" width="20.28125" style="23" customWidth="1"/>
    <col min="6150" max="6150" width="17.28125" style="23" customWidth="1"/>
    <col min="6151" max="6400" width="9.140625" style="23" customWidth="1"/>
    <col min="6401" max="6401" width="53.140625" style="23" bestFit="1" customWidth="1"/>
    <col min="6402" max="6402" width="12.140625" style="23" customWidth="1"/>
    <col min="6403" max="6403" width="17.00390625" style="23" customWidth="1"/>
    <col min="6404" max="6404" width="16.28125" style="23" bestFit="1" customWidth="1"/>
    <col min="6405" max="6405" width="20.28125" style="23" customWidth="1"/>
    <col min="6406" max="6406" width="17.28125" style="23" customWidth="1"/>
    <col min="6407" max="6656" width="9.140625" style="23" customWidth="1"/>
    <col min="6657" max="6657" width="53.140625" style="23" bestFit="1" customWidth="1"/>
    <col min="6658" max="6658" width="12.140625" style="23" customWidth="1"/>
    <col min="6659" max="6659" width="17.00390625" style="23" customWidth="1"/>
    <col min="6660" max="6660" width="16.28125" style="23" bestFit="1" customWidth="1"/>
    <col min="6661" max="6661" width="20.28125" style="23" customWidth="1"/>
    <col min="6662" max="6662" width="17.28125" style="23" customWidth="1"/>
    <col min="6663" max="6912" width="9.140625" style="23" customWidth="1"/>
    <col min="6913" max="6913" width="53.140625" style="23" bestFit="1" customWidth="1"/>
    <col min="6914" max="6914" width="12.140625" style="23" customWidth="1"/>
    <col min="6915" max="6915" width="17.00390625" style="23" customWidth="1"/>
    <col min="6916" max="6916" width="16.28125" style="23" bestFit="1" customWidth="1"/>
    <col min="6917" max="6917" width="20.28125" style="23" customWidth="1"/>
    <col min="6918" max="6918" width="17.28125" style="23" customWidth="1"/>
    <col min="6919" max="7168" width="9.140625" style="23" customWidth="1"/>
    <col min="7169" max="7169" width="53.140625" style="23" bestFit="1" customWidth="1"/>
    <col min="7170" max="7170" width="12.140625" style="23" customWidth="1"/>
    <col min="7171" max="7171" width="17.00390625" style="23" customWidth="1"/>
    <col min="7172" max="7172" width="16.28125" style="23" bestFit="1" customWidth="1"/>
    <col min="7173" max="7173" width="20.28125" style="23" customWidth="1"/>
    <col min="7174" max="7174" width="17.28125" style="23" customWidth="1"/>
    <col min="7175" max="7424" width="9.140625" style="23" customWidth="1"/>
    <col min="7425" max="7425" width="53.140625" style="23" bestFit="1" customWidth="1"/>
    <col min="7426" max="7426" width="12.140625" style="23" customWidth="1"/>
    <col min="7427" max="7427" width="17.00390625" style="23" customWidth="1"/>
    <col min="7428" max="7428" width="16.28125" style="23" bestFit="1" customWidth="1"/>
    <col min="7429" max="7429" width="20.28125" style="23" customWidth="1"/>
    <col min="7430" max="7430" width="17.28125" style="23" customWidth="1"/>
    <col min="7431" max="7680" width="9.140625" style="23" customWidth="1"/>
    <col min="7681" max="7681" width="53.140625" style="23" bestFit="1" customWidth="1"/>
    <col min="7682" max="7682" width="12.140625" style="23" customWidth="1"/>
    <col min="7683" max="7683" width="17.00390625" style="23" customWidth="1"/>
    <col min="7684" max="7684" width="16.28125" style="23" bestFit="1" customWidth="1"/>
    <col min="7685" max="7685" width="20.28125" style="23" customWidth="1"/>
    <col min="7686" max="7686" width="17.28125" style="23" customWidth="1"/>
    <col min="7687" max="7936" width="9.140625" style="23" customWidth="1"/>
    <col min="7937" max="7937" width="53.140625" style="23" bestFit="1" customWidth="1"/>
    <col min="7938" max="7938" width="12.140625" style="23" customWidth="1"/>
    <col min="7939" max="7939" width="17.00390625" style="23" customWidth="1"/>
    <col min="7940" max="7940" width="16.28125" style="23" bestFit="1" customWidth="1"/>
    <col min="7941" max="7941" width="20.28125" style="23" customWidth="1"/>
    <col min="7942" max="7942" width="17.28125" style="23" customWidth="1"/>
    <col min="7943" max="8192" width="9.140625" style="23" customWidth="1"/>
    <col min="8193" max="8193" width="53.140625" style="23" bestFit="1" customWidth="1"/>
    <col min="8194" max="8194" width="12.140625" style="23" customWidth="1"/>
    <col min="8195" max="8195" width="17.00390625" style="23" customWidth="1"/>
    <col min="8196" max="8196" width="16.28125" style="23" bestFit="1" customWidth="1"/>
    <col min="8197" max="8197" width="20.28125" style="23" customWidth="1"/>
    <col min="8198" max="8198" width="17.28125" style="23" customWidth="1"/>
    <col min="8199" max="8448" width="9.140625" style="23" customWidth="1"/>
    <col min="8449" max="8449" width="53.140625" style="23" bestFit="1" customWidth="1"/>
    <col min="8450" max="8450" width="12.140625" style="23" customWidth="1"/>
    <col min="8451" max="8451" width="17.00390625" style="23" customWidth="1"/>
    <col min="8452" max="8452" width="16.28125" style="23" bestFit="1" customWidth="1"/>
    <col min="8453" max="8453" width="20.28125" style="23" customWidth="1"/>
    <col min="8454" max="8454" width="17.28125" style="23" customWidth="1"/>
    <col min="8455" max="8704" width="9.140625" style="23" customWidth="1"/>
    <col min="8705" max="8705" width="53.140625" style="23" bestFit="1" customWidth="1"/>
    <col min="8706" max="8706" width="12.140625" style="23" customWidth="1"/>
    <col min="8707" max="8707" width="17.00390625" style="23" customWidth="1"/>
    <col min="8708" max="8708" width="16.28125" style="23" bestFit="1" customWidth="1"/>
    <col min="8709" max="8709" width="20.28125" style="23" customWidth="1"/>
    <col min="8710" max="8710" width="17.28125" style="23" customWidth="1"/>
    <col min="8711" max="8960" width="9.140625" style="23" customWidth="1"/>
    <col min="8961" max="8961" width="53.140625" style="23" bestFit="1" customWidth="1"/>
    <col min="8962" max="8962" width="12.140625" style="23" customWidth="1"/>
    <col min="8963" max="8963" width="17.00390625" style="23" customWidth="1"/>
    <col min="8964" max="8964" width="16.28125" style="23" bestFit="1" customWidth="1"/>
    <col min="8965" max="8965" width="20.28125" style="23" customWidth="1"/>
    <col min="8966" max="8966" width="17.28125" style="23" customWidth="1"/>
    <col min="8967" max="9216" width="9.140625" style="23" customWidth="1"/>
    <col min="9217" max="9217" width="53.140625" style="23" bestFit="1" customWidth="1"/>
    <col min="9218" max="9218" width="12.140625" style="23" customWidth="1"/>
    <col min="9219" max="9219" width="17.00390625" style="23" customWidth="1"/>
    <col min="9220" max="9220" width="16.28125" style="23" bestFit="1" customWidth="1"/>
    <col min="9221" max="9221" width="20.28125" style="23" customWidth="1"/>
    <col min="9222" max="9222" width="17.28125" style="23" customWidth="1"/>
    <col min="9223" max="9472" width="9.140625" style="23" customWidth="1"/>
    <col min="9473" max="9473" width="53.140625" style="23" bestFit="1" customWidth="1"/>
    <col min="9474" max="9474" width="12.140625" style="23" customWidth="1"/>
    <col min="9475" max="9475" width="17.00390625" style="23" customWidth="1"/>
    <col min="9476" max="9476" width="16.28125" style="23" bestFit="1" customWidth="1"/>
    <col min="9477" max="9477" width="20.28125" style="23" customWidth="1"/>
    <col min="9478" max="9478" width="17.28125" style="23" customWidth="1"/>
    <col min="9479" max="9728" width="9.140625" style="23" customWidth="1"/>
    <col min="9729" max="9729" width="53.140625" style="23" bestFit="1" customWidth="1"/>
    <col min="9730" max="9730" width="12.140625" style="23" customWidth="1"/>
    <col min="9731" max="9731" width="17.00390625" style="23" customWidth="1"/>
    <col min="9732" max="9732" width="16.28125" style="23" bestFit="1" customWidth="1"/>
    <col min="9733" max="9733" width="20.28125" style="23" customWidth="1"/>
    <col min="9734" max="9734" width="17.28125" style="23" customWidth="1"/>
    <col min="9735" max="9984" width="9.140625" style="23" customWidth="1"/>
    <col min="9985" max="9985" width="53.140625" style="23" bestFit="1" customWidth="1"/>
    <col min="9986" max="9986" width="12.140625" style="23" customWidth="1"/>
    <col min="9987" max="9987" width="17.00390625" style="23" customWidth="1"/>
    <col min="9988" max="9988" width="16.28125" style="23" bestFit="1" customWidth="1"/>
    <col min="9989" max="9989" width="20.28125" style="23" customWidth="1"/>
    <col min="9990" max="9990" width="17.28125" style="23" customWidth="1"/>
    <col min="9991" max="10240" width="9.140625" style="23" customWidth="1"/>
    <col min="10241" max="10241" width="53.140625" style="23" bestFit="1" customWidth="1"/>
    <col min="10242" max="10242" width="12.140625" style="23" customWidth="1"/>
    <col min="10243" max="10243" width="17.00390625" style="23" customWidth="1"/>
    <col min="10244" max="10244" width="16.28125" style="23" bestFit="1" customWidth="1"/>
    <col min="10245" max="10245" width="20.28125" style="23" customWidth="1"/>
    <col min="10246" max="10246" width="17.28125" style="23" customWidth="1"/>
    <col min="10247" max="10496" width="9.140625" style="23" customWidth="1"/>
    <col min="10497" max="10497" width="53.140625" style="23" bestFit="1" customWidth="1"/>
    <col min="10498" max="10498" width="12.140625" style="23" customWidth="1"/>
    <col min="10499" max="10499" width="17.00390625" style="23" customWidth="1"/>
    <col min="10500" max="10500" width="16.28125" style="23" bestFit="1" customWidth="1"/>
    <col min="10501" max="10501" width="20.28125" style="23" customWidth="1"/>
    <col min="10502" max="10502" width="17.28125" style="23" customWidth="1"/>
    <col min="10503" max="10752" width="9.140625" style="23" customWidth="1"/>
    <col min="10753" max="10753" width="53.140625" style="23" bestFit="1" customWidth="1"/>
    <col min="10754" max="10754" width="12.140625" style="23" customWidth="1"/>
    <col min="10755" max="10755" width="17.00390625" style="23" customWidth="1"/>
    <col min="10756" max="10756" width="16.28125" style="23" bestFit="1" customWidth="1"/>
    <col min="10757" max="10757" width="20.28125" style="23" customWidth="1"/>
    <col min="10758" max="10758" width="17.28125" style="23" customWidth="1"/>
    <col min="10759" max="11008" width="9.140625" style="23" customWidth="1"/>
    <col min="11009" max="11009" width="53.140625" style="23" bestFit="1" customWidth="1"/>
    <col min="11010" max="11010" width="12.140625" style="23" customWidth="1"/>
    <col min="11011" max="11011" width="17.00390625" style="23" customWidth="1"/>
    <col min="11012" max="11012" width="16.28125" style="23" bestFit="1" customWidth="1"/>
    <col min="11013" max="11013" width="20.28125" style="23" customWidth="1"/>
    <col min="11014" max="11014" width="17.28125" style="23" customWidth="1"/>
    <col min="11015" max="11264" width="9.140625" style="23" customWidth="1"/>
    <col min="11265" max="11265" width="53.140625" style="23" bestFit="1" customWidth="1"/>
    <col min="11266" max="11266" width="12.140625" style="23" customWidth="1"/>
    <col min="11267" max="11267" width="17.00390625" style="23" customWidth="1"/>
    <col min="11268" max="11268" width="16.28125" style="23" bestFit="1" customWidth="1"/>
    <col min="11269" max="11269" width="20.28125" style="23" customWidth="1"/>
    <col min="11270" max="11270" width="17.28125" style="23" customWidth="1"/>
    <col min="11271" max="11520" width="9.140625" style="23" customWidth="1"/>
    <col min="11521" max="11521" width="53.140625" style="23" bestFit="1" customWidth="1"/>
    <col min="11522" max="11522" width="12.140625" style="23" customWidth="1"/>
    <col min="11523" max="11523" width="17.00390625" style="23" customWidth="1"/>
    <col min="11524" max="11524" width="16.28125" style="23" bestFit="1" customWidth="1"/>
    <col min="11525" max="11525" width="20.28125" style="23" customWidth="1"/>
    <col min="11526" max="11526" width="17.28125" style="23" customWidth="1"/>
    <col min="11527" max="11776" width="9.140625" style="23" customWidth="1"/>
    <col min="11777" max="11777" width="53.140625" style="23" bestFit="1" customWidth="1"/>
    <col min="11778" max="11778" width="12.140625" style="23" customWidth="1"/>
    <col min="11779" max="11779" width="17.00390625" style="23" customWidth="1"/>
    <col min="11780" max="11780" width="16.28125" style="23" bestFit="1" customWidth="1"/>
    <col min="11781" max="11781" width="20.28125" style="23" customWidth="1"/>
    <col min="11782" max="11782" width="17.28125" style="23" customWidth="1"/>
    <col min="11783" max="12032" width="9.140625" style="23" customWidth="1"/>
    <col min="12033" max="12033" width="53.140625" style="23" bestFit="1" customWidth="1"/>
    <col min="12034" max="12034" width="12.140625" style="23" customWidth="1"/>
    <col min="12035" max="12035" width="17.00390625" style="23" customWidth="1"/>
    <col min="12036" max="12036" width="16.28125" style="23" bestFit="1" customWidth="1"/>
    <col min="12037" max="12037" width="20.28125" style="23" customWidth="1"/>
    <col min="12038" max="12038" width="17.28125" style="23" customWidth="1"/>
    <col min="12039" max="12288" width="9.140625" style="23" customWidth="1"/>
    <col min="12289" max="12289" width="53.140625" style="23" bestFit="1" customWidth="1"/>
    <col min="12290" max="12290" width="12.140625" style="23" customWidth="1"/>
    <col min="12291" max="12291" width="17.00390625" style="23" customWidth="1"/>
    <col min="12292" max="12292" width="16.28125" style="23" bestFit="1" customWidth="1"/>
    <col min="12293" max="12293" width="20.28125" style="23" customWidth="1"/>
    <col min="12294" max="12294" width="17.28125" style="23" customWidth="1"/>
    <col min="12295" max="12544" width="9.140625" style="23" customWidth="1"/>
    <col min="12545" max="12545" width="53.140625" style="23" bestFit="1" customWidth="1"/>
    <col min="12546" max="12546" width="12.140625" style="23" customWidth="1"/>
    <col min="12547" max="12547" width="17.00390625" style="23" customWidth="1"/>
    <col min="12548" max="12548" width="16.28125" style="23" bestFit="1" customWidth="1"/>
    <col min="12549" max="12549" width="20.28125" style="23" customWidth="1"/>
    <col min="12550" max="12550" width="17.28125" style="23" customWidth="1"/>
    <col min="12551" max="12800" width="9.140625" style="23" customWidth="1"/>
    <col min="12801" max="12801" width="53.140625" style="23" bestFit="1" customWidth="1"/>
    <col min="12802" max="12802" width="12.140625" style="23" customWidth="1"/>
    <col min="12803" max="12803" width="17.00390625" style="23" customWidth="1"/>
    <col min="12804" max="12804" width="16.28125" style="23" bestFit="1" customWidth="1"/>
    <col min="12805" max="12805" width="20.28125" style="23" customWidth="1"/>
    <col min="12806" max="12806" width="17.28125" style="23" customWidth="1"/>
    <col min="12807" max="13056" width="9.140625" style="23" customWidth="1"/>
    <col min="13057" max="13057" width="53.140625" style="23" bestFit="1" customWidth="1"/>
    <col min="13058" max="13058" width="12.140625" style="23" customWidth="1"/>
    <col min="13059" max="13059" width="17.00390625" style="23" customWidth="1"/>
    <col min="13060" max="13060" width="16.28125" style="23" bestFit="1" customWidth="1"/>
    <col min="13061" max="13061" width="20.28125" style="23" customWidth="1"/>
    <col min="13062" max="13062" width="17.28125" style="23" customWidth="1"/>
    <col min="13063" max="13312" width="9.140625" style="23" customWidth="1"/>
    <col min="13313" max="13313" width="53.140625" style="23" bestFit="1" customWidth="1"/>
    <col min="13314" max="13314" width="12.140625" style="23" customWidth="1"/>
    <col min="13315" max="13315" width="17.00390625" style="23" customWidth="1"/>
    <col min="13316" max="13316" width="16.28125" style="23" bestFit="1" customWidth="1"/>
    <col min="13317" max="13317" width="20.28125" style="23" customWidth="1"/>
    <col min="13318" max="13318" width="17.28125" style="23" customWidth="1"/>
    <col min="13319" max="13568" width="9.140625" style="23" customWidth="1"/>
    <col min="13569" max="13569" width="53.140625" style="23" bestFit="1" customWidth="1"/>
    <col min="13570" max="13570" width="12.140625" style="23" customWidth="1"/>
    <col min="13571" max="13571" width="17.00390625" style="23" customWidth="1"/>
    <col min="13572" max="13572" width="16.28125" style="23" bestFit="1" customWidth="1"/>
    <col min="13573" max="13573" width="20.28125" style="23" customWidth="1"/>
    <col min="13574" max="13574" width="17.28125" style="23" customWidth="1"/>
    <col min="13575" max="13824" width="9.140625" style="23" customWidth="1"/>
    <col min="13825" max="13825" width="53.140625" style="23" bestFit="1" customWidth="1"/>
    <col min="13826" max="13826" width="12.140625" style="23" customWidth="1"/>
    <col min="13827" max="13827" width="17.00390625" style="23" customWidth="1"/>
    <col min="13828" max="13828" width="16.28125" style="23" bestFit="1" customWidth="1"/>
    <col min="13829" max="13829" width="20.28125" style="23" customWidth="1"/>
    <col min="13830" max="13830" width="17.28125" style="23" customWidth="1"/>
    <col min="13831" max="14080" width="9.140625" style="23" customWidth="1"/>
    <col min="14081" max="14081" width="53.140625" style="23" bestFit="1" customWidth="1"/>
    <col min="14082" max="14082" width="12.140625" style="23" customWidth="1"/>
    <col min="14083" max="14083" width="17.00390625" style="23" customWidth="1"/>
    <col min="14084" max="14084" width="16.28125" style="23" bestFit="1" customWidth="1"/>
    <col min="14085" max="14085" width="20.28125" style="23" customWidth="1"/>
    <col min="14086" max="14086" width="17.28125" style="23" customWidth="1"/>
    <col min="14087" max="14336" width="9.140625" style="23" customWidth="1"/>
    <col min="14337" max="14337" width="53.140625" style="23" bestFit="1" customWidth="1"/>
    <col min="14338" max="14338" width="12.140625" style="23" customWidth="1"/>
    <col min="14339" max="14339" width="17.00390625" style="23" customWidth="1"/>
    <col min="14340" max="14340" width="16.28125" style="23" bestFit="1" customWidth="1"/>
    <col min="14341" max="14341" width="20.28125" style="23" customWidth="1"/>
    <col min="14342" max="14342" width="17.28125" style="23" customWidth="1"/>
    <col min="14343" max="14592" width="9.140625" style="23" customWidth="1"/>
    <col min="14593" max="14593" width="53.140625" style="23" bestFit="1" customWidth="1"/>
    <col min="14594" max="14594" width="12.140625" style="23" customWidth="1"/>
    <col min="14595" max="14595" width="17.00390625" style="23" customWidth="1"/>
    <col min="14596" max="14596" width="16.28125" style="23" bestFit="1" customWidth="1"/>
    <col min="14597" max="14597" width="20.28125" style="23" customWidth="1"/>
    <col min="14598" max="14598" width="17.28125" style="23" customWidth="1"/>
    <col min="14599" max="14848" width="9.140625" style="23" customWidth="1"/>
    <col min="14849" max="14849" width="53.140625" style="23" bestFit="1" customWidth="1"/>
    <col min="14850" max="14850" width="12.140625" style="23" customWidth="1"/>
    <col min="14851" max="14851" width="17.00390625" style="23" customWidth="1"/>
    <col min="14852" max="14852" width="16.28125" style="23" bestFit="1" customWidth="1"/>
    <col min="14853" max="14853" width="20.28125" style="23" customWidth="1"/>
    <col min="14854" max="14854" width="17.28125" style="23" customWidth="1"/>
    <col min="14855" max="15104" width="9.140625" style="23" customWidth="1"/>
    <col min="15105" max="15105" width="53.140625" style="23" bestFit="1" customWidth="1"/>
    <col min="15106" max="15106" width="12.140625" style="23" customWidth="1"/>
    <col min="15107" max="15107" width="17.00390625" style="23" customWidth="1"/>
    <col min="15108" max="15108" width="16.28125" style="23" bestFit="1" customWidth="1"/>
    <col min="15109" max="15109" width="20.28125" style="23" customWidth="1"/>
    <col min="15110" max="15110" width="17.28125" style="23" customWidth="1"/>
    <col min="15111" max="15360" width="9.140625" style="23" customWidth="1"/>
    <col min="15361" max="15361" width="53.140625" style="23" bestFit="1" customWidth="1"/>
    <col min="15362" max="15362" width="12.140625" style="23" customWidth="1"/>
    <col min="15363" max="15363" width="17.00390625" style="23" customWidth="1"/>
    <col min="15364" max="15364" width="16.28125" style="23" bestFit="1" customWidth="1"/>
    <col min="15365" max="15365" width="20.28125" style="23" customWidth="1"/>
    <col min="15366" max="15366" width="17.28125" style="23" customWidth="1"/>
    <col min="15367" max="15616" width="9.140625" style="23" customWidth="1"/>
    <col min="15617" max="15617" width="53.140625" style="23" bestFit="1" customWidth="1"/>
    <col min="15618" max="15618" width="12.140625" style="23" customWidth="1"/>
    <col min="15619" max="15619" width="17.00390625" style="23" customWidth="1"/>
    <col min="15620" max="15620" width="16.28125" style="23" bestFit="1" customWidth="1"/>
    <col min="15621" max="15621" width="20.28125" style="23" customWidth="1"/>
    <col min="15622" max="15622" width="17.28125" style="23" customWidth="1"/>
    <col min="15623" max="15872" width="9.140625" style="23" customWidth="1"/>
    <col min="15873" max="15873" width="53.140625" style="23" bestFit="1" customWidth="1"/>
    <col min="15874" max="15874" width="12.140625" style="23" customWidth="1"/>
    <col min="15875" max="15875" width="17.00390625" style="23" customWidth="1"/>
    <col min="15876" max="15876" width="16.28125" style="23" bestFit="1" customWidth="1"/>
    <col min="15877" max="15877" width="20.28125" style="23" customWidth="1"/>
    <col min="15878" max="15878" width="17.28125" style="23" customWidth="1"/>
    <col min="15879" max="16128" width="9.140625" style="23" customWidth="1"/>
    <col min="16129" max="16129" width="53.140625" style="23" bestFit="1" customWidth="1"/>
    <col min="16130" max="16130" width="12.140625" style="23" customWidth="1"/>
    <col min="16131" max="16131" width="17.00390625" style="23" customWidth="1"/>
    <col min="16132" max="16132" width="16.28125" style="23" bestFit="1" customWidth="1"/>
    <col min="16133" max="16133" width="20.28125" style="23" customWidth="1"/>
    <col min="16134" max="16134" width="17.28125" style="23" customWidth="1"/>
    <col min="16135" max="16384" width="9.140625" style="23" customWidth="1"/>
  </cols>
  <sheetData>
    <row r="1" ht="15">
      <c r="A1" s="21" t="s">
        <v>20</v>
      </c>
    </row>
    <row r="2" spans="1:4" ht="60.75" customHeight="1">
      <c r="A2" s="114" t="s">
        <v>27</v>
      </c>
      <c r="B2" s="114"/>
      <c r="C2" s="114"/>
      <c r="D2" s="114"/>
    </row>
    <row r="3" spans="1:4" ht="15">
      <c r="A3" s="115"/>
      <c r="B3" s="116"/>
      <c r="C3" s="116"/>
      <c r="D3" s="116"/>
    </row>
    <row r="4" ht="15">
      <c r="A4" s="24"/>
    </row>
    <row r="6" spans="1:4" ht="15.75">
      <c r="A6" s="117" t="s">
        <v>49</v>
      </c>
      <c r="B6" s="117"/>
      <c r="C6" s="117"/>
      <c r="D6" s="117"/>
    </row>
    <row r="7" spans="1:4" ht="15.75">
      <c r="A7" s="25"/>
      <c r="B7" s="26"/>
      <c r="C7" s="26"/>
      <c r="D7" s="26"/>
    </row>
    <row r="8" ht="18.75">
      <c r="A8" s="27" t="s">
        <v>21</v>
      </c>
    </row>
    <row r="9" ht="15">
      <c r="A9" s="21"/>
    </row>
    <row r="10" ht="14.25" customHeight="1">
      <c r="A10" s="21"/>
    </row>
    <row r="11" spans="2:4" ht="24" customHeight="1" thickBot="1">
      <c r="B11" s="44" t="s">
        <v>22</v>
      </c>
      <c r="C11" s="44" t="s">
        <v>45</v>
      </c>
      <c r="D11" s="44" t="s">
        <v>23</v>
      </c>
    </row>
    <row r="12" spans="1:4" s="28" customFormat="1" ht="21.75" customHeight="1" thickBot="1">
      <c r="A12" s="47" t="s">
        <v>34</v>
      </c>
      <c r="B12" s="48">
        <f>'II.A Soupis prací'!G42</f>
        <v>0</v>
      </c>
      <c r="C12" s="48">
        <f>B12*0.21</f>
        <v>0</v>
      </c>
      <c r="D12" s="48">
        <f>B12+C12</f>
        <v>0</v>
      </c>
    </row>
    <row r="13" spans="1:6" s="31" customFormat="1" ht="21.75" customHeight="1">
      <c r="A13" s="45" t="s">
        <v>24</v>
      </c>
      <c r="B13" s="46">
        <f>SUM(B12:B12)</f>
        <v>0</v>
      </c>
      <c r="C13" s="46" t="s">
        <v>25</v>
      </c>
      <c r="D13" s="46" t="s">
        <v>25</v>
      </c>
      <c r="E13" s="28"/>
      <c r="F13" s="28"/>
    </row>
    <row r="14" spans="1:6" s="31" customFormat="1" ht="21.75" customHeight="1">
      <c r="A14" s="29" t="s">
        <v>46</v>
      </c>
      <c r="B14" s="30" t="s">
        <v>25</v>
      </c>
      <c r="C14" s="30">
        <f>SUM(C12:C13)</f>
        <v>0</v>
      </c>
      <c r="D14" s="30" t="s">
        <v>25</v>
      </c>
      <c r="E14" s="28"/>
      <c r="F14" s="28"/>
    </row>
    <row r="15" spans="1:6" s="31" customFormat="1" ht="21.75" customHeight="1">
      <c r="A15" s="29" t="s">
        <v>26</v>
      </c>
      <c r="B15" s="30" t="s">
        <v>25</v>
      </c>
      <c r="C15" s="30" t="s">
        <v>25</v>
      </c>
      <c r="D15" s="30">
        <f>SUM(D12:D14)</f>
        <v>0</v>
      </c>
      <c r="F15" s="28"/>
    </row>
    <row r="16" spans="1:6" ht="15">
      <c r="A16" s="32"/>
      <c r="B16" s="33"/>
      <c r="C16" s="33"/>
      <c r="D16" s="33"/>
      <c r="E16" s="34"/>
      <c r="F16" s="28"/>
    </row>
    <row r="17" ht="15">
      <c r="F17" s="28"/>
    </row>
    <row r="18" ht="15">
      <c r="F18" s="28"/>
    </row>
    <row r="19" ht="15">
      <c r="F19" s="28"/>
    </row>
    <row r="20" ht="15">
      <c r="F20" s="28"/>
    </row>
    <row r="21" ht="15">
      <c r="F21" s="28"/>
    </row>
  </sheetData>
  <sheetProtection algorithmName="SHA-512" hashValue="jAVLv93f7BMYpwtBojZebSXFRZ0ulapYHqrNZq+Gq7pNpwA6MTc/hWxxP1e0uA6JzOCD6E5zEJc0EOJje20ctQ==" saltValue="D8S25+BhtgdcRfYDLTKjPw==" spinCount="100000" sheet="1" objects="1" scenarios="1"/>
  <mergeCells count="3">
    <mergeCell ref="A2:D2"/>
    <mergeCell ref="A3:D3"/>
    <mergeCell ref="A6:D6"/>
  </mergeCells>
  <printOptions horizontalCentered="1"/>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tabSelected="1" workbookViewId="0" topLeftCell="A7">
      <selection activeCell="C18" sqref="C18"/>
    </sheetView>
  </sheetViews>
  <sheetFormatPr defaultColWidth="9.140625" defaultRowHeight="15"/>
  <cols>
    <col min="1" max="1" width="8.28125" style="12" customWidth="1"/>
    <col min="2" max="2" width="75.7109375" style="0" customWidth="1"/>
    <col min="3" max="3" width="8.8515625" style="12" bestFit="1" customWidth="1"/>
    <col min="4" max="4" width="13.28125" style="12" customWidth="1"/>
    <col min="5" max="5" width="8.28125" style="12" customWidth="1"/>
    <col min="6" max="7" width="10.7109375" style="16" customWidth="1"/>
    <col min="8" max="8" width="15.7109375" style="16" customWidth="1"/>
    <col min="9" max="9" width="128.00390625" style="4" customWidth="1"/>
    <col min="10" max="10" width="10.00390625" style="4" bestFit="1" customWidth="1"/>
    <col min="11" max="11" width="9.140625" style="3" customWidth="1"/>
  </cols>
  <sheetData>
    <row r="1" spans="1:2" ht="23.25">
      <c r="A1" s="124" t="s">
        <v>33</v>
      </c>
      <c r="B1" s="124"/>
    </row>
    <row r="2" spans="2:13" s="8" customFormat="1" ht="15" customHeight="1">
      <c r="B2" s="108" t="s">
        <v>81</v>
      </c>
      <c r="C2" s="1"/>
      <c r="D2" s="1"/>
      <c r="E2" s="1"/>
      <c r="F2" s="17"/>
      <c r="G2" s="40"/>
      <c r="H2" s="40"/>
      <c r="I2" s="40"/>
      <c r="J2" s="40"/>
      <c r="K2" s="40"/>
      <c r="L2" s="40"/>
      <c r="M2" s="40"/>
    </row>
    <row r="3" spans="2:13" s="8" customFormat="1" ht="15">
      <c r="B3" s="109" t="s">
        <v>82</v>
      </c>
      <c r="C3" s="1"/>
      <c r="D3" s="1"/>
      <c r="E3" s="1"/>
      <c r="F3" s="51"/>
      <c r="G3" s="51"/>
      <c r="H3" s="51"/>
      <c r="I3" s="40"/>
      <c r="J3" s="40"/>
      <c r="K3" s="40"/>
      <c r="L3" s="40"/>
      <c r="M3" s="40"/>
    </row>
    <row r="4" spans="1:13" s="8" customFormat="1" ht="43.5" customHeight="1">
      <c r="A4" s="15"/>
      <c r="B4" s="125" t="s">
        <v>44</v>
      </c>
      <c r="C4" s="125"/>
      <c r="D4" s="125"/>
      <c r="E4" s="1"/>
      <c r="F4" s="51"/>
      <c r="G4" s="51"/>
      <c r="H4" s="51"/>
      <c r="I4" s="40"/>
      <c r="J4" s="40"/>
      <c r="K4" s="40"/>
      <c r="L4" s="40"/>
      <c r="M4" s="40"/>
    </row>
    <row r="5" spans="1:13" s="8" customFormat="1" ht="15">
      <c r="A5" s="15" t="s">
        <v>15</v>
      </c>
      <c r="B5" s="38" t="s">
        <v>42</v>
      </c>
      <c r="C5" s="49">
        <v>800000</v>
      </c>
      <c r="D5" s="15" t="s">
        <v>2</v>
      </c>
      <c r="E5" s="1"/>
      <c r="F5" s="17"/>
      <c r="G5" s="40"/>
      <c r="H5" s="40"/>
      <c r="I5" s="40"/>
      <c r="J5" s="40"/>
      <c r="K5" s="40"/>
      <c r="L5" s="40"/>
      <c r="M5" s="40"/>
    </row>
    <row r="6" spans="1:2" ht="15">
      <c r="A6" s="39"/>
      <c r="B6" s="12"/>
    </row>
    <row r="7" spans="1:11" s="8" customFormat="1" ht="15">
      <c r="A7" s="1" t="s">
        <v>0</v>
      </c>
      <c r="B7" s="8" t="s">
        <v>1</v>
      </c>
      <c r="C7" s="1" t="s">
        <v>3</v>
      </c>
      <c r="D7" s="1" t="s">
        <v>6</v>
      </c>
      <c r="E7" s="1"/>
      <c r="F7" s="17" t="s">
        <v>4</v>
      </c>
      <c r="G7" s="17" t="s">
        <v>11</v>
      </c>
      <c r="H7" s="17" t="s">
        <v>10</v>
      </c>
      <c r="I7" s="13" t="s">
        <v>59</v>
      </c>
      <c r="J7" s="4"/>
      <c r="K7" s="3"/>
    </row>
    <row r="8" spans="1:9" ht="22.7" customHeight="1" thickBot="1">
      <c r="A8" s="9"/>
      <c r="B8" s="10"/>
      <c r="C8" s="7"/>
      <c r="D8" s="11"/>
      <c r="E8" s="11"/>
      <c r="F8" s="20"/>
      <c r="G8" s="20"/>
      <c r="H8" s="18"/>
      <c r="I8" s="4" t="s">
        <v>79</v>
      </c>
    </row>
    <row r="9" ht="5.1" customHeight="1"/>
    <row r="10" spans="1:11" s="3" customFormat="1" ht="5.1" customHeight="1">
      <c r="A10" s="2"/>
      <c r="C10" s="2"/>
      <c r="D10" s="2"/>
      <c r="E10" s="2"/>
      <c r="F10" s="19"/>
      <c r="G10" s="19"/>
      <c r="H10" s="19"/>
      <c r="I10" s="4"/>
      <c r="J10" s="4"/>
      <c r="K10" s="2"/>
    </row>
    <row r="11" spans="1:13" ht="29.25" customHeight="1">
      <c r="A11" s="75">
        <v>1</v>
      </c>
      <c r="B11" s="76" t="s">
        <v>75</v>
      </c>
      <c r="C11" s="77" t="s">
        <v>2</v>
      </c>
      <c r="D11" s="121"/>
      <c r="E11" s="121"/>
      <c r="F11" s="121"/>
      <c r="G11" s="121"/>
      <c r="H11" s="78"/>
      <c r="K11" s="12"/>
      <c r="M11" s="3"/>
    </row>
    <row r="12" spans="1:13" ht="76.5">
      <c r="A12" s="77"/>
      <c r="B12" s="79" t="s">
        <v>39</v>
      </c>
      <c r="C12" s="77"/>
      <c r="D12" s="121" t="s">
        <v>78</v>
      </c>
      <c r="E12" s="121"/>
      <c r="F12" s="104">
        <v>0</v>
      </c>
      <c r="G12" s="80">
        <f>C5</f>
        <v>800000</v>
      </c>
      <c r="H12" s="101">
        <f>F12*G12</f>
        <v>0</v>
      </c>
      <c r="K12" s="12"/>
      <c r="M12" s="3"/>
    </row>
    <row r="13" spans="1:13" ht="30.75" customHeight="1">
      <c r="A13" s="77"/>
      <c r="B13" s="81" t="s">
        <v>76</v>
      </c>
      <c r="C13" s="77" t="s">
        <v>2</v>
      </c>
      <c r="D13" s="121" t="s">
        <v>60</v>
      </c>
      <c r="E13" s="121"/>
      <c r="F13" s="104">
        <v>0</v>
      </c>
      <c r="G13" s="80">
        <v>800000</v>
      </c>
      <c r="H13" s="101">
        <f aca="true" t="shared" si="0" ref="H13:H40">F13*G13</f>
        <v>0</v>
      </c>
      <c r="K13" s="12"/>
      <c r="M13" s="3"/>
    </row>
    <row r="14" spans="1:13" ht="33" customHeight="1">
      <c r="A14" s="77"/>
      <c r="B14" s="81" t="s">
        <v>77</v>
      </c>
      <c r="C14" s="77" t="s">
        <v>2</v>
      </c>
      <c r="D14" s="121" t="s">
        <v>60</v>
      </c>
      <c r="E14" s="121"/>
      <c r="F14" s="104">
        <v>0</v>
      </c>
      <c r="G14" s="80">
        <v>800000</v>
      </c>
      <c r="H14" s="101">
        <f t="shared" si="0"/>
        <v>0</v>
      </c>
      <c r="K14" s="12"/>
      <c r="M14" s="3"/>
    </row>
    <row r="15" spans="1:13" ht="30">
      <c r="A15" s="82">
        <v>2</v>
      </c>
      <c r="B15" s="83" t="s">
        <v>50</v>
      </c>
      <c r="C15" s="84"/>
      <c r="D15" s="120"/>
      <c r="E15" s="120"/>
      <c r="F15" s="110"/>
      <c r="G15" s="110"/>
      <c r="H15" s="101">
        <f t="shared" si="0"/>
        <v>0</v>
      </c>
      <c r="K15" s="12"/>
      <c r="M15" s="3"/>
    </row>
    <row r="16" spans="1:13" ht="15">
      <c r="A16" s="86">
        <v>44563</v>
      </c>
      <c r="B16" s="87" t="s">
        <v>51</v>
      </c>
      <c r="C16" s="84" t="s">
        <v>54</v>
      </c>
      <c r="D16" s="120" t="s">
        <v>35</v>
      </c>
      <c r="E16" s="120"/>
      <c r="F16" s="104">
        <v>0</v>
      </c>
      <c r="G16" s="85">
        <v>32000</v>
      </c>
      <c r="H16" s="101">
        <f t="shared" si="0"/>
        <v>0</v>
      </c>
      <c r="K16" s="12"/>
      <c r="M16" s="3"/>
    </row>
    <row r="17" spans="1:13" ht="25.5">
      <c r="A17" s="86">
        <v>44594</v>
      </c>
      <c r="B17" s="87" t="s">
        <v>52</v>
      </c>
      <c r="C17" s="84" t="s">
        <v>54</v>
      </c>
      <c r="D17" s="120" t="s">
        <v>35</v>
      </c>
      <c r="E17" s="120"/>
      <c r="F17" s="104">
        <v>0</v>
      </c>
      <c r="G17" s="85">
        <v>32000</v>
      </c>
      <c r="H17" s="101">
        <f t="shared" si="0"/>
        <v>0</v>
      </c>
      <c r="K17" s="12"/>
      <c r="M17" s="3"/>
    </row>
    <row r="18" spans="1:13" ht="26.45" customHeight="1">
      <c r="A18" s="86">
        <v>44622</v>
      </c>
      <c r="B18" s="87" t="s">
        <v>53</v>
      </c>
      <c r="C18" s="84" t="s">
        <v>54</v>
      </c>
      <c r="D18" s="120" t="s">
        <v>35</v>
      </c>
      <c r="E18" s="120"/>
      <c r="F18" s="104">
        <v>0</v>
      </c>
      <c r="G18" s="85">
        <v>32000</v>
      </c>
      <c r="H18" s="101">
        <f t="shared" si="0"/>
        <v>0</v>
      </c>
      <c r="K18" s="12"/>
      <c r="M18" s="3"/>
    </row>
    <row r="19" spans="1:13" ht="20.25" customHeight="1">
      <c r="A19" s="77"/>
      <c r="B19" s="111"/>
      <c r="C19" s="77"/>
      <c r="D19" s="77"/>
      <c r="E19" s="77"/>
      <c r="F19" s="77"/>
      <c r="G19" s="80"/>
      <c r="H19" s="101"/>
      <c r="K19" s="12"/>
      <c r="M19" s="3"/>
    </row>
    <row r="20" spans="1:13" ht="15" customHeight="1">
      <c r="A20" s="75">
        <v>3</v>
      </c>
      <c r="B20" s="76" t="s">
        <v>37</v>
      </c>
      <c r="C20" s="77"/>
      <c r="D20" s="122"/>
      <c r="E20" s="122"/>
      <c r="F20" s="111"/>
      <c r="G20" s="111"/>
      <c r="H20" s="101">
        <f t="shared" si="0"/>
        <v>0</v>
      </c>
      <c r="I20" s="5" t="s">
        <v>58</v>
      </c>
      <c r="K20" s="12"/>
      <c r="M20" s="3"/>
    </row>
    <row r="21" spans="1:13" ht="30.2" customHeight="1">
      <c r="A21" s="90">
        <v>44564</v>
      </c>
      <c r="B21" s="81" t="s">
        <v>55</v>
      </c>
      <c r="C21" s="77" t="s">
        <v>2</v>
      </c>
      <c r="D21" s="72" t="s">
        <v>60</v>
      </c>
      <c r="E21" s="77"/>
      <c r="F21" s="104">
        <v>0</v>
      </c>
      <c r="G21" s="80">
        <v>800000</v>
      </c>
      <c r="H21" s="101">
        <f t="shared" si="0"/>
        <v>0</v>
      </c>
      <c r="K21" s="12"/>
      <c r="M21" s="3"/>
    </row>
    <row r="22" spans="1:13" ht="40.15" customHeight="1">
      <c r="A22" s="90">
        <v>44595</v>
      </c>
      <c r="B22" s="81" t="s">
        <v>56</v>
      </c>
      <c r="C22" s="77" t="s">
        <v>2</v>
      </c>
      <c r="D22" s="72" t="s">
        <v>60</v>
      </c>
      <c r="E22" s="77"/>
      <c r="F22" s="104">
        <v>0</v>
      </c>
      <c r="G22" s="80">
        <v>800000</v>
      </c>
      <c r="H22" s="101">
        <f t="shared" si="0"/>
        <v>0</v>
      </c>
      <c r="K22" s="12"/>
      <c r="M22" s="3"/>
    </row>
    <row r="23" spans="1:13" ht="38.25">
      <c r="A23" s="90">
        <v>44623</v>
      </c>
      <c r="B23" s="81" t="s">
        <v>57</v>
      </c>
      <c r="C23" s="77" t="s">
        <v>2</v>
      </c>
      <c r="D23" s="72" t="s">
        <v>60</v>
      </c>
      <c r="E23" s="77"/>
      <c r="F23" s="104">
        <v>0</v>
      </c>
      <c r="G23" s="80">
        <v>800000</v>
      </c>
      <c r="H23" s="101">
        <f t="shared" si="0"/>
        <v>0</v>
      </c>
      <c r="K23" s="12"/>
      <c r="M23" s="3"/>
    </row>
    <row r="24" spans="1:13" ht="15">
      <c r="A24" s="82">
        <v>4</v>
      </c>
      <c r="B24" s="91" t="s">
        <v>36</v>
      </c>
      <c r="C24" s="84"/>
      <c r="D24" s="84"/>
      <c r="E24" s="84"/>
      <c r="F24" s="105"/>
      <c r="G24" s="85"/>
      <c r="H24" s="101">
        <f t="shared" si="0"/>
        <v>0</v>
      </c>
      <c r="K24" s="12"/>
      <c r="M24" s="3"/>
    </row>
    <row r="25" spans="1:13" ht="45">
      <c r="A25" s="86">
        <v>42008</v>
      </c>
      <c r="B25" s="71" t="s">
        <v>85</v>
      </c>
      <c r="C25" s="84" t="s">
        <v>5</v>
      </c>
      <c r="D25" s="118" t="s">
        <v>18</v>
      </c>
      <c r="E25" s="118"/>
      <c r="F25" s="104">
        <v>0</v>
      </c>
      <c r="G25" s="85">
        <f>+ROUND(C5/500,0)+(ROUND(C5/500,0)*0.1)</f>
        <v>1760</v>
      </c>
      <c r="H25" s="101">
        <f t="shared" si="0"/>
        <v>0</v>
      </c>
      <c r="K25" s="12"/>
      <c r="M25" s="3"/>
    </row>
    <row r="26" spans="1:13" ht="84.95" customHeight="1">
      <c r="A26" s="86">
        <v>42039</v>
      </c>
      <c r="B26" s="71" t="s">
        <v>83</v>
      </c>
      <c r="C26" s="84" t="s">
        <v>5</v>
      </c>
      <c r="D26" s="118" t="s">
        <v>17</v>
      </c>
      <c r="E26" s="118"/>
      <c r="F26" s="104">
        <v>0</v>
      </c>
      <c r="G26" s="85">
        <f>+ROUND(C5/250,0)+(ROUND(C5/250,0)*0.1)</f>
        <v>3520</v>
      </c>
      <c r="H26" s="101">
        <f t="shared" si="0"/>
        <v>0</v>
      </c>
      <c r="I26" s="113" t="s">
        <v>71</v>
      </c>
      <c r="K26" s="12"/>
      <c r="M26" s="3"/>
    </row>
    <row r="27" spans="1:13" ht="15">
      <c r="A27" s="75">
        <v>5</v>
      </c>
      <c r="B27" s="92" t="s">
        <v>38</v>
      </c>
      <c r="C27" s="77"/>
      <c r="D27" s="77"/>
      <c r="E27" s="77"/>
      <c r="F27" s="106"/>
      <c r="G27" s="80"/>
      <c r="H27" s="101">
        <f t="shared" si="0"/>
        <v>0</v>
      </c>
      <c r="K27" s="12"/>
      <c r="M27" s="3"/>
    </row>
    <row r="28" spans="1:13" ht="47.25" customHeight="1">
      <c r="A28" s="90">
        <v>42009</v>
      </c>
      <c r="B28" s="93" t="s">
        <v>48</v>
      </c>
      <c r="C28" s="77" t="s">
        <v>5</v>
      </c>
      <c r="D28" s="121" t="s">
        <v>68</v>
      </c>
      <c r="E28" s="121"/>
      <c r="F28" s="104">
        <v>0</v>
      </c>
      <c r="G28" s="80">
        <f>+G25/2</f>
        <v>880</v>
      </c>
      <c r="H28" s="101">
        <f t="shared" si="0"/>
        <v>0</v>
      </c>
      <c r="K28" s="12"/>
      <c r="M28" s="3"/>
    </row>
    <row r="29" spans="1:13" ht="45" customHeight="1">
      <c r="A29" s="90">
        <v>42040</v>
      </c>
      <c r="B29" s="94" t="s">
        <v>40</v>
      </c>
      <c r="C29" s="77" t="s">
        <v>5</v>
      </c>
      <c r="D29" s="121" t="s">
        <v>68</v>
      </c>
      <c r="E29" s="121"/>
      <c r="F29" s="104">
        <v>0</v>
      </c>
      <c r="G29" s="80">
        <f>+G28</f>
        <v>880</v>
      </c>
      <c r="H29" s="101">
        <f t="shared" si="0"/>
        <v>0</v>
      </c>
      <c r="K29" s="12"/>
      <c r="M29" s="3"/>
    </row>
    <row r="30" spans="1:13" ht="30">
      <c r="A30" s="90">
        <v>42068</v>
      </c>
      <c r="B30" s="93" t="s">
        <v>69</v>
      </c>
      <c r="C30" s="77" t="s">
        <v>5</v>
      </c>
      <c r="D30" s="122" t="s">
        <v>7</v>
      </c>
      <c r="E30" s="122"/>
      <c r="F30" s="104">
        <v>0</v>
      </c>
      <c r="G30" s="80">
        <f>+G28</f>
        <v>880</v>
      </c>
      <c r="H30" s="101">
        <f t="shared" si="0"/>
        <v>0</v>
      </c>
      <c r="K30" s="12"/>
      <c r="M30" s="3"/>
    </row>
    <row r="31" spans="1:11" ht="21.75" customHeight="1">
      <c r="A31" s="77"/>
      <c r="B31" s="94"/>
      <c r="C31" s="77"/>
      <c r="D31" s="77"/>
      <c r="E31" s="77"/>
      <c r="F31" s="106"/>
      <c r="G31" s="80"/>
      <c r="H31" s="101"/>
      <c r="K31" s="12"/>
    </row>
    <row r="32" spans="1:11" ht="15" customHeight="1">
      <c r="A32" s="82">
        <v>6</v>
      </c>
      <c r="B32" s="91" t="s">
        <v>41</v>
      </c>
      <c r="C32" s="84"/>
      <c r="D32" s="84"/>
      <c r="E32" s="84"/>
      <c r="F32" s="104"/>
      <c r="G32" s="85"/>
      <c r="H32" s="101">
        <f t="shared" si="0"/>
        <v>0</v>
      </c>
      <c r="K32" s="12"/>
    </row>
    <row r="33" spans="1:11" ht="30">
      <c r="A33" s="96">
        <v>42010</v>
      </c>
      <c r="B33" s="71" t="s">
        <v>63</v>
      </c>
      <c r="C33" s="84" t="s">
        <v>5</v>
      </c>
      <c r="D33" s="120" t="s">
        <v>47</v>
      </c>
      <c r="E33" s="120"/>
      <c r="F33" s="104">
        <v>0</v>
      </c>
      <c r="G33" s="85">
        <f>+ROUND(G26/3,0)</f>
        <v>1173</v>
      </c>
      <c r="H33" s="101">
        <f t="shared" si="0"/>
        <v>0</v>
      </c>
      <c r="K33" s="12"/>
    </row>
    <row r="34" spans="1:11" ht="43.5" customHeight="1">
      <c r="A34" s="96">
        <v>42041</v>
      </c>
      <c r="B34" s="71" t="s">
        <v>62</v>
      </c>
      <c r="C34" s="84" t="s">
        <v>5</v>
      </c>
      <c r="D34" s="120" t="s">
        <v>47</v>
      </c>
      <c r="E34" s="120"/>
      <c r="F34" s="104">
        <v>0</v>
      </c>
      <c r="G34" s="85">
        <f>+ROUND(G26/3,0)</f>
        <v>1173</v>
      </c>
      <c r="H34" s="101">
        <f t="shared" si="0"/>
        <v>0</v>
      </c>
      <c r="K34" s="12"/>
    </row>
    <row r="35" spans="1:11" ht="36" customHeight="1">
      <c r="A35" s="96">
        <v>42800</v>
      </c>
      <c r="B35" s="71" t="s">
        <v>70</v>
      </c>
      <c r="C35" s="84"/>
      <c r="D35" s="120" t="s">
        <v>61</v>
      </c>
      <c r="E35" s="120"/>
      <c r="F35" s="104">
        <v>0</v>
      </c>
      <c r="G35" s="85">
        <f>+G26</f>
        <v>3520</v>
      </c>
      <c r="H35" s="101">
        <f t="shared" si="0"/>
        <v>0</v>
      </c>
      <c r="K35" s="12"/>
    </row>
    <row r="36" spans="1:11" ht="111.75" customHeight="1">
      <c r="A36" s="96"/>
      <c r="B36" s="71" t="s">
        <v>64</v>
      </c>
      <c r="C36" s="84" t="s">
        <v>5</v>
      </c>
      <c r="D36" s="118" t="s">
        <v>66</v>
      </c>
      <c r="E36" s="118"/>
      <c r="F36" s="104">
        <v>0</v>
      </c>
      <c r="G36" s="85">
        <v>1600</v>
      </c>
      <c r="H36" s="101">
        <f t="shared" si="0"/>
        <v>0</v>
      </c>
      <c r="K36" s="12"/>
    </row>
    <row r="37" spans="1:11" ht="145.5" customHeight="1">
      <c r="A37" s="84"/>
      <c r="B37" s="71" t="s">
        <v>65</v>
      </c>
      <c r="C37" s="84" t="s">
        <v>5</v>
      </c>
      <c r="D37" s="118" t="s">
        <v>67</v>
      </c>
      <c r="E37" s="118"/>
      <c r="F37" s="104">
        <v>0</v>
      </c>
      <c r="G37" s="85">
        <v>400</v>
      </c>
      <c r="H37" s="101">
        <f t="shared" si="0"/>
        <v>0</v>
      </c>
      <c r="K37" s="12"/>
    </row>
    <row r="38" spans="1:11" ht="30">
      <c r="A38" s="52">
        <v>7</v>
      </c>
      <c r="B38" s="97" t="s">
        <v>43</v>
      </c>
      <c r="C38" s="88" t="s">
        <v>90</v>
      </c>
      <c r="D38" s="119" t="s">
        <v>9</v>
      </c>
      <c r="E38" s="119"/>
      <c r="F38" s="104">
        <v>0</v>
      </c>
      <c r="G38" s="89">
        <v>100</v>
      </c>
      <c r="H38" s="101">
        <f t="shared" si="0"/>
        <v>0</v>
      </c>
      <c r="K38" s="12"/>
    </row>
    <row r="39" spans="1:11" ht="14.25" customHeight="1">
      <c r="A39" s="88"/>
      <c r="B39" s="95"/>
      <c r="C39" s="88"/>
      <c r="D39" s="88"/>
      <c r="E39" s="88"/>
      <c r="F39" s="102"/>
      <c r="G39" s="89"/>
      <c r="H39" s="112"/>
      <c r="K39" s="12"/>
    </row>
    <row r="40" spans="1:11" ht="43.5" customHeight="1">
      <c r="A40" s="52">
        <v>8</v>
      </c>
      <c r="B40" s="97" t="s">
        <v>31</v>
      </c>
      <c r="C40" s="88" t="s">
        <v>92</v>
      </c>
      <c r="D40" s="119" t="s">
        <v>9</v>
      </c>
      <c r="E40" s="119"/>
      <c r="F40" s="104">
        <v>0</v>
      </c>
      <c r="G40" s="89">
        <v>400</v>
      </c>
      <c r="H40" s="101">
        <f t="shared" si="0"/>
        <v>0</v>
      </c>
      <c r="K40" s="12"/>
    </row>
    <row r="41" spans="1:8" ht="11.25" customHeight="1">
      <c r="A41" s="88"/>
      <c r="B41" s="95"/>
      <c r="C41" s="88"/>
      <c r="D41" s="88"/>
      <c r="E41" s="88"/>
      <c r="F41" s="103"/>
      <c r="G41" s="89"/>
      <c r="H41" s="102"/>
    </row>
    <row r="42" spans="1:11" s="8" customFormat="1" ht="15">
      <c r="A42" s="52"/>
      <c r="B42" s="98" t="s">
        <v>16</v>
      </c>
      <c r="C42" s="99"/>
      <c r="D42" s="99"/>
      <c r="E42" s="99"/>
      <c r="F42" s="100"/>
      <c r="G42" s="123">
        <f>SUM(H11:H40)</f>
        <v>0</v>
      </c>
      <c r="H42" s="123"/>
      <c r="I42" s="50"/>
      <c r="J42" s="50"/>
      <c r="K42" s="3"/>
    </row>
    <row r="43" ht="15">
      <c r="B43" s="42"/>
    </row>
    <row r="44" ht="15">
      <c r="B44" s="42" t="s">
        <v>74</v>
      </c>
    </row>
    <row r="45" ht="15">
      <c r="B45" t="s">
        <v>72</v>
      </c>
    </row>
    <row r="46" ht="15">
      <c r="B46" s="42" t="s">
        <v>73</v>
      </c>
    </row>
  </sheetData>
  <protectedRanges>
    <protectedRange sqref="F12:F40" name="Ceny Soupis" securityDescriptor="O:WDG:WDD:(A;;CC;;;WD)"/>
  </protectedRanges>
  <mergeCells count="25">
    <mergeCell ref="G42:H42"/>
    <mergeCell ref="A1:B1"/>
    <mergeCell ref="D12:E12"/>
    <mergeCell ref="D15:E15"/>
    <mergeCell ref="D20:E20"/>
    <mergeCell ref="B4:D4"/>
    <mergeCell ref="D16:E16"/>
    <mergeCell ref="D17:E17"/>
    <mergeCell ref="D18:E18"/>
    <mergeCell ref="D13:E13"/>
    <mergeCell ref="D14:E14"/>
    <mergeCell ref="D11:E11"/>
    <mergeCell ref="F11:G11"/>
    <mergeCell ref="D25:E25"/>
    <mergeCell ref="D26:E26"/>
    <mergeCell ref="D38:E38"/>
    <mergeCell ref="D40:E40"/>
    <mergeCell ref="D35:E35"/>
    <mergeCell ref="D34:E34"/>
    <mergeCell ref="D28:E28"/>
    <mergeCell ref="D29:E29"/>
    <mergeCell ref="D30:E30"/>
    <mergeCell ref="D33:E33"/>
    <mergeCell ref="D37:E37"/>
    <mergeCell ref="D36:E3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0"/>
  <sheetViews>
    <sheetView workbookViewId="0" topLeftCell="A6">
      <selection activeCell="J18" sqref="J18"/>
    </sheetView>
  </sheetViews>
  <sheetFormatPr defaultColWidth="9.140625" defaultRowHeight="15"/>
  <sheetData>
    <row r="2" ht="15">
      <c r="B2" t="s">
        <v>28</v>
      </c>
    </row>
    <row r="4" spans="2:14" ht="15.75">
      <c r="B4" s="126" t="s">
        <v>86</v>
      </c>
      <c r="C4" s="126"/>
      <c r="D4" s="126"/>
      <c r="E4" s="126"/>
      <c r="F4" s="126"/>
      <c r="G4" s="126"/>
      <c r="H4" s="126"/>
      <c r="I4" s="126"/>
      <c r="J4" s="126"/>
      <c r="K4" s="126"/>
      <c r="L4" s="126"/>
      <c r="M4" s="126"/>
      <c r="N4" s="126"/>
    </row>
    <row r="6" ht="15">
      <c r="B6" s="35" t="s">
        <v>29</v>
      </c>
    </row>
    <row r="8" spans="2:14" ht="313.5" customHeight="1">
      <c r="B8" s="127" t="s">
        <v>89</v>
      </c>
      <c r="C8" s="128"/>
      <c r="D8" s="128"/>
      <c r="E8" s="128"/>
      <c r="F8" s="128"/>
      <c r="G8" s="128"/>
      <c r="H8" s="128"/>
      <c r="I8" s="128"/>
      <c r="J8" s="128"/>
      <c r="K8" s="128"/>
      <c r="L8" s="128"/>
      <c r="M8" s="128"/>
      <c r="N8" s="128"/>
    </row>
    <row r="9" spans="2:14" ht="15">
      <c r="B9" s="129" t="s">
        <v>30</v>
      </c>
      <c r="C9" s="130"/>
      <c r="D9" s="130"/>
      <c r="E9" s="130"/>
      <c r="F9" s="130"/>
      <c r="G9" s="130"/>
      <c r="H9" s="130"/>
      <c r="I9" s="130"/>
      <c r="J9" s="130"/>
      <c r="K9" s="130"/>
      <c r="L9" s="130"/>
      <c r="M9" s="130"/>
      <c r="N9" s="130"/>
    </row>
    <row r="10" spans="2:14" ht="15">
      <c r="B10" s="129" t="s">
        <v>80</v>
      </c>
      <c r="C10" s="130"/>
      <c r="D10" s="130"/>
      <c r="E10" s="130"/>
      <c r="F10" s="130"/>
      <c r="G10" s="130"/>
      <c r="H10" s="130"/>
      <c r="I10" s="130"/>
      <c r="J10" s="130"/>
      <c r="K10" s="130"/>
      <c r="L10" s="130"/>
      <c r="M10" s="130"/>
      <c r="N10" s="130"/>
    </row>
  </sheetData>
  <mergeCells count="4">
    <mergeCell ref="B4:N4"/>
    <mergeCell ref="B8:N8"/>
    <mergeCell ref="B9:N9"/>
    <mergeCell ref="B10:N1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workbookViewId="0" topLeftCell="A28">
      <selection activeCell="B37" sqref="B37"/>
    </sheetView>
  </sheetViews>
  <sheetFormatPr defaultColWidth="9.140625" defaultRowHeight="15"/>
  <cols>
    <col min="1" max="1" width="8.28125" style="12" customWidth="1"/>
    <col min="2" max="2" width="75.7109375" style="0" customWidth="1"/>
    <col min="3" max="3" width="8.8515625" style="12" bestFit="1" customWidth="1"/>
    <col min="4" max="4" width="13.28125" style="12" customWidth="1"/>
    <col min="5" max="5" width="8.28125" style="12" customWidth="1"/>
    <col min="6" max="7" width="10.7109375" style="16" customWidth="1"/>
    <col min="8" max="8" width="15.7109375" style="16" customWidth="1"/>
    <col min="9" max="9" width="128.00390625" style="4" customWidth="1"/>
    <col min="10" max="10" width="10.00390625" style="4" bestFit="1" customWidth="1"/>
    <col min="11" max="11" width="9.140625" style="3" customWidth="1"/>
  </cols>
  <sheetData>
    <row r="1" spans="1:2" ht="23.25">
      <c r="A1" s="124" t="s">
        <v>32</v>
      </c>
      <c r="B1" s="124"/>
    </row>
    <row r="2" spans="1:13" s="8" customFormat="1" ht="15" customHeight="1">
      <c r="A2" s="8" t="s">
        <v>12</v>
      </c>
      <c r="B2" s="14" t="s">
        <v>19</v>
      </c>
      <c r="C2" s="1"/>
      <c r="D2" s="1"/>
      <c r="E2" s="1"/>
      <c r="F2" s="17"/>
      <c r="G2" s="40"/>
      <c r="H2" s="40"/>
      <c r="I2" s="40"/>
      <c r="J2" s="40"/>
      <c r="K2" s="40"/>
      <c r="L2" s="40"/>
      <c r="M2" s="40"/>
    </row>
    <row r="3" spans="1:13" s="8" customFormat="1" ht="15">
      <c r="A3" s="8" t="s">
        <v>13</v>
      </c>
      <c r="B3" s="73" t="s">
        <v>88</v>
      </c>
      <c r="C3" s="1"/>
      <c r="D3" s="1"/>
      <c r="E3" s="1"/>
      <c r="F3" s="17"/>
      <c r="G3" s="40"/>
      <c r="H3" s="40"/>
      <c r="I3" s="40"/>
      <c r="J3" s="40"/>
      <c r="K3" s="40"/>
      <c r="L3" s="40"/>
      <c r="M3" s="40"/>
    </row>
    <row r="4" spans="1:13" s="8" customFormat="1" ht="43.5" customHeight="1">
      <c r="A4" s="15" t="s">
        <v>14</v>
      </c>
      <c r="B4" s="73" t="s">
        <v>87</v>
      </c>
      <c r="C4" s="1"/>
      <c r="D4" s="1"/>
      <c r="E4" s="1"/>
      <c r="F4" s="17"/>
      <c r="G4" s="40"/>
      <c r="H4" s="40"/>
      <c r="I4" s="40"/>
      <c r="J4" s="40"/>
      <c r="K4" s="40"/>
      <c r="L4" s="40"/>
      <c r="M4" s="40"/>
    </row>
    <row r="5" spans="1:13" s="8" customFormat="1" ht="15">
      <c r="A5" s="15" t="s">
        <v>15</v>
      </c>
      <c r="B5" s="38" t="s">
        <v>42</v>
      </c>
      <c r="C5" s="38">
        <v>23600</v>
      </c>
      <c r="D5" s="15" t="s">
        <v>2</v>
      </c>
      <c r="E5" s="1"/>
      <c r="F5" s="17"/>
      <c r="G5" s="40"/>
      <c r="H5" s="40"/>
      <c r="I5" s="40"/>
      <c r="J5" s="40"/>
      <c r="K5" s="40"/>
      <c r="L5" s="40"/>
      <c r="M5" s="40"/>
    </row>
    <row r="6" spans="1:2" ht="15">
      <c r="A6" s="39"/>
      <c r="B6" s="36" t="s">
        <v>84</v>
      </c>
    </row>
    <row r="7" spans="1:11" s="8" customFormat="1" ht="15">
      <c r="A7" s="1" t="s">
        <v>0</v>
      </c>
      <c r="B7" s="8" t="s">
        <v>1</v>
      </c>
      <c r="C7" s="1" t="s">
        <v>3</v>
      </c>
      <c r="D7" s="1" t="s">
        <v>6</v>
      </c>
      <c r="E7" s="1"/>
      <c r="F7" s="17" t="s">
        <v>4</v>
      </c>
      <c r="G7" s="17" t="s">
        <v>11</v>
      </c>
      <c r="H7" s="17" t="s">
        <v>10</v>
      </c>
      <c r="I7" s="13" t="s">
        <v>59</v>
      </c>
      <c r="J7" s="4"/>
      <c r="K7" s="3"/>
    </row>
    <row r="8" spans="1:9" ht="22.7" customHeight="1" thickBot="1">
      <c r="A8" s="9"/>
      <c r="B8" s="10"/>
      <c r="C8" s="7"/>
      <c r="D8" s="11"/>
      <c r="E8" s="11"/>
      <c r="F8" s="20"/>
      <c r="G8" s="20"/>
      <c r="H8" s="18"/>
      <c r="I8" s="4" t="s">
        <v>79</v>
      </c>
    </row>
    <row r="9" ht="5.1" customHeight="1"/>
    <row r="10" spans="1:11" s="3" customFormat="1" ht="5.1" customHeight="1">
      <c r="A10" s="2"/>
      <c r="C10" s="2"/>
      <c r="D10" s="2"/>
      <c r="E10" s="2"/>
      <c r="F10" s="19"/>
      <c r="G10" s="19"/>
      <c r="H10" s="19"/>
      <c r="I10" s="4"/>
      <c r="J10" s="4"/>
      <c r="K10" s="2"/>
    </row>
    <row r="11" spans="1:13" ht="29.25" customHeight="1">
      <c r="A11" s="53">
        <v>1</v>
      </c>
      <c r="B11" s="54" t="s">
        <v>75</v>
      </c>
      <c r="C11" s="77"/>
      <c r="D11" s="77"/>
      <c r="E11" s="77"/>
      <c r="F11" s="55"/>
      <c r="G11" s="55"/>
      <c r="H11" s="55"/>
      <c r="K11" s="12"/>
      <c r="M11" s="3"/>
    </row>
    <row r="12" spans="1:13" ht="77.25">
      <c r="A12" s="55"/>
      <c r="B12" s="56" t="s">
        <v>39</v>
      </c>
      <c r="C12" s="77" t="s">
        <v>2</v>
      </c>
      <c r="D12" s="121" t="s">
        <v>78</v>
      </c>
      <c r="E12" s="121"/>
      <c r="F12" s="104">
        <v>0</v>
      </c>
      <c r="G12" s="80">
        <v>23600</v>
      </c>
      <c r="H12" s="101">
        <f>F12*G12</f>
        <v>0</v>
      </c>
      <c r="K12" s="12"/>
      <c r="M12" s="3"/>
    </row>
    <row r="13" spans="1:13" ht="30.75" customHeight="1">
      <c r="A13" s="55"/>
      <c r="B13" s="57" t="s">
        <v>76</v>
      </c>
      <c r="C13" s="77" t="s">
        <v>2</v>
      </c>
      <c r="D13" s="121" t="s">
        <v>60</v>
      </c>
      <c r="E13" s="121"/>
      <c r="F13" s="104"/>
      <c r="G13" s="80">
        <v>23600</v>
      </c>
      <c r="H13" s="101">
        <f aca="true" t="shared" si="0" ref="H13:H40">F13*G13</f>
        <v>0</v>
      </c>
      <c r="K13" s="12"/>
      <c r="M13" s="3"/>
    </row>
    <row r="14" spans="1:13" ht="33" customHeight="1">
      <c r="A14" s="55"/>
      <c r="B14" s="57" t="s">
        <v>77</v>
      </c>
      <c r="C14" s="77" t="s">
        <v>2</v>
      </c>
      <c r="D14" s="121" t="s">
        <v>60</v>
      </c>
      <c r="E14" s="121"/>
      <c r="F14" s="104">
        <v>0</v>
      </c>
      <c r="G14" s="80">
        <v>23600</v>
      </c>
      <c r="H14" s="101">
        <f t="shared" si="0"/>
        <v>0</v>
      </c>
      <c r="K14" s="12"/>
      <c r="M14" s="3"/>
    </row>
    <row r="15" spans="1:13" ht="30">
      <c r="A15" s="59">
        <v>2</v>
      </c>
      <c r="B15" s="60" t="s">
        <v>50</v>
      </c>
      <c r="C15" s="84"/>
      <c r="D15" s="120"/>
      <c r="E15" s="120"/>
      <c r="F15" s="110"/>
      <c r="G15" s="110"/>
      <c r="H15" s="101"/>
      <c r="K15" s="12"/>
      <c r="M15" s="3"/>
    </row>
    <row r="16" spans="1:13" ht="15">
      <c r="A16" s="62">
        <v>44563</v>
      </c>
      <c r="B16" s="63" t="s">
        <v>51</v>
      </c>
      <c r="C16" s="84" t="s">
        <v>54</v>
      </c>
      <c r="D16" s="120" t="s">
        <v>35</v>
      </c>
      <c r="E16" s="120"/>
      <c r="F16" s="104">
        <v>0</v>
      </c>
      <c r="G16" s="85">
        <v>944</v>
      </c>
      <c r="H16" s="101">
        <f t="shared" si="0"/>
        <v>0</v>
      </c>
      <c r="K16" s="12"/>
      <c r="M16" s="3"/>
    </row>
    <row r="17" spans="1:13" ht="26.25">
      <c r="A17" s="62">
        <v>44594</v>
      </c>
      <c r="B17" s="63" t="s">
        <v>52</v>
      </c>
      <c r="C17" s="84" t="s">
        <v>54</v>
      </c>
      <c r="D17" s="120" t="s">
        <v>35</v>
      </c>
      <c r="E17" s="120"/>
      <c r="F17" s="104">
        <v>0</v>
      </c>
      <c r="G17" s="85">
        <v>944</v>
      </c>
      <c r="H17" s="101">
        <f t="shared" si="0"/>
        <v>0</v>
      </c>
      <c r="K17" s="12"/>
      <c r="M17" s="3"/>
    </row>
    <row r="18" spans="1:13" ht="26.45" customHeight="1">
      <c r="A18" s="62">
        <v>44622</v>
      </c>
      <c r="B18" s="63" t="s">
        <v>53</v>
      </c>
      <c r="C18" s="84" t="s">
        <v>54</v>
      </c>
      <c r="D18" s="120" t="s">
        <v>35</v>
      </c>
      <c r="E18" s="120"/>
      <c r="F18" s="104">
        <v>0</v>
      </c>
      <c r="G18" s="85">
        <v>944</v>
      </c>
      <c r="H18" s="101">
        <f t="shared" si="0"/>
        <v>0</v>
      </c>
      <c r="K18" s="12"/>
      <c r="M18" s="3"/>
    </row>
    <row r="19" spans="3:13" ht="5.1" customHeight="1">
      <c r="C19" s="88"/>
      <c r="D19" s="88"/>
      <c r="E19" s="88"/>
      <c r="F19" s="88"/>
      <c r="G19" s="89"/>
      <c r="H19" s="101"/>
      <c r="K19" s="12"/>
      <c r="M19" s="3"/>
    </row>
    <row r="20" spans="1:13" ht="15" customHeight="1">
      <c r="A20" s="53">
        <v>3</v>
      </c>
      <c r="B20" s="54" t="s">
        <v>37</v>
      </c>
      <c r="C20" s="77"/>
      <c r="D20" s="122"/>
      <c r="E20" s="122"/>
      <c r="F20" s="111"/>
      <c r="G20" s="111"/>
      <c r="H20" s="101">
        <f t="shared" si="0"/>
        <v>0</v>
      </c>
      <c r="I20" s="5" t="s">
        <v>58</v>
      </c>
      <c r="K20" s="12"/>
      <c r="M20" s="3"/>
    </row>
    <row r="21" spans="1:13" ht="30.2" customHeight="1">
      <c r="A21" s="58">
        <v>44564</v>
      </c>
      <c r="B21" s="57" t="s">
        <v>55</v>
      </c>
      <c r="C21" s="77" t="s">
        <v>2</v>
      </c>
      <c r="D21" s="72" t="s">
        <v>60</v>
      </c>
      <c r="E21" s="77"/>
      <c r="F21" s="104">
        <v>0</v>
      </c>
      <c r="G21" s="80">
        <v>23600</v>
      </c>
      <c r="H21" s="101">
        <f t="shared" si="0"/>
        <v>0</v>
      </c>
      <c r="K21" s="12"/>
      <c r="M21" s="3"/>
    </row>
    <row r="22" spans="1:13" ht="15" customHeight="1">
      <c r="A22" s="58">
        <v>44595</v>
      </c>
      <c r="B22" s="57" t="s">
        <v>56</v>
      </c>
      <c r="C22" s="77" t="s">
        <v>2</v>
      </c>
      <c r="D22" s="72" t="s">
        <v>60</v>
      </c>
      <c r="E22" s="77"/>
      <c r="F22" s="104">
        <v>0</v>
      </c>
      <c r="G22" s="80">
        <v>23600</v>
      </c>
      <c r="H22" s="101">
        <f t="shared" si="0"/>
        <v>0</v>
      </c>
      <c r="K22" s="12"/>
      <c r="M22" s="3"/>
    </row>
    <row r="23" spans="1:13" ht="39">
      <c r="A23" s="58">
        <v>44623</v>
      </c>
      <c r="B23" s="57" t="s">
        <v>57</v>
      </c>
      <c r="C23" s="77" t="s">
        <v>2</v>
      </c>
      <c r="D23" s="72" t="s">
        <v>60</v>
      </c>
      <c r="E23" s="77"/>
      <c r="F23" s="104">
        <v>0</v>
      </c>
      <c r="G23" s="80">
        <v>23600</v>
      </c>
      <c r="H23" s="101">
        <f t="shared" si="0"/>
        <v>0</v>
      </c>
      <c r="K23" s="12"/>
      <c r="M23" s="3"/>
    </row>
    <row r="24" spans="1:13" ht="15">
      <c r="A24" s="59">
        <v>4</v>
      </c>
      <c r="B24" s="65" t="s">
        <v>36</v>
      </c>
      <c r="C24" s="84"/>
      <c r="D24" s="84"/>
      <c r="E24" s="84"/>
      <c r="F24" s="105"/>
      <c r="G24" s="85"/>
      <c r="H24" s="101"/>
      <c r="K24" s="12"/>
      <c r="M24" s="3"/>
    </row>
    <row r="25" spans="1:13" ht="55.7" customHeight="1">
      <c r="A25" s="62">
        <v>42008</v>
      </c>
      <c r="B25" s="71" t="s">
        <v>85</v>
      </c>
      <c r="C25" s="84" t="s">
        <v>5</v>
      </c>
      <c r="D25" s="118" t="s">
        <v>18</v>
      </c>
      <c r="E25" s="118"/>
      <c r="F25" s="104">
        <v>0</v>
      </c>
      <c r="G25" s="85">
        <v>52</v>
      </c>
      <c r="H25" s="101">
        <f t="shared" si="0"/>
        <v>0</v>
      </c>
      <c r="K25" s="12"/>
      <c r="M25" s="3"/>
    </row>
    <row r="26" spans="1:13" ht="75.75" customHeight="1">
      <c r="A26" s="62">
        <v>42039</v>
      </c>
      <c r="B26" s="66" t="s">
        <v>83</v>
      </c>
      <c r="C26" s="84" t="s">
        <v>5</v>
      </c>
      <c r="D26" s="118" t="s">
        <v>17</v>
      </c>
      <c r="E26" s="118"/>
      <c r="F26" s="104">
        <v>0</v>
      </c>
      <c r="G26" s="85">
        <v>103</v>
      </c>
      <c r="H26" s="101">
        <f t="shared" si="0"/>
        <v>0</v>
      </c>
      <c r="I26" s="5" t="s">
        <v>71</v>
      </c>
      <c r="K26" s="12"/>
      <c r="M26" s="3"/>
    </row>
    <row r="27" spans="1:13" ht="15">
      <c r="A27" s="53">
        <v>5</v>
      </c>
      <c r="B27" s="64" t="s">
        <v>38</v>
      </c>
      <c r="C27" s="77"/>
      <c r="D27" s="77"/>
      <c r="E27" s="77"/>
      <c r="F27" s="106"/>
      <c r="G27" s="80"/>
      <c r="H27" s="101"/>
      <c r="K27" s="12"/>
      <c r="M27" s="3"/>
    </row>
    <row r="28" spans="1:13" ht="47.25" customHeight="1">
      <c r="A28" s="67">
        <v>42009</v>
      </c>
      <c r="B28" s="68" t="s">
        <v>48</v>
      </c>
      <c r="C28" s="77" t="s">
        <v>5</v>
      </c>
      <c r="D28" s="121" t="s">
        <v>68</v>
      </c>
      <c r="E28" s="121"/>
      <c r="F28" s="104">
        <v>0</v>
      </c>
      <c r="G28" s="80">
        <v>26</v>
      </c>
      <c r="H28" s="101">
        <f t="shared" si="0"/>
        <v>0</v>
      </c>
      <c r="K28" s="12"/>
      <c r="M28" s="3"/>
    </row>
    <row r="29" spans="1:13" ht="45" customHeight="1">
      <c r="A29" s="58">
        <v>42040</v>
      </c>
      <c r="B29" s="69" t="s">
        <v>40</v>
      </c>
      <c r="C29" s="77" t="s">
        <v>5</v>
      </c>
      <c r="D29" s="121" t="s">
        <v>68</v>
      </c>
      <c r="E29" s="121"/>
      <c r="F29" s="104">
        <v>0</v>
      </c>
      <c r="G29" s="80">
        <v>26</v>
      </c>
      <c r="H29" s="101">
        <f t="shared" si="0"/>
        <v>0</v>
      </c>
      <c r="K29" s="12"/>
      <c r="M29" s="3"/>
    </row>
    <row r="30" spans="1:13" ht="30">
      <c r="A30" s="58">
        <v>42068</v>
      </c>
      <c r="B30" s="68" t="s">
        <v>69</v>
      </c>
      <c r="C30" s="77" t="s">
        <v>5</v>
      </c>
      <c r="D30" s="122" t="s">
        <v>7</v>
      </c>
      <c r="E30" s="122"/>
      <c r="F30" s="104">
        <v>0</v>
      </c>
      <c r="G30" s="80">
        <v>0</v>
      </c>
      <c r="H30" s="101">
        <f t="shared" si="0"/>
        <v>0</v>
      </c>
      <c r="K30" s="12"/>
      <c r="M30" s="3"/>
    </row>
    <row r="31" spans="2:11" ht="5.1" customHeight="1">
      <c r="B31" s="42"/>
      <c r="C31" s="88"/>
      <c r="D31" s="88"/>
      <c r="E31" s="88"/>
      <c r="F31" s="107"/>
      <c r="G31" s="89"/>
      <c r="H31" s="101"/>
      <c r="K31" s="12"/>
    </row>
    <row r="32" spans="1:11" ht="15" customHeight="1">
      <c r="A32" s="59">
        <v>6</v>
      </c>
      <c r="B32" s="65" t="s">
        <v>41</v>
      </c>
      <c r="C32" s="84"/>
      <c r="D32" s="84"/>
      <c r="E32" s="84"/>
      <c r="F32" s="104"/>
      <c r="G32" s="85"/>
      <c r="H32" s="101">
        <f t="shared" si="0"/>
        <v>0</v>
      </c>
      <c r="K32" s="12"/>
    </row>
    <row r="33" spans="1:11" ht="30">
      <c r="A33" s="70">
        <v>42010</v>
      </c>
      <c r="B33" s="66" t="s">
        <v>63</v>
      </c>
      <c r="C33" s="84" t="s">
        <v>5</v>
      </c>
      <c r="D33" s="120" t="s">
        <v>47</v>
      </c>
      <c r="E33" s="120"/>
      <c r="F33" s="104">
        <v>0</v>
      </c>
      <c r="G33" s="85">
        <v>34</v>
      </c>
      <c r="H33" s="101">
        <f t="shared" si="0"/>
        <v>0</v>
      </c>
      <c r="K33" s="12"/>
    </row>
    <row r="34" spans="1:11" ht="43.5" customHeight="1">
      <c r="A34" s="70">
        <v>42041</v>
      </c>
      <c r="B34" s="66" t="s">
        <v>62</v>
      </c>
      <c r="C34" s="84" t="s">
        <v>5</v>
      </c>
      <c r="D34" s="120" t="s">
        <v>47</v>
      </c>
      <c r="E34" s="120"/>
      <c r="F34" s="104">
        <v>0</v>
      </c>
      <c r="G34" s="85">
        <v>0</v>
      </c>
      <c r="H34" s="101">
        <f t="shared" si="0"/>
        <v>0</v>
      </c>
      <c r="K34" s="12"/>
    </row>
    <row r="35" spans="1:11" ht="36" customHeight="1">
      <c r="A35" s="70">
        <v>42800</v>
      </c>
      <c r="B35" s="66" t="s">
        <v>70</v>
      </c>
      <c r="C35" s="84"/>
      <c r="D35" s="120" t="s">
        <v>61</v>
      </c>
      <c r="E35" s="120"/>
      <c r="F35" s="104">
        <v>0</v>
      </c>
      <c r="G35" s="85">
        <v>0</v>
      </c>
      <c r="H35" s="101">
        <f t="shared" si="0"/>
        <v>0</v>
      </c>
      <c r="K35" s="12"/>
    </row>
    <row r="36" spans="1:11" ht="111.75" customHeight="1">
      <c r="A36" s="70"/>
      <c r="B36" s="71" t="s">
        <v>64</v>
      </c>
      <c r="C36" s="84" t="s">
        <v>5</v>
      </c>
      <c r="D36" s="74" t="s">
        <v>66</v>
      </c>
      <c r="E36" s="84"/>
      <c r="F36" s="104">
        <v>0</v>
      </c>
      <c r="G36" s="85">
        <v>0</v>
      </c>
      <c r="H36" s="101">
        <f t="shared" si="0"/>
        <v>0</v>
      </c>
      <c r="K36" s="12"/>
    </row>
    <row r="37" spans="1:11" ht="145.5" customHeight="1">
      <c r="A37" s="61"/>
      <c r="B37" s="71" t="s">
        <v>65</v>
      </c>
      <c r="C37" s="84" t="s">
        <v>5</v>
      </c>
      <c r="D37" s="74" t="s">
        <v>67</v>
      </c>
      <c r="E37" s="84"/>
      <c r="F37" s="104">
        <v>0</v>
      </c>
      <c r="G37" s="85">
        <v>0</v>
      </c>
      <c r="H37" s="101">
        <f t="shared" si="0"/>
        <v>0</v>
      </c>
      <c r="K37" s="12"/>
    </row>
    <row r="38" spans="1:11" ht="30">
      <c r="A38" s="37">
        <v>7</v>
      </c>
      <c r="B38" s="43" t="s">
        <v>43</v>
      </c>
      <c r="C38" s="88" t="s">
        <v>91</v>
      </c>
      <c r="D38" s="119" t="s">
        <v>9</v>
      </c>
      <c r="E38" s="119"/>
      <c r="F38" s="104">
        <v>0</v>
      </c>
      <c r="G38" s="89">
        <v>1</v>
      </c>
      <c r="H38" s="101">
        <f t="shared" si="0"/>
        <v>0</v>
      </c>
      <c r="K38" s="12"/>
    </row>
    <row r="39" spans="2:11" ht="5.1" customHeight="1">
      <c r="B39" s="42"/>
      <c r="C39" s="88"/>
      <c r="D39" s="88"/>
      <c r="E39" s="88"/>
      <c r="F39" s="102"/>
      <c r="G39" s="89"/>
      <c r="H39" s="101"/>
      <c r="K39" s="12"/>
    </row>
    <row r="40" spans="1:11" ht="43.5" customHeight="1">
      <c r="A40" s="37">
        <v>8</v>
      </c>
      <c r="B40" s="43" t="s">
        <v>31</v>
      </c>
      <c r="C40" s="88" t="s">
        <v>8</v>
      </c>
      <c r="D40" s="119" t="s">
        <v>9</v>
      </c>
      <c r="E40" s="119"/>
      <c r="F40" s="104">
        <v>0</v>
      </c>
      <c r="G40" s="89">
        <v>10</v>
      </c>
      <c r="H40" s="101">
        <f t="shared" si="0"/>
        <v>0</v>
      </c>
      <c r="K40" s="12"/>
    </row>
    <row r="41" spans="2:8" ht="5.1" customHeight="1">
      <c r="B41" s="42"/>
      <c r="F41" s="103"/>
      <c r="G41" s="89"/>
      <c r="H41" s="102"/>
    </row>
    <row r="42" spans="1:11" s="8" customFormat="1" ht="15">
      <c r="A42" s="1"/>
      <c r="B42" s="41" t="s">
        <v>16</v>
      </c>
      <c r="C42" s="6"/>
      <c r="D42" s="6"/>
      <c r="E42" s="6"/>
      <c r="F42" s="100"/>
      <c r="G42" s="123">
        <f>SUM(H11:H40)</f>
        <v>0</v>
      </c>
      <c r="H42" s="123">
        <f>SUM(H10:H40)</f>
        <v>0</v>
      </c>
      <c r="I42" s="50"/>
      <c r="J42" s="50"/>
      <c r="K42" s="3"/>
    </row>
    <row r="43" ht="15">
      <c r="B43" s="42"/>
    </row>
    <row r="44" ht="15">
      <c r="B44" s="42" t="s">
        <v>74</v>
      </c>
    </row>
    <row r="45" ht="15">
      <c r="B45" t="s">
        <v>72</v>
      </c>
    </row>
    <row r="46" ht="15">
      <c r="B46" s="42" t="s">
        <v>73</v>
      </c>
    </row>
  </sheetData>
  <protectedRanges>
    <protectedRange sqref="F12:F40" name="Ceny Typový příklad" securityDescriptor="O:WDG:WDD:(A;;CC;;;WD)"/>
  </protectedRanges>
  <mergeCells count="20">
    <mergeCell ref="D33:E33"/>
    <mergeCell ref="D34:E34"/>
    <mergeCell ref="D35:E35"/>
    <mergeCell ref="D25:E25"/>
    <mergeCell ref="G42:H42"/>
    <mergeCell ref="D26:E26"/>
    <mergeCell ref="D40:E40"/>
    <mergeCell ref="A1:B1"/>
    <mergeCell ref="D12:E12"/>
    <mergeCell ref="D13:E13"/>
    <mergeCell ref="D14:E14"/>
    <mergeCell ref="D15:E15"/>
    <mergeCell ref="D16:E16"/>
    <mergeCell ref="D17:E17"/>
    <mergeCell ref="D18:E18"/>
    <mergeCell ref="D20:E20"/>
    <mergeCell ref="D38:E38"/>
    <mergeCell ref="D28:E28"/>
    <mergeCell ref="D29:E29"/>
    <mergeCell ref="D30:E3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2023-02-17T10:40:47Z</dcterms:modified>
  <cp:category/>
  <cp:version/>
  <cp:contentType/>
  <cp:contentStatus/>
</cp:coreProperties>
</file>