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 - Komunikace III-1..." sheetId="2" r:id="rId2"/>
    <sheet name="SO 104 - Propustky na III..." sheetId="3" r:id="rId3"/>
    <sheet name="SO 106 - Dopravní značení..." sheetId="4" r:id="rId4"/>
    <sheet name="SO 202 - Most na III-11628" sheetId="5" r:id="rId5"/>
    <sheet name="E.2-DIO - Dopravně inžený..." sheetId="6" r:id="rId6"/>
    <sheet name="VON - Vedlejší a ostatní ..." sheetId="7" r:id="rId7"/>
    <sheet name="Seznam figur" sheetId="8" r:id="rId8"/>
    <sheet name="Pokyny pro vyplnění" sheetId="9" r:id="rId9"/>
  </sheets>
  <definedNames>
    <definedName name="_xlnm.Print_Area" localSheetId="0">'Rekapitulace stavby'!$D$4:$AO$36,'Rekapitulace stavby'!$C$42:$AQ$61</definedName>
    <definedName name="_xlnm._FilterDatabase" localSheetId="1" hidden="1">'SO 102 - Komunikace III-1...'!$C$86:$K$397</definedName>
    <definedName name="_xlnm.Print_Area" localSheetId="1">'SO 102 - Komunikace III-1...'!$C$4:$J$39,'SO 102 - Komunikace III-1...'!$C$45:$J$68,'SO 102 - Komunikace III-1...'!$C$74:$K$397</definedName>
    <definedName name="_xlnm._FilterDatabase" localSheetId="2" hidden="1">'SO 104 - Propustky na III...'!$C$88:$K$156</definedName>
    <definedName name="_xlnm.Print_Area" localSheetId="2">'SO 104 - Propustky na III...'!$C$4:$J$39,'SO 104 - Propustky na III...'!$C$45:$J$70,'SO 104 - Propustky na III...'!$C$76:$K$156</definedName>
    <definedName name="_xlnm._FilterDatabase" localSheetId="3" hidden="1">'SO 106 - Dopravní značení...'!$C$81:$K$149</definedName>
    <definedName name="_xlnm.Print_Area" localSheetId="3">'SO 106 - Dopravní značení...'!$C$4:$J$39,'SO 106 - Dopravní značení...'!$C$45:$J$63,'SO 106 - Dopravní značení...'!$C$69:$K$149</definedName>
    <definedName name="_xlnm._FilterDatabase" localSheetId="4" hidden="1">'SO 202 - Most na III-11628'!$C$86:$K$114</definedName>
    <definedName name="_xlnm.Print_Area" localSheetId="4">'SO 202 - Most na III-11628'!$C$4:$J$39,'SO 202 - Most na III-11628'!$C$45:$J$68,'SO 202 - Most na III-11628'!$C$74:$K$114</definedName>
    <definedName name="_xlnm._FilterDatabase" localSheetId="5" hidden="1">'E.2-DIO - Dopravně inžený...'!$C$80:$K$127</definedName>
    <definedName name="_xlnm.Print_Area" localSheetId="5">'E.2-DIO - Dopravně inžený...'!$C$4:$J$39,'E.2-DIO - Dopravně inžený...'!$C$45:$J$62,'E.2-DIO - Dopravně inžený...'!$C$68:$K$127</definedName>
    <definedName name="_xlnm._FilterDatabase" localSheetId="6" hidden="1">'VON - Vedlejší a ostatní ...'!$C$85:$K$125</definedName>
    <definedName name="_xlnm.Print_Area" localSheetId="6">'VON - Vedlejší a ostatní ...'!$C$4:$J$39,'VON - Vedlejší a ostatní ...'!$C$45:$J$67,'VON - Vedlejší a ostatní ...'!$C$73:$K$125</definedName>
    <definedName name="_xlnm.Print_Area" localSheetId="7">'Seznam figur'!$C$4:$G$125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102 - Komunikace III-1...'!$86:$86</definedName>
    <definedName name="_xlnm.Print_Titles" localSheetId="2">'SO 104 - Propustky na III...'!$88:$88</definedName>
    <definedName name="_xlnm.Print_Titles" localSheetId="3">'SO 106 - Dopravní značení...'!$81:$81</definedName>
    <definedName name="_xlnm.Print_Titles" localSheetId="4">'SO 202 - Most na III-11628'!$86:$86</definedName>
    <definedName name="_xlnm.Print_Titles" localSheetId="5">'E.2-DIO - Dopravně inžený...'!$80:$80</definedName>
    <definedName name="_xlnm.Print_Titles" localSheetId="6">'VON - Vedlejší a ostatní ...'!$85:$85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<sst xmlns="http://schemas.openxmlformats.org/spreadsheetml/2006/main" count="7578" uniqueCount="1223">
  <si>
    <t>Export Komplet</t>
  </si>
  <si>
    <t>VZ</t>
  </si>
  <si>
    <t>2.0</t>
  </si>
  <si>
    <t>ZAMOK</t>
  </si>
  <si>
    <t>False</t>
  </si>
  <si>
    <t>{4c76edb6-5ce8-4128-8982-42657e912913}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</si>
  <si>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</si>
  <si>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</si>
  <si>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</si>
  <si>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</si>
  <si>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</si>
  <si>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</si>
  <si>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</si>
  <si>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</si>
  <si>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7484-2-Z1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</si>
  <si>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</si>
  <si>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</si>
  <si>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3 soupis prací (III/11628 Voznice, PD) - ZMĚNA 1</t>
  </si>
  <si>
    <t>KSO:</t>
  </si>
  <si>
    <t>822 23 73</t>
  </si>
  <si>
    <t>CC-CZ:</t>
  </si>
  <si>
    <t>21121</t>
  </si>
  <si>
    <t>Místo:</t>
  </si>
  <si>
    <t>Voznice</t>
  </si>
  <si>
    <t>Datum:</t>
  </si>
  <si>
    <t>21. 4. 2023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</si>
  <si>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</si>
  <si>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</si>
  <si>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</si>
  <si>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</si>
  <si>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</si>
  <si>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</si>
  <si>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</si>
  <si>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</si>
  <si>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</si>
  <si>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</si>
  <si>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</si>
  <si>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</si>
  <si>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</si>
  <si>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</si>
  <si>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</si>
  <si>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</si>
  <si>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</si>
  <si>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</si>
  <si>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</si>
  <si>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</si>
  <si>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</si>
  <si>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</si>
  <si>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</si>
  <si>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</si>
  <si>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</si>
  <si>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</si>
  <si>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</si>
  <si>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</si>
  <si>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</si>
  <si>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</si>
  <si>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</si>
  <si>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</si>
  <si>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</si>
  <si>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</si>
  <si>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</si>
  <si>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</si>
  <si>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</si>
  <si>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</si>
  <si>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</si>
  <si>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</si>
  <si>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</si>
  <si>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</si>
  <si>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</si>
  <si>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</si>
  <si>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</si>
  <si>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</si>
  <si>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</si>
  <si>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</si>
  <si>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</si>
  <si>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</si>
  <si>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</si>
  <si>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</si>
  <si>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</si>
  <si>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</si>
  <si>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</si>
  <si>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</si>
  <si>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</si>
  <si>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</si>
  <si>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</si>
  <si>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</si>
  <si>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</si>
  <si>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</si>
  <si>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Komunikace III/11628</t>
  </si>
  <si>
    <t>STA</t>
  </si>
  <si>
    <t>1</t>
  </si>
  <si>
    <t>{312c3c13-057b-47ea-a108-8757a4e9d3fa}</t>
  </si>
  <si>
    <t>2</t>
  </si>
  <si>
    <t>SO 104</t>
  </si>
  <si>
    <t>Propustky na III/11628</t>
  </si>
  <si>
    <t>{26dab650-3df3-4795-aa30-ef5a3e0b7798}</t>
  </si>
  <si>
    <t>SO 106</t>
  </si>
  <si>
    <t>Dopravní značení na III/11628</t>
  </si>
  <si>
    <t>{8233d25e-7ce7-4418-9e1a-04f3f81b5d23}</t>
  </si>
  <si>
    <t>SO 202</t>
  </si>
  <si>
    <t>Most na III/11628</t>
  </si>
  <si>
    <t>{84d52f3a-198b-478d-b09c-b622b74a0e4e}</t>
  </si>
  <si>
    <t>E.2-DIO</t>
  </si>
  <si>
    <t>Dopravně inženýrská opatření pro III/116</t>
  </si>
  <si>
    <t>{c5cc5511-e896-4837-b308-f073ea57f136}</t>
  </si>
  <si>
    <t>VON</t>
  </si>
  <si>
    <t>Vedlejší a ostatní náklady</t>
  </si>
  <si>
    <t>{dc765ebf-c0a9-4661-90d1-7958801e0d34}</t>
  </si>
  <si>
    <t>III_voz_kpl</t>
  </si>
  <si>
    <t>kompletní výměna souvrství vozovky</t>
  </si>
  <si>
    <t>m2</t>
  </si>
  <si>
    <t>455</t>
  </si>
  <si>
    <t>III_zatravneni</t>
  </si>
  <si>
    <t>plocha zatravnění</t>
  </si>
  <si>
    <t>16985,8</t>
  </si>
  <si>
    <t>KRYCÍ LIST SOUPISU PRACÍ</t>
  </si>
  <si>
    <t>SO_104</t>
  </si>
  <si>
    <t>kompletní výměna vozovky při provádění propustků</t>
  </si>
  <si>
    <t>265,8</t>
  </si>
  <si>
    <t>ZAS</t>
  </si>
  <si>
    <t>znovuzískaná asfaltová směs použitá na stavbě</t>
  </si>
  <si>
    <t>t</t>
  </si>
  <si>
    <t>-6323,712</t>
  </si>
  <si>
    <t>odkopavky</t>
  </si>
  <si>
    <t>odkopávky kompletní (pro krajnice, příkopy, sanace, atd.)</t>
  </si>
  <si>
    <t>m3</t>
  </si>
  <si>
    <t>14015,9</t>
  </si>
  <si>
    <t>skladka_sypke</t>
  </si>
  <si>
    <t>odvoz sypké suti na skládku</t>
  </si>
  <si>
    <t>13510,804</t>
  </si>
  <si>
    <t>Objekt:</t>
  </si>
  <si>
    <t>presun_ZAS</t>
  </si>
  <si>
    <t>přesun vyfrézované asfaltové směsi v rámci stavby</t>
  </si>
  <si>
    <t>8557,056</t>
  </si>
  <si>
    <t>SO 102 - Komunikace III/11628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</si>
  <si>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</si>
  <si>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</si>
  <si>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</si>
  <si>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</si>
  <si>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</si>
  <si>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</si>
  <si>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</si>
  <si>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</si>
  <si>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</si>
  <si>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</si>
  <si>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</si>
  <si>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</si>
  <si>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</si>
  <si>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</si>
  <si>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</si>
  <si>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</si>
  <si>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</si>
  <si>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</si>
  <si>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</si>
  <si>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</si>
  <si>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</si>
  <si>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</si>
  <si>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</si>
  <si>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</si>
  <si>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</si>
  <si>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</si>
  <si>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</si>
  <si>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</si>
  <si>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</si>
  <si>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</si>
  <si>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</si>
  <si>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</si>
  <si>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</si>
  <si>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CS ÚRS 2020 01</t>
  </si>
  <si>
    <t>4</t>
  </si>
  <si>
    <t>-10022686</t>
  </si>
  <si>
    <t>VV</t>
  </si>
  <si>
    <t>"úsek 1b - sanace krajů (kraje š. 1,0 včetně plochy pod krajnicí):" 2*1790,0*2,1</t>
  </si>
  <si>
    <t>"úsek 2 - sanace krajů (kraje š. 1,0 včetně plochy pod krajnicí):" 2*1650,0*2,1</t>
  </si>
  <si>
    <t>"úsek 3 - sanace krajů (kraje š. 1,0 včetně plochy pod krajnicí):" 2*1140,0*2,1</t>
  </si>
  <si>
    <t>Součet</t>
  </si>
  <si>
    <t>102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</si>
  <si>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</si>
  <si>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</si>
  <si>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-246605865</t>
  </si>
  <si>
    <t>"úsek 1b - sanace krajů, tl. 150 mm (kraje š. 1,0):" 2*1790,0*1,0</t>
  </si>
  <si>
    <t>"úsek 2 - sanace krajů, tl. 150 mm (kraje š. 1,0):" 2*1650,0*1,0</t>
  </si>
  <si>
    <t>"úsek 3 - sanace krajů, tl. 150 mm (kraje š. 1,0):" 2*1140,0*1,0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</si>
  <si>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</si>
  <si>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</si>
  <si>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-2109739991</t>
  </si>
  <si>
    <t>113154324</t>
  </si>
  <si>
    <t>Frézování živičného podkladu nebo krytu s naložením na dopravní prostředek plochy přes 1 000 do 10 000 m2 bez překážek v trase pruhu šířky do 1 m, tloušťky vrstvy 100 mm</t>
  </si>
  <si>
    <t>1657356887</t>
  </si>
  <si>
    <t>"odměřeno elektronicky ze situace (př.č. 002-006), frézování krajů, šířka 1,0 m, 2 kraje"</t>
  </si>
  <si>
    <t>"úsek 3" 2*1,0*1140</t>
  </si>
  <si>
    <t>3</t>
  </si>
  <si>
    <t>113154325</t>
  </si>
  <si>
    <t>Frézování živičného podkladu nebo krytu s naložením na dopravní prostředek plochy přes 1 000 do 10 000 m2 bez překážek v trase pruhu šířky do 1 m, tloušťky vrstvy 200 mm</t>
  </si>
  <si>
    <t>97596482</t>
  </si>
  <si>
    <t>"úsek 1.b: tl. 150 mm" 2*1,0*(2250-460)</t>
  </si>
  <si>
    <t>"úsek 2: tl. 150 mm" 2*1,0*(3900-2250)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</si>
  <si>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</si>
  <si>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</si>
  <si>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-1644827186</t>
  </si>
  <si>
    <t>"frézování kompletní vrstvy (obrusné, ložné, podkladní), tl. 150 mm"</t>
  </si>
  <si>
    <t>"odměřeno elektronicky ze situace (př.č. 002-006): kompletní souvrství - úsek 4" 455,0</t>
  </si>
  <si>
    <t>"odměřeno elektronicky ze situace SO 104: vozovky pro provedení propustků" 265,80</t>
  </si>
  <si>
    <t>5</t>
  </si>
  <si>
    <t>113154434</t>
  </si>
  <si>
    <t>Frézování živičného podkladu nebo krytu s naložením na dopravní prostředek plochy přes 10 000 m2 bez překážek v trase pruhu šířky do 2 m, tloušťky vrstvy 100 mm</t>
  </si>
  <si>
    <t>-843940554</t>
  </si>
  <si>
    <t>"odměřeno elektronicky ze situace (př.č. 002-006), frézování obrusné a ložné vrstvy, tl. 100 mm"</t>
  </si>
  <si>
    <t>"úsek 1.b" 10149,0</t>
  </si>
  <si>
    <t>"úsek 5" 15530,0</t>
  </si>
  <si>
    <t>6</t>
  </si>
  <si>
    <t>113154433</t>
  </si>
  <si>
    <t>Frézování živičného podkladu nebo krytu s naložením na dopravní prostředek plochy přes 10 000 m2 bez překážek v trase pruhu šířky do 2 m, tloušťky vrstvy 50 mm</t>
  </si>
  <si>
    <t>-674380893</t>
  </si>
  <si>
    <t>"odměřeno elektronicky ze situace (př.č. 002-006), frézování obrusné vrstvy, tl. 50 mm"</t>
  </si>
  <si>
    <t>"úsek 2" 9080,0</t>
  </si>
  <si>
    <t>"odměřeno elektronicky ze situace (př.č. 002-006), frézování podkladní vrstvy, tl. 50 mm"</t>
  </si>
  <si>
    <t>"úsek 5: 30% pro opravu trhlin" 15530*0,30</t>
  </si>
  <si>
    <t>7</t>
  </si>
  <si>
    <t>113154464</t>
  </si>
  <si>
    <t>Frézování živičného podkladu nebo krytu s naložením na dopravní prostředek plochy přes 10 000 m2 s překážkami v trase pruhu šířky do 2 m, tloušťky vrstvy 100 mm</t>
  </si>
  <si>
    <t>-661045560</t>
  </si>
  <si>
    <t>"odměřeno elektronicky ze situace (př.č. 002-006), frézování obrusné vrstvy, tl. 100 mm, v obci"</t>
  </si>
  <si>
    <t>"úsek 1.a" 3006,0</t>
  </si>
  <si>
    <t>"úsek 3" 12395,0</t>
  </si>
  <si>
    <t>"úsek 4" 455,0</t>
  </si>
  <si>
    <t>8</t>
  </si>
  <si>
    <t>122151107</t>
  </si>
  <si>
    <t>Odkopávky a prokopávky nezapažené strojně v hornině třídy těžitelnosti I skupiny 1 a 2 přes 5 000 m3</t>
  </si>
  <si>
    <t>503289701</t>
  </si>
  <si>
    <t>"výkop v místě krajnice"</t>
  </si>
  <si>
    <t>"úsek 1.b" 1790,0*2*0,65</t>
  </si>
  <si>
    <t>"úsek 2" 1650,0*2*0,65</t>
  </si>
  <si>
    <t>"úsek 3" 1140,0*2*0,65</t>
  </si>
  <si>
    <t>Mezisoučet</t>
  </si>
  <si>
    <t>"výkopy - úsek 4" 50,0+90,0</t>
  </si>
  <si>
    <t>"výkopy pro sanace krajů tl. 400 mm"</t>
  </si>
  <si>
    <t>"úsek 1b:" 2*1790*2,1*0,4</t>
  </si>
  <si>
    <t>"úsek 2:" 2*1650*2,1*0,4</t>
  </si>
  <si>
    <t>"úsek 3:" 2*1140*2,1*0,4</t>
  </si>
  <si>
    <t>"výkop pro sanaci pláně tl. 500 mm"</t>
  </si>
  <si>
    <t>"úsek 4:" 455,0*0,5</t>
  </si>
  <si>
    <t>9</t>
  </si>
  <si>
    <t>132151104</t>
  </si>
  <si>
    <t>Hloubení nezapažených rýh šířky do 800 mm strojně s urovnáním dna do předepsaného profilu a spádu v hornině třídy těžitelnosti I skupiny 1 a 2 přes 100 m3</t>
  </si>
  <si>
    <t>484629762</t>
  </si>
  <si>
    <t>"prohloubení příkopů"</t>
  </si>
  <si>
    <t>"úsek 2" 3,5*99,0</t>
  </si>
  <si>
    <t>"základ skluzu" 1,0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</si>
  <si>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</si>
  <si>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</si>
  <si>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</si>
  <si>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-368742278</t>
  </si>
  <si>
    <t>"hloubení rýh" 347,5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</si>
  <si>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</si>
  <si>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</si>
  <si>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</si>
  <si>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1656560171</t>
  </si>
  <si>
    <t>14363,4*15 'Přepočtené koeficientem množství</t>
  </si>
  <si>
    <t>12</t>
  </si>
  <si>
    <t>171201231</t>
  </si>
  <si>
    <t>Poplatek za uložení stavebního odpadu na recyklační skládce (skládkovné) zeminy a kamení zatříděného do Katalogu odpadů pod kódem 17 05 04</t>
  </si>
  <si>
    <t>-1376198422</t>
  </si>
  <si>
    <t>14363,4*1,8 'Přepočtené koeficientem množství</t>
  </si>
  <si>
    <t>13</t>
  </si>
  <si>
    <t>181451121</t>
  </si>
  <si>
    <t>Založení trávníku na půdě předem připravené plochy přes 1000 m2 výsevem včetně utažení lučního v rovině nebo na svahu do 1:5</t>
  </si>
  <si>
    <t>1604104843</t>
  </si>
  <si>
    <t>"odměřeno elektronicky ze situace (př.č. 002-006)"</t>
  </si>
  <si>
    <t>"úsek 1.b" 2*1,3*1790,0</t>
  </si>
  <si>
    <t>"úsek 2" 2*1,3*1650,0</t>
  </si>
  <si>
    <t>"úsek 3" 2*1,3*1140,0</t>
  </si>
  <si>
    <t>"úsek 4" 2*1,3*80,0</t>
  </si>
  <si>
    <t>"úsek 5" 2*1,3*1873</t>
  </si>
  <si>
    <t>14</t>
  </si>
  <si>
    <t>M</t>
  </si>
  <si>
    <t>00572472</t>
  </si>
  <si>
    <t>osivo směs travní krajinná-rovinná</t>
  </si>
  <si>
    <t>kg</t>
  </si>
  <si>
    <t>-500656719</t>
  </si>
  <si>
    <t>16985,8*0,015 'Přepočtené koeficientem množství</t>
  </si>
  <si>
    <t>181951111</t>
  </si>
  <si>
    <t>Úprava pláně vyrovnáním výškových rozdílů strojně v hornině třídy těžitelnosti I, skupiny 1 až 3 bez zhutnění</t>
  </si>
  <si>
    <t>-1883312744</t>
  </si>
  <si>
    <t>16</t>
  </si>
  <si>
    <t>181951112</t>
  </si>
  <si>
    <t>Úprava pláně vyrovnáním výškových rozdílů strojně v hornině třídy těžitelnosti I, skupiny 1 až 3 se zhutněním</t>
  </si>
  <si>
    <t>-1864555661</t>
  </si>
  <si>
    <t>"úsek 1b:" 2*1790*2,1</t>
  </si>
  <si>
    <t>"úsek 2:" 2*1650*2,1</t>
  </si>
  <si>
    <t>"úsek 3:" 2*1140*2,1</t>
  </si>
  <si>
    <t>17</t>
  </si>
  <si>
    <t>182351133</t>
  </si>
  <si>
    <t>Rozprostření a urovnání ornice ve svahu sklonu přes 1:5 strojně při souvislé ploše přes 500 m2, tl. vrstvy do 200 mm</t>
  </si>
  <si>
    <t>875403735</t>
  </si>
  <si>
    <t>18</t>
  </si>
  <si>
    <t>10364101</t>
  </si>
  <si>
    <t>zemina pro terénní úpravy -  ornice</t>
  </si>
  <si>
    <t>-1426039756</t>
  </si>
  <si>
    <t>16985,8*0,27 'Přepočtené koeficientem množství</t>
  </si>
  <si>
    <t>19</t>
  </si>
  <si>
    <t>183403161</t>
  </si>
  <si>
    <t>Obdělání půdy válením v rovině nebo na svahu do 1:5</t>
  </si>
  <si>
    <t>1950168495</t>
  </si>
  <si>
    <t>20</t>
  </si>
  <si>
    <t>184802111</t>
  </si>
  <si>
    <t>Chemické odplevelení půdy před založením kultury, trávníku nebo zpevněných ploch o výměře jednotlivě přes 20 m2 v rovině nebo na svahu do 1:5 postřikem na široko</t>
  </si>
  <si>
    <t>-425341890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</si>
  <si>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</si>
  <si>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</si>
  <si>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</si>
  <si>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-374209286</t>
  </si>
  <si>
    <t>99*5*0,4</t>
  </si>
  <si>
    <t>22</t>
  </si>
  <si>
    <t>69311006</t>
  </si>
  <si>
    <t>geotextilie tkaná separační, filtrační, výztužná PP pevnost v tahu 15kN/m</t>
  </si>
  <si>
    <t>-1940064388</t>
  </si>
  <si>
    <t>198*1,02 'Přepočtené koeficientem množství</t>
  </si>
  <si>
    <t>23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</si>
  <si>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</si>
  <si>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</si>
  <si>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m</t>
  </si>
  <si>
    <t>-2022499702</t>
  </si>
  <si>
    <t>"úsek 2" 99,0</t>
  </si>
  <si>
    <t>24</t>
  </si>
  <si>
    <t>274313711</t>
  </si>
  <si>
    <t>Základy z betonu prostého pasy betonu kamenem neprokládaného tř. C 20/25</t>
  </si>
  <si>
    <t>-1412709188</t>
  </si>
  <si>
    <t>"základové prahy, dle příčného řezu" 2*1,60*0,60*0,40</t>
  </si>
  <si>
    <t>Komunikace pozemní</t>
  </si>
  <si>
    <t>103</t>
  </si>
  <si>
    <t>564761111</t>
  </si>
  <si>
    <t>Podklad nebo kryt z kameniva hrubého drceného vel. 32-63 mm s rozprostřením a zhutněním, po zhutnění tl. 200 mm</t>
  </si>
  <si>
    <t>-528553405</t>
  </si>
  <si>
    <t>"sanace krajů tl. 400 mm (2 vrstvy po 200 mm)"</t>
  </si>
  <si>
    <t>19236*2 'Přepočtené koeficientem množství</t>
  </si>
  <si>
    <t>104</t>
  </si>
  <si>
    <t>564771111</t>
  </si>
  <si>
    <t>Podklad nebo kryt z kameniva hrubého drceného vel. 32-63 mm s rozprostřením a zhutněním, po zhutnění tl. 250 mm</t>
  </si>
  <si>
    <t>-1940923120</t>
  </si>
  <si>
    <t>"sanace pláně tl. 500 mm (2 vrstvy po 250 mm)"</t>
  </si>
  <si>
    <t>"úsek 4:" 455,0</t>
  </si>
  <si>
    <t>455*2 'Přepočtené koeficientem množství</t>
  </si>
  <si>
    <t>25</t>
  </si>
  <si>
    <t>564851111</t>
  </si>
  <si>
    <t>Podklad ze štěrkodrti ŠD s rozprostřením a zhutněním, po zhutnění tl. 150 mm</t>
  </si>
  <si>
    <t>2071962459</t>
  </si>
  <si>
    <t>"doplnění krajů před recyklací, 2 vrstvy: ke krajnicím + spodní včetně plochy pod krajnicí)"</t>
  </si>
  <si>
    <t>"úsek 1b:" 2*1790,0*1,0+2*1790,0*2,1</t>
  </si>
  <si>
    <t>"úsek 2:" 2*1650,0*1,0+2*1650,0*2,1</t>
  </si>
  <si>
    <t>"úsek 3:" 2*1140,0*1,0+2*1140,0*2,1</t>
  </si>
  <si>
    <t>"podklad z ŠD kompletních skladeb vozovek, vrstva 150 mm"</t>
  </si>
  <si>
    <t>III_voz_kpl*1,1</t>
  </si>
  <si>
    <t>SO_104*1,1</t>
  </si>
  <si>
    <t>105</t>
  </si>
  <si>
    <t>564931412</t>
  </si>
  <si>
    <t>Podklad nebo podsyp z asfaltového recyklátu s rozprostřením a zhutněním, po zhutnění tl. 100 mm</t>
  </si>
  <si>
    <t>2031377044</t>
  </si>
  <si>
    <t>"úsek 1b (doplnění vrstvy tl. 100 mm před provedením recyklace, využití vyfrézovaného materiálu ze stavby):" 10149,0</t>
  </si>
  <si>
    <t>"úsek 2 (doplnění vrstvy tl. 100 mm před provedením recyklace, využití vyfrézovaného materiálu ze stavby):" 9080,0</t>
  </si>
  <si>
    <t>"úsek 3 (doplnění vrstvy tl. 100 mm před provedením recyklace, využití vyfrézovaného materiálu ze stavby):" 12395,0</t>
  </si>
  <si>
    <t>"úsek 4 (doplnění vrstvy tl. 100 mm před provedením recyklace, využití vyfrézovaného materiálu ze stavby):" 455,0</t>
  </si>
  <si>
    <t>SO_104 "(doplnění vrstvy tl. 100 mm před provedením recyklace, využití vyfrézovaného materiálu ze stavby)"</t>
  </si>
  <si>
    <t>"Poznámka: pro úsek 4 a pro SO 104 se doplňuje 250 mm (v položkách tl. 100 + 150 mm)."</t>
  </si>
  <si>
    <t>"Poznámka: přesun hmot u této položky se započítává do celkových přesunů hmot z důvodu využití materiálu ze stavby."</t>
  </si>
  <si>
    <t>106</t>
  </si>
  <si>
    <t>564951413</t>
  </si>
  <si>
    <t>Podklad nebo podsyp z asfaltového recyklátu s rozprostřením a zhutněním, po zhutnění tl. 150 mm</t>
  </si>
  <si>
    <t>-520181207</t>
  </si>
  <si>
    <t>"úsek 4 (doplnění vrstvy tl. 150 mm před provedením recyklace, využití vyfrézovaného materiálu ze stavby):" 455,0</t>
  </si>
  <si>
    <t>"Poznámka: pro úsek 4 a SO 104 se doplňuje 250 mm (v položkách tl. 100 + 150 mm)."</t>
  </si>
  <si>
    <t>26</t>
  </si>
  <si>
    <t>565135121</t>
  </si>
  <si>
    <t>Asfaltový beton vrstva podkladní ACP 16 (obalované kamenivo střednězrnné - OKS) s rozprostřením a zhutněním v pruhu šířky přes 3 m, po zhutnění tl. 50 mm</t>
  </si>
  <si>
    <t>484338285</t>
  </si>
  <si>
    <t>"úsek 5: oprava trhlin" 15530*0,3</t>
  </si>
  <si>
    <t>27</t>
  </si>
  <si>
    <t>567531141</t>
  </si>
  <si>
    <t>Recyklace podkladní vrstvy za studena na místě rozpojení a reprofilace podkladu s hutněním plochy přes 6 000 do 10 000 m2, tloušťky přes 200 do 250 mm</t>
  </si>
  <si>
    <t>-588339309</t>
  </si>
  <si>
    <t>P</t>
  </si>
  <si>
    <t>Poznámka k položce:
Odfrézování asfaltových směsí je řešeno v oddílu 1 - "Zemní práce", přesuny znovuzískaných asfaltových směsí jsou řešeny v oddílu 997 - "Přesun sutě".</t>
  </si>
  <si>
    <t>"úsek 1b:" 10149,0</t>
  </si>
  <si>
    <t>"úsek 2:" 9080,0</t>
  </si>
  <si>
    <t>"úsek 3:" 12395,0</t>
  </si>
  <si>
    <t>107</t>
  </si>
  <si>
    <t>567533141</t>
  </si>
  <si>
    <t>Recyklace podkladní vrstvy za studena na místě promísení rozpojené směsi s cementem a přísadami na bázi zeolitu a minerálů (materiál ve specifikaci) s rozhrnutím, zhutněním a vlhčením plochy přes 6 000 do 10 000 m2, tloušťky po zhutnění do 250 mm</t>
  </si>
  <si>
    <t>-1538283015</t>
  </si>
  <si>
    <t>108</t>
  </si>
  <si>
    <t>58522110</t>
  </si>
  <si>
    <t>cement portlandský struskový CEM II 42,5MPa</t>
  </si>
  <si>
    <t>-1086749268</t>
  </si>
  <si>
    <t>"plocha dle montáže * tl. vrstvy:" 32344,800*0,250 * 0,05 "(5 % dávkování)"</t>
  </si>
  <si>
    <t>404,31*3 'Přepočtené koeficientem množství</t>
  </si>
  <si>
    <t>109</t>
  </si>
  <si>
    <t>11162540</t>
  </si>
  <si>
    <t>emulze asfaltová obalovací pro použití za studena</t>
  </si>
  <si>
    <t>939102782</t>
  </si>
  <si>
    <t>"plocha dle montáže * tl. vrstvy:" 32344,800*0,250 * 0,035 "(3,5 % dávkování)"</t>
  </si>
  <si>
    <t>283,017*2,3 'Přepočtené koeficientem množství</t>
  </si>
  <si>
    <t>110</t>
  </si>
  <si>
    <t>58341341</t>
  </si>
  <si>
    <t>kamenivo drcené drobné frakce 0/4</t>
  </si>
  <si>
    <t>967750464</t>
  </si>
  <si>
    <t>"plocha dle montáže * tl. vrstvy:" 32344,800*0,250 * 0,400 "(400 kg/m3 dávkování pro upravení křivky zrnitosti)"</t>
  </si>
  <si>
    <t>28</t>
  </si>
  <si>
    <t>569241112</t>
  </si>
  <si>
    <t>Zpevnění krajnic nebo komunikací pro pěší s rozprostřením a zhutněním, po zhutnění štěrkopískem nebo kamenivem těženým tl. 130 mm</t>
  </si>
  <si>
    <t>-1272490702</t>
  </si>
  <si>
    <t>"spodní vrstva z nenamrzavého materiálu"</t>
  </si>
  <si>
    <t>"úsek 1.b" 2*1790,0*0,75</t>
  </si>
  <si>
    <t>"úsek 2" 2*1650,0*0,75</t>
  </si>
  <si>
    <t>"úsek 3" 2*1140,0*0,75</t>
  </si>
  <si>
    <t>"úsek 4" 2*75,0*0,75</t>
  </si>
  <si>
    <t>29</t>
  </si>
  <si>
    <t>569811112</t>
  </si>
  <si>
    <t>Zpevnění krajnic nebo komunikací pro pěší s rozprostřením a zhutněním, po zhutnění štěrkodrtí tl. 60 mm</t>
  </si>
  <si>
    <t>-97239287</t>
  </si>
  <si>
    <t>"2 kraje * délka * šířka"</t>
  </si>
  <si>
    <t>30</t>
  </si>
  <si>
    <t>573191111</t>
  </si>
  <si>
    <t>Postřik infiltrační kationaktivní emulzí v množství 1,00 kg/m2</t>
  </si>
  <si>
    <t>383456437</t>
  </si>
  <si>
    <t>"úsek 5: oprava trhlin" 15530,0*0,3</t>
  </si>
  <si>
    <t>31</t>
  </si>
  <si>
    <t>573231108</t>
  </si>
  <si>
    <t>Postřik spojovací PS bez posypu kamenivem ze silniční emulze, v množství 0,50 kg/m2</t>
  </si>
  <si>
    <t>-819915448</t>
  </si>
  <si>
    <t>"úsek 1a:" 2*3006,0</t>
  </si>
  <si>
    <t>"úsek 1b:" 2*10149,0</t>
  </si>
  <si>
    <t>"úsek 2:" 2*9080,0</t>
  </si>
  <si>
    <t>"úsek 3:" 2*12395,0</t>
  </si>
  <si>
    <t>"úsek 4:" 2*455,0</t>
  </si>
  <si>
    <t>"úsek 5:" 2*15530,0</t>
  </si>
  <si>
    <t>SO_104*2</t>
  </si>
  <si>
    <t>32</t>
  </si>
  <si>
    <t>577134121</t>
  </si>
  <si>
    <t>Asfaltový beton vrstva obrusná ACO 11 (ABS) s rozprostřením a se zhutněním z nemodifikovaného asfaltu v pruhu šířky přes 3 m tř. I, po zhutnění tl. 40 mm</t>
  </si>
  <si>
    <t>1406607474</t>
  </si>
  <si>
    <t>"úsek 1a:" 3006,0</t>
  </si>
  <si>
    <t>35</t>
  </si>
  <si>
    <t>577165122</t>
  </si>
  <si>
    <t>Asfaltový beton vrstva ložní ACL 16 (ABH) s rozprostřením a zhutněním z nemodifikovaného asfaltu v pruhu šířky přes 3 m, po zhutnění tl. 70 mm</t>
  </si>
  <si>
    <t>431374491</t>
  </si>
  <si>
    <t>36</t>
  </si>
  <si>
    <t>597161111</t>
  </si>
  <si>
    <t>Rigol dlážděný do lože z betonu prostého tl. 100 mm, s vyplněním a zatřením spár cementovou maltou z lomového kamene tl. do 250 mm</t>
  </si>
  <si>
    <t>1189312396</t>
  </si>
  <si>
    <t>"úsek 2: dlažba z kamene tl. 150 mm do betonu" 20,0</t>
  </si>
  <si>
    <t>"skluz - vrchní část" 1,5</t>
  </si>
  <si>
    <t>Trubní vedení</t>
  </si>
  <si>
    <t>37</t>
  </si>
  <si>
    <t>895941111</t>
  </si>
  <si>
    <t>Zřízení vpusti kanalizační uliční z betonových dílců typ UV-50 normální</t>
  </si>
  <si>
    <t>kus</t>
  </si>
  <si>
    <t>128688239</t>
  </si>
  <si>
    <t>"odečteno ze situace" 2</t>
  </si>
  <si>
    <t>38</t>
  </si>
  <si>
    <t>5922301R</t>
  </si>
  <si>
    <t>vpusťový komplet z železobetonových prefabrikátů, vč. koše a poklopu</t>
  </si>
  <si>
    <t>-912394144</t>
  </si>
  <si>
    <t>39</t>
  </si>
  <si>
    <t>899331111S</t>
  </si>
  <si>
    <t>Výšková úprava uličního vstupu nebo vpusti do 200 mm zvýšením či snížením poklopu, mříže či krycího znaku</t>
  </si>
  <si>
    <t>228740794</t>
  </si>
  <si>
    <t>"odečteno ze situace"</t>
  </si>
  <si>
    <t>"př.č. 002 - Nová Ves" 46</t>
  </si>
  <si>
    <t>"př.č. 004+005: Voznice" 16</t>
  </si>
  <si>
    <t>Ostatní konstrukce a práce, bourání</t>
  </si>
  <si>
    <t>111</t>
  </si>
  <si>
    <t>911331123</t>
  </si>
  <si>
    <t>Silniční svodidlo s osazením sloupků zaberaněním ocelové úroveň zádržnosti N2 vzdálenosti sloupků přes 2 do 4 m jednostranné</t>
  </si>
  <si>
    <t>1212491745</t>
  </si>
  <si>
    <t>"odměřeno elektronicky ze situace" 390,0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</si>
  <si>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</si>
  <si>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</si>
  <si>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</si>
  <si>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417097026</t>
  </si>
  <si>
    <t>"odměřeno elektronicky ze situace" 237,0</t>
  </si>
  <si>
    <t>42</t>
  </si>
  <si>
    <t>59217023</t>
  </si>
  <si>
    <t>obrubník betonový chodníkový 1000x150x250mm</t>
  </si>
  <si>
    <t>1115162288</t>
  </si>
  <si>
    <t>43</t>
  </si>
  <si>
    <t>919112233</t>
  </si>
  <si>
    <t>Řezání dilatačních spár v živičném krytu vytvoření komůrky pro těsnící zálivku šířky 20 mm, hloubky 40 mm</t>
  </si>
  <si>
    <t>-501118147</t>
  </si>
  <si>
    <t>"odměřeno elektronicky ze situací (př.č. 002-006)"</t>
  </si>
  <si>
    <t>"úsek 1.a" 60,7+7+6,4+7,1+18,6+6,5</t>
  </si>
  <si>
    <t>"úsek 1.b" 7,2+11,8+8,4+11,1+11,7+7,8+14,2+33,6+24,3+16,4+7,1+5,5</t>
  </si>
  <si>
    <t>"úsek 2" 5,1+7,2+5,3+24,2+3,4+8,3+6,8+7,4+8+6,6+5,5</t>
  </si>
  <si>
    <t>"úsek 3" 4,3+4,2+12,5+4,5+5,7</t>
  </si>
  <si>
    <t>"úsek 4" 28,4+47,9+24,3+7,8</t>
  </si>
  <si>
    <t>"úsek 5" 68,8+28,2+12,1+4,6+7,1+8,1</t>
  </si>
  <si>
    <t>"úsek 6" 35,3+2,7</t>
  </si>
  <si>
    <t>44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</si>
  <si>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</si>
  <si>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</si>
  <si>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-48292679</t>
  </si>
  <si>
    <t>45</t>
  </si>
  <si>
    <t>919735113</t>
  </si>
  <si>
    <t>Řezání stávajícího živičného krytu nebo podkladu hloubky přes 100 do 150 mm</t>
  </si>
  <si>
    <t>-444505201</t>
  </si>
  <si>
    <t>46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</si>
  <si>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</si>
  <si>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</si>
  <si>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-1539095091</t>
  </si>
  <si>
    <t>"odměřeno z příčného řezu" 12,0</t>
  </si>
  <si>
    <t>47</t>
  </si>
  <si>
    <t>59227024S</t>
  </si>
  <si>
    <t>žlabovka příkopová betonová spádová 500x720x80mm</t>
  </si>
  <si>
    <t>-2087572961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</si>
  <si>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</si>
  <si>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</si>
  <si>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</si>
  <si>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-534756310</t>
  </si>
  <si>
    <t>"úsek 1.b" 2*1790,0</t>
  </si>
  <si>
    <t>"úsek 2" 2*1650,0</t>
  </si>
  <si>
    <t>"úsek 3" 2*1140,0</t>
  </si>
  <si>
    <t>"úsek 5" 2*1873,0</t>
  </si>
  <si>
    <t>49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</si>
  <si>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</si>
  <si>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</t>
  </si>
  <si>
    <t>-1024655650</t>
  </si>
  <si>
    <t>997</t>
  </si>
  <si>
    <t>Přesun sutě</t>
  </si>
  <si>
    <t>51</t>
  </si>
  <si>
    <t>997221551</t>
  </si>
  <si>
    <t>Vodorovná doprava suti bez naložení, ale se složením a s hrubým urovnáním ze sypkých materiálů, na vzdálenost do 1 km</t>
  </si>
  <si>
    <t>-293639983</t>
  </si>
  <si>
    <t>"podkladní vrstvy z kameniva:" 3270,120+2656,400+576,640</t>
  </si>
  <si>
    <t>"přebytečný odfrézovaný materiál (viz bilance v pol. poplatku za skládku):" 2826,100</t>
  </si>
  <si>
    <t>"odpad z čištění příkopů:" 4181,544</t>
  </si>
  <si>
    <t>"přesun vyfrézovaného materiálu mezi úseky a pro recyklaci na místě (viz bilance v pol. poplatku za skládku):" 3342,600*2,56</t>
  </si>
  <si>
    <t>52</t>
  </si>
  <si>
    <t>997221559</t>
  </si>
  <si>
    <t>Vodorovná doprava suti bez naložení, ale se složením a s hrubým urovnáním Příplatek k ceně za každý další i započatý 1 km přes 1 km</t>
  </si>
  <si>
    <t>117017483</t>
  </si>
  <si>
    <t>"odpad na skládku, 25 km" skladka_sypke*24</t>
  </si>
  <si>
    <t>"přesun ZAS mezi úseky, na mezideponii (zpět řešen přesunem hmot položky rozprostření)" presun_ZAS*(8)</t>
  </si>
  <si>
    <t>53</t>
  </si>
  <si>
    <t>997221561</t>
  </si>
  <si>
    <t>Vodorovná doprava suti bez naložení, ale se složením a s hrubým urovnáním z kusových materiálů, na vzdálenost do 1 km</t>
  </si>
  <si>
    <t>-1084569984</t>
  </si>
  <si>
    <t>"ocelová svodidla" 16,380</t>
  </si>
  <si>
    <t>54</t>
  </si>
  <si>
    <t>997221569</t>
  </si>
  <si>
    <t>1134107098</t>
  </si>
  <si>
    <t>16,38*24 'Přepočtené koeficientem množství</t>
  </si>
  <si>
    <t>56</t>
  </si>
  <si>
    <t>997221873</t>
  </si>
  <si>
    <t>-787514731</t>
  </si>
  <si>
    <t>"číštění příkopů:" 4181,544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</si>
  <si>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</si>
  <si>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</si>
  <si>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</si>
  <si>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-1430682001</t>
  </si>
  <si>
    <t>"Bilance vyfrézovaných směsí:"</t>
  </si>
  <si>
    <t>"ZAS T1:" 9080,0*0,05 + 12395,0*0,1 + 455,0*0,1 + 455,0*0,15</t>
  </si>
  <si>
    <t>"ZAS T2:" 3006*0,1 + 10149,0*0,1</t>
  </si>
  <si>
    <t>"ZAS T3:" 2*1790,0*1,0*0,15 + 2*1650,0*1,0*0,15 + 2*1140,0*1,0*0,1 + 15530,0*0,05*0,30 + 15530,0*0,1</t>
  </si>
  <si>
    <t>"ZAS T4:"</t>
  </si>
  <si>
    <t>"Použitá vyfrézována směs pro recyklaci na místě:" -(10149*0,1+9080*0,1+12395*0,1+455,0*0,25+265,8*0,25)</t>
  </si>
  <si>
    <t>"Poznámka: Odvoz materiálu na skládku pro třídy ZAS T1 a ZAS T2. Zbytek využit na stavbě."</t>
  </si>
  <si>
    <t>2826,1*2,56 'Přepočtené koeficientem množství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</si>
  <si>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</si>
  <si>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</si>
  <si>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</si>
  <si>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</si>
  <si>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</si>
  <si>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182484474</t>
  </si>
  <si>
    <t>60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</si>
  <si>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</si>
  <si>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</si>
  <si>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1397464831</t>
  </si>
  <si>
    <t>61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</si>
  <si>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</si>
  <si>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</si>
  <si>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-369185760</t>
  </si>
  <si>
    <t>SO 104 - Propustky na III/11628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</si>
  <si>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</si>
  <si>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</si>
  <si>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</si>
  <si>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</si>
  <si>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</si>
  <si>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</si>
  <si>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962688731</t>
  </si>
  <si>
    <t>217*0,5</t>
  </si>
  <si>
    <t>131251104</t>
  </si>
  <si>
    <t>Hloubení nezapažených jam a zářezů strojně s urovnáním dna do předepsaného profilu a spádu v hornině třídy těžitelnosti I skupiny 3 přes 100 do 500 m3</t>
  </si>
  <si>
    <t>1417724103</t>
  </si>
  <si>
    <t>-1297054285</t>
  </si>
  <si>
    <t>2074094414</t>
  </si>
  <si>
    <t>486,7*15 'Přepočtené koeficientem množství</t>
  </si>
  <si>
    <t>1620283318</t>
  </si>
  <si>
    <t>486,7*1,8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</si>
  <si>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</si>
  <si>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</si>
  <si>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-1642027477</t>
  </si>
  <si>
    <t>58337344</t>
  </si>
  <si>
    <t>štěrkopísek frakce 0/32</t>
  </si>
  <si>
    <t>-1650085310</t>
  </si>
  <si>
    <t>213311131</t>
  </si>
  <si>
    <t>Polštáře zhutněné pod základy z kameniva drobného drceného, frakce 0 - 4 mm</t>
  </si>
  <si>
    <t>261093740</t>
  </si>
  <si>
    <t>274311126</t>
  </si>
  <si>
    <t>Základové konstrukce z betonu prostého pasy, prahy, věnce a ostruhy ve výkopu nebo na hlavách pilot C 20/25</t>
  </si>
  <si>
    <t>1433075272</t>
  </si>
  <si>
    <t>Svislé a kompletní konstrukce</t>
  </si>
  <si>
    <t>334323218</t>
  </si>
  <si>
    <t>Mostní křídla a závěrné zídky z betonu železového C 30/37</t>
  </si>
  <si>
    <t>495361665</t>
  </si>
  <si>
    <t>334352112</t>
  </si>
  <si>
    <t>Bednění mostních křídel a závěrných zídek ze systémového bednění zřízení z palubek</t>
  </si>
  <si>
    <t>946494735</t>
  </si>
  <si>
    <t>334352212</t>
  </si>
  <si>
    <t>Bednění mostních křídel a závěrných zídek ze systémového bednění odstranění z palubek</t>
  </si>
  <si>
    <t>-1548004952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</si>
  <si>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</si>
  <si>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</si>
  <si>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1690326310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</si>
  <si>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</si>
  <si>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</si>
  <si>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</si>
  <si>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1759919119</t>
  </si>
  <si>
    <t>919542122</t>
  </si>
  <si>
    <t>Zřízení propustku, podchodu, mostku nebo kanálu z trub ocelových rýhovaných včetně montáže spojovacích prstenců, profilu tlamového DN přes 800 do 1 200 mm</t>
  </si>
  <si>
    <t>-1386165442</t>
  </si>
  <si>
    <t>"910x660" 14,5+14,6+20,8</t>
  </si>
  <si>
    <t>"1030x740" 9,8</t>
  </si>
  <si>
    <t>55314500R</t>
  </si>
  <si>
    <t>trouba ocelová flexibilní Pz s polymerovanou fólií z vlnitého plechu tlamový průřez 910x660, vč. úpravy konců propustku</t>
  </si>
  <si>
    <t>-1336340075</t>
  </si>
  <si>
    <t>14,5+14,6+20,8</t>
  </si>
  <si>
    <t>49,9*1,015 'Přepočtené koeficientem množství</t>
  </si>
  <si>
    <t>55314591R</t>
  </si>
  <si>
    <t>spojovací prstenec Pz s polymerovanou fólií flexibilní z vlnitého plechu tlamový průřez  910x660</t>
  </si>
  <si>
    <t>-908469278</t>
  </si>
  <si>
    <t>55314530R</t>
  </si>
  <si>
    <t>trouba ocelová flexibilní Pz s polymerovanou fólií z vlnitého plechu tlamový průřez 1030x740, vč. úpravy konců propustku</t>
  </si>
  <si>
    <t>92169843</t>
  </si>
  <si>
    <t>9,800</t>
  </si>
  <si>
    <t>9,8*1,015 'Přepočtené koeficientem množství</t>
  </si>
  <si>
    <t>55314592R</t>
  </si>
  <si>
    <t>spojovací prstenec Pz s polymerovanou fólií flexibilní z vlnitého plechu tlamový průřez 1030x740</t>
  </si>
  <si>
    <t>2008783189</t>
  </si>
  <si>
    <t>0,952*1,05 'Přepočtené koeficientem množství</t>
  </si>
  <si>
    <t>919542124</t>
  </si>
  <si>
    <t>Zřízení propustku, podchodu, mostku nebo kanálu z trub ocelových rýhovaných včetně montáže spojovacích prstenců, profilu tlamového DN přes 1 600 do 2 000 mm</t>
  </si>
  <si>
    <t>1818234706</t>
  </si>
  <si>
    <t>14,4</t>
  </si>
  <si>
    <t>55314534</t>
  </si>
  <si>
    <t>trouba ocelová flexibilní Pz s polymerovanou fólií z vlnitého plechu tlamový průřez 1800x1200/2,7mm</t>
  </si>
  <si>
    <t>126633511</t>
  </si>
  <si>
    <t>14,4*1,015 'Přepočtené koeficientem množství</t>
  </si>
  <si>
    <t>55314554</t>
  </si>
  <si>
    <t>spojovací prstenec Pz s polymerovanou fólií flexibilní z vlnitého plechu tlamový průřez 1800x1200/2,7mm</t>
  </si>
  <si>
    <t>-563000343</t>
  </si>
  <si>
    <t>963021112</t>
  </si>
  <si>
    <t>Bourání mostních konstrukcí nosných konstrukcí z kamene nebo cihel</t>
  </si>
  <si>
    <t>-1494811146</t>
  </si>
  <si>
    <t>966008112</t>
  </si>
  <si>
    <t>Bourání trubního propustku s odklizením a uložením vybouraného materiálu na skládku na vzdálenost do 3 m nebo s naložením na dopravní prostředek z trub DN přes 300 do 500 mm</t>
  </si>
  <si>
    <t>785691006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</si>
  <si>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</si>
  <si>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</si>
  <si>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-1659611321</t>
  </si>
  <si>
    <t>9,5+9,8</t>
  </si>
  <si>
    <t>997013631</t>
  </si>
  <si>
    <t>Poplatek za uložení stavebního odpadu na skládce (skládkovné) směsného stavebního a demoličního zatříděného do Katalogu odpadů pod kódem 17 09 04</t>
  </si>
  <si>
    <t>-1198714467</t>
  </si>
  <si>
    <t>409736434</t>
  </si>
  <si>
    <t>-276164888</t>
  </si>
  <si>
    <t>334,32*24 'Přepočtené koeficientem množství</t>
  </si>
  <si>
    <t>998212111</t>
  </si>
  <si>
    <t>Přesun hmot pro mosty zděné, betonové monolitické, spřažené ocelobetonové nebo kovové vodorovná dopravní vzdálenost do 100 m výška mostu do 20 m</t>
  </si>
  <si>
    <t>1989676524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</si>
  <si>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</si>
  <si>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</si>
  <si>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</si>
  <si>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</si>
  <si>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</si>
  <si>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</si>
  <si>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1709960209</t>
  </si>
  <si>
    <t>11163150</t>
  </si>
  <si>
    <t>lak penetrační asfaltový</t>
  </si>
  <si>
    <t>-23058920</t>
  </si>
  <si>
    <t>8*0,00035 'Přepočtené koeficientem množství</t>
  </si>
  <si>
    <t>711112002</t>
  </si>
  <si>
    <t>Provedení izolace proti zemní vlhkosti natěradly a tmely za studena na ploše svislé S nátěrem lakem asfaltovým</t>
  </si>
  <si>
    <t>-184939024</t>
  </si>
  <si>
    <t>8*2</t>
  </si>
  <si>
    <t>33</t>
  </si>
  <si>
    <t>11163152</t>
  </si>
  <si>
    <t>lak hydroizolační asfaltový</t>
  </si>
  <si>
    <t>-2140092908</t>
  </si>
  <si>
    <t>16*0,00045 'Přepočtené koeficientem množství</t>
  </si>
  <si>
    <t>34</t>
  </si>
  <si>
    <t>711691172</t>
  </si>
  <si>
    <t>Provedení izolace podchodů a objektů v podzemí, tunelů a štol ostatní opěr nebo kleneb rubové z textilií vrstvy ochranné</t>
  </si>
  <si>
    <t>-2040126910</t>
  </si>
  <si>
    <t>69311033</t>
  </si>
  <si>
    <t>geotextilie tkaná separační, filtrační, výztužná PP pevnost v tahu 20kN/m</t>
  </si>
  <si>
    <t>729550612</t>
  </si>
  <si>
    <t>8*1,05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</si>
  <si>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</si>
  <si>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</si>
  <si>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-619881592</t>
  </si>
  <si>
    <t>v_125_p</t>
  </si>
  <si>
    <t>vodorovné značení š. 125 mm přerušované</t>
  </si>
  <si>
    <t>2963</t>
  </si>
  <si>
    <t>v_125_s</t>
  </si>
  <si>
    <t>vodorovné značení š. 125 mm souvislé</t>
  </si>
  <si>
    <t>14158</t>
  </si>
  <si>
    <t>v_250_p</t>
  </si>
  <si>
    <t>vodorovné značení š. 250 mm přerušované</t>
  </si>
  <si>
    <t>267</t>
  </si>
  <si>
    <t>v_250_s</t>
  </si>
  <si>
    <t>vodorovné značení š. 250 mm souvislé</t>
  </si>
  <si>
    <t>811</t>
  </si>
  <si>
    <t>v_symb</t>
  </si>
  <si>
    <t>vodorovné značení symboly</t>
  </si>
  <si>
    <t>114,3</t>
  </si>
  <si>
    <t>SO 106 - Dopravní značení na III/11628</t>
  </si>
  <si>
    <t>912211111</t>
  </si>
  <si>
    <t>Montáž směrového sloupku plastového s odrazkou prostým uložením bez betonového základu silničního</t>
  </si>
  <si>
    <t>1525828272</t>
  </si>
  <si>
    <t>40445158</t>
  </si>
  <si>
    <t>sloupek směrový silniční plastový 1,2m</t>
  </si>
  <si>
    <t>-454588800</t>
  </si>
  <si>
    <t>"odečteno ze situací DZ (př.č. 016-027)"</t>
  </si>
  <si>
    <t>"Z11b - sloupek bílý velký" 245</t>
  </si>
  <si>
    <t>"Z11d - sloupek červený" 54</t>
  </si>
  <si>
    <t>"Z11f - sloupek modrý" 4</t>
  </si>
  <si>
    <t>40445162</t>
  </si>
  <si>
    <t>sloupek směrový silniční plastový 1,0m</t>
  </si>
  <si>
    <t>-1622904295</t>
  </si>
  <si>
    <t>"Z11b - sloupek bílý malý" 9</t>
  </si>
  <si>
    <t>914111111</t>
  </si>
  <si>
    <t>Montáž svislé dopravní značky základní velikosti do 1 m2 objímkami na sloupky nebo konzoly</t>
  </si>
  <si>
    <t>-1886944382</t>
  </si>
  <si>
    <t>40445609</t>
  </si>
  <si>
    <t>značky upravující přednost P1, P4 900mm</t>
  </si>
  <si>
    <t>1860207409</t>
  </si>
  <si>
    <t xml:space="preserve">"odečteno ze situací DZ (př.č. 016-027)" </t>
  </si>
  <si>
    <t>"P1" 8</t>
  </si>
  <si>
    <t>"P4" 5</t>
  </si>
  <si>
    <t>40445647</t>
  </si>
  <si>
    <t>dodatkové tabulky E1, E2a,b , E6, E9, E10 E12c, E17 500x500mm</t>
  </si>
  <si>
    <t>253893446</t>
  </si>
  <si>
    <t>"E2b" 8</t>
  </si>
  <si>
    <t>914511111</t>
  </si>
  <si>
    <t>Montáž sloupku dopravních značek délky do 3,5 m do betonového základu</t>
  </si>
  <si>
    <t>-1693474934</t>
  </si>
  <si>
    <t>"odečteno ze situací DZ (př.č. 016-027)" 13</t>
  </si>
  <si>
    <t>40445230</t>
  </si>
  <si>
    <t>sloupek pro dopravní značku Zn D 70mm v 3,5m</t>
  </si>
  <si>
    <t>-244925345</t>
  </si>
  <si>
    <t>915111112</t>
  </si>
  <si>
    <t>Vodorovné dopravní značení stříkané barvou dělící čára šířky 125 mm souvislá bílá retroreflexní</t>
  </si>
  <si>
    <t>-789906223</t>
  </si>
  <si>
    <t>"V1a" 190,0</t>
  </si>
  <si>
    <t>"V4" 13968</t>
  </si>
  <si>
    <t>915111122</t>
  </si>
  <si>
    <t>Vodorovné dopravní značení stříkané barvou dělící čára šířky 125 mm přerušovaná bílá retroreflexní</t>
  </si>
  <si>
    <t>-664061604</t>
  </si>
  <si>
    <t>"V2a (3/6)" 2150</t>
  </si>
  <si>
    <t>"V2b (1,5/1,5)" 363</t>
  </si>
  <si>
    <t>"V2b (3/1,5)" 450</t>
  </si>
  <si>
    <t>915121112</t>
  </si>
  <si>
    <t>Vodorovné dopravní značení stříkané barvou vodící čára bílá šířky 250 mm souvislá retroreflexní</t>
  </si>
  <si>
    <t>1389817265</t>
  </si>
  <si>
    <t>"V4" 811</t>
  </si>
  <si>
    <t>915121122</t>
  </si>
  <si>
    <t>Vodorovné dopravní značení stříkané barvou vodící čára bílá šířky 250 mm přerušovaná retroreflexní</t>
  </si>
  <si>
    <t>2100973930</t>
  </si>
  <si>
    <t>"V2b (1,5/1,5)" 267</t>
  </si>
  <si>
    <t>915131112</t>
  </si>
  <si>
    <t>Vodorovné dopravní značení stříkané barvou přechody pro chodce, šipky, symboly bílé retroreflexní</t>
  </si>
  <si>
    <t>-1470710539</t>
  </si>
  <si>
    <t>"V5, tl. 0,5 m" 9*0,5</t>
  </si>
  <si>
    <t>"V9a, L,P" 2*1,4</t>
  </si>
  <si>
    <t>"V13a - šikmé vod. čáry" 107</t>
  </si>
  <si>
    <t>915211112</t>
  </si>
  <si>
    <t>Vodorovné dopravní značení stříkaným plastem dělící čára šířky 125 mm souvislá bílá retroreflexní</t>
  </si>
  <si>
    <t>433700059</t>
  </si>
  <si>
    <t>915211122</t>
  </si>
  <si>
    <t>Vodorovné dopravní značení stříkaným plastem dělící čára šířky 125 mm přerušovaná bílá retroreflexní</t>
  </si>
  <si>
    <t>1197423059</t>
  </si>
  <si>
    <t>915221112</t>
  </si>
  <si>
    <t>Vodorovné dopravní značení stříkaným plastem vodící čára bílá šířky 250 mm souvislá retroreflexní</t>
  </si>
  <si>
    <t>1846361974</t>
  </si>
  <si>
    <t>915221122</t>
  </si>
  <si>
    <t>Vodorovné dopravní značení stříkaným plastem vodící čára bílá šířky 250 mm přerušovaná retroreflexní</t>
  </si>
  <si>
    <t>920979282</t>
  </si>
  <si>
    <t>915231112</t>
  </si>
  <si>
    <t>Vodorovné dopravní značení stříkaným plastem přechody pro chodce, šipky, symboly nápisy bílé retroreflexní</t>
  </si>
  <si>
    <t>1463354731</t>
  </si>
  <si>
    <t>915611111</t>
  </si>
  <si>
    <t>Předznačení pro vodorovné značení stříkané barvou nebo prováděné z nátěrových hmot liniové dělicí čáry, vodicí proužky</t>
  </si>
  <si>
    <t>1122281617</t>
  </si>
  <si>
    <t>915621111</t>
  </si>
  <si>
    <t>Předznačení pro vodorovné značení stříkané barvou nebo prováděné z nátěrových hmot plošné šipky, symboly, nápisy</t>
  </si>
  <si>
    <t>384805018</t>
  </si>
  <si>
    <t>-515529107</t>
  </si>
  <si>
    <t>SO 202 - Most na III/11628</t>
  </si>
  <si>
    <t xml:space="preserve">    6 - Úpravy povrchů, podlahy a osazování výplní</t>
  </si>
  <si>
    <t>114203103</t>
  </si>
  <si>
    <t>Rozebrání dlažeb nebo záhozů s naložením na dopravní prostředek dlažeb z lomového kamene nebo betonových tvárnic do cementové malty se spárami zalitými cementovou maltou</t>
  </si>
  <si>
    <t>2081755555</t>
  </si>
  <si>
    <t>215*0,3</t>
  </si>
  <si>
    <t>273311127</t>
  </si>
  <si>
    <t>Základové konstrukce z betonu prostého desky ve výkopu nebo na hlavách pilot C 25/30</t>
  </si>
  <si>
    <t>1371685165</t>
  </si>
  <si>
    <t>"Zesílené lože dlažby lemující opěry" 7*4*0,6*0,1</t>
  </si>
  <si>
    <t>368346849</t>
  </si>
  <si>
    <t>Úpravy povrchů, podlahy a osazování výplní</t>
  </si>
  <si>
    <t>628611141</t>
  </si>
  <si>
    <t>Nátěr mostních betonových konstrukcí akrylátový na siloxanové a plasticko-elastické bázi 1x podkladní +2x ochranný OS-D II (OS 5a)</t>
  </si>
  <si>
    <t>-444900439</t>
  </si>
  <si>
    <t>6286122R1</t>
  </si>
  <si>
    <t>Protikorozní ochrana stávajícího mostního zábradlí nátěrem, vč. očištění a příparvy povrchu</t>
  </si>
  <si>
    <t>676471212</t>
  </si>
  <si>
    <t>Poznámka k položce:
Položka obsahuje kompletní provedení protikorozní ochrany stávajícího zábradlí vč. dodávky veškerého potřebného materiálu a včetně všech souvisejících prací nutných k dokončení PKO (mj. očištění a příprava povrchu).</t>
  </si>
  <si>
    <t xml:space="preserve">"dle TZ a přehledného výkresu (př.č. 001+002), stávající zábradlí" 2*55 </t>
  </si>
  <si>
    <t>1121561724</t>
  </si>
  <si>
    <t>59217019</t>
  </si>
  <si>
    <t>obrubník betonový chodníkový 1000x100x200mm</t>
  </si>
  <si>
    <t>1630952280</t>
  </si>
  <si>
    <t>102,6*1,02 'Přepočtené koeficientem množství</t>
  </si>
  <si>
    <t>938905311</t>
  </si>
  <si>
    <t>Údržba ocelových konstrukcí údržba ložisek očistění, nátěr, namazání</t>
  </si>
  <si>
    <t>-118404481</t>
  </si>
  <si>
    <t>952904131</t>
  </si>
  <si>
    <t>Čištění mostních objektů propláchnutí odvodnění</t>
  </si>
  <si>
    <t>-262059860</t>
  </si>
  <si>
    <t>997211511</t>
  </si>
  <si>
    <t>Vodorovná doprava suti nebo vybouraných hmot suti se složením a hrubým urovnáním, na vzdálenost do 1 km</t>
  </si>
  <si>
    <t>-1982089064</t>
  </si>
  <si>
    <t>997211519</t>
  </si>
  <si>
    <t>Vodorovná doprava suti nebo vybouraných hmot suti se složením a hrubým urovnáním, na vzdálenost Příplatek k ceně za každý další i započatý 1 km přes 1 km</t>
  </si>
  <si>
    <t>1016562927</t>
  </si>
  <si>
    <t>122,561*24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</si>
  <si>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</si>
  <si>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</si>
  <si>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-1828022526</t>
  </si>
  <si>
    <t>-776331051</t>
  </si>
  <si>
    <t>E.2-DIO - Dopravně inženýrská opatření pro III/116</t>
  </si>
  <si>
    <t>913111115</t>
  </si>
  <si>
    <t>Montáž a demontáž dočasných dopravních značek samostatných značek základních</t>
  </si>
  <si>
    <t>-1366893957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</si>
  <si>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</si>
  <si>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</si>
  <si>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</si>
  <si>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</si>
  <si>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304561923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</si>
  <si>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</si>
  <si>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</si>
  <si>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</si>
  <si>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</si>
  <si>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-1631000764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</si>
  <si>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</si>
  <si>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</si>
  <si>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</si>
  <si>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</si>
  <si>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983041525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</si>
  <si>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</si>
  <si>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</si>
  <si>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</si>
  <si>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1753447478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</si>
  <si>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</si>
  <si>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</si>
  <si>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</si>
  <si>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</si>
  <si>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2061438203</t>
  </si>
  <si>
    <t>"dle části E. zásady DIO" 16200</t>
  </si>
  <si>
    <t>"10% rezerva" 1620</t>
  </si>
  <si>
    <t>913211113</t>
  </si>
  <si>
    <t>Montáž a demontáž dočasných dopravních zábran reflexních, šířky 3 m</t>
  </si>
  <si>
    <t>-1222382454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</si>
  <si>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</si>
  <si>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</si>
  <si>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</si>
  <si>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</si>
  <si>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-2014045477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</si>
  <si>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</si>
  <si>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</si>
  <si>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</si>
  <si>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</si>
  <si>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-709908999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</si>
  <si>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</si>
  <si>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</si>
  <si>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</si>
  <si>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-373232071</t>
  </si>
  <si>
    <t>"dle části E. zásady DIO" 2970</t>
  </si>
  <si>
    <t>"10% rezerva" 297</t>
  </si>
  <si>
    <t>915222121</t>
  </si>
  <si>
    <t>Přechodné vodorovné dopravní značení samolepicí retroreflexní fólií s trvanlivostí přes 2 do 6 měsíců</t>
  </si>
  <si>
    <t>761478050</t>
  </si>
  <si>
    <t>"dle části E. zásady DIO: + 10% rezerva" 45,0*1,1</t>
  </si>
  <si>
    <t>915222911</t>
  </si>
  <si>
    <t>Přechodné vodorovné dopravní značení odstranění retroreflexní fólie</t>
  </si>
  <si>
    <t>1492379010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</si>
  <si>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</si>
  <si>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</si>
  <si>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</si>
  <si>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</si>
  <si>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</si>
  <si>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</si>
  <si>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</si>
  <si>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</si>
  <si>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</si>
  <si>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</si>
  <si>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</si>
  <si>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</si>
  <si>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</si>
  <si>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</si>
  <si>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</si>
  <si>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-701099571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</si>
  <si>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</si>
  <si>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</si>
  <si>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</si>
  <si>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</si>
  <si>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</si>
  <si>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1847669204</t>
  </si>
  <si>
    <t>Poznámka k položce:
digitální i tištěná forma v požadovaném počtu paré</t>
  </si>
  <si>
    <t>PP_02</t>
  </si>
  <si>
    <t>Dokumentace skutečného provedení stavby</t>
  </si>
  <si>
    <t>-1307067421</t>
  </si>
  <si>
    <t>PP_03</t>
  </si>
  <si>
    <t>Vypracování a projednání projektu DIO a DIR před zahájením stavby</t>
  </si>
  <si>
    <t>-478417079</t>
  </si>
  <si>
    <t>D3</t>
  </si>
  <si>
    <t>Geodetické práce</t>
  </si>
  <si>
    <t>GP_01</t>
  </si>
  <si>
    <t>Vytyčení stavby a geodetické práce dodavatele</t>
  </si>
  <si>
    <t>-1635161499</t>
  </si>
  <si>
    <t>GP_02</t>
  </si>
  <si>
    <t>Vytýčení inženýrských sítí</t>
  </si>
  <si>
    <t>2121632369</t>
  </si>
  <si>
    <t>GP_03</t>
  </si>
  <si>
    <t>Geometrický plán</t>
  </si>
  <si>
    <t>-1322708033</t>
  </si>
  <si>
    <t>GP_04</t>
  </si>
  <si>
    <t>Zaměření skutečného provedení stavby</t>
  </si>
  <si>
    <t>272947135</t>
  </si>
  <si>
    <t>D4</t>
  </si>
  <si>
    <t>Ostatní náklady</t>
  </si>
  <si>
    <t>OST_01</t>
  </si>
  <si>
    <t>Geotechnické práce na silničním spodku</t>
  </si>
  <si>
    <t>-675933244</t>
  </si>
  <si>
    <t>OST_02</t>
  </si>
  <si>
    <t>Ostatní zkoušky neuvedené v jednotlivých objektech</t>
  </si>
  <si>
    <t>-1379359626</t>
  </si>
  <si>
    <t>OST_03</t>
  </si>
  <si>
    <t>Informační tabule</t>
  </si>
  <si>
    <t>1636348270</t>
  </si>
  <si>
    <t>OST_04</t>
  </si>
  <si>
    <t>Měření hluku před stavbou</t>
  </si>
  <si>
    <t>1400686366</t>
  </si>
  <si>
    <t>OST_05</t>
  </si>
  <si>
    <t>Měření hluku po stavbě</t>
  </si>
  <si>
    <t>1099426208</t>
  </si>
  <si>
    <t>OST_06</t>
  </si>
  <si>
    <t>Publicita projektu dle podmínek IROP</t>
  </si>
  <si>
    <t>-1730562410</t>
  </si>
  <si>
    <t>OST_11</t>
  </si>
  <si>
    <t>Podmíněný obnos - oprava objízdných komunikací</t>
  </si>
  <si>
    <t>Kč</t>
  </si>
  <si>
    <t>-1685613638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</si>
  <si>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</si>
  <si>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</si>
  <si>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</si>
  <si>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</si>
  <si>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</si>
  <si>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-1051411396</t>
  </si>
  <si>
    <t>D6</t>
  </si>
  <si>
    <t>Ochrana inženýrských sítí</t>
  </si>
  <si>
    <t>OIS_300</t>
  </si>
  <si>
    <t>Ochrana stávajících vodovodů</t>
  </si>
  <si>
    <t>727228781</t>
  </si>
  <si>
    <t>OIS_400</t>
  </si>
  <si>
    <t>Ochrana stávajících kabelových vedení</t>
  </si>
  <si>
    <t>1161280575</t>
  </si>
  <si>
    <t>359901212</t>
  </si>
  <si>
    <t>Monitoring stok (kamerový systém) jakékoli výšky stávající kanalizace</t>
  </si>
  <si>
    <t>-721742818</t>
  </si>
  <si>
    <t>"A - průvodní zpráva: oprava dešťové kanalizace cca v km 5,085 (u autobusové zastávky – přepad z rybníka)" 70,0</t>
  </si>
  <si>
    <t>892353922</t>
  </si>
  <si>
    <t>Proplach vodovodního potrubí při opravách jednoduchý (bez dezinfekce) DN od 150 do 200</t>
  </si>
  <si>
    <t>-1630928092</t>
  </si>
  <si>
    <t>898160R01</t>
  </si>
  <si>
    <t>Čištění stávajícího potrubí do DN 200 frézováním, vč. odvozu a likvidace odpadu z frézování</t>
  </si>
  <si>
    <t>1894731021</t>
  </si>
  <si>
    <t>898161201</t>
  </si>
  <si>
    <t>Vložkování kanalizačního potrubí litinového, ocelového nebo betonového textilním rukávcem sanační tloušťky 7 mm DN 200</t>
  </si>
  <si>
    <t>1957203891</t>
  </si>
  <si>
    <t>VRN6</t>
  </si>
  <si>
    <t>Územní vlivy</t>
  </si>
  <si>
    <t>060001000</t>
  </si>
  <si>
    <t>1848968907</t>
  </si>
  <si>
    <t>SEZNAM FIGUR</t>
  </si>
  <si>
    <t>Výměra</t>
  </si>
  <si>
    <t xml:space="preserve"> SO 102</t>
  </si>
  <si>
    <t>Použití figury:</t>
  </si>
  <si>
    <t>Frézování živičného krytu tl 200 mm pruh š 2 m pl do 1000 m2 bez překážek v trase</t>
  </si>
  <si>
    <t>Odstranění podkladu z kameniva drceného tl 400 mm strojně pl přes 200 m2</t>
  </si>
  <si>
    <t>Úprava pláně v hornině třídy těžitelnosti I, skupiny 1 až 3 se zhutněním</t>
  </si>
  <si>
    <t>Podklad ze štěrkodrtě ŠD tl 150 mm</t>
  </si>
  <si>
    <t>Recyklace podkladu za studena na místě - rozpojení a reprofilace tl 250 mm plochy do 10000 m2</t>
  </si>
  <si>
    <t>Recyklace podkladu za studena na místě-promísení s cementem, zeolitem, minerály tl 250 mm do 10000m2</t>
  </si>
  <si>
    <t>Asfaltový beton vrstva obrusná ACO 11 (ABS) tř. I tl 40 mm š přes 3 m z nemodifikovaného asfaltu</t>
  </si>
  <si>
    <t>Asfaltový beton vrstva ložní ACL 16 (ABH) tl 70 mm š přes 3 m z nemodifikovaného asfaltu</t>
  </si>
  <si>
    <t>Založení lučního trávníku výsevem plochy přes 1000 m2 v rovině a ve svahu do 1:5</t>
  </si>
  <si>
    <t>Úprava pláně v hornině třídy těžitelnosti I, skupiny 1 až 3 bez zhutnění</t>
  </si>
  <si>
    <t>Rozprostření ornice pl přes 500 m2 ve svahu nad 1:5 tl vrstvy do 200 mm strojně</t>
  </si>
  <si>
    <t>Obdělání půdy válením v rovině a svahu do 1:5</t>
  </si>
  <si>
    <t>Chemické odplevelení před založením kultury nad 20 m2 postřikem na široko v rovině a svahu do 1:5</t>
  </si>
  <si>
    <t>Odkopávky a prokopávky nezapažené v hornině třídy těžitelnosti I, skupiny 1 a 2 objem přes 5000 m3 strojně</t>
  </si>
  <si>
    <t>Vodorovné přemístění do 10000 m výkopku/sypaniny z horniny třídy těžitelnosti I,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</si>
  <si>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</si>
  <si>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</si>
  <si>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</si>
  <si>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Podklad z asfaltového recyklátu tl 100 mm</t>
  </si>
  <si>
    <t>Podklad z asfaltového recyklátu tl 150 mm</t>
  </si>
  <si>
    <t>Postřik živičný spojovací ze silniční emulze v množství 0,50 kg/m2</t>
  </si>
  <si>
    <t xml:space="preserve"> SO 106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</si>
  <si>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</si>
  <si>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</si>
  <si>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</si>
  <si>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</si>
  <si>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</si>
  <si>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>Vodorovné dopravní značení vodící čáry přerušované š 250 mm retroreflexní bílá barva</t>
  </si>
  <si>
    <t>Vodorovné dopravní značení vodící čáry přerušované š 250 mm retroreflexní bílý plast</t>
  </si>
  <si>
    <t>Vodorovné dopravní značení vodící čáry souvislé š 250 mm retroreflexní bílá barva</t>
  </si>
  <si>
    <t>Vodorovné dopravní značení vodící čáry souvislé š 250 mm retroreflexní bílý plast</t>
  </si>
  <si>
    <t>Vodorovné dopravní značení přechody pro chodce, šipky, symboly retroreflexní bílá barva</t>
  </si>
  <si>
    <t>Vodorovné dopravní značení přechody pro chodce, šipky, symboly retroreflexní bílý plast</t>
  </si>
  <si>
    <t>Předznačení vodorovného plošného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</si>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</sst>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5" borderId="22" xfId="0" applyFont="1" applyFill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44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7484-2-Z1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3 soupis prací (III/11628 Voznice, PD) - ZMĚNA 1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Voznice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21. 4. 2023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Krajská správa a údržba silnic Středočeského kraje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METROPROJEKT Praha a.s.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ROUND(SUM(AG55:AG60),2)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44</v>
      </c>
      <c r="AR54" s="107"/>
      <c r="AS54" s="108">
        <f>ROUND(SUM(AS55:AS60),2)</f>
        <v>0</v>
      </c>
      <c r="AT54" s="109">
        <f>ROUND(SUM(AV54:AW54),2)</f>
        <v>0</v>
      </c>
      <c r="AU54" s="110">
        <f>ROUND(SUM(AU55:AU60),5)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ROUND(SUM(AZ55:AZ60),2)</f>
        <v>0</v>
      </c>
      <c r="BA54" s="109">
        <f>ROUND(SUM(BA55:BA60),2)</f>
        <v>0</v>
      </c>
      <c r="BB54" s="109">
        <f>ROUND(SUM(BB55:BB60),2)</f>
        <v>0</v>
      </c>
      <c r="BC54" s="109">
        <f>ROUND(SUM(BC55:BC60),2)</f>
        <v>0</v>
      </c>
      <c r="BD54" s="111">
        <f>ROUND(SUM(BD55:BD60),2)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16.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102 - Komunikace III-1...'!J30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'SO 102 - Komunikace III-1...'!P87</f>
        <v>0</v>
      </c>
      <c r="AV55" s="123">
        <f>'SO 102 - Komunikace III-1...'!J33</f>
        <v>0</v>
      </c>
      <c r="AW55" s="123">
        <f>'SO 102 - Komunikace III-1...'!J34</f>
        <v>0</v>
      </c>
      <c r="AX55" s="123">
        <f>'SO 102 - Komunikace III-1...'!J35</f>
        <v>0</v>
      </c>
      <c r="AY55" s="123">
        <f>'SO 102 - Komunikace III-1...'!J36</f>
        <v>0</v>
      </c>
      <c r="AZ55" s="123">
        <f>'SO 102 - Komunikace III-1...'!F33</f>
        <v>0</v>
      </c>
      <c r="BA55" s="123">
        <f>'SO 102 - Komunikace III-1...'!F34</f>
        <v>0</v>
      </c>
      <c r="BB55" s="123">
        <f>'SO 102 - Komunikace III-1...'!F35</f>
        <v>0</v>
      </c>
      <c r="BC55" s="123">
        <f>'SO 102 - Komunikace III-1...'!F36</f>
        <v>0</v>
      </c>
      <c r="BD55" s="125">
        <f>'SO 102 - Komunikace III-1...'!F37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92</v>
      </c>
    </row>
    <row r="56" spans="1:91" s="7" customFormat="1" ht="16.5" customHeight="1">
      <c r="A56" s="114" t="s">
        <v>86</v>
      </c>
      <c r="B56" s="115"/>
      <c r="C56" s="116"/>
      <c r="D56" s="117" t="s">
        <v>93</v>
      </c>
      <c r="E56" s="117"/>
      <c r="F56" s="117"/>
      <c r="G56" s="117"/>
      <c r="H56" s="117"/>
      <c r="I56" s="118"/>
      <c r="J56" s="117" t="s">
        <v>94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104 - Propustky na III...'!J30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v>0</v>
      </c>
      <c r="AT56" s="123">
        <f>ROUND(SUM(AV56:AW56),2)</f>
        <v>0</v>
      </c>
      <c r="AU56" s="124">
        <f>'SO 104 - Propustky na III...'!P89</f>
        <v>0</v>
      </c>
      <c r="AV56" s="123">
        <f>'SO 104 - Propustky na III...'!J33</f>
        <v>0</v>
      </c>
      <c r="AW56" s="123">
        <f>'SO 104 - Propustky na III...'!J34</f>
        <v>0</v>
      </c>
      <c r="AX56" s="123">
        <f>'SO 104 - Propustky na III...'!J35</f>
        <v>0</v>
      </c>
      <c r="AY56" s="123">
        <f>'SO 104 - Propustky na III...'!J36</f>
        <v>0</v>
      </c>
      <c r="AZ56" s="123">
        <f>'SO 104 - Propustky na III...'!F33</f>
        <v>0</v>
      </c>
      <c r="BA56" s="123">
        <f>'SO 104 - Propustky na III...'!F34</f>
        <v>0</v>
      </c>
      <c r="BB56" s="123">
        <f>'SO 104 - Propustky na III...'!F35</f>
        <v>0</v>
      </c>
      <c r="BC56" s="123">
        <f>'SO 104 - Propustky na III...'!F36</f>
        <v>0</v>
      </c>
      <c r="BD56" s="125">
        <f>'SO 104 - Propustky na III...'!F37</f>
        <v>0</v>
      </c>
      <c r="BE56" s="7"/>
      <c r="BT56" s="126" t="s">
        <v>90</v>
      </c>
      <c r="BV56" s="126" t="s">
        <v>84</v>
      </c>
      <c r="BW56" s="126" t="s">
        <v>95</v>
      </c>
      <c r="BX56" s="126" t="s">
        <v>5</v>
      </c>
      <c r="CL56" s="126" t="s">
        <v>19</v>
      </c>
      <c r="CM56" s="126" t="s">
        <v>92</v>
      </c>
    </row>
    <row r="57" spans="1:91" s="7" customFormat="1" ht="16.5" customHeight="1">
      <c r="A57" s="114" t="s">
        <v>86</v>
      </c>
      <c r="B57" s="115"/>
      <c r="C57" s="116"/>
      <c r="D57" s="117" t="s">
        <v>96</v>
      </c>
      <c r="E57" s="117"/>
      <c r="F57" s="117"/>
      <c r="G57" s="117"/>
      <c r="H57" s="117"/>
      <c r="I57" s="118"/>
      <c r="J57" s="117" t="s">
        <v>97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106 - Dopravní značení...'!J30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89</v>
      </c>
      <c r="AR57" s="121"/>
      <c r="AS57" s="122">
        <v>0</v>
      </c>
      <c r="AT57" s="123">
        <f>ROUND(SUM(AV57:AW57),2)</f>
        <v>0</v>
      </c>
      <c r="AU57" s="124">
        <f>'SO 106 - Dopravní značení...'!P82</f>
        <v>0</v>
      </c>
      <c r="AV57" s="123">
        <f>'SO 106 - Dopravní značení...'!J33</f>
        <v>0</v>
      </c>
      <c r="AW57" s="123">
        <f>'SO 106 - Dopravní značení...'!J34</f>
        <v>0</v>
      </c>
      <c r="AX57" s="123">
        <f>'SO 106 - Dopravní značení...'!J35</f>
        <v>0</v>
      </c>
      <c r="AY57" s="123">
        <f>'SO 106 - Dopravní značení...'!J36</f>
        <v>0</v>
      </c>
      <c r="AZ57" s="123">
        <f>'SO 106 - Dopravní značení...'!F33</f>
        <v>0</v>
      </c>
      <c r="BA57" s="123">
        <f>'SO 106 - Dopravní značení...'!F34</f>
        <v>0</v>
      </c>
      <c r="BB57" s="123">
        <f>'SO 106 - Dopravní značení...'!F35</f>
        <v>0</v>
      </c>
      <c r="BC57" s="123">
        <f>'SO 106 - Dopravní značení...'!F36</f>
        <v>0</v>
      </c>
      <c r="BD57" s="125">
        <f>'SO 106 - Dopravní značení...'!F37</f>
        <v>0</v>
      </c>
      <c r="BE57" s="7"/>
      <c r="BT57" s="126" t="s">
        <v>90</v>
      </c>
      <c r="BV57" s="126" t="s">
        <v>84</v>
      </c>
      <c r="BW57" s="126" t="s">
        <v>98</v>
      </c>
      <c r="BX57" s="126" t="s">
        <v>5</v>
      </c>
      <c r="CL57" s="126" t="s">
        <v>19</v>
      </c>
      <c r="CM57" s="126" t="s">
        <v>92</v>
      </c>
    </row>
    <row r="58" spans="1:91" s="7" customFormat="1" ht="16.5" customHeight="1">
      <c r="A58" s="114" t="s">
        <v>86</v>
      </c>
      <c r="B58" s="115"/>
      <c r="C58" s="116"/>
      <c r="D58" s="117" t="s">
        <v>99</v>
      </c>
      <c r="E58" s="117"/>
      <c r="F58" s="117"/>
      <c r="G58" s="117"/>
      <c r="H58" s="117"/>
      <c r="I58" s="118"/>
      <c r="J58" s="117" t="s">
        <v>100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202 - Most na III-11628'!J30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89</v>
      </c>
      <c r="AR58" s="121"/>
      <c r="AS58" s="122">
        <v>0</v>
      </c>
      <c r="AT58" s="123">
        <f>ROUND(SUM(AV58:AW58),2)</f>
        <v>0</v>
      </c>
      <c r="AU58" s="124">
        <f>'SO 202 - Most na III-11628'!P87</f>
        <v>0</v>
      </c>
      <c r="AV58" s="123">
        <f>'SO 202 - Most na III-11628'!J33</f>
        <v>0</v>
      </c>
      <c r="AW58" s="123">
        <f>'SO 202 - Most na III-11628'!J34</f>
        <v>0</v>
      </c>
      <c r="AX58" s="123">
        <f>'SO 202 - Most na III-11628'!J35</f>
        <v>0</v>
      </c>
      <c r="AY58" s="123">
        <f>'SO 202 - Most na III-11628'!J36</f>
        <v>0</v>
      </c>
      <c r="AZ58" s="123">
        <f>'SO 202 - Most na III-11628'!F33</f>
        <v>0</v>
      </c>
      <c r="BA58" s="123">
        <f>'SO 202 - Most na III-11628'!F34</f>
        <v>0</v>
      </c>
      <c r="BB58" s="123">
        <f>'SO 202 - Most na III-11628'!F35</f>
        <v>0</v>
      </c>
      <c r="BC58" s="123">
        <f>'SO 202 - Most na III-11628'!F36</f>
        <v>0</v>
      </c>
      <c r="BD58" s="125">
        <f>'SO 202 - Most na III-11628'!F37</f>
        <v>0</v>
      </c>
      <c r="BE58" s="7"/>
      <c r="BT58" s="126" t="s">
        <v>90</v>
      </c>
      <c r="BV58" s="126" t="s">
        <v>84</v>
      </c>
      <c r="BW58" s="126" t="s">
        <v>101</v>
      </c>
      <c r="BX58" s="126" t="s">
        <v>5</v>
      </c>
      <c r="CL58" s="126" t="s">
        <v>19</v>
      </c>
      <c r="CM58" s="126" t="s">
        <v>92</v>
      </c>
    </row>
    <row r="59" spans="1:91" s="7" customFormat="1" ht="16.5" customHeight="1">
      <c r="A59" s="114" t="s">
        <v>86</v>
      </c>
      <c r="B59" s="115"/>
      <c r="C59" s="116"/>
      <c r="D59" s="117" t="s">
        <v>102</v>
      </c>
      <c r="E59" s="117"/>
      <c r="F59" s="117"/>
      <c r="G59" s="117"/>
      <c r="H59" s="117"/>
      <c r="I59" s="118"/>
      <c r="J59" s="117" t="s">
        <v>103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'E.2-DIO - Dopravně inžený...'!J30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89</v>
      </c>
      <c r="AR59" s="121"/>
      <c r="AS59" s="122">
        <v>0</v>
      </c>
      <c r="AT59" s="123">
        <f>ROUND(SUM(AV59:AW59),2)</f>
        <v>0</v>
      </c>
      <c r="AU59" s="124">
        <f>'E.2-DIO - Dopravně inžený...'!P81</f>
        <v>0</v>
      </c>
      <c r="AV59" s="123">
        <f>'E.2-DIO - Dopravně inžený...'!J33</f>
        <v>0</v>
      </c>
      <c r="AW59" s="123">
        <f>'E.2-DIO - Dopravně inžený...'!J34</f>
        <v>0</v>
      </c>
      <c r="AX59" s="123">
        <f>'E.2-DIO - Dopravně inžený...'!J35</f>
        <v>0</v>
      </c>
      <c r="AY59" s="123">
        <f>'E.2-DIO - Dopravně inžený...'!J36</f>
        <v>0</v>
      </c>
      <c r="AZ59" s="123">
        <f>'E.2-DIO - Dopravně inžený...'!F33</f>
        <v>0</v>
      </c>
      <c r="BA59" s="123">
        <f>'E.2-DIO - Dopravně inžený...'!F34</f>
        <v>0</v>
      </c>
      <c r="BB59" s="123">
        <f>'E.2-DIO - Dopravně inžený...'!F35</f>
        <v>0</v>
      </c>
      <c r="BC59" s="123">
        <f>'E.2-DIO - Dopravně inžený...'!F36</f>
        <v>0</v>
      </c>
      <c r="BD59" s="125">
        <f>'E.2-DIO - Dopravně inžený...'!F37</f>
        <v>0</v>
      </c>
      <c r="BE59" s="7"/>
      <c r="BT59" s="126" t="s">
        <v>90</v>
      </c>
      <c r="BV59" s="126" t="s">
        <v>84</v>
      </c>
      <c r="BW59" s="126" t="s">
        <v>104</v>
      </c>
      <c r="BX59" s="126" t="s">
        <v>5</v>
      </c>
      <c r="CL59" s="126" t="s">
        <v>19</v>
      </c>
      <c r="CM59" s="126" t="s">
        <v>92</v>
      </c>
    </row>
    <row r="60" spans="1:91" s="7" customFormat="1" ht="16.5" customHeight="1">
      <c r="A60" s="114" t="s">
        <v>86</v>
      </c>
      <c r="B60" s="115"/>
      <c r="C60" s="116"/>
      <c r="D60" s="117" t="s">
        <v>105</v>
      </c>
      <c r="E60" s="117"/>
      <c r="F60" s="117"/>
      <c r="G60" s="117"/>
      <c r="H60" s="117"/>
      <c r="I60" s="118"/>
      <c r="J60" s="117" t="s">
        <v>106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'VON - Vedlejší a ostatní 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105</v>
      </c>
      <c r="AR60" s="121"/>
      <c r="AS60" s="127">
        <v>0</v>
      </c>
      <c r="AT60" s="128">
        <f>ROUND(SUM(AV60:AW60),2)</f>
        <v>0</v>
      </c>
      <c r="AU60" s="129">
        <f>'VON - Vedlejší a ostatní ...'!P86</f>
        <v>0</v>
      </c>
      <c r="AV60" s="128">
        <f>'VON - Vedlejší a ostatní ...'!J33</f>
        <v>0</v>
      </c>
      <c r="AW60" s="128">
        <f>'VON - Vedlejší a ostatní ...'!J34</f>
        <v>0</v>
      </c>
      <c r="AX60" s="128">
        <f>'VON - Vedlejší a ostatní ...'!J35</f>
        <v>0</v>
      </c>
      <c r="AY60" s="128">
        <f>'VON - Vedlejší a ostatní ...'!J36</f>
        <v>0</v>
      </c>
      <c r="AZ60" s="128">
        <f>'VON - Vedlejší a ostatní ...'!F33</f>
        <v>0</v>
      </c>
      <c r="BA60" s="128">
        <f>'VON - Vedlejší a ostatní ...'!F34</f>
        <v>0</v>
      </c>
      <c r="BB60" s="128">
        <f>'VON - Vedlejší a ostatní ...'!F35</f>
        <v>0</v>
      </c>
      <c r="BC60" s="128">
        <f>'VON - Vedlejší a ostatní ...'!F36</f>
        <v>0</v>
      </c>
      <c r="BD60" s="130">
        <f>'VON - Vedlejší a ostatní ...'!F37</f>
        <v>0</v>
      </c>
      <c r="BE60" s="7"/>
      <c r="BT60" s="126" t="s">
        <v>90</v>
      </c>
      <c r="BV60" s="126" t="s">
        <v>84</v>
      </c>
      <c r="BW60" s="126" t="s">
        <v>107</v>
      </c>
      <c r="BX60" s="126" t="s">
        <v>5</v>
      </c>
      <c r="CL60" s="126" t="s">
        <v>19</v>
      </c>
      <c r="CM60" s="126" t="s">
        <v>92</v>
      </c>
    </row>
    <row r="61" spans="1:57" s="2" customFormat="1" ht="30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2 - Komunikace III-1...'!C2" display="/"/>
    <hyperlink ref="A56" location="'SO 104 - Propustky na III...'!C2" display="/"/>
    <hyperlink ref="A57" location="'SO 106 - Dopravní značení...'!C2" display="/"/>
    <hyperlink ref="A58" location="'SO 202 - Most na III-11628'!C2" display="/"/>
    <hyperlink ref="A59" location="'E.2-DIO - Dopravně inžený...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  <c r="AZ2" s="131" t="s">
        <v>108</v>
      </c>
      <c r="BA2" s="131" t="s">
        <v>109</v>
      </c>
      <c r="BB2" s="131" t="s">
        <v>110</v>
      </c>
      <c r="BC2" s="131" t="s">
        <v>111</v>
      </c>
      <c r="BD2" s="131" t="s">
        <v>92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  <c r="AZ3" s="131" t="s">
        <v>112</v>
      </c>
      <c r="BA3" s="131" t="s">
        <v>113</v>
      </c>
      <c r="BB3" s="131" t="s">
        <v>110</v>
      </c>
      <c r="BC3" s="131" t="s">
        <v>114</v>
      </c>
      <c r="BD3" s="131" t="s">
        <v>92</v>
      </c>
    </row>
    <row r="4" spans="2:5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  <c r="AZ4" s="131" t="s">
        <v>116</v>
      </c>
      <c r="BA4" s="131" t="s">
        <v>117</v>
      </c>
      <c r="BB4" s="131" t="s">
        <v>110</v>
      </c>
      <c r="BC4" s="131" t="s">
        <v>118</v>
      </c>
      <c r="BD4" s="131" t="s">
        <v>92</v>
      </c>
    </row>
    <row r="5" spans="2:56" s="1" customFormat="1" ht="6.95" customHeight="1">
      <c r="B5" s="22"/>
      <c r="L5" s="22"/>
      <c r="AZ5" s="131" t="s">
        <v>119</v>
      </c>
      <c r="BA5" s="131" t="s">
        <v>120</v>
      </c>
      <c r="BB5" s="131" t="s">
        <v>121</v>
      </c>
      <c r="BC5" s="131" t="s">
        <v>122</v>
      </c>
      <c r="BD5" s="131" t="s">
        <v>92</v>
      </c>
    </row>
    <row r="6" spans="2:56" s="1" customFormat="1" ht="12" customHeight="1">
      <c r="B6" s="22"/>
      <c r="D6" s="136" t="s">
        <v>16</v>
      </c>
      <c r="L6" s="22"/>
      <c r="AZ6" s="131" t="s">
        <v>123</v>
      </c>
      <c r="BA6" s="131" t="s">
        <v>124</v>
      </c>
      <c r="BB6" s="131" t="s">
        <v>125</v>
      </c>
      <c r="BC6" s="131" t="s">
        <v>126</v>
      </c>
      <c r="BD6" s="131" t="s">
        <v>92</v>
      </c>
    </row>
    <row r="7" spans="2:56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  <c r="AZ7" s="131" t="s">
        <v>127</v>
      </c>
      <c r="BA7" s="131" t="s">
        <v>128</v>
      </c>
      <c r="BB7" s="131" t="s">
        <v>121</v>
      </c>
      <c r="BC7" s="131" t="s">
        <v>129</v>
      </c>
      <c r="BD7" s="131" t="s">
        <v>92</v>
      </c>
    </row>
    <row r="8" spans="1:56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131" t="s">
        <v>131</v>
      </c>
      <c r="BA8" s="131" t="s">
        <v>132</v>
      </c>
      <c r="BB8" s="131" t="s">
        <v>121</v>
      </c>
      <c r="BC8" s="131" t="s">
        <v>133</v>
      </c>
      <c r="BD8" s="131" t="s">
        <v>92</v>
      </c>
    </row>
    <row r="9" spans="1:31" s="2" customFormat="1" ht="16.5" customHeight="1">
      <c r="A9" s="41"/>
      <c r="B9" s="47"/>
      <c r="C9" s="41"/>
      <c r="D9" s="41"/>
      <c r="E9" s="139" t="s">
        <v>134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ROUND(J87,2)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ROUND((SUM(BE87:BE397)),2)</f>
        <v>0</v>
      </c>
      <c r="G33" s="41"/>
      <c r="H33" s="41"/>
      <c r="I33" s="152">
        <v>0.21</v>
      </c>
      <c r="J33" s="151">
        <f>ROUND(((SUM(BE87:BE397))*I33),2)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ROUND((SUM(BF87:BF397)),2)</f>
        <v>0</v>
      </c>
      <c r="G34" s="41"/>
      <c r="H34" s="41"/>
      <c r="I34" s="152">
        <v>0.15</v>
      </c>
      <c r="J34" s="151">
        <f>ROUND(((SUM(BF87:BF397))*I34),2)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ROUND((SUM(BG87:BG397)),2)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ROUND((SUM(BH87:BH397)),2)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ROUND((SUM(BI87:BI397)),2)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102 - Komunikace III/11628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139</v>
      </c>
      <c r="E60" s="172"/>
      <c r="F60" s="172"/>
      <c r="G60" s="172"/>
      <c r="H60" s="172"/>
      <c r="I60" s="172"/>
      <c r="J60" s="173">
        <f>J88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140</v>
      </c>
      <c r="E61" s="178"/>
      <c r="F61" s="178"/>
      <c r="G61" s="178"/>
      <c r="H61" s="178"/>
      <c r="I61" s="178"/>
      <c r="J61" s="179">
        <f>J89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141</v>
      </c>
      <c r="E62" s="178"/>
      <c r="F62" s="178"/>
      <c r="G62" s="178"/>
      <c r="H62" s="178"/>
      <c r="I62" s="178"/>
      <c r="J62" s="179">
        <f>J193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142</v>
      </c>
      <c r="E63" s="178"/>
      <c r="F63" s="178"/>
      <c r="G63" s="178"/>
      <c r="H63" s="178"/>
      <c r="I63" s="178"/>
      <c r="J63" s="179">
        <f>J202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143</v>
      </c>
      <c r="E64" s="178"/>
      <c r="F64" s="178"/>
      <c r="G64" s="178"/>
      <c r="H64" s="178"/>
      <c r="I64" s="178"/>
      <c r="J64" s="179">
        <f>J316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144</v>
      </c>
      <c r="E65" s="178"/>
      <c r="F65" s="178"/>
      <c r="G65" s="178"/>
      <c r="H65" s="178"/>
      <c r="I65" s="178"/>
      <c r="J65" s="179">
        <f>J325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145</v>
      </c>
      <c r="E66" s="178"/>
      <c r="F66" s="178"/>
      <c r="G66" s="178"/>
      <c r="H66" s="178"/>
      <c r="I66" s="178"/>
      <c r="J66" s="179">
        <f>J363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146</v>
      </c>
      <c r="E67" s="178"/>
      <c r="F67" s="178"/>
      <c r="G67" s="178"/>
      <c r="H67" s="178"/>
      <c r="I67" s="178"/>
      <c r="J67" s="179">
        <f>J394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147</v>
      </c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64" t="str">
        <f>E7</f>
        <v>3 soupis prací (III/11628 Voznice, PD) - ZMĚNA 1</v>
      </c>
      <c r="F77" s="34"/>
      <c r="G77" s="34"/>
      <c r="H77" s="34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130</v>
      </c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SO 102 - Komunikace III/11628</v>
      </c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22</v>
      </c>
      <c r="D81" s="43"/>
      <c r="E81" s="43"/>
      <c r="F81" s="29" t="str">
        <f>F12</f>
        <v>Voznice</v>
      </c>
      <c r="G81" s="43"/>
      <c r="H81" s="43"/>
      <c r="I81" s="34" t="s">
        <v>24</v>
      </c>
      <c r="J81" s="75" t="str">
        <f>IF(J12="","",J12)</f>
        <v>21. 4. 2023</v>
      </c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4" t="s">
        <v>30</v>
      </c>
      <c r="D83" s="43"/>
      <c r="E83" s="43"/>
      <c r="F83" s="29" t="str">
        <f>E15</f>
        <v>Krajská správa a údržba silnic Středočeského kraje</v>
      </c>
      <c r="G83" s="43"/>
      <c r="H83" s="43"/>
      <c r="I83" s="34" t="s">
        <v>38</v>
      </c>
      <c r="J83" s="39" t="str">
        <f>E21</f>
        <v>METROPROJEKT Praha a.s.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4" t="s">
        <v>36</v>
      </c>
      <c r="D84" s="43"/>
      <c r="E84" s="43"/>
      <c r="F84" s="29" t="str">
        <f>IF(E18="","",E18)</f>
        <v>Vyplň údaj</v>
      </c>
      <c r="G84" s="43"/>
      <c r="H84" s="43"/>
      <c r="I84" s="34" t="s">
        <v>43</v>
      </c>
      <c r="J84" s="39" t="str">
        <f>E24</f>
        <v xml:space="preserve"> </v>
      </c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1"/>
      <c r="B86" s="182"/>
      <c r="C86" s="183" t="s">
        <v>148</v>
      </c>
      <c r="D86" s="184" t="s">
        <v>67</v>
      </c>
      <c r="E86" s="184" t="s">
        <v>63</v>
      </c>
      <c r="F86" s="184" t="s">
        <v>64</v>
      </c>
      <c r="G86" s="184" t="s">
        <v>149</v>
      </c>
      <c r="H86" s="184" t="s">
        <v>150</v>
      </c>
      <c r="I86" s="184" t="s">
        <v>151</v>
      </c>
      <c r="J86" s="184" t="s">
        <v>137</v>
      </c>
      <c r="K86" s="185" t="s">
        <v>152</v>
      </c>
      <c r="L86" s="186"/>
      <c r="M86" s="95" t="s">
        <v>44</v>
      </c>
      <c r="N86" s="96" t="s">
        <v>52</v>
      </c>
      <c r="O86" s="96" t="s">
        <v>153</v>
      </c>
      <c r="P86" s="96" t="s">
        <v>154</v>
      </c>
      <c r="Q86" s="96" t="s">
        <v>155</v>
      </c>
      <c r="R86" s="96" t="s">
        <v>156</v>
      </c>
      <c r="S86" s="96" t="s">
        <v>157</v>
      </c>
      <c r="T86" s="97" t="s">
        <v>158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41"/>
      <c r="B87" s="42"/>
      <c r="C87" s="102" t="s">
        <v>159</v>
      </c>
      <c r="D87" s="43"/>
      <c r="E87" s="43"/>
      <c r="F87" s="43"/>
      <c r="G87" s="43"/>
      <c r="H87" s="43"/>
      <c r="I87" s="43"/>
      <c r="J87" s="187">
        <f>BK87</f>
        <v>0</v>
      </c>
      <c r="K87" s="43"/>
      <c r="L87" s="47"/>
      <c r="M87" s="98"/>
      <c r="N87" s="188"/>
      <c r="O87" s="99"/>
      <c r="P87" s="189">
        <f>P88</f>
        <v>0</v>
      </c>
      <c r="Q87" s="99"/>
      <c r="R87" s="189">
        <f>R88</f>
        <v>20115.69665672</v>
      </c>
      <c r="S87" s="99"/>
      <c r="T87" s="190">
        <f>T88</f>
        <v>26595.023199999996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81</v>
      </c>
      <c r="AU87" s="19" t="s">
        <v>138</v>
      </c>
      <c r="BK87" s="191">
        <f>BK88</f>
        <v>0</v>
      </c>
    </row>
    <row r="88" spans="1:63" s="12" customFormat="1" ht="25.9" customHeight="1">
      <c r="A88" s="12"/>
      <c r="B88" s="192"/>
      <c r="C88" s="193"/>
      <c r="D88" s="194" t="s">
        <v>81</v>
      </c>
      <c r="E88" s="195" t="s">
        <v>160</v>
      </c>
      <c r="F88" s="195" t="s">
        <v>161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P89+P193+P202+P316+P325+P363+P394</f>
        <v>0</v>
      </c>
      <c r="Q88" s="200"/>
      <c r="R88" s="201">
        <f>R89+R193+R202+R316+R325+R363+R394</f>
        <v>20115.69665672</v>
      </c>
      <c r="S88" s="200"/>
      <c r="T88" s="202">
        <f>T89+T193+T202+T316+T325+T363+T394</f>
        <v>26595.023199999996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90</v>
      </c>
      <c r="AT88" s="204" t="s">
        <v>81</v>
      </c>
      <c r="AU88" s="204" t="s">
        <v>82</v>
      </c>
      <c r="AY88" s="203" t="s">
        <v>162</v>
      </c>
      <c r="BK88" s="205">
        <f>BK89+BK193+BK202+BK316+BK325+BK363+BK394</f>
        <v>0</v>
      </c>
    </row>
    <row r="89" spans="1:63" s="12" customFormat="1" ht="22.8" customHeight="1">
      <c r="A89" s="12"/>
      <c r="B89" s="192"/>
      <c r="C89" s="193"/>
      <c r="D89" s="194" t="s">
        <v>81</v>
      </c>
      <c r="E89" s="206" t="s">
        <v>90</v>
      </c>
      <c r="F89" s="206" t="s">
        <v>163</v>
      </c>
      <c r="G89" s="193"/>
      <c r="H89" s="193"/>
      <c r="I89" s="196"/>
      <c r="J89" s="207">
        <f>BK89</f>
        <v>0</v>
      </c>
      <c r="K89" s="193"/>
      <c r="L89" s="198"/>
      <c r="M89" s="199"/>
      <c r="N89" s="200"/>
      <c r="O89" s="200"/>
      <c r="P89" s="201">
        <f>SUM(P90:P192)</f>
        <v>0</v>
      </c>
      <c r="Q89" s="200"/>
      <c r="R89" s="201">
        <f>SUM(R90:R192)</f>
        <v>4594.805539</v>
      </c>
      <c r="S89" s="200"/>
      <c r="T89" s="202">
        <f>SUM(T90:T192)</f>
        <v>22397.099199999997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3" t="s">
        <v>90</v>
      </c>
      <c r="AT89" s="204" t="s">
        <v>81</v>
      </c>
      <c r="AU89" s="204" t="s">
        <v>90</v>
      </c>
      <c r="AY89" s="203" t="s">
        <v>162</v>
      </c>
      <c r="BK89" s="205">
        <f>SUM(BK90:BK192)</f>
        <v>0</v>
      </c>
    </row>
    <row r="90" spans="1:65" s="2" customFormat="1" ht="37.8" customHeight="1">
      <c r="A90" s="41"/>
      <c r="B90" s="42"/>
      <c r="C90" s="208" t="s">
        <v>164</v>
      </c>
      <c r="D90" s="209" t="s">
        <v>165</v>
      </c>
      <c r="E90" s="210" t="s">
        <v>166</v>
      </c>
      <c r="F90" s="211" t="s">
        <v>167</v>
      </c>
      <c r="G90" s="212" t="s">
        <v>110</v>
      </c>
      <c r="H90" s="213">
        <v>19236</v>
      </c>
      <c r="I90" s="214"/>
      <c r="J90" s="215">
        <f>ROUND(I90*H90,2)</f>
        <v>0</v>
      </c>
      <c r="K90" s="211" t="s">
        <v>168</v>
      </c>
      <c r="L90" s="47"/>
      <c r="M90" s="216" t="s">
        <v>44</v>
      </c>
      <c r="N90" s="217" t="s">
        <v>53</v>
      </c>
      <c r="O90" s="87"/>
      <c r="P90" s="218">
        <f>O90*H90</f>
        <v>0</v>
      </c>
      <c r="Q90" s="218">
        <v>0</v>
      </c>
      <c r="R90" s="218">
        <f>Q90*H90</f>
        <v>0</v>
      </c>
      <c r="S90" s="218">
        <v>0.17</v>
      </c>
      <c r="T90" s="219">
        <f>S90*H90</f>
        <v>3270.1200000000003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0" t="s">
        <v>169</v>
      </c>
      <c r="AT90" s="220" t="s">
        <v>165</v>
      </c>
      <c r="AU90" s="220" t="s">
        <v>92</v>
      </c>
      <c r="AY90" s="19" t="s">
        <v>162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19" t="s">
        <v>90</v>
      </c>
      <c r="BK90" s="221">
        <f>ROUND(I90*H90,2)</f>
        <v>0</v>
      </c>
      <c r="BL90" s="19" t="s">
        <v>169</v>
      </c>
      <c r="BM90" s="220" t="s">
        <v>170</v>
      </c>
    </row>
    <row r="91" spans="1:51" s="13" customFormat="1" ht="12">
      <c r="A91" s="13"/>
      <c r="B91" s="222"/>
      <c r="C91" s="223"/>
      <c r="D91" s="224" t="s">
        <v>171</v>
      </c>
      <c r="E91" s="225" t="s">
        <v>44</v>
      </c>
      <c r="F91" s="226" t="s">
        <v>172</v>
      </c>
      <c r="G91" s="223"/>
      <c r="H91" s="227">
        <v>7518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171</v>
      </c>
      <c r="AU91" s="233" t="s">
        <v>92</v>
      </c>
      <c r="AV91" s="13" t="s">
        <v>92</v>
      </c>
      <c r="AW91" s="13" t="s">
        <v>42</v>
      </c>
      <c r="AX91" s="13" t="s">
        <v>82</v>
      </c>
      <c r="AY91" s="233" t="s">
        <v>162</v>
      </c>
    </row>
    <row r="92" spans="1:51" s="13" customFormat="1" ht="12">
      <c r="A92" s="13"/>
      <c r="B92" s="222"/>
      <c r="C92" s="223"/>
      <c r="D92" s="224" t="s">
        <v>171</v>
      </c>
      <c r="E92" s="225" t="s">
        <v>44</v>
      </c>
      <c r="F92" s="226" t="s">
        <v>173</v>
      </c>
      <c r="G92" s="223"/>
      <c r="H92" s="227">
        <v>6930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171</v>
      </c>
      <c r="AU92" s="233" t="s">
        <v>92</v>
      </c>
      <c r="AV92" s="13" t="s">
        <v>92</v>
      </c>
      <c r="AW92" s="13" t="s">
        <v>42</v>
      </c>
      <c r="AX92" s="13" t="s">
        <v>82</v>
      </c>
      <c r="AY92" s="233" t="s">
        <v>162</v>
      </c>
    </row>
    <row r="93" spans="1:51" s="13" customFormat="1" ht="12">
      <c r="A93" s="13"/>
      <c r="B93" s="222"/>
      <c r="C93" s="223"/>
      <c r="D93" s="224" t="s">
        <v>171</v>
      </c>
      <c r="E93" s="225" t="s">
        <v>44</v>
      </c>
      <c r="F93" s="226" t="s">
        <v>174</v>
      </c>
      <c r="G93" s="223"/>
      <c r="H93" s="227">
        <v>4788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171</v>
      </c>
      <c r="AU93" s="233" t="s">
        <v>92</v>
      </c>
      <c r="AV93" s="13" t="s">
        <v>92</v>
      </c>
      <c r="AW93" s="13" t="s">
        <v>42</v>
      </c>
      <c r="AX93" s="13" t="s">
        <v>82</v>
      </c>
      <c r="AY93" s="233" t="s">
        <v>162</v>
      </c>
    </row>
    <row r="94" spans="1:51" s="14" customFormat="1" ht="12">
      <c r="A94" s="14"/>
      <c r="B94" s="234"/>
      <c r="C94" s="235"/>
      <c r="D94" s="224" t="s">
        <v>171</v>
      </c>
      <c r="E94" s="236" t="s">
        <v>44</v>
      </c>
      <c r="F94" s="237" t="s">
        <v>175</v>
      </c>
      <c r="G94" s="235"/>
      <c r="H94" s="238">
        <v>19236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171</v>
      </c>
      <c r="AU94" s="244" t="s">
        <v>92</v>
      </c>
      <c r="AV94" s="14" t="s">
        <v>169</v>
      </c>
      <c r="AW94" s="14" t="s">
        <v>42</v>
      </c>
      <c r="AX94" s="14" t="s">
        <v>90</v>
      </c>
      <c r="AY94" s="244" t="s">
        <v>162</v>
      </c>
    </row>
    <row r="95" spans="1:65" s="2" customFormat="1" ht="37.8" customHeight="1">
      <c r="A95" s="41"/>
      <c r="B95" s="42"/>
      <c r="C95" s="208" t="s">
        <v>176</v>
      </c>
      <c r="D95" s="209" t="s">
        <v>165</v>
      </c>
      <c r="E95" s="210" t="s">
        <v>177</v>
      </c>
      <c r="F95" s="211" t="s">
        <v>178</v>
      </c>
      <c r="G95" s="212" t="s">
        <v>110</v>
      </c>
      <c r="H95" s="213">
        <v>9160</v>
      </c>
      <c r="I95" s="214"/>
      <c r="J95" s="215">
        <f>ROUND(I95*H95,2)</f>
        <v>0</v>
      </c>
      <c r="K95" s="211" t="s">
        <v>168</v>
      </c>
      <c r="L95" s="47"/>
      <c r="M95" s="216" t="s">
        <v>44</v>
      </c>
      <c r="N95" s="217" t="s">
        <v>53</v>
      </c>
      <c r="O95" s="87"/>
      <c r="P95" s="218">
        <f>O95*H95</f>
        <v>0</v>
      </c>
      <c r="Q95" s="218">
        <v>0</v>
      </c>
      <c r="R95" s="218">
        <f>Q95*H95</f>
        <v>0</v>
      </c>
      <c r="S95" s="218">
        <v>0.29</v>
      </c>
      <c r="T95" s="219">
        <f>S95*H95</f>
        <v>2656.3999999999996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0" t="s">
        <v>169</v>
      </c>
      <c r="AT95" s="220" t="s">
        <v>165</v>
      </c>
      <c r="AU95" s="220" t="s">
        <v>92</v>
      </c>
      <c r="AY95" s="19" t="s">
        <v>162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9" t="s">
        <v>90</v>
      </c>
      <c r="BK95" s="221">
        <f>ROUND(I95*H95,2)</f>
        <v>0</v>
      </c>
      <c r="BL95" s="19" t="s">
        <v>169</v>
      </c>
      <c r="BM95" s="220" t="s">
        <v>179</v>
      </c>
    </row>
    <row r="96" spans="1:51" s="13" customFormat="1" ht="12">
      <c r="A96" s="13"/>
      <c r="B96" s="222"/>
      <c r="C96" s="223"/>
      <c r="D96" s="224" t="s">
        <v>171</v>
      </c>
      <c r="E96" s="225" t="s">
        <v>44</v>
      </c>
      <c r="F96" s="226" t="s">
        <v>180</v>
      </c>
      <c r="G96" s="223"/>
      <c r="H96" s="227">
        <v>3580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171</v>
      </c>
      <c r="AU96" s="233" t="s">
        <v>92</v>
      </c>
      <c r="AV96" s="13" t="s">
        <v>92</v>
      </c>
      <c r="AW96" s="13" t="s">
        <v>42</v>
      </c>
      <c r="AX96" s="13" t="s">
        <v>82</v>
      </c>
      <c r="AY96" s="233" t="s">
        <v>162</v>
      </c>
    </row>
    <row r="97" spans="1:51" s="13" customFormat="1" ht="12">
      <c r="A97" s="13"/>
      <c r="B97" s="222"/>
      <c r="C97" s="223"/>
      <c r="D97" s="224" t="s">
        <v>171</v>
      </c>
      <c r="E97" s="225" t="s">
        <v>44</v>
      </c>
      <c r="F97" s="226" t="s">
        <v>181</v>
      </c>
      <c r="G97" s="223"/>
      <c r="H97" s="227">
        <v>3300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171</v>
      </c>
      <c r="AU97" s="233" t="s">
        <v>92</v>
      </c>
      <c r="AV97" s="13" t="s">
        <v>92</v>
      </c>
      <c r="AW97" s="13" t="s">
        <v>42</v>
      </c>
      <c r="AX97" s="13" t="s">
        <v>82</v>
      </c>
      <c r="AY97" s="233" t="s">
        <v>162</v>
      </c>
    </row>
    <row r="98" spans="1:51" s="13" customFormat="1" ht="12">
      <c r="A98" s="13"/>
      <c r="B98" s="222"/>
      <c r="C98" s="223"/>
      <c r="D98" s="224" t="s">
        <v>171</v>
      </c>
      <c r="E98" s="225" t="s">
        <v>44</v>
      </c>
      <c r="F98" s="226" t="s">
        <v>182</v>
      </c>
      <c r="G98" s="223"/>
      <c r="H98" s="227">
        <v>2280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171</v>
      </c>
      <c r="AU98" s="233" t="s">
        <v>92</v>
      </c>
      <c r="AV98" s="13" t="s">
        <v>92</v>
      </c>
      <c r="AW98" s="13" t="s">
        <v>42</v>
      </c>
      <c r="AX98" s="13" t="s">
        <v>82</v>
      </c>
      <c r="AY98" s="233" t="s">
        <v>162</v>
      </c>
    </row>
    <row r="99" spans="1:51" s="14" customFormat="1" ht="12">
      <c r="A99" s="14"/>
      <c r="B99" s="234"/>
      <c r="C99" s="235"/>
      <c r="D99" s="224" t="s">
        <v>171</v>
      </c>
      <c r="E99" s="236" t="s">
        <v>44</v>
      </c>
      <c r="F99" s="237" t="s">
        <v>175</v>
      </c>
      <c r="G99" s="235"/>
      <c r="H99" s="238">
        <v>9160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171</v>
      </c>
      <c r="AU99" s="244" t="s">
        <v>92</v>
      </c>
      <c r="AV99" s="14" t="s">
        <v>169</v>
      </c>
      <c r="AW99" s="14" t="s">
        <v>42</v>
      </c>
      <c r="AX99" s="14" t="s">
        <v>90</v>
      </c>
      <c r="AY99" s="244" t="s">
        <v>162</v>
      </c>
    </row>
    <row r="100" spans="1:65" s="2" customFormat="1" ht="37.8" customHeight="1">
      <c r="A100" s="41"/>
      <c r="B100" s="42"/>
      <c r="C100" s="208" t="s">
        <v>90</v>
      </c>
      <c r="D100" s="245" t="s">
        <v>165</v>
      </c>
      <c r="E100" s="210" t="s">
        <v>183</v>
      </c>
      <c r="F100" s="211" t="s">
        <v>184</v>
      </c>
      <c r="G100" s="212" t="s">
        <v>110</v>
      </c>
      <c r="H100" s="213">
        <v>720.8</v>
      </c>
      <c r="I100" s="214"/>
      <c r="J100" s="215">
        <f>ROUND(I100*H100,2)</f>
        <v>0</v>
      </c>
      <c r="K100" s="211" t="s">
        <v>168</v>
      </c>
      <c r="L100" s="47"/>
      <c r="M100" s="216" t="s">
        <v>44</v>
      </c>
      <c r="N100" s="217" t="s">
        <v>53</v>
      </c>
      <c r="O100" s="87"/>
      <c r="P100" s="218">
        <f>O100*H100</f>
        <v>0</v>
      </c>
      <c r="Q100" s="218">
        <v>0</v>
      </c>
      <c r="R100" s="218">
        <f>Q100*H100</f>
        <v>0</v>
      </c>
      <c r="S100" s="218">
        <v>0.8</v>
      </c>
      <c r="T100" s="219">
        <f>S100*H100</f>
        <v>576.64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0" t="s">
        <v>169</v>
      </c>
      <c r="AT100" s="220" t="s">
        <v>165</v>
      </c>
      <c r="AU100" s="220" t="s">
        <v>92</v>
      </c>
      <c r="AY100" s="19" t="s">
        <v>162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9" t="s">
        <v>90</v>
      </c>
      <c r="BK100" s="221">
        <f>ROUND(I100*H100,2)</f>
        <v>0</v>
      </c>
      <c r="BL100" s="19" t="s">
        <v>169</v>
      </c>
      <c r="BM100" s="220" t="s">
        <v>185</v>
      </c>
    </row>
    <row r="101" spans="1:51" s="13" customFormat="1" ht="12">
      <c r="A101" s="13"/>
      <c r="B101" s="222"/>
      <c r="C101" s="223"/>
      <c r="D101" s="224" t="s">
        <v>171</v>
      </c>
      <c r="E101" s="225" t="s">
        <v>44</v>
      </c>
      <c r="F101" s="226" t="s">
        <v>108</v>
      </c>
      <c r="G101" s="223"/>
      <c r="H101" s="227">
        <v>455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171</v>
      </c>
      <c r="AU101" s="233" t="s">
        <v>92</v>
      </c>
      <c r="AV101" s="13" t="s">
        <v>92</v>
      </c>
      <c r="AW101" s="13" t="s">
        <v>42</v>
      </c>
      <c r="AX101" s="13" t="s">
        <v>82</v>
      </c>
      <c r="AY101" s="233" t="s">
        <v>162</v>
      </c>
    </row>
    <row r="102" spans="1:51" s="13" customFormat="1" ht="12">
      <c r="A102" s="13"/>
      <c r="B102" s="222"/>
      <c r="C102" s="223"/>
      <c r="D102" s="224" t="s">
        <v>171</v>
      </c>
      <c r="E102" s="225" t="s">
        <v>44</v>
      </c>
      <c r="F102" s="226" t="s">
        <v>116</v>
      </c>
      <c r="G102" s="223"/>
      <c r="H102" s="227">
        <v>265.8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171</v>
      </c>
      <c r="AU102" s="233" t="s">
        <v>92</v>
      </c>
      <c r="AV102" s="13" t="s">
        <v>92</v>
      </c>
      <c r="AW102" s="13" t="s">
        <v>42</v>
      </c>
      <c r="AX102" s="13" t="s">
        <v>82</v>
      </c>
      <c r="AY102" s="233" t="s">
        <v>162</v>
      </c>
    </row>
    <row r="103" spans="1:51" s="14" customFormat="1" ht="12">
      <c r="A103" s="14"/>
      <c r="B103" s="234"/>
      <c r="C103" s="235"/>
      <c r="D103" s="224" t="s">
        <v>171</v>
      </c>
      <c r="E103" s="236" t="s">
        <v>44</v>
      </c>
      <c r="F103" s="237" t="s">
        <v>175</v>
      </c>
      <c r="G103" s="235"/>
      <c r="H103" s="238">
        <v>720.8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171</v>
      </c>
      <c r="AU103" s="244" t="s">
        <v>92</v>
      </c>
      <c r="AV103" s="14" t="s">
        <v>169</v>
      </c>
      <c r="AW103" s="14" t="s">
        <v>42</v>
      </c>
      <c r="AX103" s="14" t="s">
        <v>90</v>
      </c>
      <c r="AY103" s="244" t="s">
        <v>162</v>
      </c>
    </row>
    <row r="104" spans="1:65" s="2" customFormat="1" ht="24.15" customHeight="1">
      <c r="A104" s="41"/>
      <c r="B104" s="42"/>
      <c r="C104" s="208" t="s">
        <v>92</v>
      </c>
      <c r="D104" s="208" t="s">
        <v>165</v>
      </c>
      <c r="E104" s="210" t="s">
        <v>186</v>
      </c>
      <c r="F104" s="211" t="s">
        <v>187</v>
      </c>
      <c r="G104" s="212" t="s">
        <v>110</v>
      </c>
      <c r="H104" s="213">
        <v>2280</v>
      </c>
      <c r="I104" s="214"/>
      <c r="J104" s="215">
        <f>ROUND(I104*H104,2)</f>
        <v>0</v>
      </c>
      <c r="K104" s="211" t="s">
        <v>168</v>
      </c>
      <c r="L104" s="47"/>
      <c r="M104" s="216" t="s">
        <v>44</v>
      </c>
      <c r="N104" s="217" t="s">
        <v>53</v>
      </c>
      <c r="O104" s="87"/>
      <c r="P104" s="218">
        <f>O104*H104</f>
        <v>0</v>
      </c>
      <c r="Q104" s="218">
        <v>9E-05</v>
      </c>
      <c r="R104" s="218">
        <f>Q104*H104</f>
        <v>0.20520000000000002</v>
      </c>
      <c r="S104" s="218">
        <v>0.256</v>
      </c>
      <c r="T104" s="219">
        <f>S104*H104</f>
        <v>583.6800000000001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169</v>
      </c>
      <c r="AT104" s="220" t="s">
        <v>165</v>
      </c>
      <c r="AU104" s="220" t="s">
        <v>92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169</v>
      </c>
      <c r="BM104" s="220" t="s">
        <v>188</v>
      </c>
    </row>
    <row r="105" spans="1:51" s="15" customFormat="1" ht="12">
      <c r="A105" s="15"/>
      <c r="B105" s="246"/>
      <c r="C105" s="247"/>
      <c r="D105" s="224" t="s">
        <v>171</v>
      </c>
      <c r="E105" s="248" t="s">
        <v>44</v>
      </c>
      <c r="F105" s="249" t="s">
        <v>189</v>
      </c>
      <c r="G105" s="247"/>
      <c r="H105" s="248" t="s">
        <v>44</v>
      </c>
      <c r="I105" s="250"/>
      <c r="J105" s="247"/>
      <c r="K105" s="247"/>
      <c r="L105" s="251"/>
      <c r="M105" s="252"/>
      <c r="N105" s="253"/>
      <c r="O105" s="253"/>
      <c r="P105" s="253"/>
      <c r="Q105" s="253"/>
      <c r="R105" s="253"/>
      <c r="S105" s="253"/>
      <c r="T105" s="2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5" t="s">
        <v>171</v>
      </c>
      <c r="AU105" s="255" t="s">
        <v>92</v>
      </c>
      <c r="AV105" s="15" t="s">
        <v>90</v>
      </c>
      <c r="AW105" s="15" t="s">
        <v>42</v>
      </c>
      <c r="AX105" s="15" t="s">
        <v>82</v>
      </c>
      <c r="AY105" s="255" t="s">
        <v>162</v>
      </c>
    </row>
    <row r="106" spans="1:51" s="13" customFormat="1" ht="12">
      <c r="A106" s="13"/>
      <c r="B106" s="222"/>
      <c r="C106" s="223"/>
      <c r="D106" s="224" t="s">
        <v>171</v>
      </c>
      <c r="E106" s="225" t="s">
        <v>44</v>
      </c>
      <c r="F106" s="226" t="s">
        <v>190</v>
      </c>
      <c r="G106" s="223"/>
      <c r="H106" s="227">
        <v>2280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171</v>
      </c>
      <c r="AU106" s="233" t="s">
        <v>92</v>
      </c>
      <c r="AV106" s="13" t="s">
        <v>92</v>
      </c>
      <c r="AW106" s="13" t="s">
        <v>42</v>
      </c>
      <c r="AX106" s="13" t="s">
        <v>90</v>
      </c>
      <c r="AY106" s="233" t="s">
        <v>162</v>
      </c>
    </row>
    <row r="107" spans="1:65" s="2" customFormat="1" ht="24.15" customHeight="1">
      <c r="A107" s="41"/>
      <c r="B107" s="42"/>
      <c r="C107" s="208" t="s">
        <v>191</v>
      </c>
      <c r="D107" s="208" t="s">
        <v>165</v>
      </c>
      <c r="E107" s="210" t="s">
        <v>192</v>
      </c>
      <c r="F107" s="211" t="s">
        <v>193</v>
      </c>
      <c r="G107" s="212" t="s">
        <v>110</v>
      </c>
      <c r="H107" s="213">
        <v>6880</v>
      </c>
      <c r="I107" s="214"/>
      <c r="J107" s="215">
        <f>ROUND(I107*H107,2)</f>
        <v>0</v>
      </c>
      <c r="K107" s="211" t="s">
        <v>168</v>
      </c>
      <c r="L107" s="47"/>
      <c r="M107" s="216" t="s">
        <v>44</v>
      </c>
      <c r="N107" s="217" t="s">
        <v>53</v>
      </c>
      <c r="O107" s="87"/>
      <c r="P107" s="218">
        <f>O107*H107</f>
        <v>0</v>
      </c>
      <c r="Q107" s="218">
        <v>0.00017</v>
      </c>
      <c r="R107" s="218">
        <f>Q107*H107</f>
        <v>1.1696</v>
      </c>
      <c r="S107" s="218">
        <v>0.384</v>
      </c>
      <c r="T107" s="219">
        <f>S107*H107</f>
        <v>2641.92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0" t="s">
        <v>169</v>
      </c>
      <c r="AT107" s="220" t="s">
        <v>165</v>
      </c>
      <c r="AU107" s="220" t="s">
        <v>92</v>
      </c>
      <c r="AY107" s="19" t="s">
        <v>162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9" t="s">
        <v>90</v>
      </c>
      <c r="BK107" s="221">
        <f>ROUND(I107*H107,2)</f>
        <v>0</v>
      </c>
      <c r="BL107" s="19" t="s">
        <v>169</v>
      </c>
      <c r="BM107" s="220" t="s">
        <v>194</v>
      </c>
    </row>
    <row r="108" spans="1:51" s="15" customFormat="1" ht="12">
      <c r="A108" s="15"/>
      <c r="B108" s="246"/>
      <c r="C108" s="247"/>
      <c r="D108" s="224" t="s">
        <v>171</v>
      </c>
      <c r="E108" s="248" t="s">
        <v>44</v>
      </c>
      <c r="F108" s="249" t="s">
        <v>189</v>
      </c>
      <c r="G108" s="247"/>
      <c r="H108" s="248" t="s">
        <v>44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171</v>
      </c>
      <c r="AU108" s="255" t="s">
        <v>92</v>
      </c>
      <c r="AV108" s="15" t="s">
        <v>90</v>
      </c>
      <c r="AW108" s="15" t="s">
        <v>42</v>
      </c>
      <c r="AX108" s="15" t="s">
        <v>82</v>
      </c>
      <c r="AY108" s="255" t="s">
        <v>162</v>
      </c>
    </row>
    <row r="109" spans="1:51" s="13" customFormat="1" ht="12">
      <c r="A109" s="13"/>
      <c r="B109" s="222"/>
      <c r="C109" s="223"/>
      <c r="D109" s="224" t="s">
        <v>171</v>
      </c>
      <c r="E109" s="225" t="s">
        <v>44</v>
      </c>
      <c r="F109" s="226" t="s">
        <v>195</v>
      </c>
      <c r="G109" s="223"/>
      <c r="H109" s="227">
        <v>3580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171</v>
      </c>
      <c r="AU109" s="233" t="s">
        <v>92</v>
      </c>
      <c r="AV109" s="13" t="s">
        <v>92</v>
      </c>
      <c r="AW109" s="13" t="s">
        <v>42</v>
      </c>
      <c r="AX109" s="13" t="s">
        <v>82</v>
      </c>
      <c r="AY109" s="233" t="s">
        <v>162</v>
      </c>
    </row>
    <row r="110" spans="1:51" s="13" customFormat="1" ht="12">
      <c r="A110" s="13"/>
      <c r="B110" s="222"/>
      <c r="C110" s="223"/>
      <c r="D110" s="224" t="s">
        <v>171</v>
      </c>
      <c r="E110" s="225" t="s">
        <v>44</v>
      </c>
      <c r="F110" s="226" t="s">
        <v>196</v>
      </c>
      <c r="G110" s="223"/>
      <c r="H110" s="227">
        <v>3300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171</v>
      </c>
      <c r="AU110" s="233" t="s">
        <v>92</v>
      </c>
      <c r="AV110" s="13" t="s">
        <v>92</v>
      </c>
      <c r="AW110" s="13" t="s">
        <v>42</v>
      </c>
      <c r="AX110" s="13" t="s">
        <v>82</v>
      </c>
      <c r="AY110" s="233" t="s">
        <v>162</v>
      </c>
    </row>
    <row r="111" spans="1:51" s="14" customFormat="1" ht="12">
      <c r="A111" s="14"/>
      <c r="B111" s="234"/>
      <c r="C111" s="235"/>
      <c r="D111" s="224" t="s">
        <v>171</v>
      </c>
      <c r="E111" s="236" t="s">
        <v>44</v>
      </c>
      <c r="F111" s="237" t="s">
        <v>175</v>
      </c>
      <c r="G111" s="235"/>
      <c r="H111" s="238">
        <v>6880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171</v>
      </c>
      <c r="AU111" s="244" t="s">
        <v>92</v>
      </c>
      <c r="AV111" s="14" t="s">
        <v>169</v>
      </c>
      <c r="AW111" s="14" t="s">
        <v>42</v>
      </c>
      <c r="AX111" s="14" t="s">
        <v>90</v>
      </c>
      <c r="AY111" s="244" t="s">
        <v>162</v>
      </c>
    </row>
    <row r="112" spans="1:65" s="2" customFormat="1" ht="24.15" customHeight="1">
      <c r="A112" s="41"/>
      <c r="B112" s="42"/>
      <c r="C112" s="208" t="s">
        <v>169</v>
      </c>
      <c r="D112" s="208" t="s">
        <v>165</v>
      </c>
      <c r="E112" s="210" t="s">
        <v>197</v>
      </c>
      <c r="F112" s="211" t="s">
        <v>198</v>
      </c>
      <c r="G112" s="212" t="s">
        <v>110</v>
      </c>
      <c r="H112" s="213">
        <v>720.8</v>
      </c>
      <c r="I112" s="214"/>
      <c r="J112" s="215">
        <f>ROUND(I112*H112,2)</f>
        <v>0</v>
      </c>
      <c r="K112" s="211" t="s">
        <v>168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0.00024</v>
      </c>
      <c r="R112" s="218">
        <f>Q112*H112</f>
        <v>0.172992</v>
      </c>
      <c r="S112" s="218">
        <v>0.384</v>
      </c>
      <c r="T112" s="219">
        <f>S112*H112</f>
        <v>276.7872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169</v>
      </c>
      <c r="AT112" s="220" t="s">
        <v>165</v>
      </c>
      <c r="AU112" s="220" t="s">
        <v>92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169</v>
      </c>
      <c r="BM112" s="220" t="s">
        <v>199</v>
      </c>
    </row>
    <row r="113" spans="1:51" s="15" customFormat="1" ht="12">
      <c r="A113" s="15"/>
      <c r="B113" s="246"/>
      <c r="C113" s="247"/>
      <c r="D113" s="224" t="s">
        <v>171</v>
      </c>
      <c r="E113" s="248" t="s">
        <v>44</v>
      </c>
      <c r="F113" s="249" t="s">
        <v>200</v>
      </c>
      <c r="G113" s="247"/>
      <c r="H113" s="248" t="s">
        <v>44</v>
      </c>
      <c r="I113" s="250"/>
      <c r="J113" s="247"/>
      <c r="K113" s="247"/>
      <c r="L113" s="251"/>
      <c r="M113" s="252"/>
      <c r="N113" s="253"/>
      <c r="O113" s="253"/>
      <c r="P113" s="253"/>
      <c r="Q113" s="253"/>
      <c r="R113" s="253"/>
      <c r="S113" s="253"/>
      <c r="T113" s="25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5" t="s">
        <v>171</v>
      </c>
      <c r="AU113" s="255" t="s">
        <v>92</v>
      </c>
      <c r="AV113" s="15" t="s">
        <v>90</v>
      </c>
      <c r="AW113" s="15" t="s">
        <v>42</v>
      </c>
      <c r="AX113" s="15" t="s">
        <v>82</v>
      </c>
      <c r="AY113" s="255" t="s">
        <v>162</v>
      </c>
    </row>
    <row r="114" spans="1:51" s="13" customFormat="1" ht="12">
      <c r="A114" s="13"/>
      <c r="B114" s="222"/>
      <c r="C114" s="223"/>
      <c r="D114" s="224" t="s">
        <v>171</v>
      </c>
      <c r="E114" s="225" t="s">
        <v>108</v>
      </c>
      <c r="F114" s="226" t="s">
        <v>201</v>
      </c>
      <c r="G114" s="223"/>
      <c r="H114" s="227">
        <v>455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171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162</v>
      </c>
    </row>
    <row r="115" spans="1:51" s="13" customFormat="1" ht="12">
      <c r="A115" s="13"/>
      <c r="B115" s="222"/>
      <c r="C115" s="223"/>
      <c r="D115" s="224" t="s">
        <v>171</v>
      </c>
      <c r="E115" s="225" t="s">
        <v>116</v>
      </c>
      <c r="F115" s="226" t="s">
        <v>202</v>
      </c>
      <c r="G115" s="223"/>
      <c r="H115" s="227">
        <v>265.8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171</v>
      </c>
      <c r="AU115" s="233" t="s">
        <v>92</v>
      </c>
      <c r="AV115" s="13" t="s">
        <v>92</v>
      </c>
      <c r="AW115" s="13" t="s">
        <v>42</v>
      </c>
      <c r="AX115" s="13" t="s">
        <v>82</v>
      </c>
      <c r="AY115" s="233" t="s">
        <v>162</v>
      </c>
    </row>
    <row r="116" spans="1:51" s="14" customFormat="1" ht="12">
      <c r="A116" s="14"/>
      <c r="B116" s="234"/>
      <c r="C116" s="235"/>
      <c r="D116" s="224" t="s">
        <v>171</v>
      </c>
      <c r="E116" s="236" t="s">
        <v>44</v>
      </c>
      <c r="F116" s="237" t="s">
        <v>175</v>
      </c>
      <c r="G116" s="235"/>
      <c r="H116" s="238">
        <v>720.8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171</v>
      </c>
      <c r="AU116" s="244" t="s">
        <v>92</v>
      </c>
      <c r="AV116" s="14" t="s">
        <v>169</v>
      </c>
      <c r="AW116" s="14" t="s">
        <v>42</v>
      </c>
      <c r="AX116" s="14" t="s">
        <v>90</v>
      </c>
      <c r="AY116" s="244" t="s">
        <v>162</v>
      </c>
    </row>
    <row r="117" spans="1:65" s="2" customFormat="1" ht="24.15" customHeight="1">
      <c r="A117" s="41"/>
      <c r="B117" s="42"/>
      <c r="C117" s="208" t="s">
        <v>203</v>
      </c>
      <c r="D117" s="208" t="s">
        <v>165</v>
      </c>
      <c r="E117" s="210" t="s">
        <v>204</v>
      </c>
      <c r="F117" s="211" t="s">
        <v>205</v>
      </c>
      <c r="G117" s="212" t="s">
        <v>110</v>
      </c>
      <c r="H117" s="213">
        <v>25679</v>
      </c>
      <c r="I117" s="214"/>
      <c r="J117" s="215">
        <f>ROUND(I117*H117,2)</f>
        <v>0</v>
      </c>
      <c r="K117" s="211" t="s">
        <v>168</v>
      </c>
      <c r="L117" s="47"/>
      <c r="M117" s="216" t="s">
        <v>44</v>
      </c>
      <c r="N117" s="217" t="s">
        <v>53</v>
      </c>
      <c r="O117" s="87"/>
      <c r="P117" s="218">
        <f>O117*H117</f>
        <v>0</v>
      </c>
      <c r="Q117" s="218">
        <v>0.00013</v>
      </c>
      <c r="R117" s="218">
        <f>Q117*H117</f>
        <v>3.3382699999999996</v>
      </c>
      <c r="S117" s="218">
        <v>0.256</v>
      </c>
      <c r="T117" s="219">
        <f>S117*H117</f>
        <v>6573.8240000000005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0" t="s">
        <v>169</v>
      </c>
      <c r="AT117" s="220" t="s">
        <v>165</v>
      </c>
      <c r="AU117" s="220" t="s">
        <v>92</v>
      </c>
      <c r="AY117" s="19" t="s">
        <v>162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19" t="s">
        <v>90</v>
      </c>
      <c r="BK117" s="221">
        <f>ROUND(I117*H117,2)</f>
        <v>0</v>
      </c>
      <c r="BL117" s="19" t="s">
        <v>169</v>
      </c>
      <c r="BM117" s="220" t="s">
        <v>206</v>
      </c>
    </row>
    <row r="118" spans="1:51" s="15" customFormat="1" ht="12">
      <c r="A118" s="15"/>
      <c r="B118" s="246"/>
      <c r="C118" s="247"/>
      <c r="D118" s="224" t="s">
        <v>171</v>
      </c>
      <c r="E118" s="248" t="s">
        <v>44</v>
      </c>
      <c r="F118" s="249" t="s">
        <v>207</v>
      </c>
      <c r="G118" s="247"/>
      <c r="H118" s="248" t="s">
        <v>44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171</v>
      </c>
      <c r="AU118" s="255" t="s">
        <v>92</v>
      </c>
      <c r="AV118" s="15" t="s">
        <v>90</v>
      </c>
      <c r="AW118" s="15" t="s">
        <v>42</v>
      </c>
      <c r="AX118" s="15" t="s">
        <v>82</v>
      </c>
      <c r="AY118" s="255" t="s">
        <v>162</v>
      </c>
    </row>
    <row r="119" spans="1:51" s="13" customFormat="1" ht="12">
      <c r="A119" s="13"/>
      <c r="B119" s="222"/>
      <c r="C119" s="223"/>
      <c r="D119" s="224" t="s">
        <v>171</v>
      </c>
      <c r="E119" s="225" t="s">
        <v>44</v>
      </c>
      <c r="F119" s="226" t="s">
        <v>208</v>
      </c>
      <c r="G119" s="223"/>
      <c r="H119" s="227">
        <v>10149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171</v>
      </c>
      <c r="AU119" s="233" t="s">
        <v>92</v>
      </c>
      <c r="AV119" s="13" t="s">
        <v>92</v>
      </c>
      <c r="AW119" s="13" t="s">
        <v>42</v>
      </c>
      <c r="AX119" s="13" t="s">
        <v>82</v>
      </c>
      <c r="AY119" s="233" t="s">
        <v>162</v>
      </c>
    </row>
    <row r="120" spans="1:51" s="13" customFormat="1" ht="12">
      <c r="A120" s="13"/>
      <c r="B120" s="222"/>
      <c r="C120" s="223"/>
      <c r="D120" s="224" t="s">
        <v>171</v>
      </c>
      <c r="E120" s="225" t="s">
        <v>44</v>
      </c>
      <c r="F120" s="226" t="s">
        <v>209</v>
      </c>
      <c r="G120" s="223"/>
      <c r="H120" s="227">
        <v>15530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171</v>
      </c>
      <c r="AU120" s="233" t="s">
        <v>92</v>
      </c>
      <c r="AV120" s="13" t="s">
        <v>92</v>
      </c>
      <c r="AW120" s="13" t="s">
        <v>42</v>
      </c>
      <c r="AX120" s="13" t="s">
        <v>82</v>
      </c>
      <c r="AY120" s="233" t="s">
        <v>162</v>
      </c>
    </row>
    <row r="121" spans="1:51" s="14" customFormat="1" ht="12">
      <c r="A121" s="14"/>
      <c r="B121" s="234"/>
      <c r="C121" s="235"/>
      <c r="D121" s="224" t="s">
        <v>171</v>
      </c>
      <c r="E121" s="236" t="s">
        <v>44</v>
      </c>
      <c r="F121" s="237" t="s">
        <v>175</v>
      </c>
      <c r="G121" s="235"/>
      <c r="H121" s="238">
        <v>25679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171</v>
      </c>
      <c r="AU121" s="244" t="s">
        <v>92</v>
      </c>
      <c r="AV121" s="14" t="s">
        <v>169</v>
      </c>
      <c r="AW121" s="14" t="s">
        <v>42</v>
      </c>
      <c r="AX121" s="14" t="s">
        <v>90</v>
      </c>
      <c r="AY121" s="244" t="s">
        <v>162</v>
      </c>
    </row>
    <row r="122" spans="1:65" s="2" customFormat="1" ht="24.15" customHeight="1">
      <c r="A122" s="41"/>
      <c r="B122" s="42"/>
      <c r="C122" s="208" t="s">
        <v>210</v>
      </c>
      <c r="D122" s="208" t="s">
        <v>165</v>
      </c>
      <c r="E122" s="210" t="s">
        <v>211</v>
      </c>
      <c r="F122" s="211" t="s">
        <v>212</v>
      </c>
      <c r="G122" s="212" t="s">
        <v>110</v>
      </c>
      <c r="H122" s="213">
        <v>13739</v>
      </c>
      <c r="I122" s="214"/>
      <c r="J122" s="215">
        <f>ROUND(I122*H122,2)</f>
        <v>0</v>
      </c>
      <c r="K122" s="211" t="s">
        <v>168</v>
      </c>
      <c r="L122" s="47"/>
      <c r="M122" s="216" t="s">
        <v>44</v>
      </c>
      <c r="N122" s="217" t="s">
        <v>53</v>
      </c>
      <c r="O122" s="87"/>
      <c r="P122" s="218">
        <f>O122*H122</f>
        <v>0</v>
      </c>
      <c r="Q122" s="218">
        <v>7E-05</v>
      </c>
      <c r="R122" s="218">
        <f>Q122*H122</f>
        <v>0.9617299999999999</v>
      </c>
      <c r="S122" s="218">
        <v>0.128</v>
      </c>
      <c r="T122" s="219">
        <f>S122*H122</f>
        <v>1758.592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0" t="s">
        <v>169</v>
      </c>
      <c r="AT122" s="220" t="s">
        <v>165</v>
      </c>
      <c r="AU122" s="220" t="s">
        <v>92</v>
      </c>
      <c r="AY122" s="19" t="s">
        <v>162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9" t="s">
        <v>90</v>
      </c>
      <c r="BK122" s="221">
        <f>ROUND(I122*H122,2)</f>
        <v>0</v>
      </c>
      <c r="BL122" s="19" t="s">
        <v>169</v>
      </c>
      <c r="BM122" s="220" t="s">
        <v>213</v>
      </c>
    </row>
    <row r="123" spans="1:51" s="15" customFormat="1" ht="12">
      <c r="A123" s="15"/>
      <c r="B123" s="246"/>
      <c r="C123" s="247"/>
      <c r="D123" s="224" t="s">
        <v>171</v>
      </c>
      <c r="E123" s="248" t="s">
        <v>44</v>
      </c>
      <c r="F123" s="249" t="s">
        <v>214</v>
      </c>
      <c r="G123" s="247"/>
      <c r="H123" s="248" t="s">
        <v>44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171</v>
      </c>
      <c r="AU123" s="255" t="s">
        <v>92</v>
      </c>
      <c r="AV123" s="15" t="s">
        <v>90</v>
      </c>
      <c r="AW123" s="15" t="s">
        <v>42</v>
      </c>
      <c r="AX123" s="15" t="s">
        <v>82</v>
      </c>
      <c r="AY123" s="255" t="s">
        <v>162</v>
      </c>
    </row>
    <row r="124" spans="1:51" s="13" customFormat="1" ht="12">
      <c r="A124" s="13"/>
      <c r="B124" s="222"/>
      <c r="C124" s="223"/>
      <c r="D124" s="224" t="s">
        <v>171</v>
      </c>
      <c r="E124" s="225" t="s">
        <v>44</v>
      </c>
      <c r="F124" s="226" t="s">
        <v>215</v>
      </c>
      <c r="G124" s="223"/>
      <c r="H124" s="227">
        <v>9080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171</v>
      </c>
      <c r="AU124" s="233" t="s">
        <v>92</v>
      </c>
      <c r="AV124" s="13" t="s">
        <v>92</v>
      </c>
      <c r="AW124" s="13" t="s">
        <v>42</v>
      </c>
      <c r="AX124" s="13" t="s">
        <v>82</v>
      </c>
      <c r="AY124" s="233" t="s">
        <v>162</v>
      </c>
    </row>
    <row r="125" spans="1:51" s="15" customFormat="1" ht="12">
      <c r="A125" s="15"/>
      <c r="B125" s="246"/>
      <c r="C125" s="247"/>
      <c r="D125" s="224" t="s">
        <v>171</v>
      </c>
      <c r="E125" s="248" t="s">
        <v>44</v>
      </c>
      <c r="F125" s="249" t="s">
        <v>216</v>
      </c>
      <c r="G125" s="247"/>
      <c r="H125" s="248" t="s">
        <v>44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171</v>
      </c>
      <c r="AU125" s="255" t="s">
        <v>92</v>
      </c>
      <c r="AV125" s="15" t="s">
        <v>90</v>
      </c>
      <c r="AW125" s="15" t="s">
        <v>42</v>
      </c>
      <c r="AX125" s="15" t="s">
        <v>82</v>
      </c>
      <c r="AY125" s="255" t="s">
        <v>162</v>
      </c>
    </row>
    <row r="126" spans="1:51" s="13" customFormat="1" ht="12">
      <c r="A126" s="13"/>
      <c r="B126" s="222"/>
      <c r="C126" s="223"/>
      <c r="D126" s="224" t="s">
        <v>171</v>
      </c>
      <c r="E126" s="225" t="s">
        <v>44</v>
      </c>
      <c r="F126" s="226" t="s">
        <v>217</v>
      </c>
      <c r="G126" s="223"/>
      <c r="H126" s="227">
        <v>4659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171</v>
      </c>
      <c r="AU126" s="233" t="s">
        <v>92</v>
      </c>
      <c r="AV126" s="13" t="s">
        <v>92</v>
      </c>
      <c r="AW126" s="13" t="s">
        <v>42</v>
      </c>
      <c r="AX126" s="13" t="s">
        <v>82</v>
      </c>
      <c r="AY126" s="233" t="s">
        <v>162</v>
      </c>
    </row>
    <row r="127" spans="1:51" s="14" customFormat="1" ht="12">
      <c r="A127" s="14"/>
      <c r="B127" s="234"/>
      <c r="C127" s="235"/>
      <c r="D127" s="224" t="s">
        <v>171</v>
      </c>
      <c r="E127" s="236" t="s">
        <v>44</v>
      </c>
      <c r="F127" s="237" t="s">
        <v>175</v>
      </c>
      <c r="G127" s="235"/>
      <c r="H127" s="238">
        <v>13739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171</v>
      </c>
      <c r="AU127" s="244" t="s">
        <v>92</v>
      </c>
      <c r="AV127" s="14" t="s">
        <v>169</v>
      </c>
      <c r="AW127" s="14" t="s">
        <v>42</v>
      </c>
      <c r="AX127" s="14" t="s">
        <v>90</v>
      </c>
      <c r="AY127" s="244" t="s">
        <v>162</v>
      </c>
    </row>
    <row r="128" spans="1:65" s="2" customFormat="1" ht="24.15" customHeight="1">
      <c r="A128" s="41"/>
      <c r="B128" s="42"/>
      <c r="C128" s="208" t="s">
        <v>218</v>
      </c>
      <c r="D128" s="208" t="s">
        <v>165</v>
      </c>
      <c r="E128" s="210" t="s">
        <v>219</v>
      </c>
      <c r="F128" s="211" t="s">
        <v>220</v>
      </c>
      <c r="G128" s="212" t="s">
        <v>110</v>
      </c>
      <c r="H128" s="213">
        <v>15856</v>
      </c>
      <c r="I128" s="214"/>
      <c r="J128" s="215">
        <f>ROUND(I128*H128,2)</f>
        <v>0</v>
      </c>
      <c r="K128" s="211" t="s">
        <v>168</v>
      </c>
      <c r="L128" s="47"/>
      <c r="M128" s="216" t="s">
        <v>44</v>
      </c>
      <c r="N128" s="217" t="s">
        <v>53</v>
      </c>
      <c r="O128" s="87"/>
      <c r="P128" s="218">
        <f>O128*H128</f>
        <v>0</v>
      </c>
      <c r="Q128" s="218">
        <v>0.00016</v>
      </c>
      <c r="R128" s="218">
        <f>Q128*H128</f>
        <v>2.53696</v>
      </c>
      <c r="S128" s="218">
        <v>0.256</v>
      </c>
      <c r="T128" s="219">
        <f>S128*H128</f>
        <v>4059.136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0" t="s">
        <v>169</v>
      </c>
      <c r="AT128" s="220" t="s">
        <v>165</v>
      </c>
      <c r="AU128" s="220" t="s">
        <v>92</v>
      </c>
      <c r="AY128" s="19" t="s">
        <v>162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9" t="s">
        <v>90</v>
      </c>
      <c r="BK128" s="221">
        <f>ROUND(I128*H128,2)</f>
        <v>0</v>
      </c>
      <c r="BL128" s="19" t="s">
        <v>169</v>
      </c>
      <c r="BM128" s="220" t="s">
        <v>221</v>
      </c>
    </row>
    <row r="129" spans="1:51" s="15" customFormat="1" ht="12">
      <c r="A129" s="15"/>
      <c r="B129" s="246"/>
      <c r="C129" s="247"/>
      <c r="D129" s="224" t="s">
        <v>171</v>
      </c>
      <c r="E129" s="248" t="s">
        <v>44</v>
      </c>
      <c r="F129" s="249" t="s">
        <v>222</v>
      </c>
      <c r="G129" s="247"/>
      <c r="H129" s="248" t="s">
        <v>44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171</v>
      </c>
      <c r="AU129" s="255" t="s">
        <v>92</v>
      </c>
      <c r="AV129" s="15" t="s">
        <v>90</v>
      </c>
      <c r="AW129" s="15" t="s">
        <v>42</v>
      </c>
      <c r="AX129" s="15" t="s">
        <v>82</v>
      </c>
      <c r="AY129" s="255" t="s">
        <v>162</v>
      </c>
    </row>
    <row r="130" spans="1:51" s="13" customFormat="1" ht="12">
      <c r="A130" s="13"/>
      <c r="B130" s="222"/>
      <c r="C130" s="223"/>
      <c r="D130" s="224" t="s">
        <v>171</v>
      </c>
      <c r="E130" s="225" t="s">
        <v>44</v>
      </c>
      <c r="F130" s="226" t="s">
        <v>223</v>
      </c>
      <c r="G130" s="223"/>
      <c r="H130" s="227">
        <v>3006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171</v>
      </c>
      <c r="AU130" s="233" t="s">
        <v>92</v>
      </c>
      <c r="AV130" s="13" t="s">
        <v>92</v>
      </c>
      <c r="AW130" s="13" t="s">
        <v>42</v>
      </c>
      <c r="AX130" s="13" t="s">
        <v>82</v>
      </c>
      <c r="AY130" s="233" t="s">
        <v>162</v>
      </c>
    </row>
    <row r="131" spans="1:51" s="13" customFormat="1" ht="12">
      <c r="A131" s="13"/>
      <c r="B131" s="222"/>
      <c r="C131" s="223"/>
      <c r="D131" s="224" t="s">
        <v>171</v>
      </c>
      <c r="E131" s="225" t="s">
        <v>44</v>
      </c>
      <c r="F131" s="226" t="s">
        <v>224</v>
      </c>
      <c r="G131" s="223"/>
      <c r="H131" s="227">
        <v>12395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171</v>
      </c>
      <c r="AU131" s="233" t="s">
        <v>92</v>
      </c>
      <c r="AV131" s="13" t="s">
        <v>92</v>
      </c>
      <c r="AW131" s="13" t="s">
        <v>42</v>
      </c>
      <c r="AX131" s="13" t="s">
        <v>82</v>
      </c>
      <c r="AY131" s="233" t="s">
        <v>162</v>
      </c>
    </row>
    <row r="132" spans="1:51" s="13" customFormat="1" ht="12">
      <c r="A132" s="13"/>
      <c r="B132" s="222"/>
      <c r="C132" s="223"/>
      <c r="D132" s="224" t="s">
        <v>171</v>
      </c>
      <c r="E132" s="225" t="s">
        <v>44</v>
      </c>
      <c r="F132" s="226" t="s">
        <v>225</v>
      </c>
      <c r="G132" s="223"/>
      <c r="H132" s="227">
        <v>455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171</v>
      </c>
      <c r="AU132" s="233" t="s">
        <v>92</v>
      </c>
      <c r="AV132" s="13" t="s">
        <v>92</v>
      </c>
      <c r="AW132" s="13" t="s">
        <v>42</v>
      </c>
      <c r="AX132" s="13" t="s">
        <v>82</v>
      </c>
      <c r="AY132" s="233" t="s">
        <v>162</v>
      </c>
    </row>
    <row r="133" spans="1:51" s="14" customFormat="1" ht="12">
      <c r="A133" s="14"/>
      <c r="B133" s="234"/>
      <c r="C133" s="235"/>
      <c r="D133" s="224" t="s">
        <v>171</v>
      </c>
      <c r="E133" s="236" t="s">
        <v>44</v>
      </c>
      <c r="F133" s="237" t="s">
        <v>175</v>
      </c>
      <c r="G133" s="235"/>
      <c r="H133" s="238">
        <v>15856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171</v>
      </c>
      <c r="AU133" s="244" t="s">
        <v>92</v>
      </c>
      <c r="AV133" s="14" t="s">
        <v>169</v>
      </c>
      <c r="AW133" s="14" t="s">
        <v>42</v>
      </c>
      <c r="AX133" s="14" t="s">
        <v>90</v>
      </c>
      <c r="AY133" s="244" t="s">
        <v>162</v>
      </c>
    </row>
    <row r="134" spans="1:65" s="2" customFormat="1" ht="21.75" customHeight="1">
      <c r="A134" s="41"/>
      <c r="B134" s="42"/>
      <c r="C134" s="208" t="s">
        <v>226</v>
      </c>
      <c r="D134" s="245" t="s">
        <v>165</v>
      </c>
      <c r="E134" s="210" t="s">
        <v>227</v>
      </c>
      <c r="F134" s="211" t="s">
        <v>228</v>
      </c>
      <c r="G134" s="212" t="s">
        <v>125</v>
      </c>
      <c r="H134" s="213">
        <v>14015.9</v>
      </c>
      <c r="I134" s="214"/>
      <c r="J134" s="215">
        <f>ROUND(I134*H134,2)</f>
        <v>0</v>
      </c>
      <c r="K134" s="211" t="s">
        <v>168</v>
      </c>
      <c r="L134" s="47"/>
      <c r="M134" s="216" t="s">
        <v>44</v>
      </c>
      <c r="N134" s="217" t="s">
        <v>53</v>
      </c>
      <c r="O134" s="87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0" t="s">
        <v>169</v>
      </c>
      <c r="AT134" s="220" t="s">
        <v>165</v>
      </c>
      <c r="AU134" s="220" t="s">
        <v>92</v>
      </c>
      <c r="AY134" s="19" t="s">
        <v>162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9" t="s">
        <v>90</v>
      </c>
      <c r="BK134" s="221">
        <f>ROUND(I134*H134,2)</f>
        <v>0</v>
      </c>
      <c r="BL134" s="19" t="s">
        <v>169</v>
      </c>
      <c r="BM134" s="220" t="s">
        <v>229</v>
      </c>
    </row>
    <row r="135" spans="1:51" s="15" customFormat="1" ht="12">
      <c r="A135" s="15"/>
      <c r="B135" s="246"/>
      <c r="C135" s="247"/>
      <c r="D135" s="224" t="s">
        <v>171</v>
      </c>
      <c r="E135" s="248" t="s">
        <v>44</v>
      </c>
      <c r="F135" s="249" t="s">
        <v>230</v>
      </c>
      <c r="G135" s="247"/>
      <c r="H135" s="248" t="s">
        <v>44</v>
      </c>
      <c r="I135" s="250"/>
      <c r="J135" s="247"/>
      <c r="K135" s="247"/>
      <c r="L135" s="251"/>
      <c r="M135" s="252"/>
      <c r="N135" s="253"/>
      <c r="O135" s="253"/>
      <c r="P135" s="253"/>
      <c r="Q135" s="253"/>
      <c r="R135" s="253"/>
      <c r="S135" s="253"/>
      <c r="T135" s="25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5" t="s">
        <v>171</v>
      </c>
      <c r="AU135" s="255" t="s">
        <v>92</v>
      </c>
      <c r="AV135" s="15" t="s">
        <v>90</v>
      </c>
      <c r="AW135" s="15" t="s">
        <v>42</v>
      </c>
      <c r="AX135" s="15" t="s">
        <v>82</v>
      </c>
      <c r="AY135" s="255" t="s">
        <v>162</v>
      </c>
    </row>
    <row r="136" spans="1:51" s="13" customFormat="1" ht="12">
      <c r="A136" s="13"/>
      <c r="B136" s="222"/>
      <c r="C136" s="223"/>
      <c r="D136" s="224" t="s">
        <v>171</v>
      </c>
      <c r="E136" s="225" t="s">
        <v>44</v>
      </c>
      <c r="F136" s="226" t="s">
        <v>231</v>
      </c>
      <c r="G136" s="223"/>
      <c r="H136" s="227">
        <v>2327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171</v>
      </c>
      <c r="AU136" s="233" t="s">
        <v>92</v>
      </c>
      <c r="AV136" s="13" t="s">
        <v>92</v>
      </c>
      <c r="AW136" s="13" t="s">
        <v>42</v>
      </c>
      <c r="AX136" s="13" t="s">
        <v>82</v>
      </c>
      <c r="AY136" s="233" t="s">
        <v>162</v>
      </c>
    </row>
    <row r="137" spans="1:51" s="13" customFormat="1" ht="12">
      <c r="A137" s="13"/>
      <c r="B137" s="222"/>
      <c r="C137" s="223"/>
      <c r="D137" s="224" t="s">
        <v>171</v>
      </c>
      <c r="E137" s="225" t="s">
        <v>44</v>
      </c>
      <c r="F137" s="226" t="s">
        <v>232</v>
      </c>
      <c r="G137" s="223"/>
      <c r="H137" s="227">
        <v>2145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171</v>
      </c>
      <c r="AU137" s="233" t="s">
        <v>92</v>
      </c>
      <c r="AV137" s="13" t="s">
        <v>92</v>
      </c>
      <c r="AW137" s="13" t="s">
        <v>42</v>
      </c>
      <c r="AX137" s="13" t="s">
        <v>82</v>
      </c>
      <c r="AY137" s="233" t="s">
        <v>162</v>
      </c>
    </row>
    <row r="138" spans="1:51" s="13" customFormat="1" ht="12">
      <c r="A138" s="13"/>
      <c r="B138" s="222"/>
      <c r="C138" s="223"/>
      <c r="D138" s="224" t="s">
        <v>171</v>
      </c>
      <c r="E138" s="225" t="s">
        <v>44</v>
      </c>
      <c r="F138" s="226" t="s">
        <v>233</v>
      </c>
      <c r="G138" s="223"/>
      <c r="H138" s="227">
        <v>1482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171</v>
      </c>
      <c r="AU138" s="233" t="s">
        <v>92</v>
      </c>
      <c r="AV138" s="13" t="s">
        <v>92</v>
      </c>
      <c r="AW138" s="13" t="s">
        <v>42</v>
      </c>
      <c r="AX138" s="13" t="s">
        <v>82</v>
      </c>
      <c r="AY138" s="233" t="s">
        <v>162</v>
      </c>
    </row>
    <row r="139" spans="1:51" s="16" customFormat="1" ht="12">
      <c r="A139" s="16"/>
      <c r="B139" s="256"/>
      <c r="C139" s="257"/>
      <c r="D139" s="224" t="s">
        <v>171</v>
      </c>
      <c r="E139" s="258" t="s">
        <v>44</v>
      </c>
      <c r="F139" s="259" t="s">
        <v>234</v>
      </c>
      <c r="G139" s="257"/>
      <c r="H139" s="260">
        <v>5954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66" t="s">
        <v>171</v>
      </c>
      <c r="AU139" s="266" t="s">
        <v>92</v>
      </c>
      <c r="AV139" s="16" t="s">
        <v>191</v>
      </c>
      <c r="AW139" s="16" t="s">
        <v>42</v>
      </c>
      <c r="AX139" s="16" t="s">
        <v>82</v>
      </c>
      <c r="AY139" s="266" t="s">
        <v>162</v>
      </c>
    </row>
    <row r="140" spans="1:51" s="13" customFormat="1" ht="12">
      <c r="A140" s="13"/>
      <c r="B140" s="222"/>
      <c r="C140" s="223"/>
      <c r="D140" s="224" t="s">
        <v>171</v>
      </c>
      <c r="E140" s="225" t="s">
        <v>44</v>
      </c>
      <c r="F140" s="226" t="s">
        <v>235</v>
      </c>
      <c r="G140" s="223"/>
      <c r="H140" s="227">
        <v>140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171</v>
      </c>
      <c r="AU140" s="233" t="s">
        <v>92</v>
      </c>
      <c r="AV140" s="13" t="s">
        <v>92</v>
      </c>
      <c r="AW140" s="13" t="s">
        <v>42</v>
      </c>
      <c r="AX140" s="13" t="s">
        <v>82</v>
      </c>
      <c r="AY140" s="233" t="s">
        <v>162</v>
      </c>
    </row>
    <row r="141" spans="1:51" s="16" customFormat="1" ht="12">
      <c r="A141" s="16"/>
      <c r="B141" s="256"/>
      <c r="C141" s="257"/>
      <c r="D141" s="224" t="s">
        <v>171</v>
      </c>
      <c r="E141" s="258" t="s">
        <v>44</v>
      </c>
      <c r="F141" s="259" t="s">
        <v>234</v>
      </c>
      <c r="G141" s="257"/>
      <c r="H141" s="260">
        <v>140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66" t="s">
        <v>171</v>
      </c>
      <c r="AU141" s="266" t="s">
        <v>92</v>
      </c>
      <c r="AV141" s="16" t="s">
        <v>191</v>
      </c>
      <c r="AW141" s="16" t="s">
        <v>42</v>
      </c>
      <c r="AX141" s="16" t="s">
        <v>82</v>
      </c>
      <c r="AY141" s="266" t="s">
        <v>162</v>
      </c>
    </row>
    <row r="142" spans="1:51" s="15" customFormat="1" ht="12">
      <c r="A142" s="15"/>
      <c r="B142" s="246"/>
      <c r="C142" s="247"/>
      <c r="D142" s="224" t="s">
        <v>171</v>
      </c>
      <c r="E142" s="248" t="s">
        <v>44</v>
      </c>
      <c r="F142" s="249" t="s">
        <v>236</v>
      </c>
      <c r="G142" s="247"/>
      <c r="H142" s="248" t="s">
        <v>44</v>
      </c>
      <c r="I142" s="250"/>
      <c r="J142" s="247"/>
      <c r="K142" s="247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171</v>
      </c>
      <c r="AU142" s="255" t="s">
        <v>92</v>
      </c>
      <c r="AV142" s="15" t="s">
        <v>90</v>
      </c>
      <c r="AW142" s="15" t="s">
        <v>42</v>
      </c>
      <c r="AX142" s="15" t="s">
        <v>82</v>
      </c>
      <c r="AY142" s="255" t="s">
        <v>162</v>
      </c>
    </row>
    <row r="143" spans="1:51" s="13" customFormat="1" ht="12">
      <c r="A143" s="13"/>
      <c r="B143" s="222"/>
      <c r="C143" s="223"/>
      <c r="D143" s="224" t="s">
        <v>171</v>
      </c>
      <c r="E143" s="225" t="s">
        <v>44</v>
      </c>
      <c r="F143" s="226" t="s">
        <v>237</v>
      </c>
      <c r="G143" s="223"/>
      <c r="H143" s="227">
        <v>3007.2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171</v>
      </c>
      <c r="AU143" s="233" t="s">
        <v>92</v>
      </c>
      <c r="AV143" s="13" t="s">
        <v>92</v>
      </c>
      <c r="AW143" s="13" t="s">
        <v>42</v>
      </c>
      <c r="AX143" s="13" t="s">
        <v>82</v>
      </c>
      <c r="AY143" s="233" t="s">
        <v>162</v>
      </c>
    </row>
    <row r="144" spans="1:51" s="13" customFormat="1" ht="12">
      <c r="A144" s="13"/>
      <c r="B144" s="222"/>
      <c r="C144" s="223"/>
      <c r="D144" s="224" t="s">
        <v>171</v>
      </c>
      <c r="E144" s="225" t="s">
        <v>44</v>
      </c>
      <c r="F144" s="226" t="s">
        <v>238</v>
      </c>
      <c r="G144" s="223"/>
      <c r="H144" s="227">
        <v>2772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171</v>
      </c>
      <c r="AU144" s="233" t="s">
        <v>92</v>
      </c>
      <c r="AV144" s="13" t="s">
        <v>92</v>
      </c>
      <c r="AW144" s="13" t="s">
        <v>42</v>
      </c>
      <c r="AX144" s="13" t="s">
        <v>82</v>
      </c>
      <c r="AY144" s="233" t="s">
        <v>162</v>
      </c>
    </row>
    <row r="145" spans="1:51" s="13" customFormat="1" ht="12">
      <c r="A145" s="13"/>
      <c r="B145" s="222"/>
      <c r="C145" s="223"/>
      <c r="D145" s="224" t="s">
        <v>171</v>
      </c>
      <c r="E145" s="225" t="s">
        <v>44</v>
      </c>
      <c r="F145" s="226" t="s">
        <v>239</v>
      </c>
      <c r="G145" s="223"/>
      <c r="H145" s="227">
        <v>1915.2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171</v>
      </c>
      <c r="AU145" s="233" t="s">
        <v>92</v>
      </c>
      <c r="AV145" s="13" t="s">
        <v>92</v>
      </c>
      <c r="AW145" s="13" t="s">
        <v>42</v>
      </c>
      <c r="AX145" s="13" t="s">
        <v>82</v>
      </c>
      <c r="AY145" s="233" t="s">
        <v>162</v>
      </c>
    </row>
    <row r="146" spans="1:51" s="15" customFormat="1" ht="12">
      <c r="A146" s="15"/>
      <c r="B146" s="246"/>
      <c r="C146" s="247"/>
      <c r="D146" s="224" t="s">
        <v>171</v>
      </c>
      <c r="E146" s="248" t="s">
        <v>44</v>
      </c>
      <c r="F146" s="249" t="s">
        <v>240</v>
      </c>
      <c r="G146" s="247"/>
      <c r="H146" s="248" t="s">
        <v>44</v>
      </c>
      <c r="I146" s="250"/>
      <c r="J146" s="247"/>
      <c r="K146" s="247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171</v>
      </c>
      <c r="AU146" s="255" t="s">
        <v>92</v>
      </c>
      <c r="AV146" s="15" t="s">
        <v>90</v>
      </c>
      <c r="AW146" s="15" t="s">
        <v>42</v>
      </c>
      <c r="AX146" s="15" t="s">
        <v>82</v>
      </c>
      <c r="AY146" s="255" t="s">
        <v>162</v>
      </c>
    </row>
    <row r="147" spans="1:51" s="13" customFormat="1" ht="12">
      <c r="A147" s="13"/>
      <c r="B147" s="222"/>
      <c r="C147" s="223"/>
      <c r="D147" s="224" t="s">
        <v>171</v>
      </c>
      <c r="E147" s="225" t="s">
        <v>44</v>
      </c>
      <c r="F147" s="226" t="s">
        <v>241</v>
      </c>
      <c r="G147" s="223"/>
      <c r="H147" s="227">
        <v>227.5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171</v>
      </c>
      <c r="AU147" s="233" t="s">
        <v>92</v>
      </c>
      <c r="AV147" s="13" t="s">
        <v>92</v>
      </c>
      <c r="AW147" s="13" t="s">
        <v>42</v>
      </c>
      <c r="AX147" s="13" t="s">
        <v>82</v>
      </c>
      <c r="AY147" s="233" t="s">
        <v>162</v>
      </c>
    </row>
    <row r="148" spans="1:51" s="16" customFormat="1" ht="12">
      <c r="A148" s="16"/>
      <c r="B148" s="256"/>
      <c r="C148" s="257"/>
      <c r="D148" s="224" t="s">
        <v>171</v>
      </c>
      <c r="E148" s="258" t="s">
        <v>44</v>
      </c>
      <c r="F148" s="259" t="s">
        <v>234</v>
      </c>
      <c r="G148" s="257"/>
      <c r="H148" s="260">
        <v>7921.9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66" t="s">
        <v>171</v>
      </c>
      <c r="AU148" s="266" t="s">
        <v>92</v>
      </c>
      <c r="AV148" s="16" t="s">
        <v>191</v>
      </c>
      <c r="AW148" s="16" t="s">
        <v>42</v>
      </c>
      <c r="AX148" s="16" t="s">
        <v>82</v>
      </c>
      <c r="AY148" s="266" t="s">
        <v>162</v>
      </c>
    </row>
    <row r="149" spans="1:51" s="14" customFormat="1" ht="12">
      <c r="A149" s="14"/>
      <c r="B149" s="234"/>
      <c r="C149" s="235"/>
      <c r="D149" s="224" t="s">
        <v>171</v>
      </c>
      <c r="E149" s="236" t="s">
        <v>123</v>
      </c>
      <c r="F149" s="237" t="s">
        <v>175</v>
      </c>
      <c r="G149" s="235"/>
      <c r="H149" s="238">
        <v>14015.9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171</v>
      </c>
      <c r="AU149" s="244" t="s">
        <v>92</v>
      </c>
      <c r="AV149" s="14" t="s">
        <v>169</v>
      </c>
      <c r="AW149" s="14" t="s">
        <v>42</v>
      </c>
      <c r="AX149" s="14" t="s">
        <v>90</v>
      </c>
      <c r="AY149" s="244" t="s">
        <v>162</v>
      </c>
    </row>
    <row r="150" spans="1:65" s="2" customFormat="1" ht="24.15" customHeight="1">
      <c r="A150" s="41"/>
      <c r="B150" s="42"/>
      <c r="C150" s="208" t="s">
        <v>242</v>
      </c>
      <c r="D150" s="208" t="s">
        <v>165</v>
      </c>
      <c r="E150" s="210" t="s">
        <v>243</v>
      </c>
      <c r="F150" s="211" t="s">
        <v>244</v>
      </c>
      <c r="G150" s="212" t="s">
        <v>125</v>
      </c>
      <c r="H150" s="213">
        <v>347.5</v>
      </c>
      <c r="I150" s="214"/>
      <c r="J150" s="215">
        <f>ROUND(I150*H150,2)</f>
        <v>0</v>
      </c>
      <c r="K150" s="211" t="s">
        <v>168</v>
      </c>
      <c r="L150" s="47"/>
      <c r="M150" s="216" t="s">
        <v>44</v>
      </c>
      <c r="N150" s="217" t="s">
        <v>53</v>
      </c>
      <c r="O150" s="87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0" t="s">
        <v>169</v>
      </c>
      <c r="AT150" s="220" t="s">
        <v>165</v>
      </c>
      <c r="AU150" s="220" t="s">
        <v>92</v>
      </c>
      <c r="AY150" s="19" t="s">
        <v>162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9" t="s">
        <v>90</v>
      </c>
      <c r="BK150" s="221">
        <f>ROUND(I150*H150,2)</f>
        <v>0</v>
      </c>
      <c r="BL150" s="19" t="s">
        <v>169</v>
      </c>
      <c r="BM150" s="220" t="s">
        <v>245</v>
      </c>
    </row>
    <row r="151" spans="1:51" s="15" customFormat="1" ht="12">
      <c r="A151" s="15"/>
      <c r="B151" s="246"/>
      <c r="C151" s="247"/>
      <c r="D151" s="224" t="s">
        <v>171</v>
      </c>
      <c r="E151" s="248" t="s">
        <v>44</v>
      </c>
      <c r="F151" s="249" t="s">
        <v>246</v>
      </c>
      <c r="G151" s="247"/>
      <c r="H151" s="248" t="s">
        <v>44</v>
      </c>
      <c r="I151" s="250"/>
      <c r="J151" s="247"/>
      <c r="K151" s="247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171</v>
      </c>
      <c r="AU151" s="255" t="s">
        <v>92</v>
      </c>
      <c r="AV151" s="15" t="s">
        <v>90</v>
      </c>
      <c r="AW151" s="15" t="s">
        <v>42</v>
      </c>
      <c r="AX151" s="15" t="s">
        <v>82</v>
      </c>
      <c r="AY151" s="255" t="s">
        <v>162</v>
      </c>
    </row>
    <row r="152" spans="1:51" s="13" customFormat="1" ht="12">
      <c r="A152" s="13"/>
      <c r="B152" s="222"/>
      <c r="C152" s="223"/>
      <c r="D152" s="224" t="s">
        <v>171</v>
      </c>
      <c r="E152" s="225" t="s">
        <v>44</v>
      </c>
      <c r="F152" s="226" t="s">
        <v>247</v>
      </c>
      <c r="G152" s="223"/>
      <c r="H152" s="227">
        <v>346.5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171</v>
      </c>
      <c r="AU152" s="233" t="s">
        <v>92</v>
      </c>
      <c r="AV152" s="13" t="s">
        <v>92</v>
      </c>
      <c r="AW152" s="13" t="s">
        <v>42</v>
      </c>
      <c r="AX152" s="13" t="s">
        <v>82</v>
      </c>
      <c r="AY152" s="233" t="s">
        <v>162</v>
      </c>
    </row>
    <row r="153" spans="1:51" s="13" customFormat="1" ht="12">
      <c r="A153" s="13"/>
      <c r="B153" s="222"/>
      <c r="C153" s="223"/>
      <c r="D153" s="224" t="s">
        <v>171</v>
      </c>
      <c r="E153" s="225" t="s">
        <v>44</v>
      </c>
      <c r="F153" s="226" t="s">
        <v>248</v>
      </c>
      <c r="G153" s="223"/>
      <c r="H153" s="227">
        <v>1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171</v>
      </c>
      <c r="AU153" s="233" t="s">
        <v>92</v>
      </c>
      <c r="AV153" s="13" t="s">
        <v>92</v>
      </c>
      <c r="AW153" s="13" t="s">
        <v>42</v>
      </c>
      <c r="AX153" s="13" t="s">
        <v>82</v>
      </c>
      <c r="AY153" s="233" t="s">
        <v>162</v>
      </c>
    </row>
    <row r="154" spans="1:51" s="14" customFormat="1" ht="12">
      <c r="A154" s="14"/>
      <c r="B154" s="234"/>
      <c r="C154" s="235"/>
      <c r="D154" s="224" t="s">
        <v>171</v>
      </c>
      <c r="E154" s="236" t="s">
        <v>44</v>
      </c>
      <c r="F154" s="237" t="s">
        <v>175</v>
      </c>
      <c r="G154" s="235"/>
      <c r="H154" s="238">
        <v>347.5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171</v>
      </c>
      <c r="AU154" s="244" t="s">
        <v>92</v>
      </c>
      <c r="AV154" s="14" t="s">
        <v>169</v>
      </c>
      <c r="AW154" s="14" t="s">
        <v>42</v>
      </c>
      <c r="AX154" s="14" t="s">
        <v>90</v>
      </c>
      <c r="AY154" s="244" t="s">
        <v>162</v>
      </c>
    </row>
    <row r="155" spans="1:65" s="2" customFormat="1" ht="37.8" customHeight="1">
      <c r="A155" s="41"/>
      <c r="B155" s="42"/>
      <c r="C155" s="208" t="s">
        <v>249</v>
      </c>
      <c r="D155" s="245" t="s">
        <v>165</v>
      </c>
      <c r="E155" s="210" t="s">
        <v>250</v>
      </c>
      <c r="F155" s="211" t="s">
        <v>251</v>
      </c>
      <c r="G155" s="212" t="s">
        <v>125</v>
      </c>
      <c r="H155" s="213">
        <v>14363.4</v>
      </c>
      <c r="I155" s="214"/>
      <c r="J155" s="215">
        <f>ROUND(I155*H155,2)</f>
        <v>0</v>
      </c>
      <c r="K155" s="211" t="s">
        <v>168</v>
      </c>
      <c r="L155" s="47"/>
      <c r="M155" s="216" t="s">
        <v>44</v>
      </c>
      <c r="N155" s="217" t="s">
        <v>53</v>
      </c>
      <c r="O155" s="87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0" t="s">
        <v>169</v>
      </c>
      <c r="AT155" s="220" t="s">
        <v>165</v>
      </c>
      <c r="AU155" s="220" t="s">
        <v>92</v>
      </c>
      <c r="AY155" s="19" t="s">
        <v>162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9" t="s">
        <v>90</v>
      </c>
      <c r="BK155" s="221">
        <f>ROUND(I155*H155,2)</f>
        <v>0</v>
      </c>
      <c r="BL155" s="19" t="s">
        <v>169</v>
      </c>
      <c r="BM155" s="220" t="s">
        <v>252</v>
      </c>
    </row>
    <row r="156" spans="1:51" s="13" customFormat="1" ht="12">
      <c r="A156" s="13"/>
      <c r="B156" s="222"/>
      <c r="C156" s="223"/>
      <c r="D156" s="224" t="s">
        <v>171</v>
      </c>
      <c r="E156" s="225" t="s">
        <v>44</v>
      </c>
      <c r="F156" s="226" t="s">
        <v>123</v>
      </c>
      <c r="G156" s="223"/>
      <c r="H156" s="227">
        <v>14015.9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171</v>
      </c>
      <c r="AU156" s="233" t="s">
        <v>92</v>
      </c>
      <c r="AV156" s="13" t="s">
        <v>92</v>
      </c>
      <c r="AW156" s="13" t="s">
        <v>42</v>
      </c>
      <c r="AX156" s="13" t="s">
        <v>82</v>
      </c>
      <c r="AY156" s="233" t="s">
        <v>162</v>
      </c>
    </row>
    <row r="157" spans="1:51" s="13" customFormat="1" ht="12">
      <c r="A157" s="13"/>
      <c r="B157" s="222"/>
      <c r="C157" s="223"/>
      <c r="D157" s="224" t="s">
        <v>171</v>
      </c>
      <c r="E157" s="225" t="s">
        <v>44</v>
      </c>
      <c r="F157" s="226" t="s">
        <v>253</v>
      </c>
      <c r="G157" s="223"/>
      <c r="H157" s="227">
        <v>347.5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171</v>
      </c>
      <c r="AU157" s="233" t="s">
        <v>92</v>
      </c>
      <c r="AV157" s="13" t="s">
        <v>92</v>
      </c>
      <c r="AW157" s="13" t="s">
        <v>42</v>
      </c>
      <c r="AX157" s="13" t="s">
        <v>82</v>
      </c>
      <c r="AY157" s="233" t="s">
        <v>162</v>
      </c>
    </row>
    <row r="158" spans="1:51" s="14" customFormat="1" ht="12">
      <c r="A158" s="14"/>
      <c r="B158" s="234"/>
      <c r="C158" s="235"/>
      <c r="D158" s="224" t="s">
        <v>171</v>
      </c>
      <c r="E158" s="236" t="s">
        <v>44</v>
      </c>
      <c r="F158" s="237" t="s">
        <v>175</v>
      </c>
      <c r="G158" s="235"/>
      <c r="H158" s="238">
        <v>14363.4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171</v>
      </c>
      <c r="AU158" s="244" t="s">
        <v>92</v>
      </c>
      <c r="AV158" s="14" t="s">
        <v>169</v>
      </c>
      <c r="AW158" s="14" t="s">
        <v>42</v>
      </c>
      <c r="AX158" s="14" t="s">
        <v>90</v>
      </c>
      <c r="AY158" s="244" t="s">
        <v>162</v>
      </c>
    </row>
    <row r="159" spans="1:65" s="2" customFormat="1" ht="37.8" customHeight="1">
      <c r="A159" s="41"/>
      <c r="B159" s="42"/>
      <c r="C159" s="208" t="s">
        <v>254</v>
      </c>
      <c r="D159" s="245" t="s">
        <v>165</v>
      </c>
      <c r="E159" s="210" t="s">
        <v>255</v>
      </c>
      <c r="F159" s="211" t="s">
        <v>256</v>
      </c>
      <c r="G159" s="212" t="s">
        <v>125</v>
      </c>
      <c r="H159" s="213">
        <v>215451</v>
      </c>
      <c r="I159" s="214"/>
      <c r="J159" s="215">
        <f>ROUND(I159*H159,2)</f>
        <v>0</v>
      </c>
      <c r="K159" s="211" t="s">
        <v>168</v>
      </c>
      <c r="L159" s="47"/>
      <c r="M159" s="216" t="s">
        <v>44</v>
      </c>
      <c r="N159" s="217" t="s">
        <v>53</v>
      </c>
      <c r="O159" s="8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0" t="s">
        <v>169</v>
      </c>
      <c r="AT159" s="220" t="s">
        <v>165</v>
      </c>
      <c r="AU159" s="220" t="s">
        <v>92</v>
      </c>
      <c r="AY159" s="19" t="s">
        <v>162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9" t="s">
        <v>90</v>
      </c>
      <c r="BK159" s="221">
        <f>ROUND(I159*H159,2)</f>
        <v>0</v>
      </c>
      <c r="BL159" s="19" t="s">
        <v>169</v>
      </c>
      <c r="BM159" s="220" t="s">
        <v>257</v>
      </c>
    </row>
    <row r="160" spans="1:51" s="13" customFormat="1" ht="12">
      <c r="A160" s="13"/>
      <c r="B160" s="222"/>
      <c r="C160" s="223"/>
      <c r="D160" s="224" t="s">
        <v>171</v>
      </c>
      <c r="E160" s="223"/>
      <c r="F160" s="226" t="s">
        <v>258</v>
      </c>
      <c r="G160" s="223"/>
      <c r="H160" s="227">
        <v>215451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171</v>
      </c>
      <c r="AU160" s="233" t="s">
        <v>92</v>
      </c>
      <c r="AV160" s="13" t="s">
        <v>92</v>
      </c>
      <c r="AW160" s="13" t="s">
        <v>4</v>
      </c>
      <c r="AX160" s="13" t="s">
        <v>90</v>
      </c>
      <c r="AY160" s="233" t="s">
        <v>162</v>
      </c>
    </row>
    <row r="161" spans="1:65" s="2" customFormat="1" ht="24.15" customHeight="1">
      <c r="A161" s="41"/>
      <c r="B161" s="42"/>
      <c r="C161" s="208" t="s">
        <v>259</v>
      </c>
      <c r="D161" s="245" t="s">
        <v>165</v>
      </c>
      <c r="E161" s="210" t="s">
        <v>260</v>
      </c>
      <c r="F161" s="211" t="s">
        <v>261</v>
      </c>
      <c r="G161" s="212" t="s">
        <v>121</v>
      </c>
      <c r="H161" s="213">
        <v>25854.12</v>
      </c>
      <c r="I161" s="214"/>
      <c r="J161" s="215">
        <f>ROUND(I161*H161,2)</f>
        <v>0</v>
      </c>
      <c r="K161" s="211" t="s">
        <v>168</v>
      </c>
      <c r="L161" s="47"/>
      <c r="M161" s="216" t="s">
        <v>44</v>
      </c>
      <c r="N161" s="217" t="s">
        <v>53</v>
      </c>
      <c r="O161" s="87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0" t="s">
        <v>169</v>
      </c>
      <c r="AT161" s="220" t="s">
        <v>165</v>
      </c>
      <c r="AU161" s="220" t="s">
        <v>92</v>
      </c>
      <c r="AY161" s="19" t="s">
        <v>162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9" t="s">
        <v>90</v>
      </c>
      <c r="BK161" s="221">
        <f>ROUND(I161*H161,2)</f>
        <v>0</v>
      </c>
      <c r="BL161" s="19" t="s">
        <v>169</v>
      </c>
      <c r="BM161" s="220" t="s">
        <v>262</v>
      </c>
    </row>
    <row r="162" spans="1:51" s="13" customFormat="1" ht="12">
      <c r="A162" s="13"/>
      <c r="B162" s="222"/>
      <c r="C162" s="223"/>
      <c r="D162" s="224" t="s">
        <v>171</v>
      </c>
      <c r="E162" s="225" t="s">
        <v>44</v>
      </c>
      <c r="F162" s="226" t="s">
        <v>123</v>
      </c>
      <c r="G162" s="223"/>
      <c r="H162" s="227">
        <v>14015.9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171</v>
      </c>
      <c r="AU162" s="233" t="s">
        <v>92</v>
      </c>
      <c r="AV162" s="13" t="s">
        <v>92</v>
      </c>
      <c r="AW162" s="13" t="s">
        <v>42</v>
      </c>
      <c r="AX162" s="13" t="s">
        <v>82</v>
      </c>
      <c r="AY162" s="233" t="s">
        <v>162</v>
      </c>
    </row>
    <row r="163" spans="1:51" s="13" customFormat="1" ht="12">
      <c r="A163" s="13"/>
      <c r="B163" s="222"/>
      <c r="C163" s="223"/>
      <c r="D163" s="224" t="s">
        <v>171</v>
      </c>
      <c r="E163" s="225" t="s">
        <v>44</v>
      </c>
      <c r="F163" s="226" t="s">
        <v>253</v>
      </c>
      <c r="G163" s="223"/>
      <c r="H163" s="227">
        <v>347.5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171</v>
      </c>
      <c r="AU163" s="233" t="s">
        <v>92</v>
      </c>
      <c r="AV163" s="13" t="s">
        <v>92</v>
      </c>
      <c r="AW163" s="13" t="s">
        <v>42</v>
      </c>
      <c r="AX163" s="13" t="s">
        <v>82</v>
      </c>
      <c r="AY163" s="233" t="s">
        <v>162</v>
      </c>
    </row>
    <row r="164" spans="1:51" s="14" customFormat="1" ht="12">
      <c r="A164" s="14"/>
      <c r="B164" s="234"/>
      <c r="C164" s="235"/>
      <c r="D164" s="224" t="s">
        <v>171</v>
      </c>
      <c r="E164" s="236" t="s">
        <v>44</v>
      </c>
      <c r="F164" s="237" t="s">
        <v>175</v>
      </c>
      <c r="G164" s="235"/>
      <c r="H164" s="238">
        <v>14363.4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171</v>
      </c>
      <c r="AU164" s="244" t="s">
        <v>92</v>
      </c>
      <c r="AV164" s="14" t="s">
        <v>169</v>
      </c>
      <c r="AW164" s="14" t="s">
        <v>42</v>
      </c>
      <c r="AX164" s="14" t="s">
        <v>90</v>
      </c>
      <c r="AY164" s="244" t="s">
        <v>162</v>
      </c>
    </row>
    <row r="165" spans="1:51" s="13" customFormat="1" ht="12">
      <c r="A165" s="13"/>
      <c r="B165" s="222"/>
      <c r="C165" s="223"/>
      <c r="D165" s="224" t="s">
        <v>171</v>
      </c>
      <c r="E165" s="223"/>
      <c r="F165" s="226" t="s">
        <v>263</v>
      </c>
      <c r="G165" s="223"/>
      <c r="H165" s="227">
        <v>25854.12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171</v>
      </c>
      <c r="AU165" s="233" t="s">
        <v>92</v>
      </c>
      <c r="AV165" s="13" t="s">
        <v>92</v>
      </c>
      <c r="AW165" s="13" t="s">
        <v>4</v>
      </c>
      <c r="AX165" s="13" t="s">
        <v>90</v>
      </c>
      <c r="AY165" s="233" t="s">
        <v>162</v>
      </c>
    </row>
    <row r="166" spans="1:65" s="2" customFormat="1" ht="24.15" customHeight="1">
      <c r="A166" s="41"/>
      <c r="B166" s="42"/>
      <c r="C166" s="208" t="s">
        <v>264</v>
      </c>
      <c r="D166" s="208" t="s">
        <v>165</v>
      </c>
      <c r="E166" s="210" t="s">
        <v>265</v>
      </c>
      <c r="F166" s="211" t="s">
        <v>266</v>
      </c>
      <c r="G166" s="212" t="s">
        <v>110</v>
      </c>
      <c r="H166" s="213">
        <v>16985.8</v>
      </c>
      <c r="I166" s="214"/>
      <c r="J166" s="215">
        <f>ROUND(I166*H166,2)</f>
        <v>0</v>
      </c>
      <c r="K166" s="211" t="s">
        <v>168</v>
      </c>
      <c r="L166" s="47"/>
      <c r="M166" s="216" t="s">
        <v>44</v>
      </c>
      <c r="N166" s="217" t="s">
        <v>53</v>
      </c>
      <c r="O166" s="87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0" t="s">
        <v>169</v>
      </c>
      <c r="AT166" s="220" t="s">
        <v>165</v>
      </c>
      <c r="AU166" s="220" t="s">
        <v>92</v>
      </c>
      <c r="AY166" s="19" t="s">
        <v>162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9" t="s">
        <v>90</v>
      </c>
      <c r="BK166" s="221">
        <f>ROUND(I166*H166,2)</f>
        <v>0</v>
      </c>
      <c r="BL166" s="19" t="s">
        <v>169</v>
      </c>
      <c r="BM166" s="220" t="s">
        <v>267</v>
      </c>
    </row>
    <row r="167" spans="1:51" s="15" customFormat="1" ht="12">
      <c r="A167" s="15"/>
      <c r="B167" s="246"/>
      <c r="C167" s="247"/>
      <c r="D167" s="224" t="s">
        <v>171</v>
      </c>
      <c r="E167" s="248" t="s">
        <v>44</v>
      </c>
      <c r="F167" s="249" t="s">
        <v>268</v>
      </c>
      <c r="G167" s="247"/>
      <c r="H167" s="248" t="s">
        <v>44</v>
      </c>
      <c r="I167" s="250"/>
      <c r="J167" s="247"/>
      <c r="K167" s="247"/>
      <c r="L167" s="251"/>
      <c r="M167" s="252"/>
      <c r="N167" s="253"/>
      <c r="O167" s="253"/>
      <c r="P167" s="253"/>
      <c r="Q167" s="253"/>
      <c r="R167" s="253"/>
      <c r="S167" s="253"/>
      <c r="T167" s="25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5" t="s">
        <v>171</v>
      </c>
      <c r="AU167" s="255" t="s">
        <v>92</v>
      </c>
      <c r="AV167" s="15" t="s">
        <v>90</v>
      </c>
      <c r="AW167" s="15" t="s">
        <v>42</v>
      </c>
      <c r="AX167" s="15" t="s">
        <v>82</v>
      </c>
      <c r="AY167" s="255" t="s">
        <v>162</v>
      </c>
    </row>
    <row r="168" spans="1:51" s="13" customFormat="1" ht="12">
      <c r="A168" s="13"/>
      <c r="B168" s="222"/>
      <c r="C168" s="223"/>
      <c r="D168" s="224" t="s">
        <v>171</v>
      </c>
      <c r="E168" s="225" t="s">
        <v>44</v>
      </c>
      <c r="F168" s="226" t="s">
        <v>269</v>
      </c>
      <c r="G168" s="223"/>
      <c r="H168" s="227">
        <v>4654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171</v>
      </c>
      <c r="AU168" s="233" t="s">
        <v>92</v>
      </c>
      <c r="AV168" s="13" t="s">
        <v>92</v>
      </c>
      <c r="AW168" s="13" t="s">
        <v>42</v>
      </c>
      <c r="AX168" s="13" t="s">
        <v>82</v>
      </c>
      <c r="AY168" s="233" t="s">
        <v>162</v>
      </c>
    </row>
    <row r="169" spans="1:51" s="13" customFormat="1" ht="12">
      <c r="A169" s="13"/>
      <c r="B169" s="222"/>
      <c r="C169" s="223"/>
      <c r="D169" s="224" t="s">
        <v>171</v>
      </c>
      <c r="E169" s="225" t="s">
        <v>44</v>
      </c>
      <c r="F169" s="226" t="s">
        <v>270</v>
      </c>
      <c r="G169" s="223"/>
      <c r="H169" s="227">
        <v>4290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171</v>
      </c>
      <c r="AU169" s="233" t="s">
        <v>92</v>
      </c>
      <c r="AV169" s="13" t="s">
        <v>92</v>
      </c>
      <c r="AW169" s="13" t="s">
        <v>42</v>
      </c>
      <c r="AX169" s="13" t="s">
        <v>82</v>
      </c>
      <c r="AY169" s="233" t="s">
        <v>162</v>
      </c>
    </row>
    <row r="170" spans="1:51" s="13" customFormat="1" ht="12">
      <c r="A170" s="13"/>
      <c r="B170" s="222"/>
      <c r="C170" s="223"/>
      <c r="D170" s="224" t="s">
        <v>171</v>
      </c>
      <c r="E170" s="225" t="s">
        <v>44</v>
      </c>
      <c r="F170" s="226" t="s">
        <v>271</v>
      </c>
      <c r="G170" s="223"/>
      <c r="H170" s="227">
        <v>2964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171</v>
      </c>
      <c r="AU170" s="233" t="s">
        <v>92</v>
      </c>
      <c r="AV170" s="13" t="s">
        <v>92</v>
      </c>
      <c r="AW170" s="13" t="s">
        <v>42</v>
      </c>
      <c r="AX170" s="13" t="s">
        <v>82</v>
      </c>
      <c r="AY170" s="233" t="s">
        <v>162</v>
      </c>
    </row>
    <row r="171" spans="1:51" s="13" customFormat="1" ht="12">
      <c r="A171" s="13"/>
      <c r="B171" s="222"/>
      <c r="C171" s="223"/>
      <c r="D171" s="224" t="s">
        <v>171</v>
      </c>
      <c r="E171" s="225" t="s">
        <v>44</v>
      </c>
      <c r="F171" s="226" t="s">
        <v>272</v>
      </c>
      <c r="G171" s="223"/>
      <c r="H171" s="227">
        <v>208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171</v>
      </c>
      <c r="AU171" s="233" t="s">
        <v>92</v>
      </c>
      <c r="AV171" s="13" t="s">
        <v>92</v>
      </c>
      <c r="AW171" s="13" t="s">
        <v>42</v>
      </c>
      <c r="AX171" s="13" t="s">
        <v>82</v>
      </c>
      <c r="AY171" s="233" t="s">
        <v>162</v>
      </c>
    </row>
    <row r="172" spans="1:51" s="13" customFormat="1" ht="12">
      <c r="A172" s="13"/>
      <c r="B172" s="222"/>
      <c r="C172" s="223"/>
      <c r="D172" s="224" t="s">
        <v>171</v>
      </c>
      <c r="E172" s="225" t="s">
        <v>44</v>
      </c>
      <c r="F172" s="226" t="s">
        <v>273</v>
      </c>
      <c r="G172" s="223"/>
      <c r="H172" s="227">
        <v>4869.8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171</v>
      </c>
      <c r="AU172" s="233" t="s">
        <v>92</v>
      </c>
      <c r="AV172" s="13" t="s">
        <v>92</v>
      </c>
      <c r="AW172" s="13" t="s">
        <v>42</v>
      </c>
      <c r="AX172" s="13" t="s">
        <v>82</v>
      </c>
      <c r="AY172" s="233" t="s">
        <v>162</v>
      </c>
    </row>
    <row r="173" spans="1:51" s="14" customFormat="1" ht="12">
      <c r="A173" s="14"/>
      <c r="B173" s="234"/>
      <c r="C173" s="235"/>
      <c r="D173" s="224" t="s">
        <v>171</v>
      </c>
      <c r="E173" s="236" t="s">
        <v>112</v>
      </c>
      <c r="F173" s="237" t="s">
        <v>175</v>
      </c>
      <c r="G173" s="235"/>
      <c r="H173" s="238">
        <v>16985.8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171</v>
      </c>
      <c r="AU173" s="244" t="s">
        <v>92</v>
      </c>
      <c r="AV173" s="14" t="s">
        <v>169</v>
      </c>
      <c r="AW173" s="14" t="s">
        <v>42</v>
      </c>
      <c r="AX173" s="14" t="s">
        <v>90</v>
      </c>
      <c r="AY173" s="244" t="s">
        <v>162</v>
      </c>
    </row>
    <row r="174" spans="1:65" s="2" customFormat="1" ht="16.5" customHeight="1">
      <c r="A174" s="41"/>
      <c r="B174" s="42"/>
      <c r="C174" s="267" t="s">
        <v>274</v>
      </c>
      <c r="D174" s="267" t="s">
        <v>275</v>
      </c>
      <c r="E174" s="268" t="s">
        <v>276</v>
      </c>
      <c r="F174" s="269" t="s">
        <v>277</v>
      </c>
      <c r="G174" s="270" t="s">
        <v>278</v>
      </c>
      <c r="H174" s="271">
        <v>254.787</v>
      </c>
      <c r="I174" s="272"/>
      <c r="J174" s="273">
        <f>ROUND(I174*H174,2)</f>
        <v>0</v>
      </c>
      <c r="K174" s="269" t="s">
        <v>168</v>
      </c>
      <c r="L174" s="274"/>
      <c r="M174" s="275" t="s">
        <v>44</v>
      </c>
      <c r="N174" s="276" t="s">
        <v>53</v>
      </c>
      <c r="O174" s="87"/>
      <c r="P174" s="218">
        <f>O174*H174</f>
        <v>0</v>
      </c>
      <c r="Q174" s="218">
        <v>0.001</v>
      </c>
      <c r="R174" s="218">
        <f>Q174*H174</f>
        <v>0.254787</v>
      </c>
      <c r="S174" s="218">
        <v>0</v>
      </c>
      <c r="T174" s="219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0" t="s">
        <v>226</v>
      </c>
      <c r="AT174" s="220" t="s">
        <v>275</v>
      </c>
      <c r="AU174" s="220" t="s">
        <v>92</v>
      </c>
      <c r="AY174" s="19" t="s">
        <v>162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9" t="s">
        <v>90</v>
      </c>
      <c r="BK174" s="221">
        <f>ROUND(I174*H174,2)</f>
        <v>0</v>
      </c>
      <c r="BL174" s="19" t="s">
        <v>169</v>
      </c>
      <c r="BM174" s="220" t="s">
        <v>279</v>
      </c>
    </row>
    <row r="175" spans="1:51" s="13" customFormat="1" ht="12">
      <c r="A175" s="13"/>
      <c r="B175" s="222"/>
      <c r="C175" s="223"/>
      <c r="D175" s="224" t="s">
        <v>171</v>
      </c>
      <c r="E175" s="223"/>
      <c r="F175" s="226" t="s">
        <v>280</v>
      </c>
      <c r="G175" s="223"/>
      <c r="H175" s="227">
        <v>254.787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171</v>
      </c>
      <c r="AU175" s="233" t="s">
        <v>92</v>
      </c>
      <c r="AV175" s="13" t="s">
        <v>92</v>
      </c>
      <c r="AW175" s="13" t="s">
        <v>4</v>
      </c>
      <c r="AX175" s="13" t="s">
        <v>90</v>
      </c>
      <c r="AY175" s="233" t="s">
        <v>162</v>
      </c>
    </row>
    <row r="176" spans="1:65" s="2" customFormat="1" ht="21.75" customHeight="1">
      <c r="A176" s="41"/>
      <c r="B176" s="42"/>
      <c r="C176" s="208" t="s">
        <v>8</v>
      </c>
      <c r="D176" s="208" t="s">
        <v>165</v>
      </c>
      <c r="E176" s="210" t="s">
        <v>281</v>
      </c>
      <c r="F176" s="211" t="s">
        <v>282</v>
      </c>
      <c r="G176" s="212" t="s">
        <v>110</v>
      </c>
      <c r="H176" s="213">
        <v>16985.8</v>
      </c>
      <c r="I176" s="214"/>
      <c r="J176" s="215">
        <f>ROUND(I176*H176,2)</f>
        <v>0</v>
      </c>
      <c r="K176" s="211" t="s">
        <v>168</v>
      </c>
      <c r="L176" s="47"/>
      <c r="M176" s="216" t="s">
        <v>44</v>
      </c>
      <c r="N176" s="217" t="s">
        <v>53</v>
      </c>
      <c r="O176" s="87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0" t="s">
        <v>169</v>
      </c>
      <c r="AT176" s="220" t="s">
        <v>165</v>
      </c>
      <c r="AU176" s="220" t="s">
        <v>92</v>
      </c>
      <c r="AY176" s="19" t="s">
        <v>162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9" t="s">
        <v>90</v>
      </c>
      <c r="BK176" s="221">
        <f>ROUND(I176*H176,2)</f>
        <v>0</v>
      </c>
      <c r="BL176" s="19" t="s">
        <v>169</v>
      </c>
      <c r="BM176" s="220" t="s">
        <v>283</v>
      </c>
    </row>
    <row r="177" spans="1:51" s="13" customFormat="1" ht="12">
      <c r="A177" s="13"/>
      <c r="B177" s="222"/>
      <c r="C177" s="223"/>
      <c r="D177" s="224" t="s">
        <v>171</v>
      </c>
      <c r="E177" s="225" t="s">
        <v>44</v>
      </c>
      <c r="F177" s="226" t="s">
        <v>112</v>
      </c>
      <c r="G177" s="223"/>
      <c r="H177" s="227">
        <v>16985.8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171</v>
      </c>
      <c r="AU177" s="233" t="s">
        <v>92</v>
      </c>
      <c r="AV177" s="13" t="s">
        <v>92</v>
      </c>
      <c r="AW177" s="13" t="s">
        <v>42</v>
      </c>
      <c r="AX177" s="13" t="s">
        <v>90</v>
      </c>
      <c r="AY177" s="233" t="s">
        <v>162</v>
      </c>
    </row>
    <row r="178" spans="1:65" s="2" customFormat="1" ht="21.75" customHeight="1">
      <c r="A178" s="41"/>
      <c r="B178" s="42"/>
      <c r="C178" s="208" t="s">
        <v>284</v>
      </c>
      <c r="D178" s="245" t="s">
        <v>165</v>
      </c>
      <c r="E178" s="210" t="s">
        <v>285</v>
      </c>
      <c r="F178" s="211" t="s">
        <v>286</v>
      </c>
      <c r="G178" s="212" t="s">
        <v>110</v>
      </c>
      <c r="H178" s="213">
        <v>19956.8</v>
      </c>
      <c r="I178" s="214"/>
      <c r="J178" s="215">
        <f>ROUND(I178*H178,2)</f>
        <v>0</v>
      </c>
      <c r="K178" s="211" t="s">
        <v>168</v>
      </c>
      <c r="L178" s="47"/>
      <c r="M178" s="216" t="s">
        <v>44</v>
      </c>
      <c r="N178" s="217" t="s">
        <v>53</v>
      </c>
      <c r="O178" s="87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0" t="s">
        <v>169</v>
      </c>
      <c r="AT178" s="220" t="s">
        <v>165</v>
      </c>
      <c r="AU178" s="220" t="s">
        <v>92</v>
      </c>
      <c r="AY178" s="19" t="s">
        <v>162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9" t="s">
        <v>90</v>
      </c>
      <c r="BK178" s="221">
        <f>ROUND(I178*H178,2)</f>
        <v>0</v>
      </c>
      <c r="BL178" s="19" t="s">
        <v>169</v>
      </c>
      <c r="BM178" s="220" t="s">
        <v>287</v>
      </c>
    </row>
    <row r="179" spans="1:51" s="13" customFormat="1" ht="12">
      <c r="A179" s="13"/>
      <c r="B179" s="222"/>
      <c r="C179" s="223"/>
      <c r="D179" s="224" t="s">
        <v>171</v>
      </c>
      <c r="E179" s="225" t="s">
        <v>44</v>
      </c>
      <c r="F179" s="226" t="s">
        <v>288</v>
      </c>
      <c r="G179" s="223"/>
      <c r="H179" s="227">
        <v>7518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171</v>
      </c>
      <c r="AU179" s="233" t="s">
        <v>92</v>
      </c>
      <c r="AV179" s="13" t="s">
        <v>92</v>
      </c>
      <c r="AW179" s="13" t="s">
        <v>42</v>
      </c>
      <c r="AX179" s="13" t="s">
        <v>82</v>
      </c>
      <c r="AY179" s="233" t="s">
        <v>162</v>
      </c>
    </row>
    <row r="180" spans="1:51" s="13" customFormat="1" ht="12">
      <c r="A180" s="13"/>
      <c r="B180" s="222"/>
      <c r="C180" s="223"/>
      <c r="D180" s="224" t="s">
        <v>171</v>
      </c>
      <c r="E180" s="225" t="s">
        <v>44</v>
      </c>
      <c r="F180" s="226" t="s">
        <v>289</v>
      </c>
      <c r="G180" s="223"/>
      <c r="H180" s="227">
        <v>6930</v>
      </c>
      <c r="I180" s="228"/>
      <c r="J180" s="223"/>
      <c r="K180" s="223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171</v>
      </c>
      <c r="AU180" s="233" t="s">
        <v>92</v>
      </c>
      <c r="AV180" s="13" t="s">
        <v>92</v>
      </c>
      <c r="AW180" s="13" t="s">
        <v>42</v>
      </c>
      <c r="AX180" s="13" t="s">
        <v>82</v>
      </c>
      <c r="AY180" s="233" t="s">
        <v>162</v>
      </c>
    </row>
    <row r="181" spans="1:51" s="13" customFormat="1" ht="12">
      <c r="A181" s="13"/>
      <c r="B181" s="222"/>
      <c r="C181" s="223"/>
      <c r="D181" s="224" t="s">
        <v>171</v>
      </c>
      <c r="E181" s="225" t="s">
        <v>44</v>
      </c>
      <c r="F181" s="226" t="s">
        <v>290</v>
      </c>
      <c r="G181" s="223"/>
      <c r="H181" s="227">
        <v>4788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171</v>
      </c>
      <c r="AU181" s="233" t="s">
        <v>92</v>
      </c>
      <c r="AV181" s="13" t="s">
        <v>92</v>
      </c>
      <c r="AW181" s="13" t="s">
        <v>42</v>
      </c>
      <c r="AX181" s="13" t="s">
        <v>82</v>
      </c>
      <c r="AY181" s="233" t="s">
        <v>162</v>
      </c>
    </row>
    <row r="182" spans="1:51" s="13" customFormat="1" ht="12">
      <c r="A182" s="13"/>
      <c r="B182" s="222"/>
      <c r="C182" s="223"/>
      <c r="D182" s="224" t="s">
        <v>171</v>
      </c>
      <c r="E182" s="225" t="s">
        <v>44</v>
      </c>
      <c r="F182" s="226" t="s">
        <v>108</v>
      </c>
      <c r="G182" s="223"/>
      <c r="H182" s="227">
        <v>455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171</v>
      </c>
      <c r="AU182" s="233" t="s">
        <v>92</v>
      </c>
      <c r="AV182" s="13" t="s">
        <v>92</v>
      </c>
      <c r="AW182" s="13" t="s">
        <v>42</v>
      </c>
      <c r="AX182" s="13" t="s">
        <v>82</v>
      </c>
      <c r="AY182" s="233" t="s">
        <v>162</v>
      </c>
    </row>
    <row r="183" spans="1:51" s="13" customFormat="1" ht="12">
      <c r="A183" s="13"/>
      <c r="B183" s="222"/>
      <c r="C183" s="223"/>
      <c r="D183" s="224" t="s">
        <v>171</v>
      </c>
      <c r="E183" s="225" t="s">
        <v>44</v>
      </c>
      <c r="F183" s="226" t="s">
        <v>116</v>
      </c>
      <c r="G183" s="223"/>
      <c r="H183" s="227">
        <v>265.8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171</v>
      </c>
      <c r="AU183" s="233" t="s">
        <v>92</v>
      </c>
      <c r="AV183" s="13" t="s">
        <v>92</v>
      </c>
      <c r="AW183" s="13" t="s">
        <v>42</v>
      </c>
      <c r="AX183" s="13" t="s">
        <v>82</v>
      </c>
      <c r="AY183" s="233" t="s">
        <v>162</v>
      </c>
    </row>
    <row r="184" spans="1:51" s="14" customFormat="1" ht="12">
      <c r="A184" s="14"/>
      <c r="B184" s="234"/>
      <c r="C184" s="235"/>
      <c r="D184" s="224" t="s">
        <v>171</v>
      </c>
      <c r="E184" s="236" t="s">
        <v>44</v>
      </c>
      <c r="F184" s="237" t="s">
        <v>175</v>
      </c>
      <c r="G184" s="235"/>
      <c r="H184" s="238">
        <v>19956.8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171</v>
      </c>
      <c r="AU184" s="244" t="s">
        <v>92</v>
      </c>
      <c r="AV184" s="14" t="s">
        <v>169</v>
      </c>
      <c r="AW184" s="14" t="s">
        <v>42</v>
      </c>
      <c r="AX184" s="14" t="s">
        <v>90</v>
      </c>
      <c r="AY184" s="244" t="s">
        <v>162</v>
      </c>
    </row>
    <row r="185" spans="1:65" s="2" customFormat="1" ht="24.15" customHeight="1">
      <c r="A185" s="41"/>
      <c r="B185" s="42"/>
      <c r="C185" s="208" t="s">
        <v>291</v>
      </c>
      <c r="D185" s="208" t="s">
        <v>165</v>
      </c>
      <c r="E185" s="210" t="s">
        <v>292</v>
      </c>
      <c r="F185" s="211" t="s">
        <v>293</v>
      </c>
      <c r="G185" s="212" t="s">
        <v>110</v>
      </c>
      <c r="H185" s="213">
        <v>16985.8</v>
      </c>
      <c r="I185" s="214"/>
      <c r="J185" s="215">
        <f>ROUND(I185*H185,2)</f>
        <v>0</v>
      </c>
      <c r="K185" s="211" t="s">
        <v>168</v>
      </c>
      <c r="L185" s="47"/>
      <c r="M185" s="216" t="s">
        <v>44</v>
      </c>
      <c r="N185" s="217" t="s">
        <v>53</v>
      </c>
      <c r="O185" s="8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0" t="s">
        <v>169</v>
      </c>
      <c r="AT185" s="220" t="s">
        <v>165</v>
      </c>
      <c r="AU185" s="220" t="s">
        <v>92</v>
      </c>
      <c r="AY185" s="19" t="s">
        <v>162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19" t="s">
        <v>90</v>
      </c>
      <c r="BK185" s="221">
        <f>ROUND(I185*H185,2)</f>
        <v>0</v>
      </c>
      <c r="BL185" s="19" t="s">
        <v>169</v>
      </c>
      <c r="BM185" s="220" t="s">
        <v>294</v>
      </c>
    </row>
    <row r="186" spans="1:51" s="13" customFormat="1" ht="12">
      <c r="A186" s="13"/>
      <c r="B186" s="222"/>
      <c r="C186" s="223"/>
      <c r="D186" s="224" t="s">
        <v>171</v>
      </c>
      <c r="E186" s="225" t="s">
        <v>44</v>
      </c>
      <c r="F186" s="226" t="s">
        <v>112</v>
      </c>
      <c r="G186" s="223"/>
      <c r="H186" s="227">
        <v>16985.8</v>
      </c>
      <c r="I186" s="228"/>
      <c r="J186" s="223"/>
      <c r="K186" s="223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171</v>
      </c>
      <c r="AU186" s="233" t="s">
        <v>92</v>
      </c>
      <c r="AV186" s="13" t="s">
        <v>92</v>
      </c>
      <c r="AW186" s="13" t="s">
        <v>42</v>
      </c>
      <c r="AX186" s="13" t="s">
        <v>90</v>
      </c>
      <c r="AY186" s="233" t="s">
        <v>162</v>
      </c>
    </row>
    <row r="187" spans="1:65" s="2" customFormat="1" ht="16.5" customHeight="1">
      <c r="A187" s="41"/>
      <c r="B187" s="42"/>
      <c r="C187" s="267" t="s">
        <v>295</v>
      </c>
      <c r="D187" s="267" t="s">
        <v>275</v>
      </c>
      <c r="E187" s="268" t="s">
        <v>296</v>
      </c>
      <c r="F187" s="269" t="s">
        <v>297</v>
      </c>
      <c r="G187" s="270" t="s">
        <v>121</v>
      </c>
      <c r="H187" s="271">
        <v>4586.166</v>
      </c>
      <c r="I187" s="272"/>
      <c r="J187" s="273">
        <f>ROUND(I187*H187,2)</f>
        <v>0</v>
      </c>
      <c r="K187" s="269" t="s">
        <v>168</v>
      </c>
      <c r="L187" s="274"/>
      <c r="M187" s="275" t="s">
        <v>44</v>
      </c>
      <c r="N187" s="276" t="s">
        <v>53</v>
      </c>
      <c r="O187" s="87"/>
      <c r="P187" s="218">
        <f>O187*H187</f>
        <v>0</v>
      </c>
      <c r="Q187" s="218">
        <v>1</v>
      </c>
      <c r="R187" s="218">
        <f>Q187*H187</f>
        <v>4586.166</v>
      </c>
      <c r="S187" s="218">
        <v>0</v>
      </c>
      <c r="T187" s="219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0" t="s">
        <v>226</v>
      </c>
      <c r="AT187" s="220" t="s">
        <v>275</v>
      </c>
      <c r="AU187" s="220" t="s">
        <v>92</v>
      </c>
      <c r="AY187" s="19" t="s">
        <v>162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9" t="s">
        <v>90</v>
      </c>
      <c r="BK187" s="221">
        <f>ROUND(I187*H187,2)</f>
        <v>0</v>
      </c>
      <c r="BL187" s="19" t="s">
        <v>169</v>
      </c>
      <c r="BM187" s="220" t="s">
        <v>298</v>
      </c>
    </row>
    <row r="188" spans="1:51" s="13" customFormat="1" ht="12">
      <c r="A188" s="13"/>
      <c r="B188" s="222"/>
      <c r="C188" s="223"/>
      <c r="D188" s="224" t="s">
        <v>171</v>
      </c>
      <c r="E188" s="223"/>
      <c r="F188" s="226" t="s">
        <v>299</v>
      </c>
      <c r="G188" s="223"/>
      <c r="H188" s="227">
        <v>4586.166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171</v>
      </c>
      <c r="AU188" s="233" t="s">
        <v>92</v>
      </c>
      <c r="AV188" s="13" t="s">
        <v>92</v>
      </c>
      <c r="AW188" s="13" t="s">
        <v>4</v>
      </c>
      <c r="AX188" s="13" t="s">
        <v>90</v>
      </c>
      <c r="AY188" s="233" t="s">
        <v>162</v>
      </c>
    </row>
    <row r="189" spans="1:65" s="2" customFormat="1" ht="16.5" customHeight="1">
      <c r="A189" s="41"/>
      <c r="B189" s="42"/>
      <c r="C189" s="208" t="s">
        <v>300</v>
      </c>
      <c r="D189" s="208" t="s">
        <v>165</v>
      </c>
      <c r="E189" s="210" t="s">
        <v>301</v>
      </c>
      <c r="F189" s="211" t="s">
        <v>302</v>
      </c>
      <c r="G189" s="212" t="s">
        <v>110</v>
      </c>
      <c r="H189" s="213">
        <v>16985.8</v>
      </c>
      <c r="I189" s="214"/>
      <c r="J189" s="215">
        <f>ROUND(I189*H189,2)</f>
        <v>0</v>
      </c>
      <c r="K189" s="211" t="s">
        <v>168</v>
      </c>
      <c r="L189" s="47"/>
      <c r="M189" s="216" t="s">
        <v>44</v>
      </c>
      <c r="N189" s="217" t="s">
        <v>53</v>
      </c>
      <c r="O189" s="87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0" t="s">
        <v>169</v>
      </c>
      <c r="AT189" s="220" t="s">
        <v>165</v>
      </c>
      <c r="AU189" s="220" t="s">
        <v>92</v>
      </c>
      <c r="AY189" s="19" t="s">
        <v>162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9" t="s">
        <v>90</v>
      </c>
      <c r="BK189" s="221">
        <f>ROUND(I189*H189,2)</f>
        <v>0</v>
      </c>
      <c r="BL189" s="19" t="s">
        <v>169</v>
      </c>
      <c r="BM189" s="220" t="s">
        <v>303</v>
      </c>
    </row>
    <row r="190" spans="1:51" s="13" customFormat="1" ht="12">
      <c r="A190" s="13"/>
      <c r="B190" s="222"/>
      <c r="C190" s="223"/>
      <c r="D190" s="224" t="s">
        <v>171</v>
      </c>
      <c r="E190" s="225" t="s">
        <v>44</v>
      </c>
      <c r="F190" s="226" t="s">
        <v>112</v>
      </c>
      <c r="G190" s="223"/>
      <c r="H190" s="227">
        <v>16985.8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171</v>
      </c>
      <c r="AU190" s="233" t="s">
        <v>92</v>
      </c>
      <c r="AV190" s="13" t="s">
        <v>92</v>
      </c>
      <c r="AW190" s="13" t="s">
        <v>42</v>
      </c>
      <c r="AX190" s="13" t="s">
        <v>90</v>
      </c>
      <c r="AY190" s="233" t="s">
        <v>162</v>
      </c>
    </row>
    <row r="191" spans="1:65" s="2" customFormat="1" ht="24.15" customHeight="1">
      <c r="A191" s="41"/>
      <c r="B191" s="42"/>
      <c r="C191" s="208" t="s">
        <v>304</v>
      </c>
      <c r="D191" s="208" t="s">
        <v>165</v>
      </c>
      <c r="E191" s="210" t="s">
        <v>305</v>
      </c>
      <c r="F191" s="211" t="s">
        <v>306</v>
      </c>
      <c r="G191" s="212" t="s">
        <v>110</v>
      </c>
      <c r="H191" s="213">
        <v>16985.8</v>
      </c>
      <c r="I191" s="214"/>
      <c r="J191" s="215">
        <f>ROUND(I191*H191,2)</f>
        <v>0</v>
      </c>
      <c r="K191" s="211" t="s">
        <v>168</v>
      </c>
      <c r="L191" s="47"/>
      <c r="M191" s="216" t="s">
        <v>44</v>
      </c>
      <c r="N191" s="217" t="s">
        <v>53</v>
      </c>
      <c r="O191" s="87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0" t="s">
        <v>169</v>
      </c>
      <c r="AT191" s="220" t="s">
        <v>165</v>
      </c>
      <c r="AU191" s="220" t="s">
        <v>92</v>
      </c>
      <c r="AY191" s="19" t="s">
        <v>162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9" t="s">
        <v>90</v>
      </c>
      <c r="BK191" s="221">
        <f>ROUND(I191*H191,2)</f>
        <v>0</v>
      </c>
      <c r="BL191" s="19" t="s">
        <v>169</v>
      </c>
      <c r="BM191" s="220" t="s">
        <v>307</v>
      </c>
    </row>
    <row r="192" spans="1:51" s="13" customFormat="1" ht="12">
      <c r="A192" s="13"/>
      <c r="B192" s="222"/>
      <c r="C192" s="223"/>
      <c r="D192" s="224" t="s">
        <v>171</v>
      </c>
      <c r="E192" s="225" t="s">
        <v>44</v>
      </c>
      <c r="F192" s="226" t="s">
        <v>112</v>
      </c>
      <c r="G192" s="223"/>
      <c r="H192" s="227">
        <v>16985.8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171</v>
      </c>
      <c r="AU192" s="233" t="s">
        <v>92</v>
      </c>
      <c r="AV192" s="13" t="s">
        <v>92</v>
      </c>
      <c r="AW192" s="13" t="s">
        <v>42</v>
      </c>
      <c r="AX192" s="13" t="s">
        <v>90</v>
      </c>
      <c r="AY192" s="233" t="s">
        <v>162</v>
      </c>
    </row>
    <row r="193" spans="1:63" s="12" customFormat="1" ht="22.8" customHeight="1">
      <c r="A193" s="12"/>
      <c r="B193" s="192"/>
      <c r="C193" s="193"/>
      <c r="D193" s="194" t="s">
        <v>81</v>
      </c>
      <c r="E193" s="206" t="s">
        <v>92</v>
      </c>
      <c r="F193" s="206" t="s">
        <v>308</v>
      </c>
      <c r="G193" s="193"/>
      <c r="H193" s="193"/>
      <c r="I193" s="196"/>
      <c r="J193" s="207">
        <f>BK193</f>
        <v>0</v>
      </c>
      <c r="K193" s="193"/>
      <c r="L193" s="198"/>
      <c r="M193" s="199"/>
      <c r="N193" s="200"/>
      <c r="O193" s="200"/>
      <c r="P193" s="201">
        <f>SUM(P194:P201)</f>
        <v>0</v>
      </c>
      <c r="Q193" s="200"/>
      <c r="R193" s="201">
        <f>SUM(R194:R201)</f>
        <v>33.180402720000004</v>
      </c>
      <c r="S193" s="200"/>
      <c r="T193" s="202">
        <f>SUM(T194:T201)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3" t="s">
        <v>90</v>
      </c>
      <c r="AT193" s="204" t="s">
        <v>81</v>
      </c>
      <c r="AU193" s="204" t="s">
        <v>90</v>
      </c>
      <c r="AY193" s="203" t="s">
        <v>162</v>
      </c>
      <c r="BK193" s="205">
        <f>SUM(BK194:BK201)</f>
        <v>0</v>
      </c>
    </row>
    <row r="194" spans="1:65" s="2" customFormat="1" ht="24.15" customHeight="1">
      <c r="A194" s="41"/>
      <c r="B194" s="42"/>
      <c r="C194" s="208" t="s">
        <v>7</v>
      </c>
      <c r="D194" s="208" t="s">
        <v>165</v>
      </c>
      <c r="E194" s="210" t="s">
        <v>309</v>
      </c>
      <c r="F194" s="211" t="s">
        <v>310</v>
      </c>
      <c r="G194" s="212" t="s">
        <v>110</v>
      </c>
      <c r="H194" s="213">
        <v>198</v>
      </c>
      <c r="I194" s="214"/>
      <c r="J194" s="215">
        <f>ROUND(I194*H194,2)</f>
        <v>0</v>
      </c>
      <c r="K194" s="211" t="s">
        <v>168</v>
      </c>
      <c r="L194" s="47"/>
      <c r="M194" s="216" t="s">
        <v>44</v>
      </c>
      <c r="N194" s="217" t="s">
        <v>53</v>
      </c>
      <c r="O194" s="87"/>
      <c r="P194" s="218">
        <f>O194*H194</f>
        <v>0</v>
      </c>
      <c r="Q194" s="218">
        <v>0.00031</v>
      </c>
      <c r="R194" s="218">
        <f>Q194*H194</f>
        <v>0.06138</v>
      </c>
      <c r="S194" s="218">
        <v>0</v>
      </c>
      <c r="T194" s="219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0" t="s">
        <v>169</v>
      </c>
      <c r="AT194" s="220" t="s">
        <v>165</v>
      </c>
      <c r="AU194" s="220" t="s">
        <v>92</v>
      </c>
      <c r="AY194" s="19" t="s">
        <v>162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9" t="s">
        <v>90</v>
      </c>
      <c r="BK194" s="221">
        <f>ROUND(I194*H194,2)</f>
        <v>0</v>
      </c>
      <c r="BL194" s="19" t="s">
        <v>169</v>
      </c>
      <c r="BM194" s="220" t="s">
        <v>311</v>
      </c>
    </row>
    <row r="195" spans="1:51" s="13" customFormat="1" ht="12">
      <c r="A195" s="13"/>
      <c r="B195" s="222"/>
      <c r="C195" s="223"/>
      <c r="D195" s="224" t="s">
        <v>171</v>
      </c>
      <c r="E195" s="225" t="s">
        <v>44</v>
      </c>
      <c r="F195" s="226" t="s">
        <v>312</v>
      </c>
      <c r="G195" s="223"/>
      <c r="H195" s="227">
        <v>198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171</v>
      </c>
      <c r="AU195" s="233" t="s">
        <v>92</v>
      </c>
      <c r="AV195" s="13" t="s">
        <v>92</v>
      </c>
      <c r="AW195" s="13" t="s">
        <v>42</v>
      </c>
      <c r="AX195" s="13" t="s">
        <v>90</v>
      </c>
      <c r="AY195" s="233" t="s">
        <v>162</v>
      </c>
    </row>
    <row r="196" spans="1:65" s="2" customFormat="1" ht="16.5" customHeight="1">
      <c r="A196" s="41"/>
      <c r="B196" s="42"/>
      <c r="C196" s="267" t="s">
        <v>313</v>
      </c>
      <c r="D196" s="267" t="s">
        <v>275</v>
      </c>
      <c r="E196" s="268" t="s">
        <v>314</v>
      </c>
      <c r="F196" s="269" t="s">
        <v>315</v>
      </c>
      <c r="G196" s="270" t="s">
        <v>110</v>
      </c>
      <c r="H196" s="271">
        <v>201.96</v>
      </c>
      <c r="I196" s="272"/>
      <c r="J196" s="273">
        <f>ROUND(I196*H196,2)</f>
        <v>0</v>
      </c>
      <c r="K196" s="269" t="s">
        <v>168</v>
      </c>
      <c r="L196" s="274"/>
      <c r="M196" s="275" t="s">
        <v>44</v>
      </c>
      <c r="N196" s="276" t="s">
        <v>53</v>
      </c>
      <c r="O196" s="87"/>
      <c r="P196" s="218">
        <f>O196*H196</f>
        <v>0</v>
      </c>
      <c r="Q196" s="218">
        <v>0.0001</v>
      </c>
      <c r="R196" s="218">
        <f>Q196*H196</f>
        <v>0.020196000000000002</v>
      </c>
      <c r="S196" s="218">
        <v>0</v>
      </c>
      <c r="T196" s="219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0" t="s">
        <v>226</v>
      </c>
      <c r="AT196" s="220" t="s">
        <v>275</v>
      </c>
      <c r="AU196" s="220" t="s">
        <v>92</v>
      </c>
      <c r="AY196" s="19" t="s">
        <v>162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9" t="s">
        <v>90</v>
      </c>
      <c r="BK196" s="221">
        <f>ROUND(I196*H196,2)</f>
        <v>0</v>
      </c>
      <c r="BL196" s="19" t="s">
        <v>169</v>
      </c>
      <c r="BM196" s="220" t="s">
        <v>316</v>
      </c>
    </row>
    <row r="197" spans="1:51" s="13" customFormat="1" ht="12">
      <c r="A197" s="13"/>
      <c r="B197" s="222"/>
      <c r="C197" s="223"/>
      <c r="D197" s="224" t="s">
        <v>171</v>
      </c>
      <c r="E197" s="223"/>
      <c r="F197" s="226" t="s">
        <v>317</v>
      </c>
      <c r="G197" s="223"/>
      <c r="H197" s="227">
        <v>201.96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171</v>
      </c>
      <c r="AU197" s="233" t="s">
        <v>92</v>
      </c>
      <c r="AV197" s="13" t="s">
        <v>92</v>
      </c>
      <c r="AW197" s="13" t="s">
        <v>4</v>
      </c>
      <c r="AX197" s="13" t="s">
        <v>90</v>
      </c>
      <c r="AY197" s="233" t="s">
        <v>162</v>
      </c>
    </row>
    <row r="198" spans="1:65" s="2" customFormat="1" ht="33" customHeight="1">
      <c r="A198" s="41"/>
      <c r="B198" s="42"/>
      <c r="C198" s="208" t="s">
        <v>318</v>
      </c>
      <c r="D198" s="208" t="s">
        <v>165</v>
      </c>
      <c r="E198" s="210" t="s">
        <v>319</v>
      </c>
      <c r="F198" s="211" t="s">
        <v>320</v>
      </c>
      <c r="G198" s="212" t="s">
        <v>321</v>
      </c>
      <c r="H198" s="213">
        <v>99</v>
      </c>
      <c r="I198" s="214"/>
      <c r="J198" s="215">
        <f>ROUND(I198*H198,2)</f>
        <v>0</v>
      </c>
      <c r="K198" s="211" t="s">
        <v>168</v>
      </c>
      <c r="L198" s="47"/>
      <c r="M198" s="216" t="s">
        <v>44</v>
      </c>
      <c r="N198" s="217" t="s">
        <v>53</v>
      </c>
      <c r="O198" s="87"/>
      <c r="P198" s="218">
        <f>O198*H198</f>
        <v>0</v>
      </c>
      <c r="Q198" s="218">
        <v>0.3153</v>
      </c>
      <c r="R198" s="218">
        <f>Q198*H198</f>
        <v>31.214700000000004</v>
      </c>
      <c r="S198" s="218">
        <v>0</v>
      </c>
      <c r="T198" s="219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0" t="s">
        <v>169</v>
      </c>
      <c r="AT198" s="220" t="s">
        <v>165</v>
      </c>
      <c r="AU198" s="220" t="s">
        <v>92</v>
      </c>
      <c r="AY198" s="19" t="s">
        <v>162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9" t="s">
        <v>90</v>
      </c>
      <c r="BK198" s="221">
        <f>ROUND(I198*H198,2)</f>
        <v>0</v>
      </c>
      <c r="BL198" s="19" t="s">
        <v>169</v>
      </c>
      <c r="BM198" s="220" t="s">
        <v>322</v>
      </c>
    </row>
    <row r="199" spans="1:51" s="13" customFormat="1" ht="12">
      <c r="A199" s="13"/>
      <c r="B199" s="222"/>
      <c r="C199" s="223"/>
      <c r="D199" s="224" t="s">
        <v>171</v>
      </c>
      <c r="E199" s="225" t="s">
        <v>44</v>
      </c>
      <c r="F199" s="226" t="s">
        <v>323</v>
      </c>
      <c r="G199" s="223"/>
      <c r="H199" s="227">
        <v>99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171</v>
      </c>
      <c r="AU199" s="233" t="s">
        <v>92</v>
      </c>
      <c r="AV199" s="13" t="s">
        <v>92</v>
      </c>
      <c r="AW199" s="13" t="s">
        <v>42</v>
      </c>
      <c r="AX199" s="13" t="s">
        <v>90</v>
      </c>
      <c r="AY199" s="233" t="s">
        <v>162</v>
      </c>
    </row>
    <row r="200" spans="1:65" s="2" customFormat="1" ht="16.5" customHeight="1">
      <c r="A200" s="41"/>
      <c r="B200" s="42"/>
      <c r="C200" s="208" t="s">
        <v>324</v>
      </c>
      <c r="D200" s="208" t="s">
        <v>165</v>
      </c>
      <c r="E200" s="210" t="s">
        <v>325</v>
      </c>
      <c r="F200" s="211" t="s">
        <v>326</v>
      </c>
      <c r="G200" s="212" t="s">
        <v>125</v>
      </c>
      <c r="H200" s="213">
        <v>0.768</v>
      </c>
      <c r="I200" s="214"/>
      <c r="J200" s="215">
        <f>ROUND(I200*H200,2)</f>
        <v>0</v>
      </c>
      <c r="K200" s="211" t="s">
        <v>168</v>
      </c>
      <c r="L200" s="47"/>
      <c r="M200" s="216" t="s">
        <v>44</v>
      </c>
      <c r="N200" s="217" t="s">
        <v>53</v>
      </c>
      <c r="O200" s="87"/>
      <c r="P200" s="218">
        <f>O200*H200</f>
        <v>0</v>
      </c>
      <c r="Q200" s="218">
        <v>2.45329</v>
      </c>
      <c r="R200" s="218">
        <f>Q200*H200</f>
        <v>1.88412672</v>
      </c>
      <c r="S200" s="218">
        <v>0</v>
      </c>
      <c r="T200" s="219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0" t="s">
        <v>169</v>
      </c>
      <c r="AT200" s="220" t="s">
        <v>165</v>
      </c>
      <c r="AU200" s="220" t="s">
        <v>92</v>
      </c>
      <c r="AY200" s="19" t="s">
        <v>162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9" t="s">
        <v>90</v>
      </c>
      <c r="BK200" s="221">
        <f>ROUND(I200*H200,2)</f>
        <v>0</v>
      </c>
      <c r="BL200" s="19" t="s">
        <v>169</v>
      </c>
      <c r="BM200" s="220" t="s">
        <v>327</v>
      </c>
    </row>
    <row r="201" spans="1:51" s="13" customFormat="1" ht="12">
      <c r="A201" s="13"/>
      <c r="B201" s="222"/>
      <c r="C201" s="223"/>
      <c r="D201" s="224" t="s">
        <v>171</v>
      </c>
      <c r="E201" s="225" t="s">
        <v>44</v>
      </c>
      <c r="F201" s="226" t="s">
        <v>328</v>
      </c>
      <c r="G201" s="223"/>
      <c r="H201" s="227">
        <v>0.768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171</v>
      </c>
      <c r="AU201" s="233" t="s">
        <v>92</v>
      </c>
      <c r="AV201" s="13" t="s">
        <v>92</v>
      </c>
      <c r="AW201" s="13" t="s">
        <v>42</v>
      </c>
      <c r="AX201" s="13" t="s">
        <v>90</v>
      </c>
      <c r="AY201" s="233" t="s">
        <v>162</v>
      </c>
    </row>
    <row r="202" spans="1:63" s="12" customFormat="1" ht="22.8" customHeight="1">
      <c r="A202" s="12"/>
      <c r="B202" s="192"/>
      <c r="C202" s="193"/>
      <c r="D202" s="194" t="s">
        <v>81</v>
      </c>
      <c r="E202" s="206" t="s">
        <v>203</v>
      </c>
      <c r="F202" s="206" t="s">
        <v>329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SUM(P203:P315)</f>
        <v>0</v>
      </c>
      <c r="Q202" s="200"/>
      <c r="R202" s="201">
        <f>SUM(R203:R315)</f>
        <v>15388.134399999999</v>
      </c>
      <c r="S202" s="200"/>
      <c r="T202" s="202">
        <f>SUM(T203:T315)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3" t="s">
        <v>90</v>
      </c>
      <c r="AT202" s="204" t="s">
        <v>81</v>
      </c>
      <c r="AU202" s="204" t="s">
        <v>90</v>
      </c>
      <c r="AY202" s="203" t="s">
        <v>162</v>
      </c>
      <c r="BK202" s="205">
        <f>SUM(BK203:BK315)</f>
        <v>0</v>
      </c>
    </row>
    <row r="203" spans="1:65" s="2" customFormat="1" ht="24.15" customHeight="1">
      <c r="A203" s="41"/>
      <c r="B203" s="42"/>
      <c r="C203" s="208" t="s">
        <v>330</v>
      </c>
      <c r="D203" s="209" t="s">
        <v>165</v>
      </c>
      <c r="E203" s="210" t="s">
        <v>331</v>
      </c>
      <c r="F203" s="211" t="s">
        <v>332</v>
      </c>
      <c r="G203" s="212" t="s">
        <v>110</v>
      </c>
      <c r="H203" s="213">
        <v>38472</v>
      </c>
      <c r="I203" s="214"/>
      <c r="J203" s="215">
        <f>ROUND(I203*H203,2)</f>
        <v>0</v>
      </c>
      <c r="K203" s="211" t="s">
        <v>168</v>
      </c>
      <c r="L203" s="47"/>
      <c r="M203" s="216" t="s">
        <v>44</v>
      </c>
      <c r="N203" s="217" t="s">
        <v>53</v>
      </c>
      <c r="O203" s="87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0" t="s">
        <v>169</v>
      </c>
      <c r="AT203" s="220" t="s">
        <v>165</v>
      </c>
      <c r="AU203" s="220" t="s">
        <v>92</v>
      </c>
      <c r="AY203" s="19" t="s">
        <v>162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9" t="s">
        <v>90</v>
      </c>
      <c r="BK203" s="221">
        <f>ROUND(I203*H203,2)</f>
        <v>0</v>
      </c>
      <c r="BL203" s="19" t="s">
        <v>169</v>
      </c>
      <c r="BM203" s="220" t="s">
        <v>333</v>
      </c>
    </row>
    <row r="204" spans="1:51" s="15" customFormat="1" ht="12">
      <c r="A204" s="15"/>
      <c r="B204" s="246"/>
      <c r="C204" s="247"/>
      <c r="D204" s="224" t="s">
        <v>171</v>
      </c>
      <c r="E204" s="248" t="s">
        <v>44</v>
      </c>
      <c r="F204" s="249" t="s">
        <v>334</v>
      </c>
      <c r="G204" s="247"/>
      <c r="H204" s="248" t="s">
        <v>44</v>
      </c>
      <c r="I204" s="250"/>
      <c r="J204" s="247"/>
      <c r="K204" s="247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171</v>
      </c>
      <c r="AU204" s="255" t="s">
        <v>92</v>
      </c>
      <c r="AV204" s="15" t="s">
        <v>90</v>
      </c>
      <c r="AW204" s="15" t="s">
        <v>42</v>
      </c>
      <c r="AX204" s="15" t="s">
        <v>82</v>
      </c>
      <c r="AY204" s="255" t="s">
        <v>162</v>
      </c>
    </row>
    <row r="205" spans="1:51" s="13" customFormat="1" ht="12">
      <c r="A205" s="13"/>
      <c r="B205" s="222"/>
      <c r="C205" s="223"/>
      <c r="D205" s="224" t="s">
        <v>171</v>
      </c>
      <c r="E205" s="225" t="s">
        <v>44</v>
      </c>
      <c r="F205" s="226" t="s">
        <v>288</v>
      </c>
      <c r="G205" s="223"/>
      <c r="H205" s="227">
        <v>7518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171</v>
      </c>
      <c r="AU205" s="233" t="s">
        <v>92</v>
      </c>
      <c r="AV205" s="13" t="s">
        <v>92</v>
      </c>
      <c r="AW205" s="13" t="s">
        <v>42</v>
      </c>
      <c r="AX205" s="13" t="s">
        <v>82</v>
      </c>
      <c r="AY205" s="233" t="s">
        <v>162</v>
      </c>
    </row>
    <row r="206" spans="1:51" s="13" customFormat="1" ht="12">
      <c r="A206" s="13"/>
      <c r="B206" s="222"/>
      <c r="C206" s="223"/>
      <c r="D206" s="224" t="s">
        <v>171</v>
      </c>
      <c r="E206" s="225" t="s">
        <v>44</v>
      </c>
      <c r="F206" s="226" t="s">
        <v>289</v>
      </c>
      <c r="G206" s="223"/>
      <c r="H206" s="227">
        <v>6930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171</v>
      </c>
      <c r="AU206" s="233" t="s">
        <v>92</v>
      </c>
      <c r="AV206" s="13" t="s">
        <v>92</v>
      </c>
      <c r="AW206" s="13" t="s">
        <v>42</v>
      </c>
      <c r="AX206" s="13" t="s">
        <v>82</v>
      </c>
      <c r="AY206" s="233" t="s">
        <v>162</v>
      </c>
    </row>
    <row r="207" spans="1:51" s="13" customFormat="1" ht="12">
      <c r="A207" s="13"/>
      <c r="B207" s="222"/>
      <c r="C207" s="223"/>
      <c r="D207" s="224" t="s">
        <v>171</v>
      </c>
      <c r="E207" s="225" t="s">
        <v>44</v>
      </c>
      <c r="F207" s="226" t="s">
        <v>290</v>
      </c>
      <c r="G207" s="223"/>
      <c r="H207" s="227">
        <v>4788</v>
      </c>
      <c r="I207" s="228"/>
      <c r="J207" s="223"/>
      <c r="K207" s="223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171</v>
      </c>
      <c r="AU207" s="233" t="s">
        <v>92</v>
      </c>
      <c r="AV207" s="13" t="s">
        <v>92</v>
      </c>
      <c r="AW207" s="13" t="s">
        <v>42</v>
      </c>
      <c r="AX207" s="13" t="s">
        <v>82</v>
      </c>
      <c r="AY207" s="233" t="s">
        <v>162</v>
      </c>
    </row>
    <row r="208" spans="1:51" s="14" customFormat="1" ht="12">
      <c r="A208" s="14"/>
      <c r="B208" s="234"/>
      <c r="C208" s="235"/>
      <c r="D208" s="224" t="s">
        <v>171</v>
      </c>
      <c r="E208" s="236" t="s">
        <v>44</v>
      </c>
      <c r="F208" s="237" t="s">
        <v>175</v>
      </c>
      <c r="G208" s="235"/>
      <c r="H208" s="238">
        <v>19236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171</v>
      </c>
      <c r="AU208" s="244" t="s">
        <v>92</v>
      </c>
      <c r="AV208" s="14" t="s">
        <v>169</v>
      </c>
      <c r="AW208" s="14" t="s">
        <v>42</v>
      </c>
      <c r="AX208" s="14" t="s">
        <v>90</v>
      </c>
      <c r="AY208" s="244" t="s">
        <v>162</v>
      </c>
    </row>
    <row r="209" spans="1:51" s="13" customFormat="1" ht="12">
      <c r="A209" s="13"/>
      <c r="B209" s="222"/>
      <c r="C209" s="223"/>
      <c r="D209" s="224" t="s">
        <v>171</v>
      </c>
      <c r="E209" s="223"/>
      <c r="F209" s="226" t="s">
        <v>335</v>
      </c>
      <c r="G209" s="223"/>
      <c r="H209" s="227">
        <v>38472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171</v>
      </c>
      <c r="AU209" s="233" t="s">
        <v>92</v>
      </c>
      <c r="AV209" s="13" t="s">
        <v>92</v>
      </c>
      <c r="AW209" s="13" t="s">
        <v>4</v>
      </c>
      <c r="AX209" s="13" t="s">
        <v>90</v>
      </c>
      <c r="AY209" s="233" t="s">
        <v>162</v>
      </c>
    </row>
    <row r="210" spans="1:65" s="2" customFormat="1" ht="24.15" customHeight="1">
      <c r="A210" s="41"/>
      <c r="B210" s="42"/>
      <c r="C210" s="208" t="s">
        <v>336</v>
      </c>
      <c r="D210" s="209" t="s">
        <v>165</v>
      </c>
      <c r="E210" s="210" t="s">
        <v>337</v>
      </c>
      <c r="F210" s="211" t="s">
        <v>338</v>
      </c>
      <c r="G210" s="212" t="s">
        <v>110</v>
      </c>
      <c r="H210" s="213">
        <v>910</v>
      </c>
      <c r="I210" s="214"/>
      <c r="J210" s="215">
        <f>ROUND(I210*H210,2)</f>
        <v>0</v>
      </c>
      <c r="K210" s="211" t="s">
        <v>168</v>
      </c>
      <c r="L210" s="47"/>
      <c r="M210" s="216" t="s">
        <v>44</v>
      </c>
      <c r="N210" s="217" t="s">
        <v>53</v>
      </c>
      <c r="O210" s="87"/>
      <c r="P210" s="218">
        <f>O210*H210</f>
        <v>0</v>
      </c>
      <c r="Q210" s="218">
        <v>0</v>
      </c>
      <c r="R210" s="218">
        <f>Q210*H210</f>
        <v>0</v>
      </c>
      <c r="S210" s="218">
        <v>0</v>
      </c>
      <c r="T210" s="219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0" t="s">
        <v>169</v>
      </c>
      <c r="AT210" s="220" t="s">
        <v>165</v>
      </c>
      <c r="AU210" s="220" t="s">
        <v>92</v>
      </c>
      <c r="AY210" s="19" t="s">
        <v>162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9" t="s">
        <v>90</v>
      </c>
      <c r="BK210" s="221">
        <f>ROUND(I210*H210,2)</f>
        <v>0</v>
      </c>
      <c r="BL210" s="19" t="s">
        <v>169</v>
      </c>
      <c r="BM210" s="220" t="s">
        <v>339</v>
      </c>
    </row>
    <row r="211" spans="1:51" s="15" customFormat="1" ht="12">
      <c r="A211" s="15"/>
      <c r="B211" s="246"/>
      <c r="C211" s="247"/>
      <c r="D211" s="224" t="s">
        <v>171</v>
      </c>
      <c r="E211" s="248" t="s">
        <v>44</v>
      </c>
      <c r="F211" s="249" t="s">
        <v>340</v>
      </c>
      <c r="G211" s="247"/>
      <c r="H211" s="248" t="s">
        <v>44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5" t="s">
        <v>171</v>
      </c>
      <c r="AU211" s="255" t="s">
        <v>92</v>
      </c>
      <c r="AV211" s="15" t="s">
        <v>90</v>
      </c>
      <c r="AW211" s="15" t="s">
        <v>42</v>
      </c>
      <c r="AX211" s="15" t="s">
        <v>82</v>
      </c>
      <c r="AY211" s="255" t="s">
        <v>162</v>
      </c>
    </row>
    <row r="212" spans="1:51" s="13" customFormat="1" ht="12">
      <c r="A212" s="13"/>
      <c r="B212" s="222"/>
      <c r="C212" s="223"/>
      <c r="D212" s="224" t="s">
        <v>171</v>
      </c>
      <c r="E212" s="225" t="s">
        <v>44</v>
      </c>
      <c r="F212" s="226" t="s">
        <v>341</v>
      </c>
      <c r="G212" s="223"/>
      <c r="H212" s="227">
        <v>455</v>
      </c>
      <c r="I212" s="228"/>
      <c r="J212" s="223"/>
      <c r="K212" s="223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171</v>
      </c>
      <c r="AU212" s="233" t="s">
        <v>92</v>
      </c>
      <c r="AV212" s="13" t="s">
        <v>92</v>
      </c>
      <c r="AW212" s="13" t="s">
        <v>42</v>
      </c>
      <c r="AX212" s="13" t="s">
        <v>90</v>
      </c>
      <c r="AY212" s="233" t="s">
        <v>162</v>
      </c>
    </row>
    <row r="213" spans="1:51" s="13" customFormat="1" ht="12">
      <c r="A213" s="13"/>
      <c r="B213" s="222"/>
      <c r="C213" s="223"/>
      <c r="D213" s="224" t="s">
        <v>171</v>
      </c>
      <c r="E213" s="223"/>
      <c r="F213" s="226" t="s">
        <v>342</v>
      </c>
      <c r="G213" s="223"/>
      <c r="H213" s="227">
        <v>910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171</v>
      </c>
      <c r="AU213" s="233" t="s">
        <v>92</v>
      </c>
      <c r="AV213" s="13" t="s">
        <v>92</v>
      </c>
      <c r="AW213" s="13" t="s">
        <v>4</v>
      </c>
      <c r="AX213" s="13" t="s">
        <v>90</v>
      </c>
      <c r="AY213" s="233" t="s">
        <v>162</v>
      </c>
    </row>
    <row r="214" spans="1:65" s="2" customFormat="1" ht="16.5" customHeight="1">
      <c r="A214" s="41"/>
      <c r="B214" s="42"/>
      <c r="C214" s="208" t="s">
        <v>343</v>
      </c>
      <c r="D214" s="245" t="s">
        <v>165</v>
      </c>
      <c r="E214" s="210" t="s">
        <v>344</v>
      </c>
      <c r="F214" s="211" t="s">
        <v>345</v>
      </c>
      <c r="G214" s="212" t="s">
        <v>110</v>
      </c>
      <c r="H214" s="213">
        <v>29188.88</v>
      </c>
      <c r="I214" s="214"/>
      <c r="J214" s="215">
        <f>ROUND(I214*H214,2)</f>
        <v>0</v>
      </c>
      <c r="K214" s="211" t="s">
        <v>168</v>
      </c>
      <c r="L214" s="47"/>
      <c r="M214" s="216" t="s">
        <v>44</v>
      </c>
      <c r="N214" s="217" t="s">
        <v>53</v>
      </c>
      <c r="O214" s="87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0" t="s">
        <v>169</v>
      </c>
      <c r="AT214" s="220" t="s">
        <v>165</v>
      </c>
      <c r="AU214" s="220" t="s">
        <v>92</v>
      </c>
      <c r="AY214" s="19" t="s">
        <v>162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9" t="s">
        <v>90</v>
      </c>
      <c r="BK214" s="221">
        <f>ROUND(I214*H214,2)</f>
        <v>0</v>
      </c>
      <c r="BL214" s="19" t="s">
        <v>169</v>
      </c>
      <c r="BM214" s="220" t="s">
        <v>346</v>
      </c>
    </row>
    <row r="215" spans="1:51" s="15" customFormat="1" ht="12">
      <c r="A215" s="15"/>
      <c r="B215" s="246"/>
      <c r="C215" s="247"/>
      <c r="D215" s="224" t="s">
        <v>171</v>
      </c>
      <c r="E215" s="248" t="s">
        <v>44</v>
      </c>
      <c r="F215" s="249" t="s">
        <v>347</v>
      </c>
      <c r="G215" s="247"/>
      <c r="H215" s="248" t="s">
        <v>44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171</v>
      </c>
      <c r="AU215" s="255" t="s">
        <v>92</v>
      </c>
      <c r="AV215" s="15" t="s">
        <v>90</v>
      </c>
      <c r="AW215" s="15" t="s">
        <v>42</v>
      </c>
      <c r="AX215" s="15" t="s">
        <v>82</v>
      </c>
      <c r="AY215" s="255" t="s">
        <v>162</v>
      </c>
    </row>
    <row r="216" spans="1:51" s="13" customFormat="1" ht="12">
      <c r="A216" s="13"/>
      <c r="B216" s="222"/>
      <c r="C216" s="223"/>
      <c r="D216" s="224" t="s">
        <v>171</v>
      </c>
      <c r="E216" s="225" t="s">
        <v>44</v>
      </c>
      <c r="F216" s="226" t="s">
        <v>348</v>
      </c>
      <c r="G216" s="223"/>
      <c r="H216" s="227">
        <v>11098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171</v>
      </c>
      <c r="AU216" s="233" t="s">
        <v>92</v>
      </c>
      <c r="AV216" s="13" t="s">
        <v>92</v>
      </c>
      <c r="AW216" s="13" t="s">
        <v>42</v>
      </c>
      <c r="AX216" s="13" t="s">
        <v>82</v>
      </c>
      <c r="AY216" s="233" t="s">
        <v>162</v>
      </c>
    </row>
    <row r="217" spans="1:51" s="13" customFormat="1" ht="12">
      <c r="A217" s="13"/>
      <c r="B217" s="222"/>
      <c r="C217" s="223"/>
      <c r="D217" s="224" t="s">
        <v>171</v>
      </c>
      <c r="E217" s="225" t="s">
        <v>44</v>
      </c>
      <c r="F217" s="226" t="s">
        <v>349</v>
      </c>
      <c r="G217" s="223"/>
      <c r="H217" s="227">
        <v>10230</v>
      </c>
      <c r="I217" s="228"/>
      <c r="J217" s="223"/>
      <c r="K217" s="223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171</v>
      </c>
      <c r="AU217" s="233" t="s">
        <v>92</v>
      </c>
      <c r="AV217" s="13" t="s">
        <v>92</v>
      </c>
      <c r="AW217" s="13" t="s">
        <v>42</v>
      </c>
      <c r="AX217" s="13" t="s">
        <v>82</v>
      </c>
      <c r="AY217" s="233" t="s">
        <v>162</v>
      </c>
    </row>
    <row r="218" spans="1:51" s="13" customFormat="1" ht="12">
      <c r="A218" s="13"/>
      <c r="B218" s="222"/>
      <c r="C218" s="223"/>
      <c r="D218" s="224" t="s">
        <v>171</v>
      </c>
      <c r="E218" s="225" t="s">
        <v>44</v>
      </c>
      <c r="F218" s="226" t="s">
        <v>350</v>
      </c>
      <c r="G218" s="223"/>
      <c r="H218" s="227">
        <v>7068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171</v>
      </c>
      <c r="AU218" s="233" t="s">
        <v>92</v>
      </c>
      <c r="AV218" s="13" t="s">
        <v>92</v>
      </c>
      <c r="AW218" s="13" t="s">
        <v>42</v>
      </c>
      <c r="AX218" s="13" t="s">
        <v>82</v>
      </c>
      <c r="AY218" s="233" t="s">
        <v>162</v>
      </c>
    </row>
    <row r="219" spans="1:51" s="16" customFormat="1" ht="12">
      <c r="A219" s="16"/>
      <c r="B219" s="256"/>
      <c r="C219" s="257"/>
      <c r="D219" s="224" t="s">
        <v>171</v>
      </c>
      <c r="E219" s="258" t="s">
        <v>44</v>
      </c>
      <c r="F219" s="259" t="s">
        <v>234</v>
      </c>
      <c r="G219" s="257"/>
      <c r="H219" s="260">
        <v>28396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66" t="s">
        <v>171</v>
      </c>
      <c r="AU219" s="266" t="s">
        <v>92</v>
      </c>
      <c r="AV219" s="16" t="s">
        <v>191</v>
      </c>
      <c r="AW219" s="16" t="s">
        <v>42</v>
      </c>
      <c r="AX219" s="16" t="s">
        <v>82</v>
      </c>
      <c r="AY219" s="266" t="s">
        <v>162</v>
      </c>
    </row>
    <row r="220" spans="1:51" s="15" customFormat="1" ht="12">
      <c r="A220" s="15"/>
      <c r="B220" s="246"/>
      <c r="C220" s="247"/>
      <c r="D220" s="224" t="s">
        <v>171</v>
      </c>
      <c r="E220" s="248" t="s">
        <v>44</v>
      </c>
      <c r="F220" s="249" t="s">
        <v>351</v>
      </c>
      <c r="G220" s="247"/>
      <c r="H220" s="248" t="s">
        <v>44</v>
      </c>
      <c r="I220" s="250"/>
      <c r="J220" s="247"/>
      <c r="K220" s="247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171</v>
      </c>
      <c r="AU220" s="255" t="s">
        <v>92</v>
      </c>
      <c r="AV220" s="15" t="s">
        <v>90</v>
      </c>
      <c r="AW220" s="15" t="s">
        <v>42</v>
      </c>
      <c r="AX220" s="15" t="s">
        <v>82</v>
      </c>
      <c r="AY220" s="255" t="s">
        <v>162</v>
      </c>
    </row>
    <row r="221" spans="1:51" s="13" customFormat="1" ht="12">
      <c r="A221" s="13"/>
      <c r="B221" s="222"/>
      <c r="C221" s="223"/>
      <c r="D221" s="224" t="s">
        <v>171</v>
      </c>
      <c r="E221" s="225" t="s">
        <v>44</v>
      </c>
      <c r="F221" s="226" t="s">
        <v>352</v>
      </c>
      <c r="G221" s="223"/>
      <c r="H221" s="227">
        <v>500.5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171</v>
      </c>
      <c r="AU221" s="233" t="s">
        <v>92</v>
      </c>
      <c r="AV221" s="13" t="s">
        <v>92</v>
      </c>
      <c r="AW221" s="13" t="s">
        <v>42</v>
      </c>
      <c r="AX221" s="13" t="s">
        <v>82</v>
      </c>
      <c r="AY221" s="233" t="s">
        <v>162</v>
      </c>
    </row>
    <row r="222" spans="1:51" s="13" customFormat="1" ht="12">
      <c r="A222" s="13"/>
      <c r="B222" s="222"/>
      <c r="C222" s="223"/>
      <c r="D222" s="224" t="s">
        <v>171</v>
      </c>
      <c r="E222" s="225" t="s">
        <v>44</v>
      </c>
      <c r="F222" s="226" t="s">
        <v>353</v>
      </c>
      <c r="G222" s="223"/>
      <c r="H222" s="227">
        <v>292.38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171</v>
      </c>
      <c r="AU222" s="233" t="s">
        <v>92</v>
      </c>
      <c r="AV222" s="13" t="s">
        <v>92</v>
      </c>
      <c r="AW222" s="13" t="s">
        <v>42</v>
      </c>
      <c r="AX222" s="13" t="s">
        <v>82</v>
      </c>
      <c r="AY222" s="233" t="s">
        <v>162</v>
      </c>
    </row>
    <row r="223" spans="1:51" s="16" customFormat="1" ht="12">
      <c r="A223" s="16"/>
      <c r="B223" s="256"/>
      <c r="C223" s="257"/>
      <c r="D223" s="224" t="s">
        <v>171</v>
      </c>
      <c r="E223" s="258" t="s">
        <v>44</v>
      </c>
      <c r="F223" s="259" t="s">
        <v>234</v>
      </c>
      <c r="G223" s="257"/>
      <c r="H223" s="260">
        <v>792.88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66" t="s">
        <v>171</v>
      </c>
      <c r="AU223" s="266" t="s">
        <v>92</v>
      </c>
      <c r="AV223" s="16" t="s">
        <v>191</v>
      </c>
      <c r="AW223" s="16" t="s">
        <v>42</v>
      </c>
      <c r="AX223" s="16" t="s">
        <v>82</v>
      </c>
      <c r="AY223" s="266" t="s">
        <v>162</v>
      </c>
    </row>
    <row r="224" spans="1:51" s="14" customFormat="1" ht="12">
      <c r="A224" s="14"/>
      <c r="B224" s="234"/>
      <c r="C224" s="235"/>
      <c r="D224" s="224" t="s">
        <v>171</v>
      </c>
      <c r="E224" s="236" t="s">
        <v>44</v>
      </c>
      <c r="F224" s="237" t="s">
        <v>175</v>
      </c>
      <c r="G224" s="235"/>
      <c r="H224" s="238">
        <v>29188.88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171</v>
      </c>
      <c r="AU224" s="244" t="s">
        <v>92</v>
      </c>
      <c r="AV224" s="14" t="s">
        <v>169</v>
      </c>
      <c r="AW224" s="14" t="s">
        <v>42</v>
      </c>
      <c r="AX224" s="14" t="s">
        <v>90</v>
      </c>
      <c r="AY224" s="244" t="s">
        <v>162</v>
      </c>
    </row>
    <row r="225" spans="1:65" s="2" customFormat="1" ht="21.75" customHeight="1">
      <c r="A225" s="41"/>
      <c r="B225" s="42"/>
      <c r="C225" s="208" t="s">
        <v>354</v>
      </c>
      <c r="D225" s="209" t="s">
        <v>165</v>
      </c>
      <c r="E225" s="210" t="s">
        <v>355</v>
      </c>
      <c r="F225" s="211" t="s">
        <v>356</v>
      </c>
      <c r="G225" s="212" t="s">
        <v>110</v>
      </c>
      <c r="H225" s="213">
        <v>32344.8</v>
      </c>
      <c r="I225" s="214"/>
      <c r="J225" s="215">
        <f>ROUND(I225*H225,2)</f>
        <v>0</v>
      </c>
      <c r="K225" s="211" t="s">
        <v>168</v>
      </c>
      <c r="L225" s="47"/>
      <c r="M225" s="216" t="s">
        <v>44</v>
      </c>
      <c r="N225" s="217" t="s">
        <v>53</v>
      </c>
      <c r="O225" s="87"/>
      <c r="P225" s="218">
        <f>O225*H225</f>
        <v>0</v>
      </c>
      <c r="Q225" s="218">
        <v>0.216</v>
      </c>
      <c r="R225" s="218">
        <f>Q225*H225</f>
        <v>6986.4767999999995</v>
      </c>
      <c r="S225" s="218">
        <v>0</v>
      </c>
      <c r="T225" s="219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0" t="s">
        <v>169</v>
      </c>
      <c r="AT225" s="220" t="s">
        <v>165</v>
      </c>
      <c r="AU225" s="220" t="s">
        <v>92</v>
      </c>
      <c r="AY225" s="19" t="s">
        <v>162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9" t="s">
        <v>90</v>
      </c>
      <c r="BK225" s="221">
        <f>ROUND(I225*H225,2)</f>
        <v>0</v>
      </c>
      <c r="BL225" s="19" t="s">
        <v>169</v>
      </c>
      <c r="BM225" s="220" t="s">
        <v>357</v>
      </c>
    </row>
    <row r="226" spans="1:51" s="13" customFormat="1" ht="12">
      <c r="A226" s="13"/>
      <c r="B226" s="222"/>
      <c r="C226" s="223"/>
      <c r="D226" s="224" t="s">
        <v>171</v>
      </c>
      <c r="E226" s="225" t="s">
        <v>44</v>
      </c>
      <c r="F226" s="226" t="s">
        <v>358</v>
      </c>
      <c r="G226" s="223"/>
      <c r="H226" s="227">
        <v>10149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171</v>
      </c>
      <c r="AU226" s="233" t="s">
        <v>92</v>
      </c>
      <c r="AV226" s="13" t="s">
        <v>92</v>
      </c>
      <c r="AW226" s="13" t="s">
        <v>42</v>
      </c>
      <c r="AX226" s="13" t="s">
        <v>82</v>
      </c>
      <c r="AY226" s="233" t="s">
        <v>162</v>
      </c>
    </row>
    <row r="227" spans="1:51" s="13" customFormat="1" ht="12">
      <c r="A227" s="13"/>
      <c r="B227" s="222"/>
      <c r="C227" s="223"/>
      <c r="D227" s="224" t="s">
        <v>171</v>
      </c>
      <c r="E227" s="225" t="s">
        <v>44</v>
      </c>
      <c r="F227" s="226" t="s">
        <v>359</v>
      </c>
      <c r="G227" s="223"/>
      <c r="H227" s="227">
        <v>9080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171</v>
      </c>
      <c r="AU227" s="233" t="s">
        <v>92</v>
      </c>
      <c r="AV227" s="13" t="s">
        <v>92</v>
      </c>
      <c r="AW227" s="13" t="s">
        <v>42</v>
      </c>
      <c r="AX227" s="13" t="s">
        <v>82</v>
      </c>
      <c r="AY227" s="233" t="s">
        <v>162</v>
      </c>
    </row>
    <row r="228" spans="1:51" s="13" customFormat="1" ht="12">
      <c r="A228" s="13"/>
      <c r="B228" s="222"/>
      <c r="C228" s="223"/>
      <c r="D228" s="224" t="s">
        <v>171</v>
      </c>
      <c r="E228" s="225" t="s">
        <v>44</v>
      </c>
      <c r="F228" s="226" t="s">
        <v>360</v>
      </c>
      <c r="G228" s="223"/>
      <c r="H228" s="227">
        <v>12395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171</v>
      </c>
      <c r="AU228" s="233" t="s">
        <v>92</v>
      </c>
      <c r="AV228" s="13" t="s">
        <v>92</v>
      </c>
      <c r="AW228" s="13" t="s">
        <v>42</v>
      </c>
      <c r="AX228" s="13" t="s">
        <v>82</v>
      </c>
      <c r="AY228" s="233" t="s">
        <v>162</v>
      </c>
    </row>
    <row r="229" spans="1:51" s="16" customFormat="1" ht="12">
      <c r="A229" s="16"/>
      <c r="B229" s="256"/>
      <c r="C229" s="257"/>
      <c r="D229" s="224" t="s">
        <v>171</v>
      </c>
      <c r="E229" s="258" t="s">
        <v>44</v>
      </c>
      <c r="F229" s="259" t="s">
        <v>234</v>
      </c>
      <c r="G229" s="257"/>
      <c r="H229" s="260">
        <v>31624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66" t="s">
        <v>171</v>
      </c>
      <c r="AU229" s="266" t="s">
        <v>92</v>
      </c>
      <c r="AV229" s="16" t="s">
        <v>191</v>
      </c>
      <c r="AW229" s="16" t="s">
        <v>42</v>
      </c>
      <c r="AX229" s="16" t="s">
        <v>82</v>
      </c>
      <c r="AY229" s="266" t="s">
        <v>162</v>
      </c>
    </row>
    <row r="230" spans="1:51" s="13" customFormat="1" ht="12">
      <c r="A230" s="13"/>
      <c r="B230" s="222"/>
      <c r="C230" s="223"/>
      <c r="D230" s="224" t="s">
        <v>171</v>
      </c>
      <c r="E230" s="225" t="s">
        <v>44</v>
      </c>
      <c r="F230" s="226" t="s">
        <v>361</v>
      </c>
      <c r="G230" s="223"/>
      <c r="H230" s="227">
        <v>455</v>
      </c>
      <c r="I230" s="228"/>
      <c r="J230" s="223"/>
      <c r="K230" s="223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171</v>
      </c>
      <c r="AU230" s="233" t="s">
        <v>92</v>
      </c>
      <c r="AV230" s="13" t="s">
        <v>92</v>
      </c>
      <c r="AW230" s="13" t="s">
        <v>42</v>
      </c>
      <c r="AX230" s="13" t="s">
        <v>82</v>
      </c>
      <c r="AY230" s="233" t="s">
        <v>162</v>
      </c>
    </row>
    <row r="231" spans="1:51" s="13" customFormat="1" ht="12">
      <c r="A231" s="13"/>
      <c r="B231" s="222"/>
      <c r="C231" s="223"/>
      <c r="D231" s="224" t="s">
        <v>171</v>
      </c>
      <c r="E231" s="225" t="s">
        <v>44</v>
      </c>
      <c r="F231" s="226" t="s">
        <v>362</v>
      </c>
      <c r="G231" s="223"/>
      <c r="H231" s="227">
        <v>265.8</v>
      </c>
      <c r="I231" s="228"/>
      <c r="J231" s="223"/>
      <c r="K231" s="223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171</v>
      </c>
      <c r="AU231" s="233" t="s">
        <v>92</v>
      </c>
      <c r="AV231" s="13" t="s">
        <v>92</v>
      </c>
      <c r="AW231" s="13" t="s">
        <v>42</v>
      </c>
      <c r="AX231" s="13" t="s">
        <v>82</v>
      </c>
      <c r="AY231" s="233" t="s">
        <v>162</v>
      </c>
    </row>
    <row r="232" spans="1:51" s="15" customFormat="1" ht="12">
      <c r="A232" s="15"/>
      <c r="B232" s="246"/>
      <c r="C232" s="247"/>
      <c r="D232" s="224" t="s">
        <v>171</v>
      </c>
      <c r="E232" s="248" t="s">
        <v>44</v>
      </c>
      <c r="F232" s="249" t="s">
        <v>363</v>
      </c>
      <c r="G232" s="247"/>
      <c r="H232" s="248" t="s">
        <v>44</v>
      </c>
      <c r="I232" s="250"/>
      <c r="J232" s="247"/>
      <c r="K232" s="247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171</v>
      </c>
      <c r="AU232" s="255" t="s">
        <v>92</v>
      </c>
      <c r="AV232" s="15" t="s">
        <v>90</v>
      </c>
      <c r="AW232" s="15" t="s">
        <v>42</v>
      </c>
      <c r="AX232" s="15" t="s">
        <v>82</v>
      </c>
      <c r="AY232" s="255" t="s">
        <v>162</v>
      </c>
    </row>
    <row r="233" spans="1:51" s="16" customFormat="1" ht="12">
      <c r="A233" s="16"/>
      <c r="B233" s="256"/>
      <c r="C233" s="257"/>
      <c r="D233" s="224" t="s">
        <v>171</v>
      </c>
      <c r="E233" s="258" t="s">
        <v>44</v>
      </c>
      <c r="F233" s="259" t="s">
        <v>234</v>
      </c>
      <c r="G233" s="257"/>
      <c r="H233" s="260">
        <v>720.8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66" t="s">
        <v>171</v>
      </c>
      <c r="AU233" s="266" t="s">
        <v>92</v>
      </c>
      <c r="AV233" s="16" t="s">
        <v>191</v>
      </c>
      <c r="AW233" s="16" t="s">
        <v>42</v>
      </c>
      <c r="AX233" s="16" t="s">
        <v>82</v>
      </c>
      <c r="AY233" s="266" t="s">
        <v>162</v>
      </c>
    </row>
    <row r="234" spans="1:51" s="14" customFormat="1" ht="12">
      <c r="A234" s="14"/>
      <c r="B234" s="234"/>
      <c r="C234" s="235"/>
      <c r="D234" s="224" t="s">
        <v>171</v>
      </c>
      <c r="E234" s="236" t="s">
        <v>44</v>
      </c>
      <c r="F234" s="237" t="s">
        <v>175</v>
      </c>
      <c r="G234" s="235"/>
      <c r="H234" s="238">
        <v>32344.8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171</v>
      </c>
      <c r="AU234" s="244" t="s">
        <v>92</v>
      </c>
      <c r="AV234" s="14" t="s">
        <v>169</v>
      </c>
      <c r="AW234" s="14" t="s">
        <v>42</v>
      </c>
      <c r="AX234" s="14" t="s">
        <v>90</v>
      </c>
      <c r="AY234" s="244" t="s">
        <v>162</v>
      </c>
    </row>
    <row r="235" spans="1:51" s="15" customFormat="1" ht="12">
      <c r="A235" s="15"/>
      <c r="B235" s="246"/>
      <c r="C235" s="247"/>
      <c r="D235" s="224" t="s">
        <v>171</v>
      </c>
      <c r="E235" s="248" t="s">
        <v>44</v>
      </c>
      <c r="F235" s="249" t="s">
        <v>364</v>
      </c>
      <c r="G235" s="247"/>
      <c r="H235" s="248" t="s">
        <v>44</v>
      </c>
      <c r="I235" s="250"/>
      <c r="J235" s="247"/>
      <c r="K235" s="247"/>
      <c r="L235" s="251"/>
      <c r="M235" s="252"/>
      <c r="N235" s="253"/>
      <c r="O235" s="253"/>
      <c r="P235" s="253"/>
      <c r="Q235" s="253"/>
      <c r="R235" s="253"/>
      <c r="S235" s="253"/>
      <c r="T235" s="25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5" t="s">
        <v>171</v>
      </c>
      <c r="AU235" s="255" t="s">
        <v>92</v>
      </c>
      <c r="AV235" s="15" t="s">
        <v>90</v>
      </c>
      <c r="AW235" s="15" t="s">
        <v>42</v>
      </c>
      <c r="AX235" s="15" t="s">
        <v>82</v>
      </c>
      <c r="AY235" s="255" t="s">
        <v>162</v>
      </c>
    </row>
    <row r="236" spans="1:65" s="2" customFormat="1" ht="21.75" customHeight="1">
      <c r="A236" s="41"/>
      <c r="B236" s="42"/>
      <c r="C236" s="208" t="s">
        <v>365</v>
      </c>
      <c r="D236" s="209" t="s">
        <v>165</v>
      </c>
      <c r="E236" s="210" t="s">
        <v>366</v>
      </c>
      <c r="F236" s="211" t="s">
        <v>367</v>
      </c>
      <c r="G236" s="212" t="s">
        <v>110</v>
      </c>
      <c r="H236" s="213">
        <v>720.8</v>
      </c>
      <c r="I236" s="214"/>
      <c r="J236" s="215">
        <f>ROUND(I236*H236,2)</f>
        <v>0</v>
      </c>
      <c r="K236" s="211" t="s">
        <v>168</v>
      </c>
      <c r="L236" s="47"/>
      <c r="M236" s="216" t="s">
        <v>44</v>
      </c>
      <c r="N236" s="217" t="s">
        <v>53</v>
      </c>
      <c r="O236" s="87"/>
      <c r="P236" s="218">
        <f>O236*H236</f>
        <v>0</v>
      </c>
      <c r="Q236" s="218">
        <v>0.324</v>
      </c>
      <c r="R236" s="218">
        <f>Q236*H236</f>
        <v>233.5392</v>
      </c>
      <c r="S236" s="218">
        <v>0</v>
      </c>
      <c r="T236" s="219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0" t="s">
        <v>169</v>
      </c>
      <c r="AT236" s="220" t="s">
        <v>165</v>
      </c>
      <c r="AU236" s="220" t="s">
        <v>92</v>
      </c>
      <c r="AY236" s="19" t="s">
        <v>162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9" t="s">
        <v>90</v>
      </c>
      <c r="BK236" s="221">
        <f>ROUND(I236*H236,2)</f>
        <v>0</v>
      </c>
      <c r="BL236" s="19" t="s">
        <v>169</v>
      </c>
      <c r="BM236" s="220" t="s">
        <v>368</v>
      </c>
    </row>
    <row r="237" spans="1:51" s="13" customFormat="1" ht="12">
      <c r="A237" s="13"/>
      <c r="B237" s="222"/>
      <c r="C237" s="223"/>
      <c r="D237" s="224" t="s">
        <v>171</v>
      </c>
      <c r="E237" s="225" t="s">
        <v>44</v>
      </c>
      <c r="F237" s="226" t="s">
        <v>369</v>
      </c>
      <c r="G237" s="223"/>
      <c r="H237" s="227">
        <v>455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171</v>
      </c>
      <c r="AU237" s="233" t="s">
        <v>92</v>
      </c>
      <c r="AV237" s="13" t="s">
        <v>92</v>
      </c>
      <c r="AW237" s="13" t="s">
        <v>42</v>
      </c>
      <c r="AX237" s="13" t="s">
        <v>82</v>
      </c>
      <c r="AY237" s="233" t="s">
        <v>162</v>
      </c>
    </row>
    <row r="238" spans="1:51" s="13" customFormat="1" ht="12">
      <c r="A238" s="13"/>
      <c r="B238" s="222"/>
      <c r="C238" s="223"/>
      <c r="D238" s="224" t="s">
        <v>171</v>
      </c>
      <c r="E238" s="225" t="s">
        <v>44</v>
      </c>
      <c r="F238" s="226" t="s">
        <v>362</v>
      </c>
      <c r="G238" s="223"/>
      <c r="H238" s="227">
        <v>265.8</v>
      </c>
      <c r="I238" s="228"/>
      <c r="J238" s="223"/>
      <c r="K238" s="223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171</v>
      </c>
      <c r="AU238" s="233" t="s">
        <v>92</v>
      </c>
      <c r="AV238" s="13" t="s">
        <v>92</v>
      </c>
      <c r="AW238" s="13" t="s">
        <v>42</v>
      </c>
      <c r="AX238" s="13" t="s">
        <v>82</v>
      </c>
      <c r="AY238" s="233" t="s">
        <v>162</v>
      </c>
    </row>
    <row r="239" spans="1:51" s="15" customFormat="1" ht="12">
      <c r="A239" s="15"/>
      <c r="B239" s="246"/>
      <c r="C239" s="247"/>
      <c r="D239" s="224" t="s">
        <v>171</v>
      </c>
      <c r="E239" s="248" t="s">
        <v>44</v>
      </c>
      <c r="F239" s="249" t="s">
        <v>370</v>
      </c>
      <c r="G239" s="247"/>
      <c r="H239" s="248" t="s">
        <v>44</v>
      </c>
      <c r="I239" s="250"/>
      <c r="J239" s="247"/>
      <c r="K239" s="247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171</v>
      </c>
      <c r="AU239" s="255" t="s">
        <v>92</v>
      </c>
      <c r="AV239" s="15" t="s">
        <v>90</v>
      </c>
      <c r="AW239" s="15" t="s">
        <v>42</v>
      </c>
      <c r="AX239" s="15" t="s">
        <v>82</v>
      </c>
      <c r="AY239" s="255" t="s">
        <v>162</v>
      </c>
    </row>
    <row r="240" spans="1:51" s="14" customFormat="1" ht="12">
      <c r="A240" s="14"/>
      <c r="B240" s="234"/>
      <c r="C240" s="235"/>
      <c r="D240" s="224" t="s">
        <v>171</v>
      </c>
      <c r="E240" s="236" t="s">
        <v>44</v>
      </c>
      <c r="F240" s="237" t="s">
        <v>175</v>
      </c>
      <c r="G240" s="235"/>
      <c r="H240" s="238">
        <v>720.8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171</v>
      </c>
      <c r="AU240" s="244" t="s">
        <v>92</v>
      </c>
      <c r="AV240" s="14" t="s">
        <v>169</v>
      </c>
      <c r="AW240" s="14" t="s">
        <v>42</v>
      </c>
      <c r="AX240" s="14" t="s">
        <v>90</v>
      </c>
      <c r="AY240" s="244" t="s">
        <v>162</v>
      </c>
    </row>
    <row r="241" spans="1:51" s="15" customFormat="1" ht="12">
      <c r="A241" s="15"/>
      <c r="B241" s="246"/>
      <c r="C241" s="247"/>
      <c r="D241" s="224" t="s">
        <v>171</v>
      </c>
      <c r="E241" s="248" t="s">
        <v>44</v>
      </c>
      <c r="F241" s="249" t="s">
        <v>364</v>
      </c>
      <c r="G241" s="247"/>
      <c r="H241" s="248" t="s">
        <v>44</v>
      </c>
      <c r="I241" s="250"/>
      <c r="J241" s="247"/>
      <c r="K241" s="247"/>
      <c r="L241" s="251"/>
      <c r="M241" s="252"/>
      <c r="N241" s="253"/>
      <c r="O241" s="253"/>
      <c r="P241" s="253"/>
      <c r="Q241" s="253"/>
      <c r="R241" s="253"/>
      <c r="S241" s="253"/>
      <c r="T241" s="25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5" t="s">
        <v>171</v>
      </c>
      <c r="AU241" s="255" t="s">
        <v>92</v>
      </c>
      <c r="AV241" s="15" t="s">
        <v>90</v>
      </c>
      <c r="AW241" s="15" t="s">
        <v>42</v>
      </c>
      <c r="AX241" s="15" t="s">
        <v>82</v>
      </c>
      <c r="AY241" s="255" t="s">
        <v>162</v>
      </c>
    </row>
    <row r="242" spans="1:65" s="2" customFormat="1" ht="24.15" customHeight="1">
      <c r="A242" s="41"/>
      <c r="B242" s="42"/>
      <c r="C242" s="208" t="s">
        <v>371</v>
      </c>
      <c r="D242" s="208" t="s">
        <v>165</v>
      </c>
      <c r="E242" s="210" t="s">
        <v>372</v>
      </c>
      <c r="F242" s="211" t="s">
        <v>373</v>
      </c>
      <c r="G242" s="212" t="s">
        <v>110</v>
      </c>
      <c r="H242" s="213">
        <v>4659</v>
      </c>
      <c r="I242" s="214"/>
      <c r="J242" s="215">
        <f>ROUND(I242*H242,2)</f>
        <v>0</v>
      </c>
      <c r="K242" s="211" t="s">
        <v>168</v>
      </c>
      <c r="L242" s="47"/>
      <c r="M242" s="216" t="s">
        <v>44</v>
      </c>
      <c r="N242" s="217" t="s">
        <v>53</v>
      </c>
      <c r="O242" s="87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0" t="s">
        <v>169</v>
      </c>
      <c r="AT242" s="220" t="s">
        <v>165</v>
      </c>
      <c r="AU242" s="220" t="s">
        <v>92</v>
      </c>
      <c r="AY242" s="19" t="s">
        <v>162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9" t="s">
        <v>90</v>
      </c>
      <c r="BK242" s="221">
        <f>ROUND(I242*H242,2)</f>
        <v>0</v>
      </c>
      <c r="BL242" s="19" t="s">
        <v>169</v>
      </c>
      <c r="BM242" s="220" t="s">
        <v>374</v>
      </c>
    </row>
    <row r="243" spans="1:51" s="13" customFormat="1" ht="12">
      <c r="A243" s="13"/>
      <c r="B243" s="222"/>
      <c r="C243" s="223"/>
      <c r="D243" s="224" t="s">
        <v>171</v>
      </c>
      <c r="E243" s="225" t="s">
        <v>44</v>
      </c>
      <c r="F243" s="226" t="s">
        <v>375</v>
      </c>
      <c r="G243" s="223"/>
      <c r="H243" s="227">
        <v>4659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171</v>
      </c>
      <c r="AU243" s="233" t="s">
        <v>92</v>
      </c>
      <c r="AV243" s="13" t="s">
        <v>92</v>
      </c>
      <c r="AW243" s="13" t="s">
        <v>42</v>
      </c>
      <c r="AX243" s="13" t="s">
        <v>90</v>
      </c>
      <c r="AY243" s="233" t="s">
        <v>162</v>
      </c>
    </row>
    <row r="244" spans="1:65" s="2" customFormat="1" ht="24.15" customHeight="1">
      <c r="A244" s="41"/>
      <c r="B244" s="42"/>
      <c r="C244" s="208" t="s">
        <v>376</v>
      </c>
      <c r="D244" s="245" t="s">
        <v>165</v>
      </c>
      <c r="E244" s="210" t="s">
        <v>377</v>
      </c>
      <c r="F244" s="211" t="s">
        <v>378</v>
      </c>
      <c r="G244" s="212" t="s">
        <v>110</v>
      </c>
      <c r="H244" s="213">
        <v>32344.8</v>
      </c>
      <c r="I244" s="214"/>
      <c r="J244" s="215">
        <f>ROUND(I244*H244,2)</f>
        <v>0</v>
      </c>
      <c r="K244" s="211" t="s">
        <v>168</v>
      </c>
      <c r="L244" s="47"/>
      <c r="M244" s="216" t="s">
        <v>44</v>
      </c>
      <c r="N244" s="217" t="s">
        <v>53</v>
      </c>
      <c r="O244" s="87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0" t="s">
        <v>169</v>
      </c>
      <c r="AT244" s="220" t="s">
        <v>165</v>
      </c>
      <c r="AU244" s="220" t="s">
        <v>92</v>
      </c>
      <c r="AY244" s="19" t="s">
        <v>162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9" t="s">
        <v>90</v>
      </c>
      <c r="BK244" s="221">
        <f>ROUND(I244*H244,2)</f>
        <v>0</v>
      </c>
      <c r="BL244" s="19" t="s">
        <v>169</v>
      </c>
      <c r="BM244" s="220" t="s">
        <v>379</v>
      </c>
    </row>
    <row r="245" spans="1:47" s="2" customFormat="1" ht="12">
      <c r="A245" s="41"/>
      <c r="B245" s="42"/>
      <c r="C245" s="43"/>
      <c r="D245" s="224" t="s">
        <v>380</v>
      </c>
      <c r="E245" s="43"/>
      <c r="F245" s="277" t="s">
        <v>381</v>
      </c>
      <c r="G245" s="43"/>
      <c r="H245" s="43"/>
      <c r="I245" s="278"/>
      <c r="J245" s="43"/>
      <c r="K245" s="43"/>
      <c r="L245" s="47"/>
      <c r="M245" s="279"/>
      <c r="N245" s="280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380</v>
      </c>
      <c r="AU245" s="19" t="s">
        <v>92</v>
      </c>
    </row>
    <row r="246" spans="1:51" s="13" customFormat="1" ht="12">
      <c r="A246" s="13"/>
      <c r="B246" s="222"/>
      <c r="C246" s="223"/>
      <c r="D246" s="224" t="s">
        <v>171</v>
      </c>
      <c r="E246" s="225" t="s">
        <v>44</v>
      </c>
      <c r="F246" s="226" t="s">
        <v>382</v>
      </c>
      <c r="G246" s="223"/>
      <c r="H246" s="227">
        <v>10149</v>
      </c>
      <c r="I246" s="228"/>
      <c r="J246" s="223"/>
      <c r="K246" s="223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171</v>
      </c>
      <c r="AU246" s="233" t="s">
        <v>92</v>
      </c>
      <c r="AV246" s="13" t="s">
        <v>92</v>
      </c>
      <c r="AW246" s="13" t="s">
        <v>42</v>
      </c>
      <c r="AX246" s="13" t="s">
        <v>82</v>
      </c>
      <c r="AY246" s="233" t="s">
        <v>162</v>
      </c>
    </row>
    <row r="247" spans="1:51" s="13" customFormat="1" ht="12">
      <c r="A247" s="13"/>
      <c r="B247" s="222"/>
      <c r="C247" s="223"/>
      <c r="D247" s="224" t="s">
        <v>171</v>
      </c>
      <c r="E247" s="225" t="s">
        <v>44</v>
      </c>
      <c r="F247" s="226" t="s">
        <v>383</v>
      </c>
      <c r="G247" s="223"/>
      <c r="H247" s="227">
        <v>9080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171</v>
      </c>
      <c r="AU247" s="233" t="s">
        <v>92</v>
      </c>
      <c r="AV247" s="13" t="s">
        <v>92</v>
      </c>
      <c r="AW247" s="13" t="s">
        <v>42</v>
      </c>
      <c r="AX247" s="13" t="s">
        <v>82</v>
      </c>
      <c r="AY247" s="233" t="s">
        <v>162</v>
      </c>
    </row>
    <row r="248" spans="1:51" s="13" customFormat="1" ht="12">
      <c r="A248" s="13"/>
      <c r="B248" s="222"/>
      <c r="C248" s="223"/>
      <c r="D248" s="224" t="s">
        <v>171</v>
      </c>
      <c r="E248" s="225" t="s">
        <v>44</v>
      </c>
      <c r="F248" s="226" t="s">
        <v>384</v>
      </c>
      <c r="G248" s="223"/>
      <c r="H248" s="227">
        <v>12395</v>
      </c>
      <c r="I248" s="228"/>
      <c r="J248" s="223"/>
      <c r="K248" s="223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171</v>
      </c>
      <c r="AU248" s="233" t="s">
        <v>92</v>
      </c>
      <c r="AV248" s="13" t="s">
        <v>92</v>
      </c>
      <c r="AW248" s="13" t="s">
        <v>42</v>
      </c>
      <c r="AX248" s="13" t="s">
        <v>82</v>
      </c>
      <c r="AY248" s="233" t="s">
        <v>162</v>
      </c>
    </row>
    <row r="249" spans="1:51" s="13" customFormat="1" ht="12">
      <c r="A249" s="13"/>
      <c r="B249" s="222"/>
      <c r="C249" s="223"/>
      <c r="D249" s="224" t="s">
        <v>171</v>
      </c>
      <c r="E249" s="225" t="s">
        <v>44</v>
      </c>
      <c r="F249" s="226" t="s">
        <v>108</v>
      </c>
      <c r="G249" s="223"/>
      <c r="H249" s="227">
        <v>455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171</v>
      </c>
      <c r="AU249" s="233" t="s">
        <v>92</v>
      </c>
      <c r="AV249" s="13" t="s">
        <v>92</v>
      </c>
      <c r="AW249" s="13" t="s">
        <v>42</v>
      </c>
      <c r="AX249" s="13" t="s">
        <v>82</v>
      </c>
      <c r="AY249" s="233" t="s">
        <v>162</v>
      </c>
    </row>
    <row r="250" spans="1:51" s="13" customFormat="1" ht="12">
      <c r="A250" s="13"/>
      <c r="B250" s="222"/>
      <c r="C250" s="223"/>
      <c r="D250" s="224" t="s">
        <v>171</v>
      </c>
      <c r="E250" s="225" t="s">
        <v>44</v>
      </c>
      <c r="F250" s="226" t="s">
        <v>116</v>
      </c>
      <c r="G250" s="223"/>
      <c r="H250" s="227">
        <v>265.8</v>
      </c>
      <c r="I250" s="228"/>
      <c r="J250" s="223"/>
      <c r="K250" s="223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171</v>
      </c>
      <c r="AU250" s="233" t="s">
        <v>92</v>
      </c>
      <c r="AV250" s="13" t="s">
        <v>92</v>
      </c>
      <c r="AW250" s="13" t="s">
        <v>42</v>
      </c>
      <c r="AX250" s="13" t="s">
        <v>82</v>
      </c>
      <c r="AY250" s="233" t="s">
        <v>162</v>
      </c>
    </row>
    <row r="251" spans="1:51" s="14" customFormat="1" ht="12">
      <c r="A251" s="14"/>
      <c r="B251" s="234"/>
      <c r="C251" s="235"/>
      <c r="D251" s="224" t="s">
        <v>171</v>
      </c>
      <c r="E251" s="236" t="s">
        <v>44</v>
      </c>
      <c r="F251" s="237" t="s">
        <v>175</v>
      </c>
      <c r="G251" s="235"/>
      <c r="H251" s="238">
        <v>32344.8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171</v>
      </c>
      <c r="AU251" s="244" t="s">
        <v>92</v>
      </c>
      <c r="AV251" s="14" t="s">
        <v>169</v>
      </c>
      <c r="AW251" s="14" t="s">
        <v>42</v>
      </c>
      <c r="AX251" s="14" t="s">
        <v>90</v>
      </c>
      <c r="AY251" s="244" t="s">
        <v>162</v>
      </c>
    </row>
    <row r="252" spans="1:65" s="2" customFormat="1" ht="37.8" customHeight="1">
      <c r="A252" s="41"/>
      <c r="B252" s="42"/>
      <c r="C252" s="208" t="s">
        <v>385</v>
      </c>
      <c r="D252" s="209" t="s">
        <v>165</v>
      </c>
      <c r="E252" s="210" t="s">
        <v>386</v>
      </c>
      <c r="F252" s="211" t="s">
        <v>387</v>
      </c>
      <c r="G252" s="212" t="s">
        <v>110</v>
      </c>
      <c r="H252" s="213">
        <v>32344.8</v>
      </c>
      <c r="I252" s="214"/>
      <c r="J252" s="215">
        <f>ROUND(I252*H252,2)</f>
        <v>0</v>
      </c>
      <c r="K252" s="211" t="s">
        <v>168</v>
      </c>
      <c r="L252" s="47"/>
      <c r="M252" s="216" t="s">
        <v>44</v>
      </c>
      <c r="N252" s="217" t="s">
        <v>53</v>
      </c>
      <c r="O252" s="87"/>
      <c r="P252" s="218">
        <f>O252*H252</f>
        <v>0</v>
      </c>
      <c r="Q252" s="218">
        <v>0</v>
      </c>
      <c r="R252" s="218">
        <f>Q252*H252</f>
        <v>0</v>
      </c>
      <c r="S252" s="218">
        <v>0</v>
      </c>
      <c r="T252" s="219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0" t="s">
        <v>169</v>
      </c>
      <c r="AT252" s="220" t="s">
        <v>165</v>
      </c>
      <c r="AU252" s="220" t="s">
        <v>92</v>
      </c>
      <c r="AY252" s="19" t="s">
        <v>162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9" t="s">
        <v>90</v>
      </c>
      <c r="BK252" s="221">
        <f>ROUND(I252*H252,2)</f>
        <v>0</v>
      </c>
      <c r="BL252" s="19" t="s">
        <v>169</v>
      </c>
      <c r="BM252" s="220" t="s">
        <v>388</v>
      </c>
    </row>
    <row r="253" spans="1:51" s="13" customFormat="1" ht="12">
      <c r="A253" s="13"/>
      <c r="B253" s="222"/>
      <c r="C253" s="223"/>
      <c r="D253" s="224" t="s">
        <v>171</v>
      </c>
      <c r="E253" s="225" t="s">
        <v>44</v>
      </c>
      <c r="F253" s="226" t="s">
        <v>382</v>
      </c>
      <c r="G253" s="223"/>
      <c r="H253" s="227">
        <v>10149</v>
      </c>
      <c r="I253" s="228"/>
      <c r="J253" s="223"/>
      <c r="K253" s="223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171</v>
      </c>
      <c r="AU253" s="233" t="s">
        <v>92</v>
      </c>
      <c r="AV253" s="13" t="s">
        <v>92</v>
      </c>
      <c r="AW253" s="13" t="s">
        <v>42</v>
      </c>
      <c r="AX253" s="13" t="s">
        <v>82</v>
      </c>
      <c r="AY253" s="233" t="s">
        <v>162</v>
      </c>
    </row>
    <row r="254" spans="1:51" s="13" customFormat="1" ht="12">
      <c r="A254" s="13"/>
      <c r="B254" s="222"/>
      <c r="C254" s="223"/>
      <c r="D254" s="224" t="s">
        <v>171</v>
      </c>
      <c r="E254" s="225" t="s">
        <v>44</v>
      </c>
      <c r="F254" s="226" t="s">
        <v>383</v>
      </c>
      <c r="G254" s="223"/>
      <c r="H254" s="227">
        <v>9080</v>
      </c>
      <c r="I254" s="228"/>
      <c r="J254" s="223"/>
      <c r="K254" s="223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171</v>
      </c>
      <c r="AU254" s="233" t="s">
        <v>92</v>
      </c>
      <c r="AV254" s="13" t="s">
        <v>92</v>
      </c>
      <c r="AW254" s="13" t="s">
        <v>42</v>
      </c>
      <c r="AX254" s="13" t="s">
        <v>82</v>
      </c>
      <c r="AY254" s="233" t="s">
        <v>162</v>
      </c>
    </row>
    <row r="255" spans="1:51" s="13" customFormat="1" ht="12">
      <c r="A255" s="13"/>
      <c r="B255" s="222"/>
      <c r="C255" s="223"/>
      <c r="D255" s="224" t="s">
        <v>171</v>
      </c>
      <c r="E255" s="225" t="s">
        <v>44</v>
      </c>
      <c r="F255" s="226" t="s">
        <v>384</v>
      </c>
      <c r="G255" s="223"/>
      <c r="H255" s="227">
        <v>12395</v>
      </c>
      <c r="I255" s="228"/>
      <c r="J255" s="223"/>
      <c r="K255" s="223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171</v>
      </c>
      <c r="AU255" s="233" t="s">
        <v>92</v>
      </c>
      <c r="AV255" s="13" t="s">
        <v>92</v>
      </c>
      <c r="AW255" s="13" t="s">
        <v>42</v>
      </c>
      <c r="AX255" s="13" t="s">
        <v>82</v>
      </c>
      <c r="AY255" s="233" t="s">
        <v>162</v>
      </c>
    </row>
    <row r="256" spans="1:51" s="13" customFormat="1" ht="12">
      <c r="A256" s="13"/>
      <c r="B256" s="222"/>
      <c r="C256" s="223"/>
      <c r="D256" s="224" t="s">
        <v>171</v>
      </c>
      <c r="E256" s="225" t="s">
        <v>44</v>
      </c>
      <c r="F256" s="226" t="s">
        <v>108</v>
      </c>
      <c r="G256" s="223"/>
      <c r="H256" s="227">
        <v>455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171</v>
      </c>
      <c r="AU256" s="233" t="s">
        <v>92</v>
      </c>
      <c r="AV256" s="13" t="s">
        <v>92</v>
      </c>
      <c r="AW256" s="13" t="s">
        <v>42</v>
      </c>
      <c r="AX256" s="13" t="s">
        <v>82</v>
      </c>
      <c r="AY256" s="233" t="s">
        <v>162</v>
      </c>
    </row>
    <row r="257" spans="1:51" s="13" customFormat="1" ht="12">
      <c r="A257" s="13"/>
      <c r="B257" s="222"/>
      <c r="C257" s="223"/>
      <c r="D257" s="224" t="s">
        <v>171</v>
      </c>
      <c r="E257" s="225" t="s">
        <v>44</v>
      </c>
      <c r="F257" s="226" t="s">
        <v>116</v>
      </c>
      <c r="G257" s="223"/>
      <c r="H257" s="227">
        <v>265.8</v>
      </c>
      <c r="I257" s="228"/>
      <c r="J257" s="223"/>
      <c r="K257" s="223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171</v>
      </c>
      <c r="AU257" s="233" t="s">
        <v>92</v>
      </c>
      <c r="AV257" s="13" t="s">
        <v>92</v>
      </c>
      <c r="AW257" s="13" t="s">
        <v>42</v>
      </c>
      <c r="AX257" s="13" t="s">
        <v>82</v>
      </c>
      <c r="AY257" s="233" t="s">
        <v>162</v>
      </c>
    </row>
    <row r="258" spans="1:51" s="14" customFormat="1" ht="12">
      <c r="A258" s="14"/>
      <c r="B258" s="234"/>
      <c r="C258" s="235"/>
      <c r="D258" s="224" t="s">
        <v>171</v>
      </c>
      <c r="E258" s="236" t="s">
        <v>44</v>
      </c>
      <c r="F258" s="237" t="s">
        <v>175</v>
      </c>
      <c r="G258" s="235"/>
      <c r="H258" s="238">
        <v>32344.8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171</v>
      </c>
      <c r="AU258" s="244" t="s">
        <v>92</v>
      </c>
      <c r="AV258" s="14" t="s">
        <v>169</v>
      </c>
      <c r="AW258" s="14" t="s">
        <v>42</v>
      </c>
      <c r="AX258" s="14" t="s">
        <v>90</v>
      </c>
      <c r="AY258" s="244" t="s">
        <v>162</v>
      </c>
    </row>
    <row r="259" spans="1:65" s="2" customFormat="1" ht="16.5" customHeight="1">
      <c r="A259" s="41"/>
      <c r="B259" s="42"/>
      <c r="C259" s="267" t="s">
        <v>389</v>
      </c>
      <c r="D259" s="281" t="s">
        <v>275</v>
      </c>
      <c r="E259" s="268" t="s">
        <v>390</v>
      </c>
      <c r="F259" s="269" t="s">
        <v>391</v>
      </c>
      <c r="G259" s="270" t="s">
        <v>121</v>
      </c>
      <c r="H259" s="271">
        <v>1212.93</v>
      </c>
      <c r="I259" s="272"/>
      <c r="J259" s="273">
        <f>ROUND(I259*H259,2)</f>
        <v>0</v>
      </c>
      <c r="K259" s="269" t="s">
        <v>168</v>
      </c>
      <c r="L259" s="274"/>
      <c r="M259" s="275" t="s">
        <v>44</v>
      </c>
      <c r="N259" s="276" t="s">
        <v>53</v>
      </c>
      <c r="O259" s="87"/>
      <c r="P259" s="218">
        <f>O259*H259</f>
        <v>0</v>
      </c>
      <c r="Q259" s="218">
        <v>1</v>
      </c>
      <c r="R259" s="218">
        <f>Q259*H259</f>
        <v>1212.93</v>
      </c>
      <c r="S259" s="218">
        <v>0</v>
      </c>
      <c r="T259" s="219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0" t="s">
        <v>226</v>
      </c>
      <c r="AT259" s="220" t="s">
        <v>275</v>
      </c>
      <c r="AU259" s="220" t="s">
        <v>92</v>
      </c>
      <c r="AY259" s="19" t="s">
        <v>162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9" t="s">
        <v>90</v>
      </c>
      <c r="BK259" s="221">
        <f>ROUND(I259*H259,2)</f>
        <v>0</v>
      </c>
      <c r="BL259" s="19" t="s">
        <v>169</v>
      </c>
      <c r="BM259" s="220" t="s">
        <v>392</v>
      </c>
    </row>
    <row r="260" spans="1:51" s="13" customFormat="1" ht="12">
      <c r="A260" s="13"/>
      <c r="B260" s="222"/>
      <c r="C260" s="223"/>
      <c r="D260" s="224" t="s">
        <v>171</v>
      </c>
      <c r="E260" s="225" t="s">
        <v>44</v>
      </c>
      <c r="F260" s="226" t="s">
        <v>393</v>
      </c>
      <c r="G260" s="223"/>
      <c r="H260" s="227">
        <v>404.31</v>
      </c>
      <c r="I260" s="228"/>
      <c r="J260" s="223"/>
      <c r="K260" s="223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171</v>
      </c>
      <c r="AU260" s="233" t="s">
        <v>92</v>
      </c>
      <c r="AV260" s="13" t="s">
        <v>92</v>
      </c>
      <c r="AW260" s="13" t="s">
        <v>42</v>
      </c>
      <c r="AX260" s="13" t="s">
        <v>90</v>
      </c>
      <c r="AY260" s="233" t="s">
        <v>162</v>
      </c>
    </row>
    <row r="261" spans="1:51" s="13" customFormat="1" ht="12">
      <c r="A261" s="13"/>
      <c r="B261" s="222"/>
      <c r="C261" s="223"/>
      <c r="D261" s="224" t="s">
        <v>171</v>
      </c>
      <c r="E261" s="223"/>
      <c r="F261" s="226" t="s">
        <v>394</v>
      </c>
      <c r="G261" s="223"/>
      <c r="H261" s="227">
        <v>1212.93</v>
      </c>
      <c r="I261" s="228"/>
      <c r="J261" s="223"/>
      <c r="K261" s="223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171</v>
      </c>
      <c r="AU261" s="233" t="s">
        <v>92</v>
      </c>
      <c r="AV261" s="13" t="s">
        <v>92</v>
      </c>
      <c r="AW261" s="13" t="s">
        <v>4</v>
      </c>
      <c r="AX261" s="13" t="s">
        <v>90</v>
      </c>
      <c r="AY261" s="233" t="s">
        <v>162</v>
      </c>
    </row>
    <row r="262" spans="1:65" s="2" customFormat="1" ht="16.5" customHeight="1">
      <c r="A262" s="41"/>
      <c r="B262" s="42"/>
      <c r="C262" s="267" t="s">
        <v>395</v>
      </c>
      <c r="D262" s="281" t="s">
        <v>275</v>
      </c>
      <c r="E262" s="268" t="s">
        <v>396</v>
      </c>
      <c r="F262" s="269" t="s">
        <v>397</v>
      </c>
      <c r="G262" s="270" t="s">
        <v>121</v>
      </c>
      <c r="H262" s="271">
        <v>650.939</v>
      </c>
      <c r="I262" s="272"/>
      <c r="J262" s="273">
        <f>ROUND(I262*H262,2)</f>
        <v>0</v>
      </c>
      <c r="K262" s="269" t="s">
        <v>168</v>
      </c>
      <c r="L262" s="274"/>
      <c r="M262" s="275" t="s">
        <v>44</v>
      </c>
      <c r="N262" s="276" t="s">
        <v>53</v>
      </c>
      <c r="O262" s="87"/>
      <c r="P262" s="218">
        <f>O262*H262</f>
        <v>0</v>
      </c>
      <c r="Q262" s="218">
        <v>1</v>
      </c>
      <c r="R262" s="218">
        <f>Q262*H262</f>
        <v>650.939</v>
      </c>
      <c r="S262" s="218">
        <v>0</v>
      </c>
      <c r="T262" s="219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0" t="s">
        <v>226</v>
      </c>
      <c r="AT262" s="220" t="s">
        <v>275</v>
      </c>
      <c r="AU262" s="220" t="s">
        <v>92</v>
      </c>
      <c r="AY262" s="19" t="s">
        <v>162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9" t="s">
        <v>90</v>
      </c>
      <c r="BK262" s="221">
        <f>ROUND(I262*H262,2)</f>
        <v>0</v>
      </c>
      <c r="BL262" s="19" t="s">
        <v>169</v>
      </c>
      <c r="BM262" s="220" t="s">
        <v>398</v>
      </c>
    </row>
    <row r="263" spans="1:51" s="13" customFormat="1" ht="12">
      <c r="A263" s="13"/>
      <c r="B263" s="222"/>
      <c r="C263" s="223"/>
      <c r="D263" s="224" t="s">
        <v>171</v>
      </c>
      <c r="E263" s="225" t="s">
        <v>44</v>
      </c>
      <c r="F263" s="226" t="s">
        <v>399</v>
      </c>
      <c r="G263" s="223"/>
      <c r="H263" s="227">
        <v>283.017</v>
      </c>
      <c r="I263" s="228"/>
      <c r="J263" s="223"/>
      <c r="K263" s="223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171</v>
      </c>
      <c r="AU263" s="233" t="s">
        <v>92</v>
      </c>
      <c r="AV263" s="13" t="s">
        <v>92</v>
      </c>
      <c r="AW263" s="13" t="s">
        <v>42</v>
      </c>
      <c r="AX263" s="13" t="s">
        <v>90</v>
      </c>
      <c r="AY263" s="233" t="s">
        <v>162</v>
      </c>
    </row>
    <row r="264" spans="1:51" s="13" customFormat="1" ht="12">
      <c r="A264" s="13"/>
      <c r="B264" s="222"/>
      <c r="C264" s="223"/>
      <c r="D264" s="224" t="s">
        <v>171</v>
      </c>
      <c r="E264" s="223"/>
      <c r="F264" s="226" t="s">
        <v>400</v>
      </c>
      <c r="G264" s="223"/>
      <c r="H264" s="227">
        <v>650.939</v>
      </c>
      <c r="I264" s="228"/>
      <c r="J264" s="223"/>
      <c r="K264" s="223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171</v>
      </c>
      <c r="AU264" s="233" t="s">
        <v>92</v>
      </c>
      <c r="AV264" s="13" t="s">
        <v>92</v>
      </c>
      <c r="AW264" s="13" t="s">
        <v>4</v>
      </c>
      <c r="AX264" s="13" t="s">
        <v>90</v>
      </c>
      <c r="AY264" s="233" t="s">
        <v>162</v>
      </c>
    </row>
    <row r="265" spans="1:65" s="2" customFormat="1" ht="16.5" customHeight="1">
      <c r="A265" s="41"/>
      <c r="B265" s="42"/>
      <c r="C265" s="267" t="s">
        <v>401</v>
      </c>
      <c r="D265" s="281" t="s">
        <v>275</v>
      </c>
      <c r="E265" s="268" t="s">
        <v>402</v>
      </c>
      <c r="F265" s="269" t="s">
        <v>403</v>
      </c>
      <c r="G265" s="270" t="s">
        <v>121</v>
      </c>
      <c r="H265" s="271">
        <v>3234.48</v>
      </c>
      <c r="I265" s="272"/>
      <c r="J265" s="273">
        <f>ROUND(I265*H265,2)</f>
        <v>0</v>
      </c>
      <c r="K265" s="269" t="s">
        <v>168</v>
      </c>
      <c r="L265" s="274"/>
      <c r="M265" s="275" t="s">
        <v>44</v>
      </c>
      <c r="N265" s="276" t="s">
        <v>53</v>
      </c>
      <c r="O265" s="87"/>
      <c r="P265" s="218">
        <f>O265*H265</f>
        <v>0</v>
      </c>
      <c r="Q265" s="218">
        <v>1</v>
      </c>
      <c r="R265" s="218">
        <f>Q265*H265</f>
        <v>3234.48</v>
      </c>
      <c r="S265" s="218">
        <v>0</v>
      </c>
      <c r="T265" s="219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0" t="s">
        <v>226</v>
      </c>
      <c r="AT265" s="220" t="s">
        <v>275</v>
      </c>
      <c r="AU265" s="220" t="s">
        <v>92</v>
      </c>
      <c r="AY265" s="19" t="s">
        <v>162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9" t="s">
        <v>90</v>
      </c>
      <c r="BK265" s="221">
        <f>ROUND(I265*H265,2)</f>
        <v>0</v>
      </c>
      <c r="BL265" s="19" t="s">
        <v>169</v>
      </c>
      <c r="BM265" s="220" t="s">
        <v>404</v>
      </c>
    </row>
    <row r="266" spans="1:51" s="13" customFormat="1" ht="12">
      <c r="A266" s="13"/>
      <c r="B266" s="222"/>
      <c r="C266" s="223"/>
      <c r="D266" s="224" t="s">
        <v>171</v>
      </c>
      <c r="E266" s="225" t="s">
        <v>44</v>
      </c>
      <c r="F266" s="226" t="s">
        <v>405</v>
      </c>
      <c r="G266" s="223"/>
      <c r="H266" s="227">
        <v>3234.48</v>
      </c>
      <c r="I266" s="228"/>
      <c r="J266" s="223"/>
      <c r="K266" s="223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171</v>
      </c>
      <c r="AU266" s="233" t="s">
        <v>92</v>
      </c>
      <c r="AV266" s="13" t="s">
        <v>92</v>
      </c>
      <c r="AW266" s="13" t="s">
        <v>42</v>
      </c>
      <c r="AX266" s="13" t="s">
        <v>90</v>
      </c>
      <c r="AY266" s="233" t="s">
        <v>162</v>
      </c>
    </row>
    <row r="267" spans="1:65" s="2" customFormat="1" ht="24.15" customHeight="1">
      <c r="A267" s="41"/>
      <c r="B267" s="42"/>
      <c r="C267" s="208" t="s">
        <v>406</v>
      </c>
      <c r="D267" s="208" t="s">
        <v>165</v>
      </c>
      <c r="E267" s="210" t="s">
        <v>407</v>
      </c>
      <c r="F267" s="211" t="s">
        <v>408</v>
      </c>
      <c r="G267" s="212" t="s">
        <v>110</v>
      </c>
      <c r="H267" s="213">
        <v>6982.5</v>
      </c>
      <c r="I267" s="214"/>
      <c r="J267" s="215">
        <f>ROUND(I267*H267,2)</f>
        <v>0</v>
      </c>
      <c r="K267" s="211" t="s">
        <v>168</v>
      </c>
      <c r="L267" s="47"/>
      <c r="M267" s="216" t="s">
        <v>44</v>
      </c>
      <c r="N267" s="217" t="s">
        <v>53</v>
      </c>
      <c r="O267" s="87"/>
      <c r="P267" s="218">
        <f>O267*H267</f>
        <v>0</v>
      </c>
      <c r="Q267" s="218">
        <v>0.299</v>
      </c>
      <c r="R267" s="218">
        <f>Q267*H267</f>
        <v>2087.7675</v>
      </c>
      <c r="S267" s="218">
        <v>0</v>
      </c>
      <c r="T267" s="219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0" t="s">
        <v>169</v>
      </c>
      <c r="AT267" s="220" t="s">
        <v>165</v>
      </c>
      <c r="AU267" s="220" t="s">
        <v>92</v>
      </c>
      <c r="AY267" s="19" t="s">
        <v>162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9" t="s">
        <v>90</v>
      </c>
      <c r="BK267" s="221">
        <f>ROUND(I267*H267,2)</f>
        <v>0</v>
      </c>
      <c r="BL267" s="19" t="s">
        <v>169</v>
      </c>
      <c r="BM267" s="220" t="s">
        <v>409</v>
      </c>
    </row>
    <row r="268" spans="1:51" s="15" customFormat="1" ht="12">
      <c r="A268" s="15"/>
      <c r="B268" s="246"/>
      <c r="C268" s="247"/>
      <c r="D268" s="224" t="s">
        <v>171</v>
      </c>
      <c r="E268" s="248" t="s">
        <v>44</v>
      </c>
      <c r="F268" s="249" t="s">
        <v>410</v>
      </c>
      <c r="G268" s="247"/>
      <c r="H268" s="248" t="s">
        <v>44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171</v>
      </c>
      <c r="AU268" s="255" t="s">
        <v>92</v>
      </c>
      <c r="AV268" s="15" t="s">
        <v>90</v>
      </c>
      <c r="AW268" s="15" t="s">
        <v>42</v>
      </c>
      <c r="AX268" s="15" t="s">
        <v>82</v>
      </c>
      <c r="AY268" s="255" t="s">
        <v>162</v>
      </c>
    </row>
    <row r="269" spans="1:51" s="13" customFormat="1" ht="12">
      <c r="A269" s="13"/>
      <c r="B269" s="222"/>
      <c r="C269" s="223"/>
      <c r="D269" s="224" t="s">
        <v>171</v>
      </c>
      <c r="E269" s="225" t="s">
        <v>44</v>
      </c>
      <c r="F269" s="226" t="s">
        <v>411</v>
      </c>
      <c r="G269" s="223"/>
      <c r="H269" s="227">
        <v>2685</v>
      </c>
      <c r="I269" s="228"/>
      <c r="J269" s="223"/>
      <c r="K269" s="223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171</v>
      </c>
      <c r="AU269" s="233" t="s">
        <v>92</v>
      </c>
      <c r="AV269" s="13" t="s">
        <v>92</v>
      </c>
      <c r="AW269" s="13" t="s">
        <v>42</v>
      </c>
      <c r="AX269" s="13" t="s">
        <v>82</v>
      </c>
      <c r="AY269" s="233" t="s">
        <v>162</v>
      </c>
    </row>
    <row r="270" spans="1:51" s="13" customFormat="1" ht="12">
      <c r="A270" s="13"/>
      <c r="B270" s="222"/>
      <c r="C270" s="223"/>
      <c r="D270" s="224" t="s">
        <v>171</v>
      </c>
      <c r="E270" s="225" t="s">
        <v>44</v>
      </c>
      <c r="F270" s="226" t="s">
        <v>412</v>
      </c>
      <c r="G270" s="223"/>
      <c r="H270" s="227">
        <v>2475</v>
      </c>
      <c r="I270" s="228"/>
      <c r="J270" s="223"/>
      <c r="K270" s="223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171</v>
      </c>
      <c r="AU270" s="233" t="s">
        <v>92</v>
      </c>
      <c r="AV270" s="13" t="s">
        <v>92</v>
      </c>
      <c r="AW270" s="13" t="s">
        <v>42</v>
      </c>
      <c r="AX270" s="13" t="s">
        <v>82</v>
      </c>
      <c r="AY270" s="233" t="s">
        <v>162</v>
      </c>
    </row>
    <row r="271" spans="1:51" s="13" customFormat="1" ht="12">
      <c r="A271" s="13"/>
      <c r="B271" s="222"/>
      <c r="C271" s="223"/>
      <c r="D271" s="224" t="s">
        <v>171</v>
      </c>
      <c r="E271" s="225" t="s">
        <v>44</v>
      </c>
      <c r="F271" s="226" t="s">
        <v>413</v>
      </c>
      <c r="G271" s="223"/>
      <c r="H271" s="227">
        <v>1710</v>
      </c>
      <c r="I271" s="228"/>
      <c r="J271" s="223"/>
      <c r="K271" s="223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171</v>
      </c>
      <c r="AU271" s="233" t="s">
        <v>92</v>
      </c>
      <c r="AV271" s="13" t="s">
        <v>92</v>
      </c>
      <c r="AW271" s="13" t="s">
        <v>42</v>
      </c>
      <c r="AX271" s="13" t="s">
        <v>82</v>
      </c>
      <c r="AY271" s="233" t="s">
        <v>162</v>
      </c>
    </row>
    <row r="272" spans="1:51" s="13" customFormat="1" ht="12">
      <c r="A272" s="13"/>
      <c r="B272" s="222"/>
      <c r="C272" s="223"/>
      <c r="D272" s="224" t="s">
        <v>171</v>
      </c>
      <c r="E272" s="225" t="s">
        <v>44</v>
      </c>
      <c r="F272" s="226" t="s">
        <v>414</v>
      </c>
      <c r="G272" s="223"/>
      <c r="H272" s="227">
        <v>112.5</v>
      </c>
      <c r="I272" s="228"/>
      <c r="J272" s="223"/>
      <c r="K272" s="223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171</v>
      </c>
      <c r="AU272" s="233" t="s">
        <v>92</v>
      </c>
      <c r="AV272" s="13" t="s">
        <v>92</v>
      </c>
      <c r="AW272" s="13" t="s">
        <v>42</v>
      </c>
      <c r="AX272" s="13" t="s">
        <v>82</v>
      </c>
      <c r="AY272" s="233" t="s">
        <v>162</v>
      </c>
    </row>
    <row r="273" spans="1:51" s="14" customFormat="1" ht="12">
      <c r="A273" s="14"/>
      <c r="B273" s="234"/>
      <c r="C273" s="235"/>
      <c r="D273" s="224" t="s">
        <v>171</v>
      </c>
      <c r="E273" s="236" t="s">
        <v>44</v>
      </c>
      <c r="F273" s="237" t="s">
        <v>175</v>
      </c>
      <c r="G273" s="235"/>
      <c r="H273" s="238">
        <v>6982.5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171</v>
      </c>
      <c r="AU273" s="244" t="s">
        <v>92</v>
      </c>
      <c r="AV273" s="14" t="s">
        <v>169</v>
      </c>
      <c r="AW273" s="14" t="s">
        <v>42</v>
      </c>
      <c r="AX273" s="14" t="s">
        <v>90</v>
      </c>
      <c r="AY273" s="244" t="s">
        <v>162</v>
      </c>
    </row>
    <row r="274" spans="1:65" s="2" customFormat="1" ht="21.75" customHeight="1">
      <c r="A274" s="41"/>
      <c r="B274" s="42"/>
      <c r="C274" s="208" t="s">
        <v>415</v>
      </c>
      <c r="D274" s="208" t="s">
        <v>165</v>
      </c>
      <c r="E274" s="210" t="s">
        <v>416</v>
      </c>
      <c r="F274" s="211" t="s">
        <v>417</v>
      </c>
      <c r="G274" s="212" t="s">
        <v>110</v>
      </c>
      <c r="H274" s="213">
        <v>6982.5</v>
      </c>
      <c r="I274" s="214"/>
      <c r="J274" s="215">
        <f>ROUND(I274*H274,2)</f>
        <v>0</v>
      </c>
      <c r="K274" s="211" t="s">
        <v>168</v>
      </c>
      <c r="L274" s="47"/>
      <c r="M274" s="216" t="s">
        <v>44</v>
      </c>
      <c r="N274" s="217" t="s">
        <v>53</v>
      </c>
      <c r="O274" s="87"/>
      <c r="P274" s="218">
        <f>O274*H274</f>
        <v>0</v>
      </c>
      <c r="Q274" s="218">
        <v>0.138</v>
      </c>
      <c r="R274" s="218">
        <f>Q274*H274</f>
        <v>963.585</v>
      </c>
      <c r="S274" s="218">
        <v>0</v>
      </c>
      <c r="T274" s="219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0" t="s">
        <v>169</v>
      </c>
      <c r="AT274" s="220" t="s">
        <v>165</v>
      </c>
      <c r="AU274" s="220" t="s">
        <v>92</v>
      </c>
      <c r="AY274" s="19" t="s">
        <v>162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9" t="s">
        <v>90</v>
      </c>
      <c r="BK274" s="221">
        <f>ROUND(I274*H274,2)</f>
        <v>0</v>
      </c>
      <c r="BL274" s="19" t="s">
        <v>169</v>
      </c>
      <c r="BM274" s="220" t="s">
        <v>418</v>
      </c>
    </row>
    <row r="275" spans="1:51" s="15" customFormat="1" ht="12">
      <c r="A275" s="15"/>
      <c r="B275" s="246"/>
      <c r="C275" s="247"/>
      <c r="D275" s="224" t="s">
        <v>171</v>
      </c>
      <c r="E275" s="248" t="s">
        <v>44</v>
      </c>
      <c r="F275" s="249" t="s">
        <v>419</v>
      </c>
      <c r="G275" s="247"/>
      <c r="H275" s="248" t="s">
        <v>44</v>
      </c>
      <c r="I275" s="250"/>
      <c r="J275" s="247"/>
      <c r="K275" s="247"/>
      <c r="L275" s="251"/>
      <c r="M275" s="252"/>
      <c r="N275" s="253"/>
      <c r="O275" s="253"/>
      <c r="P275" s="253"/>
      <c r="Q275" s="253"/>
      <c r="R275" s="253"/>
      <c r="S275" s="253"/>
      <c r="T275" s="2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5" t="s">
        <v>171</v>
      </c>
      <c r="AU275" s="255" t="s">
        <v>92</v>
      </c>
      <c r="AV275" s="15" t="s">
        <v>90</v>
      </c>
      <c r="AW275" s="15" t="s">
        <v>42</v>
      </c>
      <c r="AX275" s="15" t="s">
        <v>82</v>
      </c>
      <c r="AY275" s="255" t="s">
        <v>162</v>
      </c>
    </row>
    <row r="276" spans="1:51" s="13" customFormat="1" ht="12">
      <c r="A276" s="13"/>
      <c r="B276" s="222"/>
      <c r="C276" s="223"/>
      <c r="D276" s="224" t="s">
        <v>171</v>
      </c>
      <c r="E276" s="225" t="s">
        <v>44</v>
      </c>
      <c r="F276" s="226" t="s">
        <v>411</v>
      </c>
      <c r="G276" s="223"/>
      <c r="H276" s="227">
        <v>2685</v>
      </c>
      <c r="I276" s="228"/>
      <c r="J276" s="223"/>
      <c r="K276" s="223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171</v>
      </c>
      <c r="AU276" s="233" t="s">
        <v>92</v>
      </c>
      <c r="AV276" s="13" t="s">
        <v>92</v>
      </c>
      <c r="AW276" s="13" t="s">
        <v>42</v>
      </c>
      <c r="AX276" s="13" t="s">
        <v>82</v>
      </c>
      <c r="AY276" s="233" t="s">
        <v>162</v>
      </c>
    </row>
    <row r="277" spans="1:51" s="13" customFormat="1" ht="12">
      <c r="A277" s="13"/>
      <c r="B277" s="222"/>
      <c r="C277" s="223"/>
      <c r="D277" s="224" t="s">
        <v>171</v>
      </c>
      <c r="E277" s="225" t="s">
        <v>44</v>
      </c>
      <c r="F277" s="226" t="s">
        <v>412</v>
      </c>
      <c r="G277" s="223"/>
      <c r="H277" s="227">
        <v>2475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171</v>
      </c>
      <c r="AU277" s="233" t="s">
        <v>92</v>
      </c>
      <c r="AV277" s="13" t="s">
        <v>92</v>
      </c>
      <c r="AW277" s="13" t="s">
        <v>42</v>
      </c>
      <c r="AX277" s="13" t="s">
        <v>82</v>
      </c>
      <c r="AY277" s="233" t="s">
        <v>162</v>
      </c>
    </row>
    <row r="278" spans="1:51" s="13" customFormat="1" ht="12">
      <c r="A278" s="13"/>
      <c r="B278" s="222"/>
      <c r="C278" s="223"/>
      <c r="D278" s="224" t="s">
        <v>171</v>
      </c>
      <c r="E278" s="225" t="s">
        <v>44</v>
      </c>
      <c r="F278" s="226" t="s">
        <v>413</v>
      </c>
      <c r="G278" s="223"/>
      <c r="H278" s="227">
        <v>1710</v>
      </c>
      <c r="I278" s="228"/>
      <c r="J278" s="223"/>
      <c r="K278" s="223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171</v>
      </c>
      <c r="AU278" s="233" t="s">
        <v>92</v>
      </c>
      <c r="AV278" s="13" t="s">
        <v>92</v>
      </c>
      <c r="AW278" s="13" t="s">
        <v>42</v>
      </c>
      <c r="AX278" s="13" t="s">
        <v>82</v>
      </c>
      <c r="AY278" s="233" t="s">
        <v>162</v>
      </c>
    </row>
    <row r="279" spans="1:51" s="13" customFormat="1" ht="12">
      <c r="A279" s="13"/>
      <c r="B279" s="222"/>
      <c r="C279" s="223"/>
      <c r="D279" s="224" t="s">
        <v>171</v>
      </c>
      <c r="E279" s="225" t="s">
        <v>44</v>
      </c>
      <c r="F279" s="226" t="s">
        <v>414</v>
      </c>
      <c r="G279" s="223"/>
      <c r="H279" s="227">
        <v>112.5</v>
      </c>
      <c r="I279" s="228"/>
      <c r="J279" s="223"/>
      <c r="K279" s="223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171</v>
      </c>
      <c r="AU279" s="233" t="s">
        <v>92</v>
      </c>
      <c r="AV279" s="13" t="s">
        <v>92</v>
      </c>
      <c r="AW279" s="13" t="s">
        <v>42</v>
      </c>
      <c r="AX279" s="13" t="s">
        <v>82</v>
      </c>
      <c r="AY279" s="233" t="s">
        <v>162</v>
      </c>
    </row>
    <row r="280" spans="1:51" s="14" customFormat="1" ht="12">
      <c r="A280" s="14"/>
      <c r="B280" s="234"/>
      <c r="C280" s="235"/>
      <c r="D280" s="224" t="s">
        <v>171</v>
      </c>
      <c r="E280" s="236" t="s">
        <v>44</v>
      </c>
      <c r="F280" s="237" t="s">
        <v>175</v>
      </c>
      <c r="G280" s="235"/>
      <c r="H280" s="238">
        <v>6982.5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171</v>
      </c>
      <c r="AU280" s="244" t="s">
        <v>92</v>
      </c>
      <c r="AV280" s="14" t="s">
        <v>169</v>
      </c>
      <c r="AW280" s="14" t="s">
        <v>42</v>
      </c>
      <c r="AX280" s="14" t="s">
        <v>90</v>
      </c>
      <c r="AY280" s="244" t="s">
        <v>162</v>
      </c>
    </row>
    <row r="281" spans="1:65" s="2" customFormat="1" ht="16.5" customHeight="1">
      <c r="A281" s="41"/>
      <c r="B281" s="42"/>
      <c r="C281" s="208" t="s">
        <v>420</v>
      </c>
      <c r="D281" s="245" t="s">
        <v>165</v>
      </c>
      <c r="E281" s="210" t="s">
        <v>421</v>
      </c>
      <c r="F281" s="211" t="s">
        <v>422</v>
      </c>
      <c r="G281" s="212" t="s">
        <v>110</v>
      </c>
      <c r="H281" s="213">
        <v>4659</v>
      </c>
      <c r="I281" s="214"/>
      <c r="J281" s="215">
        <f>ROUND(I281*H281,2)</f>
        <v>0</v>
      </c>
      <c r="K281" s="211" t="s">
        <v>168</v>
      </c>
      <c r="L281" s="47"/>
      <c r="M281" s="216" t="s">
        <v>44</v>
      </c>
      <c r="N281" s="217" t="s">
        <v>53</v>
      </c>
      <c r="O281" s="87"/>
      <c r="P281" s="218">
        <f>O281*H281</f>
        <v>0</v>
      </c>
      <c r="Q281" s="218">
        <v>0</v>
      </c>
      <c r="R281" s="218">
        <f>Q281*H281</f>
        <v>0</v>
      </c>
      <c r="S281" s="218">
        <v>0</v>
      </c>
      <c r="T281" s="219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0" t="s">
        <v>169</v>
      </c>
      <c r="AT281" s="220" t="s">
        <v>165</v>
      </c>
      <c r="AU281" s="220" t="s">
        <v>92</v>
      </c>
      <c r="AY281" s="19" t="s">
        <v>162</v>
      </c>
      <c r="BE281" s="221">
        <f>IF(N281="základní",J281,0)</f>
        <v>0</v>
      </c>
      <c r="BF281" s="221">
        <f>IF(N281="snížená",J281,0)</f>
        <v>0</v>
      </c>
      <c r="BG281" s="221">
        <f>IF(N281="zákl. přenesená",J281,0)</f>
        <v>0</v>
      </c>
      <c r="BH281" s="221">
        <f>IF(N281="sníž. přenesená",J281,0)</f>
        <v>0</v>
      </c>
      <c r="BI281" s="221">
        <f>IF(N281="nulová",J281,0)</f>
        <v>0</v>
      </c>
      <c r="BJ281" s="19" t="s">
        <v>90</v>
      </c>
      <c r="BK281" s="221">
        <f>ROUND(I281*H281,2)</f>
        <v>0</v>
      </c>
      <c r="BL281" s="19" t="s">
        <v>169</v>
      </c>
      <c r="BM281" s="220" t="s">
        <v>423</v>
      </c>
    </row>
    <row r="282" spans="1:51" s="13" customFormat="1" ht="12">
      <c r="A282" s="13"/>
      <c r="B282" s="222"/>
      <c r="C282" s="223"/>
      <c r="D282" s="224" t="s">
        <v>171</v>
      </c>
      <c r="E282" s="225" t="s">
        <v>44</v>
      </c>
      <c r="F282" s="226" t="s">
        <v>424</v>
      </c>
      <c r="G282" s="223"/>
      <c r="H282" s="227">
        <v>4659</v>
      </c>
      <c r="I282" s="228"/>
      <c r="J282" s="223"/>
      <c r="K282" s="223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171</v>
      </c>
      <c r="AU282" s="233" t="s">
        <v>92</v>
      </c>
      <c r="AV282" s="13" t="s">
        <v>92</v>
      </c>
      <c r="AW282" s="13" t="s">
        <v>42</v>
      </c>
      <c r="AX282" s="13" t="s">
        <v>90</v>
      </c>
      <c r="AY282" s="233" t="s">
        <v>162</v>
      </c>
    </row>
    <row r="283" spans="1:65" s="2" customFormat="1" ht="16.5" customHeight="1">
      <c r="A283" s="41"/>
      <c r="B283" s="42"/>
      <c r="C283" s="208" t="s">
        <v>425</v>
      </c>
      <c r="D283" s="245" t="s">
        <v>165</v>
      </c>
      <c r="E283" s="210" t="s">
        <v>426</v>
      </c>
      <c r="F283" s="211" t="s">
        <v>427</v>
      </c>
      <c r="G283" s="212" t="s">
        <v>110</v>
      </c>
      <c r="H283" s="213">
        <v>101761.6</v>
      </c>
      <c r="I283" s="214"/>
      <c r="J283" s="215">
        <f>ROUND(I283*H283,2)</f>
        <v>0</v>
      </c>
      <c r="K283" s="211" t="s">
        <v>168</v>
      </c>
      <c r="L283" s="47"/>
      <c r="M283" s="216" t="s">
        <v>44</v>
      </c>
      <c r="N283" s="217" t="s">
        <v>53</v>
      </c>
      <c r="O283" s="87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0" t="s">
        <v>169</v>
      </c>
      <c r="AT283" s="220" t="s">
        <v>165</v>
      </c>
      <c r="AU283" s="220" t="s">
        <v>92</v>
      </c>
      <c r="AY283" s="19" t="s">
        <v>162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9" t="s">
        <v>90</v>
      </c>
      <c r="BK283" s="221">
        <f>ROUND(I283*H283,2)</f>
        <v>0</v>
      </c>
      <c r="BL283" s="19" t="s">
        <v>169</v>
      </c>
      <c r="BM283" s="220" t="s">
        <v>428</v>
      </c>
    </row>
    <row r="284" spans="1:51" s="13" customFormat="1" ht="12">
      <c r="A284" s="13"/>
      <c r="B284" s="222"/>
      <c r="C284" s="223"/>
      <c r="D284" s="224" t="s">
        <v>171</v>
      </c>
      <c r="E284" s="225" t="s">
        <v>44</v>
      </c>
      <c r="F284" s="226" t="s">
        <v>429</v>
      </c>
      <c r="G284" s="223"/>
      <c r="H284" s="227">
        <v>6012</v>
      </c>
      <c r="I284" s="228"/>
      <c r="J284" s="223"/>
      <c r="K284" s="223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171</v>
      </c>
      <c r="AU284" s="233" t="s">
        <v>92</v>
      </c>
      <c r="AV284" s="13" t="s">
        <v>92</v>
      </c>
      <c r="AW284" s="13" t="s">
        <v>42</v>
      </c>
      <c r="AX284" s="13" t="s">
        <v>82</v>
      </c>
      <c r="AY284" s="233" t="s">
        <v>162</v>
      </c>
    </row>
    <row r="285" spans="1:51" s="13" customFormat="1" ht="12">
      <c r="A285" s="13"/>
      <c r="B285" s="222"/>
      <c r="C285" s="223"/>
      <c r="D285" s="224" t="s">
        <v>171</v>
      </c>
      <c r="E285" s="225" t="s">
        <v>44</v>
      </c>
      <c r="F285" s="226" t="s">
        <v>430</v>
      </c>
      <c r="G285" s="223"/>
      <c r="H285" s="227">
        <v>20298</v>
      </c>
      <c r="I285" s="228"/>
      <c r="J285" s="223"/>
      <c r="K285" s="223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171</v>
      </c>
      <c r="AU285" s="233" t="s">
        <v>92</v>
      </c>
      <c r="AV285" s="13" t="s">
        <v>92</v>
      </c>
      <c r="AW285" s="13" t="s">
        <v>42</v>
      </c>
      <c r="AX285" s="13" t="s">
        <v>82</v>
      </c>
      <c r="AY285" s="233" t="s">
        <v>162</v>
      </c>
    </row>
    <row r="286" spans="1:51" s="13" customFormat="1" ht="12">
      <c r="A286" s="13"/>
      <c r="B286" s="222"/>
      <c r="C286" s="223"/>
      <c r="D286" s="224" t="s">
        <v>171</v>
      </c>
      <c r="E286" s="225" t="s">
        <v>44</v>
      </c>
      <c r="F286" s="226" t="s">
        <v>431</v>
      </c>
      <c r="G286" s="223"/>
      <c r="H286" s="227">
        <v>18160</v>
      </c>
      <c r="I286" s="228"/>
      <c r="J286" s="223"/>
      <c r="K286" s="223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171</v>
      </c>
      <c r="AU286" s="233" t="s">
        <v>92</v>
      </c>
      <c r="AV286" s="13" t="s">
        <v>92</v>
      </c>
      <c r="AW286" s="13" t="s">
        <v>42</v>
      </c>
      <c r="AX286" s="13" t="s">
        <v>82</v>
      </c>
      <c r="AY286" s="233" t="s">
        <v>162</v>
      </c>
    </row>
    <row r="287" spans="1:51" s="13" customFormat="1" ht="12">
      <c r="A287" s="13"/>
      <c r="B287" s="222"/>
      <c r="C287" s="223"/>
      <c r="D287" s="224" t="s">
        <v>171</v>
      </c>
      <c r="E287" s="225" t="s">
        <v>44</v>
      </c>
      <c r="F287" s="226" t="s">
        <v>432</v>
      </c>
      <c r="G287" s="223"/>
      <c r="H287" s="227">
        <v>24790</v>
      </c>
      <c r="I287" s="228"/>
      <c r="J287" s="223"/>
      <c r="K287" s="223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171</v>
      </c>
      <c r="AU287" s="233" t="s">
        <v>92</v>
      </c>
      <c r="AV287" s="13" t="s">
        <v>92</v>
      </c>
      <c r="AW287" s="13" t="s">
        <v>42</v>
      </c>
      <c r="AX287" s="13" t="s">
        <v>82</v>
      </c>
      <c r="AY287" s="233" t="s">
        <v>162</v>
      </c>
    </row>
    <row r="288" spans="1:51" s="13" customFormat="1" ht="12">
      <c r="A288" s="13"/>
      <c r="B288" s="222"/>
      <c r="C288" s="223"/>
      <c r="D288" s="224" t="s">
        <v>171</v>
      </c>
      <c r="E288" s="225" t="s">
        <v>44</v>
      </c>
      <c r="F288" s="226" t="s">
        <v>433</v>
      </c>
      <c r="G288" s="223"/>
      <c r="H288" s="227">
        <v>910</v>
      </c>
      <c r="I288" s="228"/>
      <c r="J288" s="223"/>
      <c r="K288" s="223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171</v>
      </c>
      <c r="AU288" s="233" t="s">
        <v>92</v>
      </c>
      <c r="AV288" s="13" t="s">
        <v>92</v>
      </c>
      <c r="AW288" s="13" t="s">
        <v>42</v>
      </c>
      <c r="AX288" s="13" t="s">
        <v>82</v>
      </c>
      <c r="AY288" s="233" t="s">
        <v>162</v>
      </c>
    </row>
    <row r="289" spans="1:51" s="13" customFormat="1" ht="12">
      <c r="A289" s="13"/>
      <c r="B289" s="222"/>
      <c r="C289" s="223"/>
      <c r="D289" s="224" t="s">
        <v>171</v>
      </c>
      <c r="E289" s="225" t="s">
        <v>44</v>
      </c>
      <c r="F289" s="226" t="s">
        <v>434</v>
      </c>
      <c r="G289" s="223"/>
      <c r="H289" s="227">
        <v>31060</v>
      </c>
      <c r="I289" s="228"/>
      <c r="J289" s="223"/>
      <c r="K289" s="223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171</v>
      </c>
      <c r="AU289" s="233" t="s">
        <v>92</v>
      </c>
      <c r="AV289" s="13" t="s">
        <v>92</v>
      </c>
      <c r="AW289" s="13" t="s">
        <v>42</v>
      </c>
      <c r="AX289" s="13" t="s">
        <v>82</v>
      </c>
      <c r="AY289" s="233" t="s">
        <v>162</v>
      </c>
    </row>
    <row r="290" spans="1:51" s="13" customFormat="1" ht="12">
      <c r="A290" s="13"/>
      <c r="B290" s="222"/>
      <c r="C290" s="223"/>
      <c r="D290" s="224" t="s">
        <v>171</v>
      </c>
      <c r="E290" s="225" t="s">
        <v>44</v>
      </c>
      <c r="F290" s="226" t="s">
        <v>435</v>
      </c>
      <c r="G290" s="223"/>
      <c r="H290" s="227">
        <v>531.6</v>
      </c>
      <c r="I290" s="228"/>
      <c r="J290" s="223"/>
      <c r="K290" s="223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171</v>
      </c>
      <c r="AU290" s="233" t="s">
        <v>92</v>
      </c>
      <c r="AV290" s="13" t="s">
        <v>92</v>
      </c>
      <c r="AW290" s="13" t="s">
        <v>42</v>
      </c>
      <c r="AX290" s="13" t="s">
        <v>82</v>
      </c>
      <c r="AY290" s="233" t="s">
        <v>162</v>
      </c>
    </row>
    <row r="291" spans="1:51" s="14" customFormat="1" ht="12">
      <c r="A291" s="14"/>
      <c r="B291" s="234"/>
      <c r="C291" s="235"/>
      <c r="D291" s="224" t="s">
        <v>171</v>
      </c>
      <c r="E291" s="236" t="s">
        <v>44</v>
      </c>
      <c r="F291" s="237" t="s">
        <v>175</v>
      </c>
      <c r="G291" s="235"/>
      <c r="H291" s="238">
        <v>101761.6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171</v>
      </c>
      <c r="AU291" s="244" t="s">
        <v>92</v>
      </c>
      <c r="AV291" s="14" t="s">
        <v>169</v>
      </c>
      <c r="AW291" s="14" t="s">
        <v>42</v>
      </c>
      <c r="AX291" s="14" t="s">
        <v>90</v>
      </c>
      <c r="AY291" s="244" t="s">
        <v>162</v>
      </c>
    </row>
    <row r="292" spans="1:65" s="2" customFormat="1" ht="24.15" customHeight="1">
      <c r="A292" s="41"/>
      <c r="B292" s="42"/>
      <c r="C292" s="208" t="s">
        <v>436</v>
      </c>
      <c r="D292" s="245" t="s">
        <v>165</v>
      </c>
      <c r="E292" s="210" t="s">
        <v>437</v>
      </c>
      <c r="F292" s="211" t="s">
        <v>438</v>
      </c>
      <c r="G292" s="212" t="s">
        <v>110</v>
      </c>
      <c r="H292" s="213">
        <v>50880.8</v>
      </c>
      <c r="I292" s="214"/>
      <c r="J292" s="215">
        <f>ROUND(I292*H292,2)</f>
        <v>0</v>
      </c>
      <c r="K292" s="211" t="s">
        <v>168</v>
      </c>
      <c r="L292" s="47"/>
      <c r="M292" s="216" t="s">
        <v>44</v>
      </c>
      <c r="N292" s="217" t="s">
        <v>53</v>
      </c>
      <c r="O292" s="87"/>
      <c r="P292" s="218">
        <f>O292*H292</f>
        <v>0</v>
      </c>
      <c r="Q292" s="218">
        <v>0</v>
      </c>
      <c r="R292" s="218">
        <f>Q292*H292</f>
        <v>0</v>
      </c>
      <c r="S292" s="218">
        <v>0</v>
      </c>
      <c r="T292" s="219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0" t="s">
        <v>169</v>
      </c>
      <c r="AT292" s="220" t="s">
        <v>165</v>
      </c>
      <c r="AU292" s="220" t="s">
        <v>92</v>
      </c>
      <c r="AY292" s="19" t="s">
        <v>162</v>
      </c>
      <c r="BE292" s="221">
        <f>IF(N292="základní",J292,0)</f>
        <v>0</v>
      </c>
      <c r="BF292" s="221">
        <f>IF(N292="snížená",J292,0)</f>
        <v>0</v>
      </c>
      <c r="BG292" s="221">
        <f>IF(N292="zákl. přenesená",J292,0)</f>
        <v>0</v>
      </c>
      <c r="BH292" s="221">
        <f>IF(N292="sníž. přenesená",J292,0)</f>
        <v>0</v>
      </c>
      <c r="BI292" s="221">
        <f>IF(N292="nulová",J292,0)</f>
        <v>0</v>
      </c>
      <c r="BJ292" s="19" t="s">
        <v>90</v>
      </c>
      <c r="BK292" s="221">
        <f>ROUND(I292*H292,2)</f>
        <v>0</v>
      </c>
      <c r="BL292" s="19" t="s">
        <v>169</v>
      </c>
      <c r="BM292" s="220" t="s">
        <v>439</v>
      </c>
    </row>
    <row r="293" spans="1:51" s="15" customFormat="1" ht="12">
      <c r="A293" s="15"/>
      <c r="B293" s="246"/>
      <c r="C293" s="247"/>
      <c r="D293" s="224" t="s">
        <v>171</v>
      </c>
      <c r="E293" s="248" t="s">
        <v>44</v>
      </c>
      <c r="F293" s="249" t="s">
        <v>268</v>
      </c>
      <c r="G293" s="247"/>
      <c r="H293" s="248" t="s">
        <v>44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5" t="s">
        <v>171</v>
      </c>
      <c r="AU293" s="255" t="s">
        <v>92</v>
      </c>
      <c r="AV293" s="15" t="s">
        <v>90</v>
      </c>
      <c r="AW293" s="15" t="s">
        <v>42</v>
      </c>
      <c r="AX293" s="15" t="s">
        <v>82</v>
      </c>
      <c r="AY293" s="255" t="s">
        <v>162</v>
      </c>
    </row>
    <row r="294" spans="1:51" s="13" customFormat="1" ht="12">
      <c r="A294" s="13"/>
      <c r="B294" s="222"/>
      <c r="C294" s="223"/>
      <c r="D294" s="224" t="s">
        <v>171</v>
      </c>
      <c r="E294" s="225" t="s">
        <v>44</v>
      </c>
      <c r="F294" s="226" t="s">
        <v>440</v>
      </c>
      <c r="G294" s="223"/>
      <c r="H294" s="227">
        <v>3006</v>
      </c>
      <c r="I294" s="228"/>
      <c r="J294" s="223"/>
      <c r="K294" s="223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171</v>
      </c>
      <c r="AU294" s="233" t="s">
        <v>92</v>
      </c>
      <c r="AV294" s="13" t="s">
        <v>92</v>
      </c>
      <c r="AW294" s="13" t="s">
        <v>42</v>
      </c>
      <c r="AX294" s="13" t="s">
        <v>82</v>
      </c>
      <c r="AY294" s="233" t="s">
        <v>162</v>
      </c>
    </row>
    <row r="295" spans="1:51" s="13" customFormat="1" ht="12">
      <c r="A295" s="13"/>
      <c r="B295" s="222"/>
      <c r="C295" s="223"/>
      <c r="D295" s="224" t="s">
        <v>171</v>
      </c>
      <c r="E295" s="225" t="s">
        <v>44</v>
      </c>
      <c r="F295" s="226" t="s">
        <v>382</v>
      </c>
      <c r="G295" s="223"/>
      <c r="H295" s="227">
        <v>10149</v>
      </c>
      <c r="I295" s="228"/>
      <c r="J295" s="223"/>
      <c r="K295" s="223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171</v>
      </c>
      <c r="AU295" s="233" t="s">
        <v>92</v>
      </c>
      <c r="AV295" s="13" t="s">
        <v>92</v>
      </c>
      <c r="AW295" s="13" t="s">
        <v>42</v>
      </c>
      <c r="AX295" s="13" t="s">
        <v>82</v>
      </c>
      <c r="AY295" s="233" t="s">
        <v>162</v>
      </c>
    </row>
    <row r="296" spans="1:51" s="13" customFormat="1" ht="12">
      <c r="A296" s="13"/>
      <c r="B296" s="222"/>
      <c r="C296" s="223"/>
      <c r="D296" s="224" t="s">
        <v>171</v>
      </c>
      <c r="E296" s="225" t="s">
        <v>44</v>
      </c>
      <c r="F296" s="226" t="s">
        <v>383</v>
      </c>
      <c r="G296" s="223"/>
      <c r="H296" s="227">
        <v>9080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171</v>
      </c>
      <c r="AU296" s="233" t="s">
        <v>92</v>
      </c>
      <c r="AV296" s="13" t="s">
        <v>92</v>
      </c>
      <c r="AW296" s="13" t="s">
        <v>42</v>
      </c>
      <c r="AX296" s="13" t="s">
        <v>82</v>
      </c>
      <c r="AY296" s="233" t="s">
        <v>162</v>
      </c>
    </row>
    <row r="297" spans="1:51" s="13" customFormat="1" ht="12">
      <c r="A297" s="13"/>
      <c r="B297" s="222"/>
      <c r="C297" s="223"/>
      <c r="D297" s="224" t="s">
        <v>171</v>
      </c>
      <c r="E297" s="225" t="s">
        <v>44</v>
      </c>
      <c r="F297" s="226" t="s">
        <v>224</v>
      </c>
      <c r="G297" s="223"/>
      <c r="H297" s="227">
        <v>12395</v>
      </c>
      <c r="I297" s="228"/>
      <c r="J297" s="223"/>
      <c r="K297" s="223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171</v>
      </c>
      <c r="AU297" s="233" t="s">
        <v>92</v>
      </c>
      <c r="AV297" s="13" t="s">
        <v>92</v>
      </c>
      <c r="AW297" s="13" t="s">
        <v>42</v>
      </c>
      <c r="AX297" s="13" t="s">
        <v>82</v>
      </c>
      <c r="AY297" s="233" t="s">
        <v>162</v>
      </c>
    </row>
    <row r="298" spans="1:51" s="13" customFormat="1" ht="12">
      <c r="A298" s="13"/>
      <c r="B298" s="222"/>
      <c r="C298" s="223"/>
      <c r="D298" s="224" t="s">
        <v>171</v>
      </c>
      <c r="E298" s="225" t="s">
        <v>44</v>
      </c>
      <c r="F298" s="226" t="s">
        <v>108</v>
      </c>
      <c r="G298" s="223"/>
      <c r="H298" s="227">
        <v>455</v>
      </c>
      <c r="I298" s="228"/>
      <c r="J298" s="223"/>
      <c r="K298" s="223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171</v>
      </c>
      <c r="AU298" s="233" t="s">
        <v>92</v>
      </c>
      <c r="AV298" s="13" t="s">
        <v>92</v>
      </c>
      <c r="AW298" s="13" t="s">
        <v>42</v>
      </c>
      <c r="AX298" s="13" t="s">
        <v>82</v>
      </c>
      <c r="AY298" s="233" t="s">
        <v>162</v>
      </c>
    </row>
    <row r="299" spans="1:51" s="13" customFormat="1" ht="12">
      <c r="A299" s="13"/>
      <c r="B299" s="222"/>
      <c r="C299" s="223"/>
      <c r="D299" s="224" t="s">
        <v>171</v>
      </c>
      <c r="E299" s="225" t="s">
        <v>44</v>
      </c>
      <c r="F299" s="226" t="s">
        <v>209</v>
      </c>
      <c r="G299" s="223"/>
      <c r="H299" s="227">
        <v>15530</v>
      </c>
      <c r="I299" s="228"/>
      <c r="J299" s="223"/>
      <c r="K299" s="223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171</v>
      </c>
      <c r="AU299" s="233" t="s">
        <v>92</v>
      </c>
      <c r="AV299" s="13" t="s">
        <v>92</v>
      </c>
      <c r="AW299" s="13" t="s">
        <v>42</v>
      </c>
      <c r="AX299" s="13" t="s">
        <v>82</v>
      </c>
      <c r="AY299" s="233" t="s">
        <v>162</v>
      </c>
    </row>
    <row r="300" spans="1:51" s="13" customFormat="1" ht="12">
      <c r="A300" s="13"/>
      <c r="B300" s="222"/>
      <c r="C300" s="223"/>
      <c r="D300" s="224" t="s">
        <v>171</v>
      </c>
      <c r="E300" s="225" t="s">
        <v>44</v>
      </c>
      <c r="F300" s="226" t="s">
        <v>116</v>
      </c>
      <c r="G300" s="223"/>
      <c r="H300" s="227">
        <v>265.8</v>
      </c>
      <c r="I300" s="228"/>
      <c r="J300" s="223"/>
      <c r="K300" s="223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171</v>
      </c>
      <c r="AU300" s="233" t="s">
        <v>92</v>
      </c>
      <c r="AV300" s="13" t="s">
        <v>92</v>
      </c>
      <c r="AW300" s="13" t="s">
        <v>42</v>
      </c>
      <c r="AX300" s="13" t="s">
        <v>82</v>
      </c>
      <c r="AY300" s="233" t="s">
        <v>162</v>
      </c>
    </row>
    <row r="301" spans="1:51" s="14" customFormat="1" ht="12">
      <c r="A301" s="14"/>
      <c r="B301" s="234"/>
      <c r="C301" s="235"/>
      <c r="D301" s="224" t="s">
        <v>171</v>
      </c>
      <c r="E301" s="236" t="s">
        <v>44</v>
      </c>
      <c r="F301" s="237" t="s">
        <v>175</v>
      </c>
      <c r="G301" s="235"/>
      <c r="H301" s="238">
        <v>50880.8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171</v>
      </c>
      <c r="AU301" s="244" t="s">
        <v>92</v>
      </c>
      <c r="AV301" s="14" t="s">
        <v>169</v>
      </c>
      <c r="AW301" s="14" t="s">
        <v>42</v>
      </c>
      <c r="AX301" s="14" t="s">
        <v>90</v>
      </c>
      <c r="AY301" s="244" t="s">
        <v>162</v>
      </c>
    </row>
    <row r="302" spans="1:65" s="2" customFormat="1" ht="24.15" customHeight="1">
      <c r="A302" s="41"/>
      <c r="B302" s="42"/>
      <c r="C302" s="208" t="s">
        <v>441</v>
      </c>
      <c r="D302" s="245" t="s">
        <v>165</v>
      </c>
      <c r="E302" s="210" t="s">
        <v>442</v>
      </c>
      <c r="F302" s="211" t="s">
        <v>443</v>
      </c>
      <c r="G302" s="212" t="s">
        <v>110</v>
      </c>
      <c r="H302" s="213">
        <v>50880.8</v>
      </c>
      <c r="I302" s="214"/>
      <c r="J302" s="215">
        <f>ROUND(I302*H302,2)</f>
        <v>0</v>
      </c>
      <c r="K302" s="211" t="s">
        <v>168</v>
      </c>
      <c r="L302" s="47"/>
      <c r="M302" s="216" t="s">
        <v>44</v>
      </c>
      <c r="N302" s="217" t="s">
        <v>53</v>
      </c>
      <c r="O302" s="87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0" t="s">
        <v>169</v>
      </c>
      <c r="AT302" s="220" t="s">
        <v>165</v>
      </c>
      <c r="AU302" s="220" t="s">
        <v>92</v>
      </c>
      <c r="AY302" s="19" t="s">
        <v>162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19" t="s">
        <v>90</v>
      </c>
      <c r="BK302" s="221">
        <f>ROUND(I302*H302,2)</f>
        <v>0</v>
      </c>
      <c r="BL302" s="19" t="s">
        <v>169</v>
      </c>
      <c r="BM302" s="220" t="s">
        <v>444</v>
      </c>
    </row>
    <row r="303" spans="1:51" s="15" customFormat="1" ht="12">
      <c r="A303" s="15"/>
      <c r="B303" s="246"/>
      <c r="C303" s="247"/>
      <c r="D303" s="224" t="s">
        <v>171</v>
      </c>
      <c r="E303" s="248" t="s">
        <v>44</v>
      </c>
      <c r="F303" s="249" t="s">
        <v>268</v>
      </c>
      <c r="G303" s="247"/>
      <c r="H303" s="248" t="s">
        <v>44</v>
      </c>
      <c r="I303" s="250"/>
      <c r="J303" s="247"/>
      <c r="K303" s="247"/>
      <c r="L303" s="251"/>
      <c r="M303" s="252"/>
      <c r="N303" s="253"/>
      <c r="O303" s="253"/>
      <c r="P303" s="253"/>
      <c r="Q303" s="253"/>
      <c r="R303" s="253"/>
      <c r="S303" s="253"/>
      <c r="T303" s="25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5" t="s">
        <v>171</v>
      </c>
      <c r="AU303" s="255" t="s">
        <v>92</v>
      </c>
      <c r="AV303" s="15" t="s">
        <v>90</v>
      </c>
      <c r="AW303" s="15" t="s">
        <v>42</v>
      </c>
      <c r="AX303" s="15" t="s">
        <v>82</v>
      </c>
      <c r="AY303" s="255" t="s">
        <v>162</v>
      </c>
    </row>
    <row r="304" spans="1:51" s="13" customFormat="1" ht="12">
      <c r="A304" s="13"/>
      <c r="B304" s="222"/>
      <c r="C304" s="223"/>
      <c r="D304" s="224" t="s">
        <v>171</v>
      </c>
      <c r="E304" s="225" t="s">
        <v>44</v>
      </c>
      <c r="F304" s="226" t="s">
        <v>440</v>
      </c>
      <c r="G304" s="223"/>
      <c r="H304" s="227">
        <v>3006</v>
      </c>
      <c r="I304" s="228"/>
      <c r="J304" s="223"/>
      <c r="K304" s="223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171</v>
      </c>
      <c r="AU304" s="233" t="s">
        <v>92</v>
      </c>
      <c r="AV304" s="13" t="s">
        <v>92</v>
      </c>
      <c r="AW304" s="13" t="s">
        <v>42</v>
      </c>
      <c r="AX304" s="13" t="s">
        <v>82</v>
      </c>
      <c r="AY304" s="233" t="s">
        <v>162</v>
      </c>
    </row>
    <row r="305" spans="1:51" s="13" customFormat="1" ht="12">
      <c r="A305" s="13"/>
      <c r="B305" s="222"/>
      <c r="C305" s="223"/>
      <c r="D305" s="224" t="s">
        <v>171</v>
      </c>
      <c r="E305" s="225" t="s">
        <v>44</v>
      </c>
      <c r="F305" s="226" t="s">
        <v>382</v>
      </c>
      <c r="G305" s="223"/>
      <c r="H305" s="227">
        <v>10149</v>
      </c>
      <c r="I305" s="228"/>
      <c r="J305" s="223"/>
      <c r="K305" s="223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171</v>
      </c>
      <c r="AU305" s="233" t="s">
        <v>92</v>
      </c>
      <c r="AV305" s="13" t="s">
        <v>92</v>
      </c>
      <c r="AW305" s="13" t="s">
        <v>42</v>
      </c>
      <c r="AX305" s="13" t="s">
        <v>82</v>
      </c>
      <c r="AY305" s="233" t="s">
        <v>162</v>
      </c>
    </row>
    <row r="306" spans="1:51" s="13" customFormat="1" ht="12">
      <c r="A306" s="13"/>
      <c r="B306" s="222"/>
      <c r="C306" s="223"/>
      <c r="D306" s="224" t="s">
        <v>171</v>
      </c>
      <c r="E306" s="225" t="s">
        <v>44</v>
      </c>
      <c r="F306" s="226" t="s">
        <v>383</v>
      </c>
      <c r="G306" s="223"/>
      <c r="H306" s="227">
        <v>9080</v>
      </c>
      <c r="I306" s="228"/>
      <c r="J306" s="223"/>
      <c r="K306" s="223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171</v>
      </c>
      <c r="AU306" s="233" t="s">
        <v>92</v>
      </c>
      <c r="AV306" s="13" t="s">
        <v>92</v>
      </c>
      <c r="AW306" s="13" t="s">
        <v>42</v>
      </c>
      <c r="AX306" s="13" t="s">
        <v>82</v>
      </c>
      <c r="AY306" s="233" t="s">
        <v>162</v>
      </c>
    </row>
    <row r="307" spans="1:51" s="13" customFormat="1" ht="12">
      <c r="A307" s="13"/>
      <c r="B307" s="222"/>
      <c r="C307" s="223"/>
      <c r="D307" s="224" t="s">
        <v>171</v>
      </c>
      <c r="E307" s="225" t="s">
        <v>44</v>
      </c>
      <c r="F307" s="226" t="s">
        <v>224</v>
      </c>
      <c r="G307" s="223"/>
      <c r="H307" s="227">
        <v>12395</v>
      </c>
      <c r="I307" s="228"/>
      <c r="J307" s="223"/>
      <c r="K307" s="223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171</v>
      </c>
      <c r="AU307" s="233" t="s">
        <v>92</v>
      </c>
      <c r="AV307" s="13" t="s">
        <v>92</v>
      </c>
      <c r="AW307" s="13" t="s">
        <v>42</v>
      </c>
      <c r="AX307" s="13" t="s">
        <v>82</v>
      </c>
      <c r="AY307" s="233" t="s">
        <v>162</v>
      </c>
    </row>
    <row r="308" spans="1:51" s="13" customFormat="1" ht="12">
      <c r="A308" s="13"/>
      <c r="B308" s="222"/>
      <c r="C308" s="223"/>
      <c r="D308" s="224" t="s">
        <v>171</v>
      </c>
      <c r="E308" s="225" t="s">
        <v>44</v>
      </c>
      <c r="F308" s="226" t="s">
        <v>108</v>
      </c>
      <c r="G308" s="223"/>
      <c r="H308" s="227">
        <v>455</v>
      </c>
      <c r="I308" s="228"/>
      <c r="J308" s="223"/>
      <c r="K308" s="223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171</v>
      </c>
      <c r="AU308" s="233" t="s">
        <v>92</v>
      </c>
      <c r="AV308" s="13" t="s">
        <v>92</v>
      </c>
      <c r="AW308" s="13" t="s">
        <v>42</v>
      </c>
      <c r="AX308" s="13" t="s">
        <v>82</v>
      </c>
      <c r="AY308" s="233" t="s">
        <v>162</v>
      </c>
    </row>
    <row r="309" spans="1:51" s="13" customFormat="1" ht="12">
      <c r="A309" s="13"/>
      <c r="B309" s="222"/>
      <c r="C309" s="223"/>
      <c r="D309" s="224" t="s">
        <v>171</v>
      </c>
      <c r="E309" s="225" t="s">
        <v>44</v>
      </c>
      <c r="F309" s="226" t="s">
        <v>209</v>
      </c>
      <c r="G309" s="223"/>
      <c r="H309" s="227">
        <v>15530</v>
      </c>
      <c r="I309" s="228"/>
      <c r="J309" s="223"/>
      <c r="K309" s="223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171</v>
      </c>
      <c r="AU309" s="233" t="s">
        <v>92</v>
      </c>
      <c r="AV309" s="13" t="s">
        <v>92</v>
      </c>
      <c r="AW309" s="13" t="s">
        <v>42</v>
      </c>
      <c r="AX309" s="13" t="s">
        <v>82</v>
      </c>
      <c r="AY309" s="233" t="s">
        <v>162</v>
      </c>
    </row>
    <row r="310" spans="1:51" s="13" customFormat="1" ht="12">
      <c r="A310" s="13"/>
      <c r="B310" s="222"/>
      <c r="C310" s="223"/>
      <c r="D310" s="224" t="s">
        <v>171</v>
      </c>
      <c r="E310" s="225" t="s">
        <v>44</v>
      </c>
      <c r="F310" s="226" t="s">
        <v>116</v>
      </c>
      <c r="G310" s="223"/>
      <c r="H310" s="227">
        <v>265.8</v>
      </c>
      <c r="I310" s="228"/>
      <c r="J310" s="223"/>
      <c r="K310" s="223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171</v>
      </c>
      <c r="AU310" s="233" t="s">
        <v>92</v>
      </c>
      <c r="AV310" s="13" t="s">
        <v>92</v>
      </c>
      <c r="AW310" s="13" t="s">
        <v>42</v>
      </c>
      <c r="AX310" s="13" t="s">
        <v>82</v>
      </c>
      <c r="AY310" s="233" t="s">
        <v>162</v>
      </c>
    </row>
    <row r="311" spans="1:51" s="14" customFormat="1" ht="12">
      <c r="A311" s="14"/>
      <c r="B311" s="234"/>
      <c r="C311" s="235"/>
      <c r="D311" s="224" t="s">
        <v>171</v>
      </c>
      <c r="E311" s="236" t="s">
        <v>44</v>
      </c>
      <c r="F311" s="237" t="s">
        <v>175</v>
      </c>
      <c r="G311" s="235"/>
      <c r="H311" s="238">
        <v>50880.8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171</v>
      </c>
      <c r="AU311" s="244" t="s">
        <v>92</v>
      </c>
      <c r="AV311" s="14" t="s">
        <v>169</v>
      </c>
      <c r="AW311" s="14" t="s">
        <v>42</v>
      </c>
      <c r="AX311" s="14" t="s">
        <v>90</v>
      </c>
      <c r="AY311" s="244" t="s">
        <v>162</v>
      </c>
    </row>
    <row r="312" spans="1:65" s="2" customFormat="1" ht="24.15" customHeight="1">
      <c r="A312" s="41"/>
      <c r="B312" s="42"/>
      <c r="C312" s="208" t="s">
        <v>445</v>
      </c>
      <c r="D312" s="208" t="s">
        <v>165</v>
      </c>
      <c r="E312" s="210" t="s">
        <v>446</v>
      </c>
      <c r="F312" s="211" t="s">
        <v>447</v>
      </c>
      <c r="G312" s="212" t="s">
        <v>110</v>
      </c>
      <c r="H312" s="213">
        <v>21.5</v>
      </c>
      <c r="I312" s="214"/>
      <c r="J312" s="215">
        <f>ROUND(I312*H312,2)</f>
        <v>0</v>
      </c>
      <c r="K312" s="211" t="s">
        <v>168</v>
      </c>
      <c r="L312" s="47"/>
      <c r="M312" s="216" t="s">
        <v>44</v>
      </c>
      <c r="N312" s="217" t="s">
        <v>53</v>
      </c>
      <c r="O312" s="87"/>
      <c r="P312" s="218">
        <f>O312*H312</f>
        <v>0</v>
      </c>
      <c r="Q312" s="218">
        <v>0.8566</v>
      </c>
      <c r="R312" s="218">
        <f>Q312*H312</f>
        <v>18.416900000000002</v>
      </c>
      <c r="S312" s="218">
        <v>0</v>
      </c>
      <c r="T312" s="219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0" t="s">
        <v>169</v>
      </c>
      <c r="AT312" s="220" t="s">
        <v>165</v>
      </c>
      <c r="AU312" s="220" t="s">
        <v>92</v>
      </c>
      <c r="AY312" s="19" t="s">
        <v>162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19" t="s">
        <v>90</v>
      </c>
      <c r="BK312" s="221">
        <f>ROUND(I312*H312,2)</f>
        <v>0</v>
      </c>
      <c r="BL312" s="19" t="s">
        <v>169</v>
      </c>
      <c r="BM312" s="220" t="s">
        <v>448</v>
      </c>
    </row>
    <row r="313" spans="1:51" s="13" customFormat="1" ht="12">
      <c r="A313" s="13"/>
      <c r="B313" s="222"/>
      <c r="C313" s="223"/>
      <c r="D313" s="224" t="s">
        <v>171</v>
      </c>
      <c r="E313" s="225" t="s">
        <v>44</v>
      </c>
      <c r="F313" s="226" t="s">
        <v>449</v>
      </c>
      <c r="G313" s="223"/>
      <c r="H313" s="227">
        <v>20</v>
      </c>
      <c r="I313" s="228"/>
      <c r="J313" s="223"/>
      <c r="K313" s="223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171</v>
      </c>
      <c r="AU313" s="233" t="s">
        <v>92</v>
      </c>
      <c r="AV313" s="13" t="s">
        <v>92</v>
      </c>
      <c r="AW313" s="13" t="s">
        <v>42</v>
      </c>
      <c r="AX313" s="13" t="s">
        <v>82</v>
      </c>
      <c r="AY313" s="233" t="s">
        <v>162</v>
      </c>
    </row>
    <row r="314" spans="1:51" s="13" customFormat="1" ht="12">
      <c r="A314" s="13"/>
      <c r="B314" s="222"/>
      <c r="C314" s="223"/>
      <c r="D314" s="224" t="s">
        <v>171</v>
      </c>
      <c r="E314" s="225" t="s">
        <v>44</v>
      </c>
      <c r="F314" s="226" t="s">
        <v>450</v>
      </c>
      <c r="G314" s="223"/>
      <c r="H314" s="227">
        <v>1.5</v>
      </c>
      <c r="I314" s="228"/>
      <c r="J314" s="223"/>
      <c r="K314" s="223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171</v>
      </c>
      <c r="AU314" s="233" t="s">
        <v>92</v>
      </c>
      <c r="AV314" s="13" t="s">
        <v>92</v>
      </c>
      <c r="AW314" s="13" t="s">
        <v>42</v>
      </c>
      <c r="AX314" s="13" t="s">
        <v>82</v>
      </c>
      <c r="AY314" s="233" t="s">
        <v>162</v>
      </c>
    </row>
    <row r="315" spans="1:51" s="14" customFormat="1" ht="12">
      <c r="A315" s="14"/>
      <c r="B315" s="234"/>
      <c r="C315" s="235"/>
      <c r="D315" s="224" t="s">
        <v>171</v>
      </c>
      <c r="E315" s="236" t="s">
        <v>44</v>
      </c>
      <c r="F315" s="237" t="s">
        <v>175</v>
      </c>
      <c r="G315" s="235"/>
      <c r="H315" s="238">
        <v>21.5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171</v>
      </c>
      <c r="AU315" s="244" t="s">
        <v>92</v>
      </c>
      <c r="AV315" s="14" t="s">
        <v>169</v>
      </c>
      <c r="AW315" s="14" t="s">
        <v>42</v>
      </c>
      <c r="AX315" s="14" t="s">
        <v>90</v>
      </c>
      <c r="AY315" s="244" t="s">
        <v>162</v>
      </c>
    </row>
    <row r="316" spans="1:63" s="12" customFormat="1" ht="22.8" customHeight="1">
      <c r="A316" s="12"/>
      <c r="B316" s="192"/>
      <c r="C316" s="193"/>
      <c r="D316" s="194" t="s">
        <v>81</v>
      </c>
      <c r="E316" s="206" t="s">
        <v>226</v>
      </c>
      <c r="F316" s="206" t="s">
        <v>451</v>
      </c>
      <c r="G316" s="193"/>
      <c r="H316" s="193"/>
      <c r="I316" s="196"/>
      <c r="J316" s="207">
        <f>BK316</f>
        <v>0</v>
      </c>
      <c r="K316" s="193"/>
      <c r="L316" s="198"/>
      <c r="M316" s="199"/>
      <c r="N316" s="200"/>
      <c r="O316" s="200"/>
      <c r="P316" s="201">
        <f>SUM(P317:P324)</f>
        <v>0</v>
      </c>
      <c r="Q316" s="200"/>
      <c r="R316" s="201">
        <f>SUM(R317:R324)</f>
        <v>28.2714</v>
      </c>
      <c r="S316" s="200"/>
      <c r="T316" s="202">
        <f>SUM(T317:T324)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3" t="s">
        <v>90</v>
      </c>
      <c r="AT316" s="204" t="s">
        <v>81</v>
      </c>
      <c r="AU316" s="204" t="s">
        <v>90</v>
      </c>
      <c r="AY316" s="203" t="s">
        <v>162</v>
      </c>
      <c r="BK316" s="205">
        <f>SUM(BK317:BK324)</f>
        <v>0</v>
      </c>
    </row>
    <row r="317" spans="1:65" s="2" customFormat="1" ht="16.5" customHeight="1">
      <c r="A317" s="41"/>
      <c r="B317" s="42"/>
      <c r="C317" s="208" t="s">
        <v>452</v>
      </c>
      <c r="D317" s="208" t="s">
        <v>165</v>
      </c>
      <c r="E317" s="210" t="s">
        <v>453</v>
      </c>
      <c r="F317" s="211" t="s">
        <v>454</v>
      </c>
      <c r="G317" s="212" t="s">
        <v>455</v>
      </c>
      <c r="H317" s="213">
        <v>2</v>
      </c>
      <c r="I317" s="214"/>
      <c r="J317" s="215">
        <f>ROUND(I317*H317,2)</f>
        <v>0</v>
      </c>
      <c r="K317" s="211" t="s">
        <v>168</v>
      </c>
      <c r="L317" s="47"/>
      <c r="M317" s="216" t="s">
        <v>44</v>
      </c>
      <c r="N317" s="217" t="s">
        <v>53</v>
      </c>
      <c r="O317" s="87"/>
      <c r="P317" s="218">
        <f>O317*H317</f>
        <v>0</v>
      </c>
      <c r="Q317" s="218">
        <v>0.3409</v>
      </c>
      <c r="R317" s="218">
        <f>Q317*H317</f>
        <v>0.6818</v>
      </c>
      <c r="S317" s="218">
        <v>0</v>
      </c>
      <c r="T317" s="219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20" t="s">
        <v>169</v>
      </c>
      <c r="AT317" s="220" t="s">
        <v>165</v>
      </c>
      <c r="AU317" s="220" t="s">
        <v>92</v>
      </c>
      <c r="AY317" s="19" t="s">
        <v>162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9" t="s">
        <v>90</v>
      </c>
      <c r="BK317" s="221">
        <f>ROUND(I317*H317,2)</f>
        <v>0</v>
      </c>
      <c r="BL317" s="19" t="s">
        <v>169</v>
      </c>
      <c r="BM317" s="220" t="s">
        <v>456</v>
      </c>
    </row>
    <row r="318" spans="1:51" s="13" customFormat="1" ht="12">
      <c r="A318" s="13"/>
      <c r="B318" s="222"/>
      <c r="C318" s="223"/>
      <c r="D318" s="224" t="s">
        <v>171</v>
      </c>
      <c r="E318" s="225" t="s">
        <v>44</v>
      </c>
      <c r="F318" s="226" t="s">
        <v>457</v>
      </c>
      <c r="G318" s="223"/>
      <c r="H318" s="227">
        <v>2</v>
      </c>
      <c r="I318" s="228"/>
      <c r="J318" s="223"/>
      <c r="K318" s="223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171</v>
      </c>
      <c r="AU318" s="233" t="s">
        <v>92</v>
      </c>
      <c r="AV318" s="13" t="s">
        <v>92</v>
      </c>
      <c r="AW318" s="13" t="s">
        <v>42</v>
      </c>
      <c r="AX318" s="13" t="s">
        <v>90</v>
      </c>
      <c r="AY318" s="233" t="s">
        <v>162</v>
      </c>
    </row>
    <row r="319" spans="1:65" s="2" customFormat="1" ht="16.5" customHeight="1">
      <c r="A319" s="41"/>
      <c r="B319" s="42"/>
      <c r="C319" s="267" t="s">
        <v>458</v>
      </c>
      <c r="D319" s="267" t="s">
        <v>275</v>
      </c>
      <c r="E319" s="268" t="s">
        <v>459</v>
      </c>
      <c r="F319" s="269" t="s">
        <v>460</v>
      </c>
      <c r="G319" s="270" t="s">
        <v>455</v>
      </c>
      <c r="H319" s="271">
        <v>2</v>
      </c>
      <c r="I319" s="272"/>
      <c r="J319" s="273">
        <f>ROUND(I319*H319,2)</f>
        <v>0</v>
      </c>
      <c r="K319" s="269" t="s">
        <v>44</v>
      </c>
      <c r="L319" s="274"/>
      <c r="M319" s="275" t="s">
        <v>44</v>
      </c>
      <c r="N319" s="276" t="s">
        <v>53</v>
      </c>
      <c r="O319" s="87"/>
      <c r="P319" s="218">
        <f>O319*H319</f>
        <v>0</v>
      </c>
      <c r="Q319" s="218">
        <v>0.75</v>
      </c>
      <c r="R319" s="218">
        <f>Q319*H319</f>
        <v>1.5</v>
      </c>
      <c r="S319" s="218">
        <v>0</v>
      </c>
      <c r="T319" s="219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0" t="s">
        <v>226</v>
      </c>
      <c r="AT319" s="220" t="s">
        <v>275</v>
      </c>
      <c r="AU319" s="220" t="s">
        <v>92</v>
      </c>
      <c r="AY319" s="19" t="s">
        <v>162</v>
      </c>
      <c r="BE319" s="221">
        <f>IF(N319="základní",J319,0)</f>
        <v>0</v>
      </c>
      <c r="BF319" s="221">
        <f>IF(N319="snížená",J319,0)</f>
        <v>0</v>
      </c>
      <c r="BG319" s="221">
        <f>IF(N319="zákl. přenesená",J319,0)</f>
        <v>0</v>
      </c>
      <c r="BH319" s="221">
        <f>IF(N319="sníž. přenesená",J319,0)</f>
        <v>0</v>
      </c>
      <c r="BI319" s="221">
        <f>IF(N319="nulová",J319,0)</f>
        <v>0</v>
      </c>
      <c r="BJ319" s="19" t="s">
        <v>90</v>
      </c>
      <c r="BK319" s="221">
        <f>ROUND(I319*H319,2)</f>
        <v>0</v>
      </c>
      <c r="BL319" s="19" t="s">
        <v>169</v>
      </c>
      <c r="BM319" s="220" t="s">
        <v>461</v>
      </c>
    </row>
    <row r="320" spans="1:65" s="2" customFormat="1" ht="21.75" customHeight="1">
      <c r="A320" s="41"/>
      <c r="B320" s="42"/>
      <c r="C320" s="208" t="s">
        <v>462</v>
      </c>
      <c r="D320" s="208" t="s">
        <v>165</v>
      </c>
      <c r="E320" s="210" t="s">
        <v>463</v>
      </c>
      <c r="F320" s="211" t="s">
        <v>464</v>
      </c>
      <c r="G320" s="212" t="s">
        <v>455</v>
      </c>
      <c r="H320" s="213">
        <v>62</v>
      </c>
      <c r="I320" s="214"/>
      <c r="J320" s="215">
        <f>ROUND(I320*H320,2)</f>
        <v>0</v>
      </c>
      <c r="K320" s="211" t="s">
        <v>44</v>
      </c>
      <c r="L320" s="47"/>
      <c r="M320" s="216" t="s">
        <v>44</v>
      </c>
      <c r="N320" s="217" t="s">
        <v>53</v>
      </c>
      <c r="O320" s="87"/>
      <c r="P320" s="218">
        <f>O320*H320</f>
        <v>0</v>
      </c>
      <c r="Q320" s="218">
        <v>0.4208</v>
      </c>
      <c r="R320" s="218">
        <f>Q320*H320</f>
        <v>26.0896</v>
      </c>
      <c r="S320" s="218">
        <v>0</v>
      </c>
      <c r="T320" s="219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0" t="s">
        <v>169</v>
      </c>
      <c r="AT320" s="220" t="s">
        <v>165</v>
      </c>
      <c r="AU320" s="220" t="s">
        <v>92</v>
      </c>
      <c r="AY320" s="19" t="s">
        <v>162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19" t="s">
        <v>90</v>
      </c>
      <c r="BK320" s="221">
        <f>ROUND(I320*H320,2)</f>
        <v>0</v>
      </c>
      <c r="BL320" s="19" t="s">
        <v>169</v>
      </c>
      <c r="BM320" s="220" t="s">
        <v>465</v>
      </c>
    </row>
    <row r="321" spans="1:51" s="15" customFormat="1" ht="12">
      <c r="A321" s="15"/>
      <c r="B321" s="246"/>
      <c r="C321" s="247"/>
      <c r="D321" s="224" t="s">
        <v>171</v>
      </c>
      <c r="E321" s="248" t="s">
        <v>44</v>
      </c>
      <c r="F321" s="249" t="s">
        <v>466</v>
      </c>
      <c r="G321" s="247"/>
      <c r="H321" s="248" t="s">
        <v>44</v>
      </c>
      <c r="I321" s="250"/>
      <c r="J321" s="247"/>
      <c r="K321" s="247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171</v>
      </c>
      <c r="AU321" s="255" t="s">
        <v>92</v>
      </c>
      <c r="AV321" s="15" t="s">
        <v>90</v>
      </c>
      <c r="AW321" s="15" t="s">
        <v>42</v>
      </c>
      <c r="AX321" s="15" t="s">
        <v>82</v>
      </c>
      <c r="AY321" s="255" t="s">
        <v>162</v>
      </c>
    </row>
    <row r="322" spans="1:51" s="13" customFormat="1" ht="12">
      <c r="A322" s="13"/>
      <c r="B322" s="222"/>
      <c r="C322" s="223"/>
      <c r="D322" s="224" t="s">
        <v>171</v>
      </c>
      <c r="E322" s="225" t="s">
        <v>44</v>
      </c>
      <c r="F322" s="226" t="s">
        <v>467</v>
      </c>
      <c r="G322" s="223"/>
      <c r="H322" s="227">
        <v>46</v>
      </c>
      <c r="I322" s="228"/>
      <c r="J322" s="223"/>
      <c r="K322" s="223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171</v>
      </c>
      <c r="AU322" s="233" t="s">
        <v>92</v>
      </c>
      <c r="AV322" s="13" t="s">
        <v>92</v>
      </c>
      <c r="AW322" s="13" t="s">
        <v>42</v>
      </c>
      <c r="AX322" s="13" t="s">
        <v>82</v>
      </c>
      <c r="AY322" s="233" t="s">
        <v>162</v>
      </c>
    </row>
    <row r="323" spans="1:51" s="13" customFormat="1" ht="12">
      <c r="A323" s="13"/>
      <c r="B323" s="222"/>
      <c r="C323" s="223"/>
      <c r="D323" s="224" t="s">
        <v>171</v>
      </c>
      <c r="E323" s="225" t="s">
        <v>44</v>
      </c>
      <c r="F323" s="226" t="s">
        <v>468</v>
      </c>
      <c r="G323" s="223"/>
      <c r="H323" s="227">
        <v>16</v>
      </c>
      <c r="I323" s="228"/>
      <c r="J323" s="223"/>
      <c r="K323" s="223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171</v>
      </c>
      <c r="AU323" s="233" t="s">
        <v>92</v>
      </c>
      <c r="AV323" s="13" t="s">
        <v>92</v>
      </c>
      <c r="AW323" s="13" t="s">
        <v>42</v>
      </c>
      <c r="AX323" s="13" t="s">
        <v>82</v>
      </c>
      <c r="AY323" s="233" t="s">
        <v>162</v>
      </c>
    </row>
    <row r="324" spans="1:51" s="14" customFormat="1" ht="12">
      <c r="A324" s="14"/>
      <c r="B324" s="234"/>
      <c r="C324" s="235"/>
      <c r="D324" s="224" t="s">
        <v>171</v>
      </c>
      <c r="E324" s="236" t="s">
        <v>44</v>
      </c>
      <c r="F324" s="237" t="s">
        <v>175</v>
      </c>
      <c r="G324" s="235"/>
      <c r="H324" s="238">
        <v>62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171</v>
      </c>
      <c r="AU324" s="244" t="s">
        <v>92</v>
      </c>
      <c r="AV324" s="14" t="s">
        <v>169</v>
      </c>
      <c r="AW324" s="14" t="s">
        <v>42</v>
      </c>
      <c r="AX324" s="14" t="s">
        <v>90</v>
      </c>
      <c r="AY324" s="244" t="s">
        <v>162</v>
      </c>
    </row>
    <row r="325" spans="1:63" s="12" customFormat="1" ht="22.8" customHeight="1">
      <c r="A325" s="12"/>
      <c r="B325" s="192"/>
      <c r="C325" s="193"/>
      <c r="D325" s="194" t="s">
        <v>81</v>
      </c>
      <c r="E325" s="206" t="s">
        <v>242</v>
      </c>
      <c r="F325" s="206" t="s">
        <v>469</v>
      </c>
      <c r="G325" s="193"/>
      <c r="H325" s="193"/>
      <c r="I325" s="196"/>
      <c r="J325" s="207">
        <f>BK325</f>
        <v>0</v>
      </c>
      <c r="K325" s="193"/>
      <c r="L325" s="198"/>
      <c r="M325" s="199"/>
      <c r="N325" s="200"/>
      <c r="O325" s="200"/>
      <c r="P325" s="201">
        <f>SUM(P326:P362)</f>
        <v>0</v>
      </c>
      <c r="Q325" s="200"/>
      <c r="R325" s="201">
        <f>SUM(R326:R362)</f>
        <v>71.30491500000001</v>
      </c>
      <c r="S325" s="200"/>
      <c r="T325" s="202">
        <f>SUM(T326:T362)</f>
        <v>4197.924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3" t="s">
        <v>90</v>
      </c>
      <c r="AT325" s="204" t="s">
        <v>81</v>
      </c>
      <c r="AU325" s="204" t="s">
        <v>90</v>
      </c>
      <c r="AY325" s="203" t="s">
        <v>162</v>
      </c>
      <c r="BK325" s="205">
        <f>SUM(BK326:BK362)</f>
        <v>0</v>
      </c>
    </row>
    <row r="326" spans="1:65" s="2" customFormat="1" ht="24.15" customHeight="1">
      <c r="A326" s="41"/>
      <c r="B326" s="42"/>
      <c r="C326" s="208" t="s">
        <v>470</v>
      </c>
      <c r="D326" s="209" t="s">
        <v>165</v>
      </c>
      <c r="E326" s="210" t="s">
        <v>471</v>
      </c>
      <c r="F326" s="211" t="s">
        <v>472</v>
      </c>
      <c r="G326" s="212" t="s">
        <v>321</v>
      </c>
      <c r="H326" s="213">
        <v>390</v>
      </c>
      <c r="I326" s="214"/>
      <c r="J326" s="215">
        <f>ROUND(I326*H326,2)</f>
        <v>0</v>
      </c>
      <c r="K326" s="211" t="s">
        <v>168</v>
      </c>
      <c r="L326" s="47"/>
      <c r="M326" s="216" t="s">
        <v>44</v>
      </c>
      <c r="N326" s="217" t="s">
        <v>53</v>
      </c>
      <c r="O326" s="87"/>
      <c r="P326" s="218">
        <f>O326*H326</f>
        <v>0</v>
      </c>
      <c r="Q326" s="218">
        <v>0.0231</v>
      </c>
      <c r="R326" s="218">
        <f>Q326*H326</f>
        <v>9.009</v>
      </c>
      <c r="S326" s="218">
        <v>0</v>
      </c>
      <c r="T326" s="219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0" t="s">
        <v>169</v>
      </c>
      <c r="AT326" s="220" t="s">
        <v>165</v>
      </c>
      <c r="AU326" s="220" t="s">
        <v>92</v>
      </c>
      <c r="AY326" s="19" t="s">
        <v>162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9" t="s">
        <v>90</v>
      </c>
      <c r="BK326" s="221">
        <f>ROUND(I326*H326,2)</f>
        <v>0</v>
      </c>
      <c r="BL326" s="19" t="s">
        <v>169</v>
      </c>
      <c r="BM326" s="220" t="s">
        <v>473</v>
      </c>
    </row>
    <row r="327" spans="1:51" s="13" customFormat="1" ht="12">
      <c r="A327" s="13"/>
      <c r="B327" s="222"/>
      <c r="C327" s="223"/>
      <c r="D327" s="224" t="s">
        <v>171</v>
      </c>
      <c r="E327" s="225" t="s">
        <v>44</v>
      </c>
      <c r="F327" s="226" t="s">
        <v>474</v>
      </c>
      <c r="G327" s="223"/>
      <c r="H327" s="227">
        <v>390</v>
      </c>
      <c r="I327" s="228"/>
      <c r="J327" s="223"/>
      <c r="K327" s="223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171</v>
      </c>
      <c r="AU327" s="233" t="s">
        <v>92</v>
      </c>
      <c r="AV327" s="13" t="s">
        <v>92</v>
      </c>
      <c r="AW327" s="13" t="s">
        <v>42</v>
      </c>
      <c r="AX327" s="13" t="s">
        <v>90</v>
      </c>
      <c r="AY327" s="233" t="s">
        <v>162</v>
      </c>
    </row>
    <row r="328" spans="1:65" s="2" customFormat="1" ht="24.15" customHeight="1">
      <c r="A328" s="41"/>
      <c r="B328" s="42"/>
      <c r="C328" s="208" t="s">
        <v>475</v>
      </c>
      <c r="D328" s="208" t="s">
        <v>165</v>
      </c>
      <c r="E328" s="210" t="s">
        <v>476</v>
      </c>
      <c r="F328" s="211" t="s">
        <v>477</v>
      </c>
      <c r="G328" s="212" t="s">
        <v>321</v>
      </c>
      <c r="H328" s="213">
        <v>237</v>
      </c>
      <c r="I328" s="214"/>
      <c r="J328" s="215">
        <f>ROUND(I328*H328,2)</f>
        <v>0</v>
      </c>
      <c r="K328" s="211" t="s">
        <v>168</v>
      </c>
      <c r="L328" s="47"/>
      <c r="M328" s="216" t="s">
        <v>44</v>
      </c>
      <c r="N328" s="217" t="s">
        <v>53</v>
      </c>
      <c r="O328" s="87"/>
      <c r="P328" s="218">
        <f>O328*H328</f>
        <v>0</v>
      </c>
      <c r="Q328" s="218">
        <v>0.1554</v>
      </c>
      <c r="R328" s="218">
        <f>Q328*H328</f>
        <v>36.829800000000006</v>
      </c>
      <c r="S328" s="218">
        <v>0</v>
      </c>
      <c r="T328" s="219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20" t="s">
        <v>169</v>
      </c>
      <c r="AT328" s="220" t="s">
        <v>165</v>
      </c>
      <c r="AU328" s="220" t="s">
        <v>92</v>
      </c>
      <c r="AY328" s="19" t="s">
        <v>162</v>
      </c>
      <c r="BE328" s="221">
        <f>IF(N328="základní",J328,0)</f>
        <v>0</v>
      </c>
      <c r="BF328" s="221">
        <f>IF(N328="snížená",J328,0)</f>
        <v>0</v>
      </c>
      <c r="BG328" s="221">
        <f>IF(N328="zákl. přenesená",J328,0)</f>
        <v>0</v>
      </c>
      <c r="BH328" s="221">
        <f>IF(N328="sníž. přenesená",J328,0)</f>
        <v>0</v>
      </c>
      <c r="BI328" s="221">
        <f>IF(N328="nulová",J328,0)</f>
        <v>0</v>
      </c>
      <c r="BJ328" s="19" t="s">
        <v>90</v>
      </c>
      <c r="BK328" s="221">
        <f>ROUND(I328*H328,2)</f>
        <v>0</v>
      </c>
      <c r="BL328" s="19" t="s">
        <v>169</v>
      </c>
      <c r="BM328" s="220" t="s">
        <v>478</v>
      </c>
    </row>
    <row r="329" spans="1:51" s="13" customFormat="1" ht="12">
      <c r="A329" s="13"/>
      <c r="B329" s="222"/>
      <c r="C329" s="223"/>
      <c r="D329" s="224" t="s">
        <v>171</v>
      </c>
      <c r="E329" s="225" t="s">
        <v>44</v>
      </c>
      <c r="F329" s="226" t="s">
        <v>479</v>
      </c>
      <c r="G329" s="223"/>
      <c r="H329" s="227">
        <v>237</v>
      </c>
      <c r="I329" s="228"/>
      <c r="J329" s="223"/>
      <c r="K329" s="223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171</v>
      </c>
      <c r="AU329" s="233" t="s">
        <v>92</v>
      </c>
      <c r="AV329" s="13" t="s">
        <v>92</v>
      </c>
      <c r="AW329" s="13" t="s">
        <v>42</v>
      </c>
      <c r="AX329" s="13" t="s">
        <v>90</v>
      </c>
      <c r="AY329" s="233" t="s">
        <v>162</v>
      </c>
    </row>
    <row r="330" spans="1:65" s="2" customFormat="1" ht="16.5" customHeight="1">
      <c r="A330" s="41"/>
      <c r="B330" s="42"/>
      <c r="C330" s="267" t="s">
        <v>480</v>
      </c>
      <c r="D330" s="267" t="s">
        <v>275</v>
      </c>
      <c r="E330" s="268" t="s">
        <v>481</v>
      </c>
      <c r="F330" s="269" t="s">
        <v>482</v>
      </c>
      <c r="G330" s="270" t="s">
        <v>321</v>
      </c>
      <c r="H330" s="271">
        <v>237</v>
      </c>
      <c r="I330" s="272"/>
      <c r="J330" s="273">
        <f>ROUND(I330*H330,2)</f>
        <v>0</v>
      </c>
      <c r="K330" s="269" t="s">
        <v>168</v>
      </c>
      <c r="L330" s="274"/>
      <c r="M330" s="275" t="s">
        <v>44</v>
      </c>
      <c r="N330" s="276" t="s">
        <v>53</v>
      </c>
      <c r="O330" s="87"/>
      <c r="P330" s="218">
        <f>O330*H330</f>
        <v>0</v>
      </c>
      <c r="Q330" s="218">
        <v>0.085</v>
      </c>
      <c r="R330" s="218">
        <f>Q330*H330</f>
        <v>20.145000000000003</v>
      </c>
      <c r="S330" s="218">
        <v>0</v>
      </c>
      <c r="T330" s="219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20" t="s">
        <v>226</v>
      </c>
      <c r="AT330" s="220" t="s">
        <v>275</v>
      </c>
      <c r="AU330" s="220" t="s">
        <v>92</v>
      </c>
      <c r="AY330" s="19" t="s">
        <v>162</v>
      </c>
      <c r="BE330" s="221">
        <f>IF(N330="základní",J330,0)</f>
        <v>0</v>
      </c>
      <c r="BF330" s="221">
        <f>IF(N330="snížená",J330,0)</f>
        <v>0</v>
      </c>
      <c r="BG330" s="221">
        <f>IF(N330="zákl. přenesená",J330,0)</f>
        <v>0</v>
      </c>
      <c r="BH330" s="221">
        <f>IF(N330="sníž. přenesená",J330,0)</f>
        <v>0</v>
      </c>
      <c r="BI330" s="221">
        <f>IF(N330="nulová",J330,0)</f>
        <v>0</v>
      </c>
      <c r="BJ330" s="19" t="s">
        <v>90</v>
      </c>
      <c r="BK330" s="221">
        <f>ROUND(I330*H330,2)</f>
        <v>0</v>
      </c>
      <c r="BL330" s="19" t="s">
        <v>169</v>
      </c>
      <c r="BM330" s="220" t="s">
        <v>483</v>
      </c>
    </row>
    <row r="331" spans="1:65" s="2" customFormat="1" ht="21.75" customHeight="1">
      <c r="A331" s="41"/>
      <c r="B331" s="42"/>
      <c r="C331" s="208" t="s">
        <v>484</v>
      </c>
      <c r="D331" s="208" t="s">
        <v>165</v>
      </c>
      <c r="E331" s="210" t="s">
        <v>485</v>
      </c>
      <c r="F331" s="211" t="s">
        <v>486</v>
      </c>
      <c r="G331" s="212" t="s">
        <v>321</v>
      </c>
      <c r="H331" s="213">
        <v>659.7</v>
      </c>
      <c r="I331" s="214"/>
      <c r="J331" s="215">
        <f>ROUND(I331*H331,2)</f>
        <v>0</v>
      </c>
      <c r="K331" s="211" t="s">
        <v>168</v>
      </c>
      <c r="L331" s="47"/>
      <c r="M331" s="216" t="s">
        <v>44</v>
      </c>
      <c r="N331" s="217" t="s">
        <v>53</v>
      </c>
      <c r="O331" s="87"/>
      <c r="P331" s="218">
        <f>O331*H331</f>
        <v>0</v>
      </c>
      <c r="Q331" s="218">
        <v>1E-05</v>
      </c>
      <c r="R331" s="218">
        <f>Q331*H331</f>
        <v>0.006597000000000001</v>
      </c>
      <c r="S331" s="218">
        <v>0</v>
      </c>
      <c r="T331" s="219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0" t="s">
        <v>169</v>
      </c>
      <c r="AT331" s="220" t="s">
        <v>165</v>
      </c>
      <c r="AU331" s="220" t="s">
        <v>92</v>
      </c>
      <c r="AY331" s="19" t="s">
        <v>162</v>
      </c>
      <c r="BE331" s="221">
        <f>IF(N331="základní",J331,0)</f>
        <v>0</v>
      </c>
      <c r="BF331" s="221">
        <f>IF(N331="snížená",J331,0)</f>
        <v>0</v>
      </c>
      <c r="BG331" s="221">
        <f>IF(N331="zákl. přenesená",J331,0)</f>
        <v>0</v>
      </c>
      <c r="BH331" s="221">
        <f>IF(N331="sníž. přenesená",J331,0)</f>
        <v>0</v>
      </c>
      <c r="BI331" s="221">
        <f>IF(N331="nulová",J331,0)</f>
        <v>0</v>
      </c>
      <c r="BJ331" s="19" t="s">
        <v>90</v>
      </c>
      <c r="BK331" s="221">
        <f>ROUND(I331*H331,2)</f>
        <v>0</v>
      </c>
      <c r="BL331" s="19" t="s">
        <v>169</v>
      </c>
      <c r="BM331" s="220" t="s">
        <v>487</v>
      </c>
    </row>
    <row r="332" spans="1:51" s="15" customFormat="1" ht="12">
      <c r="A332" s="15"/>
      <c r="B332" s="246"/>
      <c r="C332" s="247"/>
      <c r="D332" s="224" t="s">
        <v>171</v>
      </c>
      <c r="E332" s="248" t="s">
        <v>44</v>
      </c>
      <c r="F332" s="249" t="s">
        <v>488</v>
      </c>
      <c r="G332" s="247"/>
      <c r="H332" s="248" t="s">
        <v>44</v>
      </c>
      <c r="I332" s="250"/>
      <c r="J332" s="247"/>
      <c r="K332" s="247"/>
      <c r="L332" s="251"/>
      <c r="M332" s="252"/>
      <c r="N332" s="253"/>
      <c r="O332" s="253"/>
      <c r="P332" s="253"/>
      <c r="Q332" s="253"/>
      <c r="R332" s="253"/>
      <c r="S332" s="253"/>
      <c r="T332" s="25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5" t="s">
        <v>171</v>
      </c>
      <c r="AU332" s="255" t="s">
        <v>92</v>
      </c>
      <c r="AV332" s="15" t="s">
        <v>90</v>
      </c>
      <c r="AW332" s="15" t="s">
        <v>42</v>
      </c>
      <c r="AX332" s="15" t="s">
        <v>82</v>
      </c>
      <c r="AY332" s="255" t="s">
        <v>162</v>
      </c>
    </row>
    <row r="333" spans="1:51" s="13" customFormat="1" ht="12">
      <c r="A333" s="13"/>
      <c r="B333" s="222"/>
      <c r="C333" s="223"/>
      <c r="D333" s="224" t="s">
        <v>171</v>
      </c>
      <c r="E333" s="225" t="s">
        <v>44</v>
      </c>
      <c r="F333" s="226" t="s">
        <v>489</v>
      </c>
      <c r="G333" s="223"/>
      <c r="H333" s="227">
        <v>106.3</v>
      </c>
      <c r="I333" s="228"/>
      <c r="J333" s="223"/>
      <c r="K333" s="223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171</v>
      </c>
      <c r="AU333" s="233" t="s">
        <v>92</v>
      </c>
      <c r="AV333" s="13" t="s">
        <v>92</v>
      </c>
      <c r="AW333" s="13" t="s">
        <v>42</v>
      </c>
      <c r="AX333" s="13" t="s">
        <v>82</v>
      </c>
      <c r="AY333" s="233" t="s">
        <v>162</v>
      </c>
    </row>
    <row r="334" spans="1:51" s="13" customFormat="1" ht="12">
      <c r="A334" s="13"/>
      <c r="B334" s="222"/>
      <c r="C334" s="223"/>
      <c r="D334" s="224" t="s">
        <v>171</v>
      </c>
      <c r="E334" s="225" t="s">
        <v>44</v>
      </c>
      <c r="F334" s="226" t="s">
        <v>490</v>
      </c>
      <c r="G334" s="223"/>
      <c r="H334" s="227">
        <v>159.1</v>
      </c>
      <c r="I334" s="228"/>
      <c r="J334" s="223"/>
      <c r="K334" s="223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171</v>
      </c>
      <c r="AU334" s="233" t="s">
        <v>92</v>
      </c>
      <c r="AV334" s="13" t="s">
        <v>92</v>
      </c>
      <c r="AW334" s="13" t="s">
        <v>42</v>
      </c>
      <c r="AX334" s="13" t="s">
        <v>82</v>
      </c>
      <c r="AY334" s="233" t="s">
        <v>162</v>
      </c>
    </row>
    <row r="335" spans="1:51" s="13" customFormat="1" ht="12">
      <c r="A335" s="13"/>
      <c r="B335" s="222"/>
      <c r="C335" s="223"/>
      <c r="D335" s="224" t="s">
        <v>171</v>
      </c>
      <c r="E335" s="225" t="s">
        <v>44</v>
      </c>
      <c r="F335" s="226" t="s">
        <v>491</v>
      </c>
      <c r="G335" s="223"/>
      <c r="H335" s="227">
        <v>87.8</v>
      </c>
      <c r="I335" s="228"/>
      <c r="J335" s="223"/>
      <c r="K335" s="223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171</v>
      </c>
      <c r="AU335" s="233" t="s">
        <v>92</v>
      </c>
      <c r="AV335" s="13" t="s">
        <v>92</v>
      </c>
      <c r="AW335" s="13" t="s">
        <v>42</v>
      </c>
      <c r="AX335" s="13" t="s">
        <v>82</v>
      </c>
      <c r="AY335" s="233" t="s">
        <v>162</v>
      </c>
    </row>
    <row r="336" spans="1:51" s="13" customFormat="1" ht="12">
      <c r="A336" s="13"/>
      <c r="B336" s="222"/>
      <c r="C336" s="223"/>
      <c r="D336" s="224" t="s">
        <v>171</v>
      </c>
      <c r="E336" s="225" t="s">
        <v>44</v>
      </c>
      <c r="F336" s="226" t="s">
        <v>492</v>
      </c>
      <c r="G336" s="223"/>
      <c r="H336" s="227">
        <v>31.2</v>
      </c>
      <c r="I336" s="228"/>
      <c r="J336" s="223"/>
      <c r="K336" s="223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171</v>
      </c>
      <c r="AU336" s="233" t="s">
        <v>92</v>
      </c>
      <c r="AV336" s="13" t="s">
        <v>92</v>
      </c>
      <c r="AW336" s="13" t="s">
        <v>42</v>
      </c>
      <c r="AX336" s="13" t="s">
        <v>82</v>
      </c>
      <c r="AY336" s="233" t="s">
        <v>162</v>
      </c>
    </row>
    <row r="337" spans="1:51" s="13" customFormat="1" ht="12">
      <c r="A337" s="13"/>
      <c r="B337" s="222"/>
      <c r="C337" s="223"/>
      <c r="D337" s="224" t="s">
        <v>171</v>
      </c>
      <c r="E337" s="225" t="s">
        <v>44</v>
      </c>
      <c r="F337" s="226" t="s">
        <v>493</v>
      </c>
      <c r="G337" s="223"/>
      <c r="H337" s="227">
        <v>108.4</v>
      </c>
      <c r="I337" s="228"/>
      <c r="J337" s="223"/>
      <c r="K337" s="223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171</v>
      </c>
      <c r="AU337" s="233" t="s">
        <v>92</v>
      </c>
      <c r="AV337" s="13" t="s">
        <v>92</v>
      </c>
      <c r="AW337" s="13" t="s">
        <v>42</v>
      </c>
      <c r="AX337" s="13" t="s">
        <v>82</v>
      </c>
      <c r="AY337" s="233" t="s">
        <v>162</v>
      </c>
    </row>
    <row r="338" spans="1:51" s="13" customFormat="1" ht="12">
      <c r="A338" s="13"/>
      <c r="B338" s="222"/>
      <c r="C338" s="223"/>
      <c r="D338" s="224" t="s">
        <v>171</v>
      </c>
      <c r="E338" s="225" t="s">
        <v>44</v>
      </c>
      <c r="F338" s="226" t="s">
        <v>494</v>
      </c>
      <c r="G338" s="223"/>
      <c r="H338" s="227">
        <v>128.9</v>
      </c>
      <c r="I338" s="228"/>
      <c r="J338" s="223"/>
      <c r="K338" s="223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171</v>
      </c>
      <c r="AU338" s="233" t="s">
        <v>92</v>
      </c>
      <c r="AV338" s="13" t="s">
        <v>92</v>
      </c>
      <c r="AW338" s="13" t="s">
        <v>42</v>
      </c>
      <c r="AX338" s="13" t="s">
        <v>82</v>
      </c>
      <c r="AY338" s="233" t="s">
        <v>162</v>
      </c>
    </row>
    <row r="339" spans="1:51" s="13" customFormat="1" ht="12">
      <c r="A339" s="13"/>
      <c r="B339" s="222"/>
      <c r="C339" s="223"/>
      <c r="D339" s="224" t="s">
        <v>171</v>
      </c>
      <c r="E339" s="225" t="s">
        <v>44</v>
      </c>
      <c r="F339" s="226" t="s">
        <v>495</v>
      </c>
      <c r="G339" s="223"/>
      <c r="H339" s="227">
        <v>38</v>
      </c>
      <c r="I339" s="228"/>
      <c r="J339" s="223"/>
      <c r="K339" s="223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171</v>
      </c>
      <c r="AU339" s="233" t="s">
        <v>92</v>
      </c>
      <c r="AV339" s="13" t="s">
        <v>92</v>
      </c>
      <c r="AW339" s="13" t="s">
        <v>42</v>
      </c>
      <c r="AX339" s="13" t="s">
        <v>82</v>
      </c>
      <c r="AY339" s="233" t="s">
        <v>162</v>
      </c>
    </row>
    <row r="340" spans="1:51" s="14" customFormat="1" ht="12">
      <c r="A340" s="14"/>
      <c r="B340" s="234"/>
      <c r="C340" s="235"/>
      <c r="D340" s="224" t="s">
        <v>171</v>
      </c>
      <c r="E340" s="236" t="s">
        <v>44</v>
      </c>
      <c r="F340" s="237" t="s">
        <v>175</v>
      </c>
      <c r="G340" s="235"/>
      <c r="H340" s="238">
        <v>659.7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171</v>
      </c>
      <c r="AU340" s="244" t="s">
        <v>92</v>
      </c>
      <c r="AV340" s="14" t="s">
        <v>169</v>
      </c>
      <c r="AW340" s="14" t="s">
        <v>42</v>
      </c>
      <c r="AX340" s="14" t="s">
        <v>90</v>
      </c>
      <c r="AY340" s="244" t="s">
        <v>162</v>
      </c>
    </row>
    <row r="341" spans="1:65" s="2" customFormat="1" ht="24.15" customHeight="1">
      <c r="A341" s="41"/>
      <c r="B341" s="42"/>
      <c r="C341" s="208" t="s">
        <v>496</v>
      </c>
      <c r="D341" s="208" t="s">
        <v>165</v>
      </c>
      <c r="E341" s="210" t="s">
        <v>497</v>
      </c>
      <c r="F341" s="211" t="s">
        <v>498</v>
      </c>
      <c r="G341" s="212" t="s">
        <v>321</v>
      </c>
      <c r="H341" s="213">
        <v>659.7</v>
      </c>
      <c r="I341" s="214"/>
      <c r="J341" s="215">
        <f>ROUND(I341*H341,2)</f>
        <v>0</v>
      </c>
      <c r="K341" s="211" t="s">
        <v>168</v>
      </c>
      <c r="L341" s="47"/>
      <c r="M341" s="216" t="s">
        <v>44</v>
      </c>
      <c r="N341" s="217" t="s">
        <v>53</v>
      </c>
      <c r="O341" s="87"/>
      <c r="P341" s="218">
        <f>O341*H341</f>
        <v>0</v>
      </c>
      <c r="Q341" s="218">
        <v>0.00034</v>
      </c>
      <c r="R341" s="218">
        <f>Q341*H341</f>
        <v>0.22429800000000003</v>
      </c>
      <c r="S341" s="218">
        <v>0</v>
      </c>
      <c r="T341" s="219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0" t="s">
        <v>169</v>
      </c>
      <c r="AT341" s="220" t="s">
        <v>165</v>
      </c>
      <c r="AU341" s="220" t="s">
        <v>92</v>
      </c>
      <c r="AY341" s="19" t="s">
        <v>162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19" t="s">
        <v>90</v>
      </c>
      <c r="BK341" s="221">
        <f>ROUND(I341*H341,2)</f>
        <v>0</v>
      </c>
      <c r="BL341" s="19" t="s">
        <v>169</v>
      </c>
      <c r="BM341" s="220" t="s">
        <v>499</v>
      </c>
    </row>
    <row r="342" spans="1:65" s="2" customFormat="1" ht="16.5" customHeight="1">
      <c r="A342" s="41"/>
      <c r="B342" s="42"/>
      <c r="C342" s="208" t="s">
        <v>500</v>
      </c>
      <c r="D342" s="208" t="s">
        <v>165</v>
      </c>
      <c r="E342" s="210" t="s">
        <v>501</v>
      </c>
      <c r="F342" s="211" t="s">
        <v>502</v>
      </c>
      <c r="G342" s="212" t="s">
        <v>321</v>
      </c>
      <c r="H342" s="213">
        <v>659.7</v>
      </c>
      <c r="I342" s="214"/>
      <c r="J342" s="215">
        <f>ROUND(I342*H342,2)</f>
        <v>0</v>
      </c>
      <c r="K342" s="211" t="s">
        <v>168</v>
      </c>
      <c r="L342" s="47"/>
      <c r="M342" s="216" t="s">
        <v>44</v>
      </c>
      <c r="N342" s="217" t="s">
        <v>53</v>
      </c>
      <c r="O342" s="87"/>
      <c r="P342" s="218">
        <f>O342*H342</f>
        <v>0</v>
      </c>
      <c r="Q342" s="218">
        <v>0</v>
      </c>
      <c r="R342" s="218">
        <f>Q342*H342</f>
        <v>0</v>
      </c>
      <c r="S342" s="218">
        <v>0</v>
      </c>
      <c r="T342" s="219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0" t="s">
        <v>169</v>
      </c>
      <c r="AT342" s="220" t="s">
        <v>165</v>
      </c>
      <c r="AU342" s="220" t="s">
        <v>92</v>
      </c>
      <c r="AY342" s="19" t="s">
        <v>162</v>
      </c>
      <c r="BE342" s="221">
        <f>IF(N342="základní",J342,0)</f>
        <v>0</v>
      </c>
      <c r="BF342" s="221">
        <f>IF(N342="snížená",J342,0)</f>
        <v>0</v>
      </c>
      <c r="BG342" s="221">
        <f>IF(N342="zákl. přenesená",J342,0)</f>
        <v>0</v>
      </c>
      <c r="BH342" s="221">
        <f>IF(N342="sníž. přenesená",J342,0)</f>
        <v>0</v>
      </c>
      <c r="BI342" s="221">
        <f>IF(N342="nulová",J342,0)</f>
        <v>0</v>
      </c>
      <c r="BJ342" s="19" t="s">
        <v>90</v>
      </c>
      <c r="BK342" s="221">
        <f>ROUND(I342*H342,2)</f>
        <v>0</v>
      </c>
      <c r="BL342" s="19" t="s">
        <v>169</v>
      </c>
      <c r="BM342" s="220" t="s">
        <v>503</v>
      </c>
    </row>
    <row r="343" spans="1:51" s="15" customFormat="1" ht="12">
      <c r="A343" s="15"/>
      <c r="B343" s="246"/>
      <c r="C343" s="247"/>
      <c r="D343" s="224" t="s">
        <v>171</v>
      </c>
      <c r="E343" s="248" t="s">
        <v>44</v>
      </c>
      <c r="F343" s="249" t="s">
        <v>488</v>
      </c>
      <c r="G343" s="247"/>
      <c r="H343" s="248" t="s">
        <v>44</v>
      </c>
      <c r="I343" s="250"/>
      <c r="J343" s="247"/>
      <c r="K343" s="247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171</v>
      </c>
      <c r="AU343" s="255" t="s">
        <v>92</v>
      </c>
      <c r="AV343" s="15" t="s">
        <v>90</v>
      </c>
      <c r="AW343" s="15" t="s">
        <v>42</v>
      </c>
      <c r="AX343" s="15" t="s">
        <v>82</v>
      </c>
      <c r="AY343" s="255" t="s">
        <v>162</v>
      </c>
    </row>
    <row r="344" spans="1:51" s="13" customFormat="1" ht="12">
      <c r="A344" s="13"/>
      <c r="B344" s="222"/>
      <c r="C344" s="223"/>
      <c r="D344" s="224" t="s">
        <v>171</v>
      </c>
      <c r="E344" s="225" t="s">
        <v>44</v>
      </c>
      <c r="F344" s="226" t="s">
        <v>489</v>
      </c>
      <c r="G344" s="223"/>
      <c r="H344" s="227">
        <v>106.3</v>
      </c>
      <c r="I344" s="228"/>
      <c r="J344" s="223"/>
      <c r="K344" s="223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171</v>
      </c>
      <c r="AU344" s="233" t="s">
        <v>92</v>
      </c>
      <c r="AV344" s="13" t="s">
        <v>92</v>
      </c>
      <c r="AW344" s="13" t="s">
        <v>42</v>
      </c>
      <c r="AX344" s="13" t="s">
        <v>82</v>
      </c>
      <c r="AY344" s="233" t="s">
        <v>162</v>
      </c>
    </row>
    <row r="345" spans="1:51" s="13" customFormat="1" ht="12">
      <c r="A345" s="13"/>
      <c r="B345" s="222"/>
      <c r="C345" s="223"/>
      <c r="D345" s="224" t="s">
        <v>171</v>
      </c>
      <c r="E345" s="225" t="s">
        <v>44</v>
      </c>
      <c r="F345" s="226" t="s">
        <v>490</v>
      </c>
      <c r="G345" s="223"/>
      <c r="H345" s="227">
        <v>159.1</v>
      </c>
      <c r="I345" s="228"/>
      <c r="J345" s="223"/>
      <c r="K345" s="223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171</v>
      </c>
      <c r="AU345" s="233" t="s">
        <v>92</v>
      </c>
      <c r="AV345" s="13" t="s">
        <v>92</v>
      </c>
      <c r="AW345" s="13" t="s">
        <v>42</v>
      </c>
      <c r="AX345" s="13" t="s">
        <v>82</v>
      </c>
      <c r="AY345" s="233" t="s">
        <v>162</v>
      </c>
    </row>
    <row r="346" spans="1:51" s="13" customFormat="1" ht="12">
      <c r="A346" s="13"/>
      <c r="B346" s="222"/>
      <c r="C346" s="223"/>
      <c r="D346" s="224" t="s">
        <v>171</v>
      </c>
      <c r="E346" s="225" t="s">
        <v>44</v>
      </c>
      <c r="F346" s="226" t="s">
        <v>491</v>
      </c>
      <c r="G346" s="223"/>
      <c r="H346" s="227">
        <v>87.8</v>
      </c>
      <c r="I346" s="228"/>
      <c r="J346" s="223"/>
      <c r="K346" s="223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171</v>
      </c>
      <c r="AU346" s="233" t="s">
        <v>92</v>
      </c>
      <c r="AV346" s="13" t="s">
        <v>92</v>
      </c>
      <c r="AW346" s="13" t="s">
        <v>42</v>
      </c>
      <c r="AX346" s="13" t="s">
        <v>82</v>
      </c>
      <c r="AY346" s="233" t="s">
        <v>162</v>
      </c>
    </row>
    <row r="347" spans="1:51" s="13" customFormat="1" ht="12">
      <c r="A347" s="13"/>
      <c r="B347" s="222"/>
      <c r="C347" s="223"/>
      <c r="D347" s="224" t="s">
        <v>171</v>
      </c>
      <c r="E347" s="225" t="s">
        <v>44</v>
      </c>
      <c r="F347" s="226" t="s">
        <v>492</v>
      </c>
      <c r="G347" s="223"/>
      <c r="H347" s="227">
        <v>31.2</v>
      </c>
      <c r="I347" s="228"/>
      <c r="J347" s="223"/>
      <c r="K347" s="223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171</v>
      </c>
      <c r="AU347" s="233" t="s">
        <v>92</v>
      </c>
      <c r="AV347" s="13" t="s">
        <v>92</v>
      </c>
      <c r="AW347" s="13" t="s">
        <v>42</v>
      </c>
      <c r="AX347" s="13" t="s">
        <v>82</v>
      </c>
      <c r="AY347" s="233" t="s">
        <v>162</v>
      </c>
    </row>
    <row r="348" spans="1:51" s="13" customFormat="1" ht="12">
      <c r="A348" s="13"/>
      <c r="B348" s="222"/>
      <c r="C348" s="223"/>
      <c r="D348" s="224" t="s">
        <v>171</v>
      </c>
      <c r="E348" s="225" t="s">
        <v>44</v>
      </c>
      <c r="F348" s="226" t="s">
        <v>493</v>
      </c>
      <c r="G348" s="223"/>
      <c r="H348" s="227">
        <v>108.4</v>
      </c>
      <c r="I348" s="228"/>
      <c r="J348" s="223"/>
      <c r="K348" s="223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171</v>
      </c>
      <c r="AU348" s="233" t="s">
        <v>92</v>
      </c>
      <c r="AV348" s="13" t="s">
        <v>92</v>
      </c>
      <c r="AW348" s="13" t="s">
        <v>42</v>
      </c>
      <c r="AX348" s="13" t="s">
        <v>82</v>
      </c>
      <c r="AY348" s="233" t="s">
        <v>162</v>
      </c>
    </row>
    <row r="349" spans="1:51" s="13" customFormat="1" ht="12">
      <c r="A349" s="13"/>
      <c r="B349" s="222"/>
      <c r="C349" s="223"/>
      <c r="D349" s="224" t="s">
        <v>171</v>
      </c>
      <c r="E349" s="225" t="s">
        <v>44</v>
      </c>
      <c r="F349" s="226" t="s">
        <v>494</v>
      </c>
      <c r="G349" s="223"/>
      <c r="H349" s="227">
        <v>128.9</v>
      </c>
      <c r="I349" s="228"/>
      <c r="J349" s="223"/>
      <c r="K349" s="223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171</v>
      </c>
      <c r="AU349" s="233" t="s">
        <v>92</v>
      </c>
      <c r="AV349" s="13" t="s">
        <v>92</v>
      </c>
      <c r="AW349" s="13" t="s">
        <v>42</v>
      </c>
      <c r="AX349" s="13" t="s">
        <v>82</v>
      </c>
      <c r="AY349" s="233" t="s">
        <v>162</v>
      </c>
    </row>
    <row r="350" spans="1:51" s="13" customFormat="1" ht="12">
      <c r="A350" s="13"/>
      <c r="B350" s="222"/>
      <c r="C350" s="223"/>
      <c r="D350" s="224" t="s">
        <v>171</v>
      </c>
      <c r="E350" s="225" t="s">
        <v>44</v>
      </c>
      <c r="F350" s="226" t="s">
        <v>495</v>
      </c>
      <c r="G350" s="223"/>
      <c r="H350" s="227">
        <v>38</v>
      </c>
      <c r="I350" s="228"/>
      <c r="J350" s="223"/>
      <c r="K350" s="223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171</v>
      </c>
      <c r="AU350" s="233" t="s">
        <v>92</v>
      </c>
      <c r="AV350" s="13" t="s">
        <v>92</v>
      </c>
      <c r="AW350" s="13" t="s">
        <v>42</v>
      </c>
      <c r="AX350" s="13" t="s">
        <v>82</v>
      </c>
      <c r="AY350" s="233" t="s">
        <v>162</v>
      </c>
    </row>
    <row r="351" spans="1:51" s="14" customFormat="1" ht="12">
      <c r="A351" s="14"/>
      <c r="B351" s="234"/>
      <c r="C351" s="235"/>
      <c r="D351" s="224" t="s">
        <v>171</v>
      </c>
      <c r="E351" s="236" t="s">
        <v>44</v>
      </c>
      <c r="F351" s="237" t="s">
        <v>175</v>
      </c>
      <c r="G351" s="235"/>
      <c r="H351" s="238">
        <v>659.7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171</v>
      </c>
      <c r="AU351" s="244" t="s">
        <v>92</v>
      </c>
      <c r="AV351" s="14" t="s">
        <v>169</v>
      </c>
      <c r="AW351" s="14" t="s">
        <v>42</v>
      </c>
      <c r="AX351" s="14" t="s">
        <v>90</v>
      </c>
      <c r="AY351" s="244" t="s">
        <v>162</v>
      </c>
    </row>
    <row r="352" spans="1:65" s="2" customFormat="1" ht="24.15" customHeight="1">
      <c r="A352" s="41"/>
      <c r="B352" s="42"/>
      <c r="C352" s="208" t="s">
        <v>504</v>
      </c>
      <c r="D352" s="208" t="s">
        <v>165</v>
      </c>
      <c r="E352" s="210" t="s">
        <v>505</v>
      </c>
      <c r="F352" s="211" t="s">
        <v>506</v>
      </c>
      <c r="G352" s="212" t="s">
        <v>321</v>
      </c>
      <c r="H352" s="213">
        <v>12</v>
      </c>
      <c r="I352" s="214"/>
      <c r="J352" s="215">
        <f>ROUND(I352*H352,2)</f>
        <v>0</v>
      </c>
      <c r="K352" s="211" t="s">
        <v>168</v>
      </c>
      <c r="L352" s="47"/>
      <c r="M352" s="216" t="s">
        <v>44</v>
      </c>
      <c r="N352" s="217" t="s">
        <v>53</v>
      </c>
      <c r="O352" s="87"/>
      <c r="P352" s="218">
        <f>O352*H352</f>
        <v>0</v>
      </c>
      <c r="Q352" s="218">
        <v>0.16371</v>
      </c>
      <c r="R352" s="218">
        <f>Q352*H352</f>
        <v>1.9645199999999998</v>
      </c>
      <c r="S352" s="218">
        <v>0</v>
      </c>
      <c r="T352" s="219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0" t="s">
        <v>169</v>
      </c>
      <c r="AT352" s="220" t="s">
        <v>165</v>
      </c>
      <c r="AU352" s="220" t="s">
        <v>92</v>
      </c>
      <c r="AY352" s="19" t="s">
        <v>162</v>
      </c>
      <c r="BE352" s="221">
        <f>IF(N352="základní",J352,0)</f>
        <v>0</v>
      </c>
      <c r="BF352" s="221">
        <f>IF(N352="snížená",J352,0)</f>
        <v>0</v>
      </c>
      <c r="BG352" s="221">
        <f>IF(N352="zákl. přenesená",J352,0)</f>
        <v>0</v>
      </c>
      <c r="BH352" s="221">
        <f>IF(N352="sníž. přenesená",J352,0)</f>
        <v>0</v>
      </c>
      <c r="BI352" s="221">
        <f>IF(N352="nulová",J352,0)</f>
        <v>0</v>
      </c>
      <c r="BJ352" s="19" t="s">
        <v>90</v>
      </c>
      <c r="BK352" s="221">
        <f>ROUND(I352*H352,2)</f>
        <v>0</v>
      </c>
      <c r="BL352" s="19" t="s">
        <v>169</v>
      </c>
      <c r="BM352" s="220" t="s">
        <v>507</v>
      </c>
    </row>
    <row r="353" spans="1:51" s="13" customFormat="1" ht="12">
      <c r="A353" s="13"/>
      <c r="B353" s="222"/>
      <c r="C353" s="223"/>
      <c r="D353" s="224" t="s">
        <v>171</v>
      </c>
      <c r="E353" s="225" t="s">
        <v>44</v>
      </c>
      <c r="F353" s="226" t="s">
        <v>508</v>
      </c>
      <c r="G353" s="223"/>
      <c r="H353" s="227">
        <v>12</v>
      </c>
      <c r="I353" s="228"/>
      <c r="J353" s="223"/>
      <c r="K353" s="223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171</v>
      </c>
      <c r="AU353" s="233" t="s">
        <v>92</v>
      </c>
      <c r="AV353" s="13" t="s">
        <v>92</v>
      </c>
      <c r="AW353" s="13" t="s">
        <v>42</v>
      </c>
      <c r="AX353" s="13" t="s">
        <v>90</v>
      </c>
      <c r="AY353" s="233" t="s">
        <v>162</v>
      </c>
    </row>
    <row r="354" spans="1:65" s="2" customFormat="1" ht="16.5" customHeight="1">
      <c r="A354" s="41"/>
      <c r="B354" s="42"/>
      <c r="C354" s="267" t="s">
        <v>509</v>
      </c>
      <c r="D354" s="267" t="s">
        <v>275</v>
      </c>
      <c r="E354" s="268" t="s">
        <v>510</v>
      </c>
      <c r="F354" s="269" t="s">
        <v>511</v>
      </c>
      <c r="G354" s="270" t="s">
        <v>321</v>
      </c>
      <c r="H354" s="271">
        <v>12</v>
      </c>
      <c r="I354" s="272"/>
      <c r="J354" s="273">
        <f>ROUND(I354*H354,2)</f>
        <v>0</v>
      </c>
      <c r="K354" s="269" t="s">
        <v>44</v>
      </c>
      <c r="L354" s="274"/>
      <c r="M354" s="275" t="s">
        <v>44</v>
      </c>
      <c r="N354" s="276" t="s">
        <v>53</v>
      </c>
      <c r="O354" s="87"/>
      <c r="P354" s="218">
        <f>O354*H354</f>
        <v>0</v>
      </c>
      <c r="Q354" s="218">
        <v>0.25755</v>
      </c>
      <c r="R354" s="218">
        <f>Q354*H354</f>
        <v>3.0906000000000002</v>
      </c>
      <c r="S354" s="218">
        <v>0</v>
      </c>
      <c r="T354" s="219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20" t="s">
        <v>226</v>
      </c>
      <c r="AT354" s="220" t="s">
        <v>275</v>
      </c>
      <c r="AU354" s="220" t="s">
        <v>92</v>
      </c>
      <c r="AY354" s="19" t="s">
        <v>162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9" t="s">
        <v>90</v>
      </c>
      <c r="BK354" s="221">
        <f>ROUND(I354*H354,2)</f>
        <v>0</v>
      </c>
      <c r="BL354" s="19" t="s">
        <v>169</v>
      </c>
      <c r="BM354" s="220" t="s">
        <v>512</v>
      </c>
    </row>
    <row r="355" spans="1:65" s="2" customFormat="1" ht="37.8" customHeight="1">
      <c r="A355" s="41"/>
      <c r="B355" s="42"/>
      <c r="C355" s="208" t="s">
        <v>513</v>
      </c>
      <c r="D355" s="208" t="s">
        <v>165</v>
      </c>
      <c r="E355" s="210" t="s">
        <v>514</v>
      </c>
      <c r="F355" s="211" t="s">
        <v>515</v>
      </c>
      <c r="G355" s="212" t="s">
        <v>321</v>
      </c>
      <c r="H355" s="213">
        <v>12906</v>
      </c>
      <c r="I355" s="214"/>
      <c r="J355" s="215">
        <f>ROUND(I355*H355,2)</f>
        <v>0</v>
      </c>
      <c r="K355" s="211" t="s">
        <v>168</v>
      </c>
      <c r="L355" s="47"/>
      <c r="M355" s="216" t="s">
        <v>44</v>
      </c>
      <c r="N355" s="217" t="s">
        <v>53</v>
      </c>
      <c r="O355" s="87"/>
      <c r="P355" s="218">
        <f>O355*H355</f>
        <v>0</v>
      </c>
      <c r="Q355" s="218">
        <v>0</v>
      </c>
      <c r="R355" s="218">
        <f>Q355*H355</f>
        <v>0</v>
      </c>
      <c r="S355" s="218">
        <v>0.324</v>
      </c>
      <c r="T355" s="219">
        <f>S355*H355</f>
        <v>4181.544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0" t="s">
        <v>169</v>
      </c>
      <c r="AT355" s="220" t="s">
        <v>165</v>
      </c>
      <c r="AU355" s="220" t="s">
        <v>92</v>
      </c>
      <c r="AY355" s="19" t="s">
        <v>162</v>
      </c>
      <c r="BE355" s="221">
        <f>IF(N355="základní",J355,0)</f>
        <v>0</v>
      </c>
      <c r="BF355" s="221">
        <f>IF(N355="snížená",J355,0)</f>
        <v>0</v>
      </c>
      <c r="BG355" s="221">
        <f>IF(N355="zákl. přenesená",J355,0)</f>
        <v>0</v>
      </c>
      <c r="BH355" s="221">
        <f>IF(N355="sníž. přenesená",J355,0)</f>
        <v>0</v>
      </c>
      <c r="BI355" s="221">
        <f>IF(N355="nulová",J355,0)</f>
        <v>0</v>
      </c>
      <c r="BJ355" s="19" t="s">
        <v>90</v>
      </c>
      <c r="BK355" s="221">
        <f>ROUND(I355*H355,2)</f>
        <v>0</v>
      </c>
      <c r="BL355" s="19" t="s">
        <v>169</v>
      </c>
      <c r="BM355" s="220" t="s">
        <v>516</v>
      </c>
    </row>
    <row r="356" spans="1:51" s="13" customFormat="1" ht="12">
      <c r="A356" s="13"/>
      <c r="B356" s="222"/>
      <c r="C356" s="223"/>
      <c r="D356" s="224" t="s">
        <v>171</v>
      </c>
      <c r="E356" s="225" t="s">
        <v>44</v>
      </c>
      <c r="F356" s="226" t="s">
        <v>517</v>
      </c>
      <c r="G356" s="223"/>
      <c r="H356" s="227">
        <v>3580</v>
      </c>
      <c r="I356" s="228"/>
      <c r="J356" s="223"/>
      <c r="K356" s="223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171</v>
      </c>
      <c r="AU356" s="233" t="s">
        <v>92</v>
      </c>
      <c r="AV356" s="13" t="s">
        <v>92</v>
      </c>
      <c r="AW356" s="13" t="s">
        <v>42</v>
      </c>
      <c r="AX356" s="13" t="s">
        <v>82</v>
      </c>
      <c r="AY356" s="233" t="s">
        <v>162</v>
      </c>
    </row>
    <row r="357" spans="1:51" s="13" customFormat="1" ht="12">
      <c r="A357" s="13"/>
      <c r="B357" s="222"/>
      <c r="C357" s="223"/>
      <c r="D357" s="224" t="s">
        <v>171</v>
      </c>
      <c r="E357" s="225" t="s">
        <v>44</v>
      </c>
      <c r="F357" s="226" t="s">
        <v>518</v>
      </c>
      <c r="G357" s="223"/>
      <c r="H357" s="227">
        <v>3300</v>
      </c>
      <c r="I357" s="228"/>
      <c r="J357" s="223"/>
      <c r="K357" s="223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171</v>
      </c>
      <c r="AU357" s="233" t="s">
        <v>92</v>
      </c>
      <c r="AV357" s="13" t="s">
        <v>92</v>
      </c>
      <c r="AW357" s="13" t="s">
        <v>42</v>
      </c>
      <c r="AX357" s="13" t="s">
        <v>82</v>
      </c>
      <c r="AY357" s="233" t="s">
        <v>162</v>
      </c>
    </row>
    <row r="358" spans="1:51" s="13" customFormat="1" ht="12">
      <c r="A358" s="13"/>
      <c r="B358" s="222"/>
      <c r="C358" s="223"/>
      <c r="D358" s="224" t="s">
        <v>171</v>
      </c>
      <c r="E358" s="225" t="s">
        <v>44</v>
      </c>
      <c r="F358" s="226" t="s">
        <v>519</v>
      </c>
      <c r="G358" s="223"/>
      <c r="H358" s="227">
        <v>2280</v>
      </c>
      <c r="I358" s="228"/>
      <c r="J358" s="223"/>
      <c r="K358" s="223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171</v>
      </c>
      <c r="AU358" s="233" t="s">
        <v>92</v>
      </c>
      <c r="AV358" s="13" t="s">
        <v>92</v>
      </c>
      <c r="AW358" s="13" t="s">
        <v>42</v>
      </c>
      <c r="AX358" s="13" t="s">
        <v>82</v>
      </c>
      <c r="AY358" s="233" t="s">
        <v>162</v>
      </c>
    </row>
    <row r="359" spans="1:51" s="13" customFormat="1" ht="12">
      <c r="A359" s="13"/>
      <c r="B359" s="222"/>
      <c r="C359" s="223"/>
      <c r="D359" s="224" t="s">
        <v>171</v>
      </c>
      <c r="E359" s="225" t="s">
        <v>44</v>
      </c>
      <c r="F359" s="226" t="s">
        <v>520</v>
      </c>
      <c r="G359" s="223"/>
      <c r="H359" s="227">
        <v>3746</v>
      </c>
      <c r="I359" s="228"/>
      <c r="J359" s="223"/>
      <c r="K359" s="223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171</v>
      </c>
      <c r="AU359" s="233" t="s">
        <v>92</v>
      </c>
      <c r="AV359" s="13" t="s">
        <v>92</v>
      </c>
      <c r="AW359" s="13" t="s">
        <v>42</v>
      </c>
      <c r="AX359" s="13" t="s">
        <v>82</v>
      </c>
      <c r="AY359" s="233" t="s">
        <v>162</v>
      </c>
    </row>
    <row r="360" spans="1:51" s="14" customFormat="1" ht="12">
      <c r="A360" s="14"/>
      <c r="B360" s="234"/>
      <c r="C360" s="235"/>
      <c r="D360" s="224" t="s">
        <v>171</v>
      </c>
      <c r="E360" s="236" t="s">
        <v>44</v>
      </c>
      <c r="F360" s="237" t="s">
        <v>175</v>
      </c>
      <c r="G360" s="235"/>
      <c r="H360" s="238">
        <v>12906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171</v>
      </c>
      <c r="AU360" s="244" t="s">
        <v>92</v>
      </c>
      <c r="AV360" s="14" t="s">
        <v>169</v>
      </c>
      <c r="AW360" s="14" t="s">
        <v>42</v>
      </c>
      <c r="AX360" s="14" t="s">
        <v>90</v>
      </c>
      <c r="AY360" s="244" t="s">
        <v>162</v>
      </c>
    </row>
    <row r="361" spans="1:65" s="2" customFormat="1" ht="37.8" customHeight="1">
      <c r="A361" s="41"/>
      <c r="B361" s="42"/>
      <c r="C361" s="208" t="s">
        <v>521</v>
      </c>
      <c r="D361" s="208" t="s">
        <v>165</v>
      </c>
      <c r="E361" s="210" t="s">
        <v>522</v>
      </c>
      <c r="F361" s="211" t="s">
        <v>523</v>
      </c>
      <c r="G361" s="212" t="s">
        <v>321</v>
      </c>
      <c r="H361" s="213">
        <v>390</v>
      </c>
      <c r="I361" s="214"/>
      <c r="J361" s="215">
        <f>ROUND(I361*H361,2)</f>
        <v>0</v>
      </c>
      <c r="K361" s="211" t="s">
        <v>168</v>
      </c>
      <c r="L361" s="47"/>
      <c r="M361" s="216" t="s">
        <v>44</v>
      </c>
      <c r="N361" s="217" t="s">
        <v>53</v>
      </c>
      <c r="O361" s="87"/>
      <c r="P361" s="218">
        <f>O361*H361</f>
        <v>0</v>
      </c>
      <c r="Q361" s="218">
        <v>9E-05</v>
      </c>
      <c r="R361" s="218">
        <f>Q361*H361</f>
        <v>0.0351</v>
      </c>
      <c r="S361" s="218">
        <v>0.042</v>
      </c>
      <c r="T361" s="219">
        <f>S361*H361</f>
        <v>16.380000000000003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20" t="s">
        <v>169</v>
      </c>
      <c r="AT361" s="220" t="s">
        <v>165</v>
      </c>
      <c r="AU361" s="220" t="s">
        <v>92</v>
      </c>
      <c r="AY361" s="19" t="s">
        <v>162</v>
      </c>
      <c r="BE361" s="221">
        <f>IF(N361="základní",J361,0)</f>
        <v>0</v>
      </c>
      <c r="BF361" s="221">
        <f>IF(N361="snížená",J361,0)</f>
        <v>0</v>
      </c>
      <c r="BG361" s="221">
        <f>IF(N361="zákl. přenesená",J361,0)</f>
        <v>0</v>
      </c>
      <c r="BH361" s="221">
        <f>IF(N361="sníž. přenesená",J361,0)</f>
        <v>0</v>
      </c>
      <c r="BI361" s="221">
        <f>IF(N361="nulová",J361,0)</f>
        <v>0</v>
      </c>
      <c r="BJ361" s="19" t="s">
        <v>90</v>
      </c>
      <c r="BK361" s="221">
        <f>ROUND(I361*H361,2)</f>
        <v>0</v>
      </c>
      <c r="BL361" s="19" t="s">
        <v>169</v>
      </c>
      <c r="BM361" s="220" t="s">
        <v>524</v>
      </c>
    </row>
    <row r="362" spans="1:51" s="13" customFormat="1" ht="12">
      <c r="A362" s="13"/>
      <c r="B362" s="222"/>
      <c r="C362" s="223"/>
      <c r="D362" s="224" t="s">
        <v>171</v>
      </c>
      <c r="E362" s="225" t="s">
        <v>44</v>
      </c>
      <c r="F362" s="226" t="s">
        <v>474</v>
      </c>
      <c r="G362" s="223"/>
      <c r="H362" s="227">
        <v>390</v>
      </c>
      <c r="I362" s="228"/>
      <c r="J362" s="223"/>
      <c r="K362" s="223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171</v>
      </c>
      <c r="AU362" s="233" t="s">
        <v>92</v>
      </c>
      <c r="AV362" s="13" t="s">
        <v>92</v>
      </c>
      <c r="AW362" s="13" t="s">
        <v>42</v>
      </c>
      <c r="AX362" s="13" t="s">
        <v>90</v>
      </c>
      <c r="AY362" s="233" t="s">
        <v>162</v>
      </c>
    </row>
    <row r="363" spans="1:63" s="12" customFormat="1" ht="22.8" customHeight="1">
      <c r="A363" s="12"/>
      <c r="B363" s="192"/>
      <c r="C363" s="193"/>
      <c r="D363" s="194" t="s">
        <v>81</v>
      </c>
      <c r="E363" s="206" t="s">
        <v>525</v>
      </c>
      <c r="F363" s="206" t="s">
        <v>526</v>
      </c>
      <c r="G363" s="193"/>
      <c r="H363" s="193"/>
      <c r="I363" s="196"/>
      <c r="J363" s="207">
        <f>BK363</f>
        <v>0</v>
      </c>
      <c r="K363" s="193"/>
      <c r="L363" s="198"/>
      <c r="M363" s="199"/>
      <c r="N363" s="200"/>
      <c r="O363" s="200"/>
      <c r="P363" s="201">
        <f>SUM(P364:P393)</f>
        <v>0</v>
      </c>
      <c r="Q363" s="200"/>
      <c r="R363" s="201">
        <f>SUM(R364:R393)</f>
        <v>0</v>
      </c>
      <c r="S363" s="200"/>
      <c r="T363" s="202">
        <f>SUM(T364:T393)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3" t="s">
        <v>90</v>
      </c>
      <c r="AT363" s="204" t="s">
        <v>81</v>
      </c>
      <c r="AU363" s="204" t="s">
        <v>90</v>
      </c>
      <c r="AY363" s="203" t="s">
        <v>162</v>
      </c>
      <c r="BK363" s="205">
        <f>SUM(BK364:BK393)</f>
        <v>0</v>
      </c>
    </row>
    <row r="364" spans="1:65" s="2" customFormat="1" ht="24.15" customHeight="1">
      <c r="A364" s="41"/>
      <c r="B364" s="42"/>
      <c r="C364" s="208" t="s">
        <v>527</v>
      </c>
      <c r="D364" s="245" t="s">
        <v>165</v>
      </c>
      <c r="E364" s="210" t="s">
        <v>528</v>
      </c>
      <c r="F364" s="211" t="s">
        <v>529</v>
      </c>
      <c r="G364" s="212" t="s">
        <v>121</v>
      </c>
      <c r="H364" s="213">
        <v>22067.86</v>
      </c>
      <c r="I364" s="214"/>
      <c r="J364" s="215">
        <f>ROUND(I364*H364,2)</f>
        <v>0</v>
      </c>
      <c r="K364" s="211" t="s">
        <v>168</v>
      </c>
      <c r="L364" s="47"/>
      <c r="M364" s="216" t="s">
        <v>44</v>
      </c>
      <c r="N364" s="217" t="s">
        <v>53</v>
      </c>
      <c r="O364" s="87"/>
      <c r="P364" s="218">
        <f>O364*H364</f>
        <v>0</v>
      </c>
      <c r="Q364" s="218">
        <v>0</v>
      </c>
      <c r="R364" s="218">
        <f>Q364*H364</f>
        <v>0</v>
      </c>
      <c r="S364" s="218">
        <v>0</v>
      </c>
      <c r="T364" s="219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20" t="s">
        <v>169</v>
      </c>
      <c r="AT364" s="220" t="s">
        <v>165</v>
      </c>
      <c r="AU364" s="220" t="s">
        <v>92</v>
      </c>
      <c r="AY364" s="19" t="s">
        <v>162</v>
      </c>
      <c r="BE364" s="221">
        <f>IF(N364="základní",J364,0)</f>
        <v>0</v>
      </c>
      <c r="BF364" s="221">
        <f>IF(N364="snížená",J364,0)</f>
        <v>0</v>
      </c>
      <c r="BG364" s="221">
        <f>IF(N364="zákl. přenesená",J364,0)</f>
        <v>0</v>
      </c>
      <c r="BH364" s="221">
        <f>IF(N364="sníž. přenesená",J364,0)</f>
        <v>0</v>
      </c>
      <c r="BI364" s="221">
        <f>IF(N364="nulová",J364,0)</f>
        <v>0</v>
      </c>
      <c r="BJ364" s="19" t="s">
        <v>90</v>
      </c>
      <c r="BK364" s="221">
        <f>ROUND(I364*H364,2)</f>
        <v>0</v>
      </c>
      <c r="BL364" s="19" t="s">
        <v>169</v>
      </c>
      <c r="BM364" s="220" t="s">
        <v>530</v>
      </c>
    </row>
    <row r="365" spans="1:51" s="13" customFormat="1" ht="12">
      <c r="A365" s="13"/>
      <c r="B365" s="222"/>
      <c r="C365" s="223"/>
      <c r="D365" s="224" t="s">
        <v>171</v>
      </c>
      <c r="E365" s="225" t="s">
        <v>44</v>
      </c>
      <c r="F365" s="226" t="s">
        <v>531</v>
      </c>
      <c r="G365" s="223"/>
      <c r="H365" s="227">
        <v>6503.16</v>
      </c>
      <c r="I365" s="228"/>
      <c r="J365" s="223"/>
      <c r="K365" s="223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171</v>
      </c>
      <c r="AU365" s="233" t="s">
        <v>92</v>
      </c>
      <c r="AV365" s="13" t="s">
        <v>92</v>
      </c>
      <c r="AW365" s="13" t="s">
        <v>42</v>
      </c>
      <c r="AX365" s="13" t="s">
        <v>82</v>
      </c>
      <c r="AY365" s="233" t="s">
        <v>162</v>
      </c>
    </row>
    <row r="366" spans="1:51" s="13" customFormat="1" ht="12">
      <c r="A366" s="13"/>
      <c r="B366" s="222"/>
      <c r="C366" s="223"/>
      <c r="D366" s="224" t="s">
        <v>171</v>
      </c>
      <c r="E366" s="225" t="s">
        <v>44</v>
      </c>
      <c r="F366" s="226" t="s">
        <v>532</v>
      </c>
      <c r="G366" s="223"/>
      <c r="H366" s="227">
        <v>2826.1</v>
      </c>
      <c r="I366" s="228"/>
      <c r="J366" s="223"/>
      <c r="K366" s="223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171</v>
      </c>
      <c r="AU366" s="233" t="s">
        <v>92</v>
      </c>
      <c r="AV366" s="13" t="s">
        <v>92</v>
      </c>
      <c r="AW366" s="13" t="s">
        <v>42</v>
      </c>
      <c r="AX366" s="13" t="s">
        <v>82</v>
      </c>
      <c r="AY366" s="233" t="s">
        <v>162</v>
      </c>
    </row>
    <row r="367" spans="1:51" s="13" customFormat="1" ht="12">
      <c r="A367" s="13"/>
      <c r="B367" s="222"/>
      <c r="C367" s="223"/>
      <c r="D367" s="224" t="s">
        <v>171</v>
      </c>
      <c r="E367" s="225" t="s">
        <v>44</v>
      </c>
      <c r="F367" s="226" t="s">
        <v>533</v>
      </c>
      <c r="G367" s="223"/>
      <c r="H367" s="227">
        <v>4181.544</v>
      </c>
      <c r="I367" s="228"/>
      <c r="J367" s="223"/>
      <c r="K367" s="223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171</v>
      </c>
      <c r="AU367" s="233" t="s">
        <v>92</v>
      </c>
      <c r="AV367" s="13" t="s">
        <v>92</v>
      </c>
      <c r="AW367" s="13" t="s">
        <v>42</v>
      </c>
      <c r="AX367" s="13" t="s">
        <v>82</v>
      </c>
      <c r="AY367" s="233" t="s">
        <v>162</v>
      </c>
    </row>
    <row r="368" spans="1:51" s="16" customFormat="1" ht="12">
      <c r="A368" s="16"/>
      <c r="B368" s="256"/>
      <c r="C368" s="257"/>
      <c r="D368" s="224" t="s">
        <v>171</v>
      </c>
      <c r="E368" s="258" t="s">
        <v>127</v>
      </c>
      <c r="F368" s="259" t="s">
        <v>234</v>
      </c>
      <c r="G368" s="257"/>
      <c r="H368" s="260">
        <v>13510.804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66" t="s">
        <v>171</v>
      </c>
      <c r="AU368" s="266" t="s">
        <v>92</v>
      </c>
      <c r="AV368" s="16" t="s">
        <v>191</v>
      </c>
      <c r="AW368" s="16" t="s">
        <v>42</v>
      </c>
      <c r="AX368" s="16" t="s">
        <v>82</v>
      </c>
      <c r="AY368" s="266" t="s">
        <v>162</v>
      </c>
    </row>
    <row r="369" spans="1:51" s="13" customFormat="1" ht="12">
      <c r="A369" s="13"/>
      <c r="B369" s="222"/>
      <c r="C369" s="223"/>
      <c r="D369" s="224" t="s">
        <v>171</v>
      </c>
      <c r="E369" s="225" t="s">
        <v>131</v>
      </c>
      <c r="F369" s="226" t="s">
        <v>534</v>
      </c>
      <c r="G369" s="223"/>
      <c r="H369" s="227">
        <v>8557.056</v>
      </c>
      <c r="I369" s="228"/>
      <c r="J369" s="223"/>
      <c r="K369" s="223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171</v>
      </c>
      <c r="AU369" s="233" t="s">
        <v>92</v>
      </c>
      <c r="AV369" s="13" t="s">
        <v>92</v>
      </c>
      <c r="AW369" s="13" t="s">
        <v>42</v>
      </c>
      <c r="AX369" s="13" t="s">
        <v>82</v>
      </c>
      <c r="AY369" s="233" t="s">
        <v>162</v>
      </c>
    </row>
    <row r="370" spans="1:51" s="14" customFormat="1" ht="12">
      <c r="A370" s="14"/>
      <c r="B370" s="234"/>
      <c r="C370" s="235"/>
      <c r="D370" s="224" t="s">
        <v>171</v>
      </c>
      <c r="E370" s="236" t="s">
        <v>44</v>
      </c>
      <c r="F370" s="237" t="s">
        <v>175</v>
      </c>
      <c r="G370" s="235"/>
      <c r="H370" s="238">
        <v>22067.86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171</v>
      </c>
      <c r="AU370" s="244" t="s">
        <v>92</v>
      </c>
      <c r="AV370" s="14" t="s">
        <v>169</v>
      </c>
      <c r="AW370" s="14" t="s">
        <v>42</v>
      </c>
      <c r="AX370" s="14" t="s">
        <v>90</v>
      </c>
      <c r="AY370" s="244" t="s">
        <v>162</v>
      </c>
    </row>
    <row r="371" spans="1:65" s="2" customFormat="1" ht="24.15" customHeight="1">
      <c r="A371" s="41"/>
      <c r="B371" s="42"/>
      <c r="C371" s="208" t="s">
        <v>535</v>
      </c>
      <c r="D371" s="245" t="s">
        <v>165</v>
      </c>
      <c r="E371" s="210" t="s">
        <v>536</v>
      </c>
      <c r="F371" s="211" t="s">
        <v>537</v>
      </c>
      <c r="G371" s="212" t="s">
        <v>121</v>
      </c>
      <c r="H371" s="213">
        <v>392715.744</v>
      </c>
      <c r="I371" s="214"/>
      <c r="J371" s="215">
        <f>ROUND(I371*H371,2)</f>
        <v>0</v>
      </c>
      <c r="K371" s="211" t="s">
        <v>168</v>
      </c>
      <c r="L371" s="47"/>
      <c r="M371" s="216" t="s">
        <v>44</v>
      </c>
      <c r="N371" s="217" t="s">
        <v>53</v>
      </c>
      <c r="O371" s="87"/>
      <c r="P371" s="218">
        <f>O371*H371</f>
        <v>0</v>
      </c>
      <c r="Q371" s="218">
        <v>0</v>
      </c>
      <c r="R371" s="218">
        <f>Q371*H371</f>
        <v>0</v>
      </c>
      <c r="S371" s="218">
        <v>0</v>
      </c>
      <c r="T371" s="219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20" t="s">
        <v>169</v>
      </c>
      <c r="AT371" s="220" t="s">
        <v>165</v>
      </c>
      <c r="AU371" s="220" t="s">
        <v>92</v>
      </c>
      <c r="AY371" s="19" t="s">
        <v>162</v>
      </c>
      <c r="BE371" s="221">
        <f>IF(N371="základní",J371,0)</f>
        <v>0</v>
      </c>
      <c r="BF371" s="221">
        <f>IF(N371="snížená",J371,0)</f>
        <v>0</v>
      </c>
      <c r="BG371" s="221">
        <f>IF(N371="zákl. přenesená",J371,0)</f>
        <v>0</v>
      </c>
      <c r="BH371" s="221">
        <f>IF(N371="sníž. přenesená",J371,0)</f>
        <v>0</v>
      </c>
      <c r="BI371" s="221">
        <f>IF(N371="nulová",J371,0)</f>
        <v>0</v>
      </c>
      <c r="BJ371" s="19" t="s">
        <v>90</v>
      </c>
      <c r="BK371" s="221">
        <f>ROUND(I371*H371,2)</f>
        <v>0</v>
      </c>
      <c r="BL371" s="19" t="s">
        <v>169</v>
      </c>
      <c r="BM371" s="220" t="s">
        <v>538</v>
      </c>
    </row>
    <row r="372" spans="1:51" s="13" customFormat="1" ht="12">
      <c r="A372" s="13"/>
      <c r="B372" s="222"/>
      <c r="C372" s="223"/>
      <c r="D372" s="224" t="s">
        <v>171</v>
      </c>
      <c r="E372" s="225" t="s">
        <v>44</v>
      </c>
      <c r="F372" s="226" t="s">
        <v>539</v>
      </c>
      <c r="G372" s="223"/>
      <c r="H372" s="227">
        <v>324259.296</v>
      </c>
      <c r="I372" s="228"/>
      <c r="J372" s="223"/>
      <c r="K372" s="223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171</v>
      </c>
      <c r="AU372" s="233" t="s">
        <v>92</v>
      </c>
      <c r="AV372" s="13" t="s">
        <v>92</v>
      </c>
      <c r="AW372" s="13" t="s">
        <v>42</v>
      </c>
      <c r="AX372" s="13" t="s">
        <v>82</v>
      </c>
      <c r="AY372" s="233" t="s">
        <v>162</v>
      </c>
    </row>
    <row r="373" spans="1:51" s="13" customFormat="1" ht="12">
      <c r="A373" s="13"/>
      <c r="B373" s="222"/>
      <c r="C373" s="223"/>
      <c r="D373" s="224" t="s">
        <v>171</v>
      </c>
      <c r="E373" s="225" t="s">
        <v>44</v>
      </c>
      <c r="F373" s="226" t="s">
        <v>540</v>
      </c>
      <c r="G373" s="223"/>
      <c r="H373" s="227">
        <v>68456.448</v>
      </c>
      <c r="I373" s="228"/>
      <c r="J373" s="223"/>
      <c r="K373" s="223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171</v>
      </c>
      <c r="AU373" s="233" t="s">
        <v>92</v>
      </c>
      <c r="AV373" s="13" t="s">
        <v>92</v>
      </c>
      <c r="AW373" s="13" t="s">
        <v>42</v>
      </c>
      <c r="AX373" s="13" t="s">
        <v>82</v>
      </c>
      <c r="AY373" s="233" t="s">
        <v>162</v>
      </c>
    </row>
    <row r="374" spans="1:51" s="14" customFormat="1" ht="12">
      <c r="A374" s="14"/>
      <c r="B374" s="234"/>
      <c r="C374" s="235"/>
      <c r="D374" s="224" t="s">
        <v>171</v>
      </c>
      <c r="E374" s="236" t="s">
        <v>44</v>
      </c>
      <c r="F374" s="237" t="s">
        <v>175</v>
      </c>
      <c r="G374" s="235"/>
      <c r="H374" s="238">
        <v>392715.744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171</v>
      </c>
      <c r="AU374" s="244" t="s">
        <v>92</v>
      </c>
      <c r="AV374" s="14" t="s">
        <v>169</v>
      </c>
      <c r="AW374" s="14" t="s">
        <v>42</v>
      </c>
      <c r="AX374" s="14" t="s">
        <v>90</v>
      </c>
      <c r="AY374" s="244" t="s">
        <v>162</v>
      </c>
    </row>
    <row r="375" spans="1:65" s="2" customFormat="1" ht="24.15" customHeight="1">
      <c r="A375" s="41"/>
      <c r="B375" s="42"/>
      <c r="C375" s="208" t="s">
        <v>541</v>
      </c>
      <c r="D375" s="208" t="s">
        <v>165</v>
      </c>
      <c r="E375" s="210" t="s">
        <v>542</v>
      </c>
      <c r="F375" s="211" t="s">
        <v>543</v>
      </c>
      <c r="G375" s="212" t="s">
        <v>121</v>
      </c>
      <c r="H375" s="213">
        <v>16.38</v>
      </c>
      <c r="I375" s="214"/>
      <c r="J375" s="215">
        <f>ROUND(I375*H375,2)</f>
        <v>0</v>
      </c>
      <c r="K375" s="211" t="s">
        <v>168</v>
      </c>
      <c r="L375" s="47"/>
      <c r="M375" s="216" t="s">
        <v>44</v>
      </c>
      <c r="N375" s="217" t="s">
        <v>53</v>
      </c>
      <c r="O375" s="87"/>
      <c r="P375" s="218">
        <f>O375*H375</f>
        <v>0</v>
      </c>
      <c r="Q375" s="218">
        <v>0</v>
      </c>
      <c r="R375" s="218">
        <f>Q375*H375</f>
        <v>0</v>
      </c>
      <c r="S375" s="218">
        <v>0</v>
      </c>
      <c r="T375" s="219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0" t="s">
        <v>169</v>
      </c>
      <c r="AT375" s="220" t="s">
        <v>165</v>
      </c>
      <c r="AU375" s="220" t="s">
        <v>92</v>
      </c>
      <c r="AY375" s="19" t="s">
        <v>162</v>
      </c>
      <c r="BE375" s="221">
        <f>IF(N375="základní",J375,0)</f>
        <v>0</v>
      </c>
      <c r="BF375" s="221">
        <f>IF(N375="snížená",J375,0)</f>
        <v>0</v>
      </c>
      <c r="BG375" s="221">
        <f>IF(N375="zákl. přenesená",J375,0)</f>
        <v>0</v>
      </c>
      <c r="BH375" s="221">
        <f>IF(N375="sníž. přenesená",J375,0)</f>
        <v>0</v>
      </c>
      <c r="BI375" s="221">
        <f>IF(N375="nulová",J375,0)</f>
        <v>0</v>
      </c>
      <c r="BJ375" s="19" t="s">
        <v>90</v>
      </c>
      <c r="BK375" s="221">
        <f>ROUND(I375*H375,2)</f>
        <v>0</v>
      </c>
      <c r="BL375" s="19" t="s">
        <v>169</v>
      </c>
      <c r="BM375" s="220" t="s">
        <v>544</v>
      </c>
    </row>
    <row r="376" spans="1:51" s="13" customFormat="1" ht="12">
      <c r="A376" s="13"/>
      <c r="B376" s="222"/>
      <c r="C376" s="223"/>
      <c r="D376" s="224" t="s">
        <v>171</v>
      </c>
      <c r="E376" s="225" t="s">
        <v>44</v>
      </c>
      <c r="F376" s="226" t="s">
        <v>545</v>
      </c>
      <c r="G376" s="223"/>
      <c r="H376" s="227">
        <v>16.38</v>
      </c>
      <c r="I376" s="228"/>
      <c r="J376" s="223"/>
      <c r="K376" s="223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171</v>
      </c>
      <c r="AU376" s="233" t="s">
        <v>92</v>
      </c>
      <c r="AV376" s="13" t="s">
        <v>92</v>
      </c>
      <c r="AW376" s="13" t="s">
        <v>42</v>
      </c>
      <c r="AX376" s="13" t="s">
        <v>90</v>
      </c>
      <c r="AY376" s="233" t="s">
        <v>162</v>
      </c>
    </row>
    <row r="377" spans="1:65" s="2" customFormat="1" ht="24.15" customHeight="1">
      <c r="A377" s="41"/>
      <c r="B377" s="42"/>
      <c r="C377" s="208" t="s">
        <v>546</v>
      </c>
      <c r="D377" s="208" t="s">
        <v>165</v>
      </c>
      <c r="E377" s="210" t="s">
        <v>547</v>
      </c>
      <c r="F377" s="211" t="s">
        <v>537</v>
      </c>
      <c r="G377" s="212" t="s">
        <v>121</v>
      </c>
      <c r="H377" s="213">
        <v>393.12</v>
      </c>
      <c r="I377" s="214"/>
      <c r="J377" s="215">
        <f>ROUND(I377*H377,2)</f>
        <v>0</v>
      </c>
      <c r="K377" s="211" t="s">
        <v>168</v>
      </c>
      <c r="L377" s="47"/>
      <c r="M377" s="216" t="s">
        <v>44</v>
      </c>
      <c r="N377" s="217" t="s">
        <v>53</v>
      </c>
      <c r="O377" s="87"/>
      <c r="P377" s="218">
        <f>O377*H377</f>
        <v>0</v>
      </c>
      <c r="Q377" s="218">
        <v>0</v>
      </c>
      <c r="R377" s="218">
        <f>Q377*H377</f>
        <v>0</v>
      </c>
      <c r="S377" s="218">
        <v>0</v>
      </c>
      <c r="T377" s="219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20" t="s">
        <v>169</v>
      </c>
      <c r="AT377" s="220" t="s">
        <v>165</v>
      </c>
      <c r="AU377" s="220" t="s">
        <v>92</v>
      </c>
      <c r="AY377" s="19" t="s">
        <v>162</v>
      </c>
      <c r="BE377" s="221">
        <f>IF(N377="základní",J377,0)</f>
        <v>0</v>
      </c>
      <c r="BF377" s="221">
        <f>IF(N377="snížená",J377,0)</f>
        <v>0</v>
      </c>
      <c r="BG377" s="221">
        <f>IF(N377="zákl. přenesená",J377,0)</f>
        <v>0</v>
      </c>
      <c r="BH377" s="221">
        <f>IF(N377="sníž. přenesená",J377,0)</f>
        <v>0</v>
      </c>
      <c r="BI377" s="221">
        <f>IF(N377="nulová",J377,0)</f>
        <v>0</v>
      </c>
      <c r="BJ377" s="19" t="s">
        <v>90</v>
      </c>
      <c r="BK377" s="221">
        <f>ROUND(I377*H377,2)</f>
        <v>0</v>
      </c>
      <c r="BL377" s="19" t="s">
        <v>169</v>
      </c>
      <c r="BM377" s="220" t="s">
        <v>548</v>
      </c>
    </row>
    <row r="378" spans="1:51" s="13" customFormat="1" ht="12">
      <c r="A378" s="13"/>
      <c r="B378" s="222"/>
      <c r="C378" s="223"/>
      <c r="D378" s="224" t="s">
        <v>171</v>
      </c>
      <c r="E378" s="223"/>
      <c r="F378" s="226" t="s">
        <v>549</v>
      </c>
      <c r="G378" s="223"/>
      <c r="H378" s="227">
        <v>393.12</v>
      </c>
      <c r="I378" s="228"/>
      <c r="J378" s="223"/>
      <c r="K378" s="223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171</v>
      </c>
      <c r="AU378" s="233" t="s">
        <v>92</v>
      </c>
      <c r="AV378" s="13" t="s">
        <v>92</v>
      </c>
      <c r="AW378" s="13" t="s">
        <v>4</v>
      </c>
      <c r="AX378" s="13" t="s">
        <v>90</v>
      </c>
      <c r="AY378" s="233" t="s">
        <v>162</v>
      </c>
    </row>
    <row r="379" spans="1:65" s="2" customFormat="1" ht="24.15" customHeight="1">
      <c r="A379" s="41"/>
      <c r="B379" s="42"/>
      <c r="C379" s="208" t="s">
        <v>550</v>
      </c>
      <c r="D379" s="245" t="s">
        <v>165</v>
      </c>
      <c r="E379" s="210" t="s">
        <v>551</v>
      </c>
      <c r="F379" s="211" t="s">
        <v>261</v>
      </c>
      <c r="G379" s="212" t="s">
        <v>121</v>
      </c>
      <c r="H379" s="213">
        <v>10684.704</v>
      </c>
      <c r="I379" s="214"/>
      <c r="J379" s="215">
        <f>ROUND(I379*H379,2)</f>
        <v>0</v>
      </c>
      <c r="K379" s="211" t="s">
        <v>168</v>
      </c>
      <c r="L379" s="47"/>
      <c r="M379" s="216" t="s">
        <v>44</v>
      </c>
      <c r="N379" s="217" t="s">
        <v>53</v>
      </c>
      <c r="O379" s="87"/>
      <c r="P379" s="218">
        <f>O379*H379</f>
        <v>0</v>
      </c>
      <c r="Q379" s="218">
        <v>0</v>
      </c>
      <c r="R379" s="218">
        <f>Q379*H379</f>
        <v>0</v>
      </c>
      <c r="S379" s="218">
        <v>0</v>
      </c>
      <c r="T379" s="219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0" t="s">
        <v>169</v>
      </c>
      <c r="AT379" s="220" t="s">
        <v>165</v>
      </c>
      <c r="AU379" s="220" t="s">
        <v>92</v>
      </c>
      <c r="AY379" s="19" t="s">
        <v>162</v>
      </c>
      <c r="BE379" s="221">
        <f>IF(N379="základní",J379,0)</f>
        <v>0</v>
      </c>
      <c r="BF379" s="221">
        <f>IF(N379="snížená",J379,0)</f>
        <v>0</v>
      </c>
      <c r="BG379" s="221">
        <f>IF(N379="zákl. přenesená",J379,0)</f>
        <v>0</v>
      </c>
      <c r="BH379" s="221">
        <f>IF(N379="sníž. přenesená",J379,0)</f>
        <v>0</v>
      </c>
      <c r="BI379" s="221">
        <f>IF(N379="nulová",J379,0)</f>
        <v>0</v>
      </c>
      <c r="BJ379" s="19" t="s">
        <v>90</v>
      </c>
      <c r="BK379" s="221">
        <f>ROUND(I379*H379,2)</f>
        <v>0</v>
      </c>
      <c r="BL379" s="19" t="s">
        <v>169</v>
      </c>
      <c r="BM379" s="220" t="s">
        <v>552</v>
      </c>
    </row>
    <row r="380" spans="1:51" s="13" customFormat="1" ht="12">
      <c r="A380" s="13"/>
      <c r="B380" s="222"/>
      <c r="C380" s="223"/>
      <c r="D380" s="224" t="s">
        <v>171</v>
      </c>
      <c r="E380" s="225" t="s">
        <v>44</v>
      </c>
      <c r="F380" s="226" t="s">
        <v>531</v>
      </c>
      <c r="G380" s="223"/>
      <c r="H380" s="227">
        <v>6503.16</v>
      </c>
      <c r="I380" s="228"/>
      <c r="J380" s="223"/>
      <c r="K380" s="223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171</v>
      </c>
      <c r="AU380" s="233" t="s">
        <v>92</v>
      </c>
      <c r="AV380" s="13" t="s">
        <v>92</v>
      </c>
      <c r="AW380" s="13" t="s">
        <v>42</v>
      </c>
      <c r="AX380" s="13" t="s">
        <v>82</v>
      </c>
      <c r="AY380" s="233" t="s">
        <v>162</v>
      </c>
    </row>
    <row r="381" spans="1:51" s="13" customFormat="1" ht="12">
      <c r="A381" s="13"/>
      <c r="B381" s="222"/>
      <c r="C381" s="223"/>
      <c r="D381" s="224" t="s">
        <v>171</v>
      </c>
      <c r="E381" s="225" t="s">
        <v>44</v>
      </c>
      <c r="F381" s="226" t="s">
        <v>553</v>
      </c>
      <c r="G381" s="223"/>
      <c r="H381" s="227">
        <v>4181.544</v>
      </c>
      <c r="I381" s="228"/>
      <c r="J381" s="223"/>
      <c r="K381" s="223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171</v>
      </c>
      <c r="AU381" s="233" t="s">
        <v>92</v>
      </c>
      <c r="AV381" s="13" t="s">
        <v>92</v>
      </c>
      <c r="AW381" s="13" t="s">
        <v>42</v>
      </c>
      <c r="AX381" s="13" t="s">
        <v>82</v>
      </c>
      <c r="AY381" s="233" t="s">
        <v>162</v>
      </c>
    </row>
    <row r="382" spans="1:51" s="14" customFormat="1" ht="12">
      <c r="A382" s="14"/>
      <c r="B382" s="234"/>
      <c r="C382" s="235"/>
      <c r="D382" s="224" t="s">
        <v>171</v>
      </c>
      <c r="E382" s="236" t="s">
        <v>44</v>
      </c>
      <c r="F382" s="237" t="s">
        <v>175</v>
      </c>
      <c r="G382" s="235"/>
      <c r="H382" s="238">
        <v>10684.704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171</v>
      </c>
      <c r="AU382" s="244" t="s">
        <v>92</v>
      </c>
      <c r="AV382" s="14" t="s">
        <v>169</v>
      </c>
      <c r="AW382" s="14" t="s">
        <v>42</v>
      </c>
      <c r="AX382" s="14" t="s">
        <v>90</v>
      </c>
      <c r="AY382" s="244" t="s">
        <v>162</v>
      </c>
    </row>
    <row r="383" spans="1:65" s="2" customFormat="1" ht="24.15" customHeight="1">
      <c r="A383" s="41"/>
      <c r="B383" s="42"/>
      <c r="C383" s="208" t="s">
        <v>554</v>
      </c>
      <c r="D383" s="245" t="s">
        <v>165</v>
      </c>
      <c r="E383" s="210" t="s">
        <v>555</v>
      </c>
      <c r="F383" s="211" t="s">
        <v>556</v>
      </c>
      <c r="G383" s="212" t="s">
        <v>121</v>
      </c>
      <c r="H383" s="213">
        <v>7234.816</v>
      </c>
      <c r="I383" s="214"/>
      <c r="J383" s="215">
        <f>ROUND(I383*H383,2)</f>
        <v>0</v>
      </c>
      <c r="K383" s="211" t="s">
        <v>168</v>
      </c>
      <c r="L383" s="47"/>
      <c r="M383" s="216" t="s">
        <v>44</v>
      </c>
      <c r="N383" s="217" t="s">
        <v>53</v>
      </c>
      <c r="O383" s="87"/>
      <c r="P383" s="218">
        <f>O383*H383</f>
        <v>0</v>
      </c>
      <c r="Q383" s="218">
        <v>0</v>
      </c>
      <c r="R383" s="218">
        <f>Q383*H383</f>
        <v>0</v>
      </c>
      <c r="S383" s="218">
        <v>0</v>
      </c>
      <c r="T383" s="219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0" t="s">
        <v>169</v>
      </c>
      <c r="AT383" s="220" t="s">
        <v>165</v>
      </c>
      <c r="AU383" s="220" t="s">
        <v>92</v>
      </c>
      <c r="AY383" s="19" t="s">
        <v>162</v>
      </c>
      <c r="BE383" s="221">
        <f>IF(N383="základní",J383,0)</f>
        <v>0</v>
      </c>
      <c r="BF383" s="221">
        <f>IF(N383="snížená",J383,0)</f>
        <v>0</v>
      </c>
      <c r="BG383" s="221">
        <f>IF(N383="zákl. přenesená",J383,0)</f>
        <v>0</v>
      </c>
      <c r="BH383" s="221">
        <f>IF(N383="sníž. přenesená",J383,0)</f>
        <v>0</v>
      </c>
      <c r="BI383" s="221">
        <f>IF(N383="nulová",J383,0)</f>
        <v>0</v>
      </c>
      <c r="BJ383" s="19" t="s">
        <v>90</v>
      </c>
      <c r="BK383" s="221">
        <f>ROUND(I383*H383,2)</f>
        <v>0</v>
      </c>
      <c r="BL383" s="19" t="s">
        <v>169</v>
      </c>
      <c r="BM383" s="220" t="s">
        <v>557</v>
      </c>
    </row>
    <row r="384" spans="1:51" s="15" customFormat="1" ht="12">
      <c r="A384" s="15"/>
      <c r="B384" s="246"/>
      <c r="C384" s="247"/>
      <c r="D384" s="224" t="s">
        <v>171</v>
      </c>
      <c r="E384" s="248" t="s">
        <v>44</v>
      </c>
      <c r="F384" s="249" t="s">
        <v>558</v>
      </c>
      <c r="G384" s="247"/>
      <c r="H384" s="248" t="s">
        <v>44</v>
      </c>
      <c r="I384" s="250"/>
      <c r="J384" s="247"/>
      <c r="K384" s="247"/>
      <c r="L384" s="251"/>
      <c r="M384" s="252"/>
      <c r="N384" s="253"/>
      <c r="O384" s="253"/>
      <c r="P384" s="253"/>
      <c r="Q384" s="253"/>
      <c r="R384" s="253"/>
      <c r="S384" s="253"/>
      <c r="T384" s="254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5" t="s">
        <v>171</v>
      </c>
      <c r="AU384" s="255" t="s">
        <v>92</v>
      </c>
      <c r="AV384" s="15" t="s">
        <v>90</v>
      </c>
      <c r="AW384" s="15" t="s">
        <v>42</v>
      </c>
      <c r="AX384" s="15" t="s">
        <v>82</v>
      </c>
      <c r="AY384" s="255" t="s">
        <v>162</v>
      </c>
    </row>
    <row r="385" spans="1:51" s="13" customFormat="1" ht="12">
      <c r="A385" s="13"/>
      <c r="B385" s="222"/>
      <c r="C385" s="223"/>
      <c r="D385" s="224" t="s">
        <v>171</v>
      </c>
      <c r="E385" s="225" t="s">
        <v>44</v>
      </c>
      <c r="F385" s="226" t="s">
        <v>559</v>
      </c>
      <c r="G385" s="223"/>
      <c r="H385" s="227">
        <v>1807.25</v>
      </c>
      <c r="I385" s="228"/>
      <c r="J385" s="223"/>
      <c r="K385" s="223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171</v>
      </c>
      <c r="AU385" s="233" t="s">
        <v>92</v>
      </c>
      <c r="AV385" s="13" t="s">
        <v>92</v>
      </c>
      <c r="AW385" s="13" t="s">
        <v>42</v>
      </c>
      <c r="AX385" s="13" t="s">
        <v>82</v>
      </c>
      <c r="AY385" s="233" t="s">
        <v>162</v>
      </c>
    </row>
    <row r="386" spans="1:51" s="13" customFormat="1" ht="12">
      <c r="A386" s="13"/>
      <c r="B386" s="222"/>
      <c r="C386" s="223"/>
      <c r="D386" s="224" t="s">
        <v>171</v>
      </c>
      <c r="E386" s="225" t="s">
        <v>44</v>
      </c>
      <c r="F386" s="226" t="s">
        <v>560</v>
      </c>
      <c r="G386" s="223"/>
      <c r="H386" s="227">
        <v>1315.5</v>
      </c>
      <c r="I386" s="228"/>
      <c r="J386" s="223"/>
      <c r="K386" s="223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171</v>
      </c>
      <c r="AU386" s="233" t="s">
        <v>92</v>
      </c>
      <c r="AV386" s="13" t="s">
        <v>92</v>
      </c>
      <c r="AW386" s="13" t="s">
        <v>42</v>
      </c>
      <c r="AX386" s="13" t="s">
        <v>82</v>
      </c>
      <c r="AY386" s="233" t="s">
        <v>162</v>
      </c>
    </row>
    <row r="387" spans="1:51" s="13" customFormat="1" ht="12">
      <c r="A387" s="13"/>
      <c r="B387" s="222"/>
      <c r="C387" s="223"/>
      <c r="D387" s="224" t="s">
        <v>171</v>
      </c>
      <c r="E387" s="225" t="s">
        <v>44</v>
      </c>
      <c r="F387" s="226" t="s">
        <v>561</v>
      </c>
      <c r="G387" s="223"/>
      <c r="H387" s="227">
        <v>3045.95</v>
      </c>
      <c r="I387" s="228"/>
      <c r="J387" s="223"/>
      <c r="K387" s="223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171</v>
      </c>
      <c r="AU387" s="233" t="s">
        <v>92</v>
      </c>
      <c r="AV387" s="13" t="s">
        <v>92</v>
      </c>
      <c r="AW387" s="13" t="s">
        <v>42</v>
      </c>
      <c r="AX387" s="13" t="s">
        <v>82</v>
      </c>
      <c r="AY387" s="233" t="s">
        <v>162</v>
      </c>
    </row>
    <row r="388" spans="1:51" s="15" customFormat="1" ht="12">
      <c r="A388" s="15"/>
      <c r="B388" s="246"/>
      <c r="C388" s="247"/>
      <c r="D388" s="224" t="s">
        <v>171</v>
      </c>
      <c r="E388" s="248" t="s">
        <v>44</v>
      </c>
      <c r="F388" s="249" t="s">
        <v>562</v>
      </c>
      <c r="G388" s="247"/>
      <c r="H388" s="248" t="s">
        <v>44</v>
      </c>
      <c r="I388" s="250"/>
      <c r="J388" s="247"/>
      <c r="K388" s="247"/>
      <c r="L388" s="251"/>
      <c r="M388" s="252"/>
      <c r="N388" s="253"/>
      <c r="O388" s="253"/>
      <c r="P388" s="253"/>
      <c r="Q388" s="253"/>
      <c r="R388" s="253"/>
      <c r="S388" s="253"/>
      <c r="T388" s="254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5" t="s">
        <v>171</v>
      </c>
      <c r="AU388" s="255" t="s">
        <v>92</v>
      </c>
      <c r="AV388" s="15" t="s">
        <v>90</v>
      </c>
      <c r="AW388" s="15" t="s">
        <v>42</v>
      </c>
      <c r="AX388" s="15" t="s">
        <v>82</v>
      </c>
      <c r="AY388" s="255" t="s">
        <v>162</v>
      </c>
    </row>
    <row r="389" spans="1:51" s="16" customFormat="1" ht="12">
      <c r="A389" s="16"/>
      <c r="B389" s="256"/>
      <c r="C389" s="257"/>
      <c r="D389" s="224" t="s">
        <v>171</v>
      </c>
      <c r="E389" s="258" t="s">
        <v>44</v>
      </c>
      <c r="F389" s="259" t="s">
        <v>234</v>
      </c>
      <c r="G389" s="257"/>
      <c r="H389" s="260">
        <v>6168.7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66" t="s">
        <v>171</v>
      </c>
      <c r="AU389" s="266" t="s">
        <v>92</v>
      </c>
      <c r="AV389" s="16" t="s">
        <v>191</v>
      </c>
      <c r="AW389" s="16" t="s">
        <v>42</v>
      </c>
      <c r="AX389" s="16" t="s">
        <v>82</v>
      </c>
      <c r="AY389" s="266" t="s">
        <v>162</v>
      </c>
    </row>
    <row r="390" spans="1:51" s="13" customFormat="1" ht="12">
      <c r="A390" s="13"/>
      <c r="B390" s="222"/>
      <c r="C390" s="223"/>
      <c r="D390" s="224" t="s">
        <v>171</v>
      </c>
      <c r="E390" s="225" t="s">
        <v>44</v>
      </c>
      <c r="F390" s="226" t="s">
        <v>563</v>
      </c>
      <c r="G390" s="223"/>
      <c r="H390" s="227">
        <v>-3342.6</v>
      </c>
      <c r="I390" s="228"/>
      <c r="J390" s="223"/>
      <c r="K390" s="223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171</v>
      </c>
      <c r="AU390" s="233" t="s">
        <v>92</v>
      </c>
      <c r="AV390" s="13" t="s">
        <v>92</v>
      </c>
      <c r="AW390" s="13" t="s">
        <v>42</v>
      </c>
      <c r="AX390" s="13" t="s">
        <v>82</v>
      </c>
      <c r="AY390" s="233" t="s">
        <v>162</v>
      </c>
    </row>
    <row r="391" spans="1:51" s="14" customFormat="1" ht="12">
      <c r="A391" s="14"/>
      <c r="B391" s="234"/>
      <c r="C391" s="235"/>
      <c r="D391" s="224" t="s">
        <v>171</v>
      </c>
      <c r="E391" s="236" t="s">
        <v>44</v>
      </c>
      <c r="F391" s="237" t="s">
        <v>175</v>
      </c>
      <c r="G391" s="235"/>
      <c r="H391" s="238">
        <v>2826.1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171</v>
      </c>
      <c r="AU391" s="244" t="s">
        <v>92</v>
      </c>
      <c r="AV391" s="14" t="s">
        <v>169</v>
      </c>
      <c r="AW391" s="14" t="s">
        <v>42</v>
      </c>
      <c r="AX391" s="14" t="s">
        <v>90</v>
      </c>
      <c r="AY391" s="244" t="s">
        <v>162</v>
      </c>
    </row>
    <row r="392" spans="1:51" s="15" customFormat="1" ht="12">
      <c r="A392" s="15"/>
      <c r="B392" s="246"/>
      <c r="C392" s="247"/>
      <c r="D392" s="224" t="s">
        <v>171</v>
      </c>
      <c r="E392" s="248" t="s">
        <v>44</v>
      </c>
      <c r="F392" s="249" t="s">
        <v>564</v>
      </c>
      <c r="G392" s="247"/>
      <c r="H392" s="248" t="s">
        <v>44</v>
      </c>
      <c r="I392" s="250"/>
      <c r="J392" s="247"/>
      <c r="K392" s="247"/>
      <c r="L392" s="251"/>
      <c r="M392" s="252"/>
      <c r="N392" s="253"/>
      <c r="O392" s="253"/>
      <c r="P392" s="253"/>
      <c r="Q392" s="253"/>
      <c r="R392" s="253"/>
      <c r="S392" s="253"/>
      <c r="T392" s="25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5" t="s">
        <v>171</v>
      </c>
      <c r="AU392" s="255" t="s">
        <v>92</v>
      </c>
      <c r="AV392" s="15" t="s">
        <v>90</v>
      </c>
      <c r="AW392" s="15" t="s">
        <v>42</v>
      </c>
      <c r="AX392" s="15" t="s">
        <v>82</v>
      </c>
      <c r="AY392" s="255" t="s">
        <v>162</v>
      </c>
    </row>
    <row r="393" spans="1:51" s="13" customFormat="1" ht="12">
      <c r="A393" s="13"/>
      <c r="B393" s="222"/>
      <c r="C393" s="223"/>
      <c r="D393" s="224" t="s">
        <v>171</v>
      </c>
      <c r="E393" s="223"/>
      <c r="F393" s="226" t="s">
        <v>565</v>
      </c>
      <c r="G393" s="223"/>
      <c r="H393" s="227">
        <v>7234.816</v>
      </c>
      <c r="I393" s="228"/>
      <c r="J393" s="223"/>
      <c r="K393" s="223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171</v>
      </c>
      <c r="AU393" s="233" t="s">
        <v>92</v>
      </c>
      <c r="AV393" s="13" t="s">
        <v>92</v>
      </c>
      <c r="AW393" s="13" t="s">
        <v>4</v>
      </c>
      <c r="AX393" s="13" t="s">
        <v>90</v>
      </c>
      <c r="AY393" s="233" t="s">
        <v>162</v>
      </c>
    </row>
    <row r="394" spans="1:63" s="12" customFormat="1" ht="22.8" customHeight="1">
      <c r="A394" s="12"/>
      <c r="B394" s="192"/>
      <c r="C394" s="193"/>
      <c r="D394" s="194" t="s">
        <v>81</v>
      </c>
      <c r="E394" s="206" t="s">
        <v>566</v>
      </c>
      <c r="F394" s="206" t="s">
        <v>567</v>
      </c>
      <c r="G394" s="193"/>
      <c r="H394" s="193"/>
      <c r="I394" s="196"/>
      <c r="J394" s="207">
        <f>BK394</f>
        <v>0</v>
      </c>
      <c r="K394" s="193"/>
      <c r="L394" s="198"/>
      <c r="M394" s="199"/>
      <c r="N394" s="200"/>
      <c r="O394" s="200"/>
      <c r="P394" s="201">
        <f>SUM(P395:P397)</f>
        <v>0</v>
      </c>
      <c r="Q394" s="200"/>
      <c r="R394" s="201">
        <f>SUM(R395:R397)</f>
        <v>0</v>
      </c>
      <c r="S394" s="200"/>
      <c r="T394" s="202">
        <f>SUM(T395:T397)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3" t="s">
        <v>90</v>
      </c>
      <c r="AT394" s="204" t="s">
        <v>81</v>
      </c>
      <c r="AU394" s="204" t="s">
        <v>90</v>
      </c>
      <c r="AY394" s="203" t="s">
        <v>162</v>
      </c>
      <c r="BK394" s="205">
        <f>SUM(BK395:BK397)</f>
        <v>0</v>
      </c>
    </row>
    <row r="395" spans="1:65" s="2" customFormat="1" ht="24.15" customHeight="1">
      <c r="A395" s="41"/>
      <c r="B395" s="42"/>
      <c r="C395" s="208" t="s">
        <v>568</v>
      </c>
      <c r="D395" s="245" t="s">
        <v>165</v>
      </c>
      <c r="E395" s="210" t="s">
        <v>569</v>
      </c>
      <c r="F395" s="211" t="s">
        <v>570</v>
      </c>
      <c r="G395" s="212" t="s">
        <v>121</v>
      </c>
      <c r="H395" s="213">
        <v>20115.697</v>
      </c>
      <c r="I395" s="214"/>
      <c r="J395" s="215">
        <f>ROUND(I395*H395,2)</f>
        <v>0</v>
      </c>
      <c r="K395" s="211" t="s">
        <v>168</v>
      </c>
      <c r="L395" s="47"/>
      <c r="M395" s="216" t="s">
        <v>44</v>
      </c>
      <c r="N395" s="217" t="s">
        <v>53</v>
      </c>
      <c r="O395" s="87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0" t="s">
        <v>169</v>
      </c>
      <c r="AT395" s="220" t="s">
        <v>165</v>
      </c>
      <c r="AU395" s="220" t="s">
        <v>92</v>
      </c>
      <c r="AY395" s="19" t="s">
        <v>162</v>
      </c>
      <c r="BE395" s="221">
        <f>IF(N395="základní",J395,0)</f>
        <v>0</v>
      </c>
      <c r="BF395" s="221">
        <f>IF(N395="snížená",J395,0)</f>
        <v>0</v>
      </c>
      <c r="BG395" s="221">
        <f>IF(N395="zákl. přenesená",J395,0)</f>
        <v>0</v>
      </c>
      <c r="BH395" s="221">
        <f>IF(N395="sníž. přenesená",J395,0)</f>
        <v>0</v>
      </c>
      <c r="BI395" s="221">
        <f>IF(N395="nulová",J395,0)</f>
        <v>0</v>
      </c>
      <c r="BJ395" s="19" t="s">
        <v>90</v>
      </c>
      <c r="BK395" s="221">
        <f>ROUND(I395*H395,2)</f>
        <v>0</v>
      </c>
      <c r="BL395" s="19" t="s">
        <v>169</v>
      </c>
      <c r="BM395" s="220" t="s">
        <v>571</v>
      </c>
    </row>
    <row r="396" spans="1:65" s="2" customFormat="1" ht="24.15" customHeight="1">
      <c r="A396" s="41"/>
      <c r="B396" s="42"/>
      <c r="C396" s="208" t="s">
        <v>572</v>
      </c>
      <c r="D396" s="245" t="s">
        <v>165</v>
      </c>
      <c r="E396" s="210" t="s">
        <v>573</v>
      </c>
      <c r="F396" s="211" t="s">
        <v>574</v>
      </c>
      <c r="G396" s="212" t="s">
        <v>121</v>
      </c>
      <c r="H396" s="213">
        <v>20115.697</v>
      </c>
      <c r="I396" s="214"/>
      <c r="J396" s="215">
        <f>ROUND(I396*H396,2)</f>
        <v>0</v>
      </c>
      <c r="K396" s="211" t="s">
        <v>168</v>
      </c>
      <c r="L396" s="47"/>
      <c r="M396" s="216" t="s">
        <v>44</v>
      </c>
      <c r="N396" s="217" t="s">
        <v>53</v>
      </c>
      <c r="O396" s="87"/>
      <c r="P396" s="218">
        <f>O396*H396</f>
        <v>0</v>
      </c>
      <c r="Q396" s="218">
        <v>0</v>
      </c>
      <c r="R396" s="218">
        <f>Q396*H396</f>
        <v>0</v>
      </c>
      <c r="S396" s="218">
        <v>0</v>
      </c>
      <c r="T396" s="219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20" t="s">
        <v>169</v>
      </c>
      <c r="AT396" s="220" t="s">
        <v>165</v>
      </c>
      <c r="AU396" s="220" t="s">
        <v>92</v>
      </c>
      <c r="AY396" s="19" t="s">
        <v>162</v>
      </c>
      <c r="BE396" s="221">
        <f>IF(N396="základní",J396,0)</f>
        <v>0</v>
      </c>
      <c r="BF396" s="221">
        <f>IF(N396="snížená",J396,0)</f>
        <v>0</v>
      </c>
      <c r="BG396" s="221">
        <f>IF(N396="zákl. přenesená",J396,0)</f>
        <v>0</v>
      </c>
      <c r="BH396" s="221">
        <f>IF(N396="sníž. přenesená",J396,0)</f>
        <v>0</v>
      </c>
      <c r="BI396" s="221">
        <f>IF(N396="nulová",J396,0)</f>
        <v>0</v>
      </c>
      <c r="BJ396" s="19" t="s">
        <v>90</v>
      </c>
      <c r="BK396" s="221">
        <f>ROUND(I396*H396,2)</f>
        <v>0</v>
      </c>
      <c r="BL396" s="19" t="s">
        <v>169</v>
      </c>
      <c r="BM396" s="220" t="s">
        <v>575</v>
      </c>
    </row>
    <row r="397" spans="1:65" s="2" customFormat="1" ht="33" customHeight="1">
      <c r="A397" s="41"/>
      <c r="B397" s="42"/>
      <c r="C397" s="208" t="s">
        <v>576</v>
      </c>
      <c r="D397" s="245" t="s">
        <v>165</v>
      </c>
      <c r="E397" s="210" t="s">
        <v>577</v>
      </c>
      <c r="F397" s="211" t="s">
        <v>578</v>
      </c>
      <c r="G397" s="212" t="s">
        <v>121</v>
      </c>
      <c r="H397" s="213">
        <v>20115.697</v>
      </c>
      <c r="I397" s="214"/>
      <c r="J397" s="215">
        <f>ROUND(I397*H397,2)</f>
        <v>0</v>
      </c>
      <c r="K397" s="211" t="s">
        <v>168</v>
      </c>
      <c r="L397" s="47"/>
      <c r="M397" s="282" t="s">
        <v>44</v>
      </c>
      <c r="N397" s="283" t="s">
        <v>53</v>
      </c>
      <c r="O397" s="284"/>
      <c r="P397" s="285">
        <f>O397*H397</f>
        <v>0</v>
      </c>
      <c r="Q397" s="285">
        <v>0</v>
      </c>
      <c r="R397" s="285">
        <f>Q397*H397</f>
        <v>0</v>
      </c>
      <c r="S397" s="285">
        <v>0</v>
      </c>
      <c r="T397" s="286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20" t="s">
        <v>169</v>
      </c>
      <c r="AT397" s="220" t="s">
        <v>165</v>
      </c>
      <c r="AU397" s="220" t="s">
        <v>92</v>
      </c>
      <c r="AY397" s="19" t="s">
        <v>162</v>
      </c>
      <c r="BE397" s="221">
        <f>IF(N397="základní",J397,0)</f>
        <v>0</v>
      </c>
      <c r="BF397" s="221">
        <f>IF(N397="snížená",J397,0)</f>
        <v>0</v>
      </c>
      <c r="BG397" s="221">
        <f>IF(N397="zákl. přenesená",J397,0)</f>
        <v>0</v>
      </c>
      <c r="BH397" s="221">
        <f>IF(N397="sníž. přenesená",J397,0)</f>
        <v>0</v>
      </c>
      <c r="BI397" s="221">
        <f>IF(N397="nulová",J397,0)</f>
        <v>0</v>
      </c>
      <c r="BJ397" s="19" t="s">
        <v>90</v>
      </c>
      <c r="BK397" s="221">
        <f>ROUND(I397*H397,2)</f>
        <v>0</v>
      </c>
      <c r="BL397" s="19" t="s">
        <v>169</v>
      </c>
      <c r="BM397" s="220" t="s">
        <v>579</v>
      </c>
    </row>
    <row r="398" spans="1:31" s="2" customFormat="1" ht="6.95" customHeight="1">
      <c r="A398" s="41"/>
      <c r="B398" s="62"/>
      <c r="C398" s="63"/>
      <c r="D398" s="63"/>
      <c r="E398" s="63"/>
      <c r="F398" s="63"/>
      <c r="G398" s="63"/>
      <c r="H398" s="63"/>
      <c r="I398" s="63"/>
      <c r="J398" s="63"/>
      <c r="K398" s="63"/>
      <c r="L398" s="47"/>
      <c r="M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</row>
  </sheetData>
  <sheetProtection password="CC35" sheet="1" objects="1" scenarios="1" formatColumns="0" formatRows="0" autoFilter="0"/>
  <autoFilter ref="C86:K39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</row>
    <row r="4" spans="2:4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580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ROUND(J89,2)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ROUND((SUM(BE89:BE156)),2)</f>
        <v>0</v>
      </c>
      <c r="G33" s="41"/>
      <c r="H33" s="41"/>
      <c r="I33" s="152">
        <v>0.21</v>
      </c>
      <c r="J33" s="151">
        <f>ROUND(((SUM(BE89:BE156))*I33),2)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ROUND((SUM(BF89:BF156)),2)</f>
        <v>0</v>
      </c>
      <c r="G34" s="41"/>
      <c r="H34" s="41"/>
      <c r="I34" s="152">
        <v>0.15</v>
      </c>
      <c r="J34" s="151">
        <f>ROUND(((SUM(BF89:BF156))*I34),2)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ROUND((SUM(BG89:BG156)),2)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ROUND((SUM(BH89:BH156)),2)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ROUND((SUM(BI89:BI156)),2)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104 - Propustky na III/11628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139</v>
      </c>
      <c r="E60" s="172"/>
      <c r="F60" s="172"/>
      <c r="G60" s="172"/>
      <c r="H60" s="172"/>
      <c r="I60" s="172"/>
      <c r="J60" s="173">
        <f>J90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140</v>
      </c>
      <c r="E61" s="178"/>
      <c r="F61" s="178"/>
      <c r="G61" s="178"/>
      <c r="H61" s="178"/>
      <c r="I61" s="178"/>
      <c r="J61" s="179">
        <f>J91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141</v>
      </c>
      <c r="E62" s="178"/>
      <c r="F62" s="178"/>
      <c r="G62" s="178"/>
      <c r="H62" s="178"/>
      <c r="I62" s="178"/>
      <c r="J62" s="179">
        <f>J103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581</v>
      </c>
      <c r="E63" s="178"/>
      <c r="F63" s="178"/>
      <c r="G63" s="178"/>
      <c r="H63" s="178"/>
      <c r="I63" s="178"/>
      <c r="J63" s="179">
        <f>J106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582</v>
      </c>
      <c r="E64" s="178"/>
      <c r="F64" s="178"/>
      <c r="G64" s="178"/>
      <c r="H64" s="178"/>
      <c r="I64" s="178"/>
      <c r="J64" s="179">
        <f>J111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144</v>
      </c>
      <c r="E65" s="178"/>
      <c r="F65" s="178"/>
      <c r="G65" s="178"/>
      <c r="H65" s="178"/>
      <c r="I65" s="178"/>
      <c r="J65" s="179">
        <f>J113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145</v>
      </c>
      <c r="E66" s="178"/>
      <c r="F66" s="178"/>
      <c r="G66" s="178"/>
      <c r="H66" s="178"/>
      <c r="I66" s="178"/>
      <c r="J66" s="179">
        <f>J137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146</v>
      </c>
      <c r="E67" s="178"/>
      <c r="F67" s="178"/>
      <c r="G67" s="178"/>
      <c r="H67" s="178"/>
      <c r="I67" s="178"/>
      <c r="J67" s="179">
        <f>J142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9"/>
      <c r="C68" s="170"/>
      <c r="D68" s="171" t="s">
        <v>583</v>
      </c>
      <c r="E68" s="172"/>
      <c r="F68" s="172"/>
      <c r="G68" s="172"/>
      <c r="H68" s="172"/>
      <c r="I68" s="172"/>
      <c r="J68" s="173">
        <f>J144</f>
        <v>0</v>
      </c>
      <c r="K68" s="170"/>
      <c r="L68" s="17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5"/>
      <c r="C69" s="176"/>
      <c r="D69" s="177" t="s">
        <v>584</v>
      </c>
      <c r="E69" s="178"/>
      <c r="F69" s="178"/>
      <c r="G69" s="178"/>
      <c r="H69" s="178"/>
      <c r="I69" s="178"/>
      <c r="J69" s="179">
        <f>J145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147</v>
      </c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64" t="str">
        <f>E7</f>
        <v>3 soupis prací (III/11628 Voznice, PD) - ZMĚNA 1</v>
      </c>
      <c r="F79" s="34"/>
      <c r="G79" s="34"/>
      <c r="H79" s="34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130</v>
      </c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E9</f>
        <v>SO 104 - Propustky na III/11628</v>
      </c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22</v>
      </c>
      <c r="D83" s="43"/>
      <c r="E83" s="43"/>
      <c r="F83" s="29" t="str">
        <f>F12</f>
        <v>Voznice</v>
      </c>
      <c r="G83" s="43"/>
      <c r="H83" s="43"/>
      <c r="I83" s="34" t="s">
        <v>24</v>
      </c>
      <c r="J83" s="75" t="str">
        <f>IF(J12="","",J12)</f>
        <v>21. 4. 2023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5.65" customHeight="1">
      <c r="A85" s="41"/>
      <c r="B85" s="42"/>
      <c r="C85" s="34" t="s">
        <v>30</v>
      </c>
      <c r="D85" s="43"/>
      <c r="E85" s="43"/>
      <c r="F85" s="29" t="str">
        <f>E15</f>
        <v>Krajská správa a údržba silnic Středočeského kraje</v>
      </c>
      <c r="G85" s="43"/>
      <c r="H85" s="43"/>
      <c r="I85" s="34" t="s">
        <v>38</v>
      </c>
      <c r="J85" s="39" t="str">
        <f>E21</f>
        <v>METROPROJEKT Praha a.s.</v>
      </c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36</v>
      </c>
      <c r="D86" s="43"/>
      <c r="E86" s="43"/>
      <c r="F86" s="29" t="str">
        <f>IF(E18="","",E18)</f>
        <v>Vyplň údaj</v>
      </c>
      <c r="G86" s="43"/>
      <c r="H86" s="43"/>
      <c r="I86" s="34" t="s">
        <v>43</v>
      </c>
      <c r="J86" s="39" t="str">
        <f>E24</f>
        <v xml:space="preserve"> </v>
      </c>
      <c r="K86" s="4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1"/>
      <c r="B88" s="182"/>
      <c r="C88" s="183" t="s">
        <v>148</v>
      </c>
      <c r="D88" s="184" t="s">
        <v>67</v>
      </c>
      <c r="E88" s="184" t="s">
        <v>63</v>
      </c>
      <c r="F88" s="184" t="s">
        <v>64</v>
      </c>
      <c r="G88" s="184" t="s">
        <v>149</v>
      </c>
      <c r="H88" s="184" t="s">
        <v>150</v>
      </c>
      <c r="I88" s="184" t="s">
        <v>151</v>
      </c>
      <c r="J88" s="184" t="s">
        <v>137</v>
      </c>
      <c r="K88" s="185" t="s">
        <v>152</v>
      </c>
      <c r="L88" s="186"/>
      <c r="M88" s="95" t="s">
        <v>44</v>
      </c>
      <c r="N88" s="96" t="s">
        <v>52</v>
      </c>
      <c r="O88" s="96" t="s">
        <v>153</v>
      </c>
      <c r="P88" s="96" t="s">
        <v>154</v>
      </c>
      <c r="Q88" s="96" t="s">
        <v>155</v>
      </c>
      <c r="R88" s="96" t="s">
        <v>156</v>
      </c>
      <c r="S88" s="96" t="s">
        <v>157</v>
      </c>
      <c r="T88" s="97" t="s">
        <v>158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41"/>
      <c r="B89" s="42"/>
      <c r="C89" s="102" t="s">
        <v>159</v>
      </c>
      <c r="D89" s="43"/>
      <c r="E89" s="43"/>
      <c r="F89" s="43"/>
      <c r="G89" s="43"/>
      <c r="H89" s="43"/>
      <c r="I89" s="43"/>
      <c r="J89" s="187">
        <f>BK89</f>
        <v>0</v>
      </c>
      <c r="K89" s="43"/>
      <c r="L89" s="47"/>
      <c r="M89" s="98"/>
      <c r="N89" s="188"/>
      <c r="O89" s="99"/>
      <c r="P89" s="189">
        <f>P90+P144</f>
        <v>0</v>
      </c>
      <c r="Q89" s="99"/>
      <c r="R89" s="189">
        <f>R90+R144</f>
        <v>1010.7681339999998</v>
      </c>
      <c r="S89" s="99"/>
      <c r="T89" s="190">
        <f>T90+T144</f>
        <v>334.3195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138</v>
      </c>
      <c r="BK89" s="191">
        <f>BK90+BK144</f>
        <v>0</v>
      </c>
    </row>
    <row r="90" spans="1:63" s="12" customFormat="1" ht="25.9" customHeight="1">
      <c r="A90" s="12"/>
      <c r="B90" s="192"/>
      <c r="C90" s="193"/>
      <c r="D90" s="194" t="s">
        <v>81</v>
      </c>
      <c r="E90" s="195" t="s">
        <v>160</v>
      </c>
      <c r="F90" s="195" t="s">
        <v>161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P91+P103+P106+P111+P113+P137+P142</f>
        <v>0</v>
      </c>
      <c r="Q90" s="200"/>
      <c r="R90" s="201">
        <f>R91+R103+R106+R111+R113+R137+R142</f>
        <v>1010.7570419999998</v>
      </c>
      <c r="S90" s="200"/>
      <c r="T90" s="202">
        <f>T91+T103+T106+T111+T113+T137+T142</f>
        <v>334.3195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90</v>
      </c>
      <c r="AT90" s="204" t="s">
        <v>81</v>
      </c>
      <c r="AU90" s="204" t="s">
        <v>82</v>
      </c>
      <c r="AY90" s="203" t="s">
        <v>162</v>
      </c>
      <c r="BK90" s="205">
        <f>BK91+BK103+BK106+BK111+BK113+BK137+BK142</f>
        <v>0</v>
      </c>
    </row>
    <row r="91" spans="1:63" s="12" customFormat="1" ht="22.8" customHeight="1">
      <c r="A91" s="12"/>
      <c r="B91" s="192"/>
      <c r="C91" s="193"/>
      <c r="D91" s="194" t="s">
        <v>81</v>
      </c>
      <c r="E91" s="206" t="s">
        <v>90</v>
      </c>
      <c r="F91" s="206" t="s">
        <v>163</v>
      </c>
      <c r="G91" s="193"/>
      <c r="H91" s="193"/>
      <c r="I91" s="196"/>
      <c r="J91" s="207">
        <f>BK91</f>
        <v>0</v>
      </c>
      <c r="K91" s="193"/>
      <c r="L91" s="198"/>
      <c r="M91" s="199"/>
      <c r="N91" s="200"/>
      <c r="O91" s="200"/>
      <c r="P91" s="201">
        <f>SUM(P92:P102)</f>
        <v>0</v>
      </c>
      <c r="Q91" s="200"/>
      <c r="R91" s="201">
        <f>SUM(R92:R102)</f>
        <v>876.06</v>
      </c>
      <c r="S91" s="200"/>
      <c r="T91" s="202">
        <f>SUM(T92:T102)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90</v>
      </c>
      <c r="AT91" s="204" t="s">
        <v>81</v>
      </c>
      <c r="AU91" s="204" t="s">
        <v>90</v>
      </c>
      <c r="AY91" s="203" t="s">
        <v>162</v>
      </c>
      <c r="BK91" s="205">
        <f>SUM(BK92:BK102)</f>
        <v>0</v>
      </c>
    </row>
    <row r="92" spans="1:65" s="2" customFormat="1" ht="37.8" customHeight="1">
      <c r="A92" s="41"/>
      <c r="B92" s="42"/>
      <c r="C92" s="208" t="s">
        <v>90</v>
      </c>
      <c r="D92" s="208" t="s">
        <v>165</v>
      </c>
      <c r="E92" s="210" t="s">
        <v>585</v>
      </c>
      <c r="F92" s="211" t="s">
        <v>586</v>
      </c>
      <c r="G92" s="212" t="s">
        <v>125</v>
      </c>
      <c r="H92" s="213">
        <v>108.5</v>
      </c>
      <c r="I92" s="214"/>
      <c r="J92" s="215">
        <f>ROUND(I92*H92,2)</f>
        <v>0</v>
      </c>
      <c r="K92" s="211" t="s">
        <v>168</v>
      </c>
      <c r="L92" s="47"/>
      <c r="M92" s="216" t="s">
        <v>44</v>
      </c>
      <c r="N92" s="217" t="s">
        <v>53</v>
      </c>
      <c r="O92" s="87"/>
      <c r="P92" s="218">
        <f>O92*H92</f>
        <v>0</v>
      </c>
      <c r="Q92" s="218">
        <v>0</v>
      </c>
      <c r="R92" s="218">
        <f>Q92*H92</f>
        <v>0</v>
      </c>
      <c r="S92" s="218">
        <v>0</v>
      </c>
      <c r="T92" s="219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0" t="s">
        <v>169</v>
      </c>
      <c r="AT92" s="220" t="s">
        <v>165</v>
      </c>
      <c r="AU92" s="220" t="s">
        <v>92</v>
      </c>
      <c r="AY92" s="19" t="s">
        <v>162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9" t="s">
        <v>90</v>
      </c>
      <c r="BK92" s="221">
        <f>ROUND(I92*H92,2)</f>
        <v>0</v>
      </c>
      <c r="BL92" s="19" t="s">
        <v>169</v>
      </c>
      <c r="BM92" s="220" t="s">
        <v>587</v>
      </c>
    </row>
    <row r="93" spans="1:51" s="13" customFormat="1" ht="12">
      <c r="A93" s="13"/>
      <c r="B93" s="222"/>
      <c r="C93" s="223"/>
      <c r="D93" s="224" t="s">
        <v>171</v>
      </c>
      <c r="E93" s="225" t="s">
        <v>44</v>
      </c>
      <c r="F93" s="226" t="s">
        <v>588</v>
      </c>
      <c r="G93" s="223"/>
      <c r="H93" s="227">
        <v>108.5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171</v>
      </c>
      <c r="AU93" s="233" t="s">
        <v>92</v>
      </c>
      <c r="AV93" s="13" t="s">
        <v>92</v>
      </c>
      <c r="AW93" s="13" t="s">
        <v>42</v>
      </c>
      <c r="AX93" s="13" t="s">
        <v>90</v>
      </c>
      <c r="AY93" s="233" t="s">
        <v>162</v>
      </c>
    </row>
    <row r="94" spans="1:65" s="2" customFormat="1" ht="24.15" customHeight="1">
      <c r="A94" s="41"/>
      <c r="B94" s="42"/>
      <c r="C94" s="208" t="s">
        <v>92</v>
      </c>
      <c r="D94" s="208" t="s">
        <v>165</v>
      </c>
      <c r="E94" s="210" t="s">
        <v>589</v>
      </c>
      <c r="F94" s="211" t="s">
        <v>590</v>
      </c>
      <c r="G94" s="212" t="s">
        <v>125</v>
      </c>
      <c r="H94" s="213">
        <v>486.7</v>
      </c>
      <c r="I94" s="214"/>
      <c r="J94" s="215">
        <f>ROUND(I94*H94,2)</f>
        <v>0</v>
      </c>
      <c r="K94" s="211" t="s">
        <v>168</v>
      </c>
      <c r="L94" s="47"/>
      <c r="M94" s="216" t="s">
        <v>44</v>
      </c>
      <c r="N94" s="217" t="s">
        <v>53</v>
      </c>
      <c r="O94" s="87"/>
      <c r="P94" s="218">
        <f>O94*H94</f>
        <v>0</v>
      </c>
      <c r="Q94" s="218">
        <v>0</v>
      </c>
      <c r="R94" s="218">
        <f>Q94*H94</f>
        <v>0</v>
      </c>
      <c r="S94" s="218">
        <v>0</v>
      </c>
      <c r="T94" s="21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0" t="s">
        <v>169</v>
      </c>
      <c r="AT94" s="220" t="s">
        <v>165</v>
      </c>
      <c r="AU94" s="220" t="s">
        <v>92</v>
      </c>
      <c r="AY94" s="19" t="s">
        <v>162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19" t="s">
        <v>90</v>
      </c>
      <c r="BK94" s="221">
        <f>ROUND(I94*H94,2)</f>
        <v>0</v>
      </c>
      <c r="BL94" s="19" t="s">
        <v>169</v>
      </c>
      <c r="BM94" s="220" t="s">
        <v>591</v>
      </c>
    </row>
    <row r="95" spans="1:65" s="2" customFormat="1" ht="37.8" customHeight="1">
      <c r="A95" s="41"/>
      <c r="B95" s="42"/>
      <c r="C95" s="208" t="s">
        <v>191</v>
      </c>
      <c r="D95" s="208" t="s">
        <v>165</v>
      </c>
      <c r="E95" s="210" t="s">
        <v>250</v>
      </c>
      <c r="F95" s="211" t="s">
        <v>251</v>
      </c>
      <c r="G95" s="212" t="s">
        <v>125</v>
      </c>
      <c r="H95" s="213">
        <v>486.7</v>
      </c>
      <c r="I95" s="214"/>
      <c r="J95" s="215">
        <f>ROUND(I95*H95,2)</f>
        <v>0</v>
      </c>
      <c r="K95" s="211" t="s">
        <v>168</v>
      </c>
      <c r="L95" s="47"/>
      <c r="M95" s="216" t="s">
        <v>44</v>
      </c>
      <c r="N95" s="217" t="s">
        <v>53</v>
      </c>
      <c r="O95" s="87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0" t="s">
        <v>169</v>
      </c>
      <c r="AT95" s="220" t="s">
        <v>165</v>
      </c>
      <c r="AU95" s="220" t="s">
        <v>92</v>
      </c>
      <c r="AY95" s="19" t="s">
        <v>162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9" t="s">
        <v>90</v>
      </c>
      <c r="BK95" s="221">
        <f>ROUND(I95*H95,2)</f>
        <v>0</v>
      </c>
      <c r="BL95" s="19" t="s">
        <v>169</v>
      </c>
      <c r="BM95" s="220" t="s">
        <v>592</v>
      </c>
    </row>
    <row r="96" spans="1:65" s="2" customFormat="1" ht="37.8" customHeight="1">
      <c r="A96" s="41"/>
      <c r="B96" s="42"/>
      <c r="C96" s="208" t="s">
        <v>169</v>
      </c>
      <c r="D96" s="208" t="s">
        <v>165</v>
      </c>
      <c r="E96" s="210" t="s">
        <v>255</v>
      </c>
      <c r="F96" s="211" t="s">
        <v>256</v>
      </c>
      <c r="G96" s="212" t="s">
        <v>125</v>
      </c>
      <c r="H96" s="213">
        <v>7300.5</v>
      </c>
      <c r="I96" s="214"/>
      <c r="J96" s="215">
        <f>ROUND(I96*H96,2)</f>
        <v>0</v>
      </c>
      <c r="K96" s="211" t="s">
        <v>168</v>
      </c>
      <c r="L96" s="47"/>
      <c r="M96" s="216" t="s">
        <v>44</v>
      </c>
      <c r="N96" s="217" t="s">
        <v>53</v>
      </c>
      <c r="O96" s="87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0" t="s">
        <v>169</v>
      </c>
      <c r="AT96" s="220" t="s">
        <v>165</v>
      </c>
      <c r="AU96" s="220" t="s">
        <v>92</v>
      </c>
      <c r="AY96" s="19" t="s">
        <v>162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90</v>
      </c>
      <c r="BK96" s="221">
        <f>ROUND(I96*H96,2)</f>
        <v>0</v>
      </c>
      <c r="BL96" s="19" t="s">
        <v>169</v>
      </c>
      <c r="BM96" s="220" t="s">
        <v>593</v>
      </c>
    </row>
    <row r="97" spans="1:51" s="13" customFormat="1" ht="12">
      <c r="A97" s="13"/>
      <c r="B97" s="222"/>
      <c r="C97" s="223"/>
      <c r="D97" s="224" t="s">
        <v>171</v>
      </c>
      <c r="E97" s="223"/>
      <c r="F97" s="226" t="s">
        <v>594</v>
      </c>
      <c r="G97" s="223"/>
      <c r="H97" s="227">
        <v>7300.5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171</v>
      </c>
      <c r="AU97" s="233" t="s">
        <v>92</v>
      </c>
      <c r="AV97" s="13" t="s">
        <v>92</v>
      </c>
      <c r="AW97" s="13" t="s">
        <v>4</v>
      </c>
      <c r="AX97" s="13" t="s">
        <v>90</v>
      </c>
      <c r="AY97" s="233" t="s">
        <v>162</v>
      </c>
    </row>
    <row r="98" spans="1:65" s="2" customFormat="1" ht="24.15" customHeight="1">
      <c r="A98" s="41"/>
      <c r="B98" s="42"/>
      <c r="C98" s="208" t="s">
        <v>203</v>
      </c>
      <c r="D98" s="208" t="s">
        <v>165</v>
      </c>
      <c r="E98" s="210" t="s">
        <v>260</v>
      </c>
      <c r="F98" s="211" t="s">
        <v>261</v>
      </c>
      <c r="G98" s="212" t="s">
        <v>121</v>
      </c>
      <c r="H98" s="213">
        <v>876.06</v>
      </c>
      <c r="I98" s="214"/>
      <c r="J98" s="215">
        <f>ROUND(I98*H98,2)</f>
        <v>0</v>
      </c>
      <c r="K98" s="211" t="s">
        <v>168</v>
      </c>
      <c r="L98" s="47"/>
      <c r="M98" s="216" t="s">
        <v>44</v>
      </c>
      <c r="N98" s="217" t="s">
        <v>53</v>
      </c>
      <c r="O98" s="87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0" t="s">
        <v>169</v>
      </c>
      <c r="AT98" s="220" t="s">
        <v>165</v>
      </c>
      <c r="AU98" s="220" t="s">
        <v>92</v>
      </c>
      <c r="AY98" s="19" t="s">
        <v>162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19" t="s">
        <v>90</v>
      </c>
      <c r="BK98" s="221">
        <f>ROUND(I98*H98,2)</f>
        <v>0</v>
      </c>
      <c r="BL98" s="19" t="s">
        <v>169</v>
      </c>
      <c r="BM98" s="220" t="s">
        <v>595</v>
      </c>
    </row>
    <row r="99" spans="1:51" s="13" customFormat="1" ht="12">
      <c r="A99" s="13"/>
      <c r="B99" s="222"/>
      <c r="C99" s="223"/>
      <c r="D99" s="224" t="s">
        <v>171</v>
      </c>
      <c r="E99" s="225" t="s">
        <v>44</v>
      </c>
      <c r="F99" s="226" t="s">
        <v>596</v>
      </c>
      <c r="G99" s="223"/>
      <c r="H99" s="227">
        <v>876.06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171</v>
      </c>
      <c r="AU99" s="233" t="s">
        <v>92</v>
      </c>
      <c r="AV99" s="13" t="s">
        <v>92</v>
      </c>
      <c r="AW99" s="13" t="s">
        <v>42</v>
      </c>
      <c r="AX99" s="13" t="s">
        <v>90</v>
      </c>
      <c r="AY99" s="233" t="s">
        <v>162</v>
      </c>
    </row>
    <row r="100" spans="1:65" s="2" customFormat="1" ht="37.8" customHeight="1">
      <c r="A100" s="41"/>
      <c r="B100" s="42"/>
      <c r="C100" s="208" t="s">
        <v>210</v>
      </c>
      <c r="D100" s="208" t="s">
        <v>165</v>
      </c>
      <c r="E100" s="210" t="s">
        <v>597</v>
      </c>
      <c r="F100" s="211" t="s">
        <v>598</v>
      </c>
      <c r="G100" s="212" t="s">
        <v>125</v>
      </c>
      <c r="H100" s="213">
        <v>486.7</v>
      </c>
      <c r="I100" s="214"/>
      <c r="J100" s="215">
        <f>ROUND(I100*H100,2)</f>
        <v>0</v>
      </c>
      <c r="K100" s="211" t="s">
        <v>168</v>
      </c>
      <c r="L100" s="47"/>
      <c r="M100" s="216" t="s">
        <v>44</v>
      </c>
      <c r="N100" s="217" t="s">
        <v>53</v>
      </c>
      <c r="O100" s="87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0" t="s">
        <v>169</v>
      </c>
      <c r="AT100" s="220" t="s">
        <v>165</v>
      </c>
      <c r="AU100" s="220" t="s">
        <v>92</v>
      </c>
      <c r="AY100" s="19" t="s">
        <v>162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9" t="s">
        <v>90</v>
      </c>
      <c r="BK100" s="221">
        <f>ROUND(I100*H100,2)</f>
        <v>0</v>
      </c>
      <c r="BL100" s="19" t="s">
        <v>169</v>
      </c>
      <c r="BM100" s="220" t="s">
        <v>599</v>
      </c>
    </row>
    <row r="101" spans="1:65" s="2" customFormat="1" ht="16.5" customHeight="1">
      <c r="A101" s="41"/>
      <c r="B101" s="42"/>
      <c r="C101" s="267" t="s">
        <v>218</v>
      </c>
      <c r="D101" s="267" t="s">
        <v>275</v>
      </c>
      <c r="E101" s="268" t="s">
        <v>600</v>
      </c>
      <c r="F101" s="269" t="s">
        <v>601</v>
      </c>
      <c r="G101" s="270" t="s">
        <v>121</v>
      </c>
      <c r="H101" s="271">
        <v>876.06</v>
      </c>
      <c r="I101" s="272"/>
      <c r="J101" s="273">
        <f>ROUND(I101*H101,2)</f>
        <v>0</v>
      </c>
      <c r="K101" s="269" t="s">
        <v>168</v>
      </c>
      <c r="L101" s="274"/>
      <c r="M101" s="275" t="s">
        <v>44</v>
      </c>
      <c r="N101" s="276" t="s">
        <v>53</v>
      </c>
      <c r="O101" s="87"/>
      <c r="P101" s="218">
        <f>O101*H101</f>
        <v>0</v>
      </c>
      <c r="Q101" s="218">
        <v>1</v>
      </c>
      <c r="R101" s="218">
        <f>Q101*H101</f>
        <v>876.06</v>
      </c>
      <c r="S101" s="218">
        <v>0</v>
      </c>
      <c r="T101" s="21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0" t="s">
        <v>226</v>
      </c>
      <c r="AT101" s="220" t="s">
        <v>275</v>
      </c>
      <c r="AU101" s="220" t="s">
        <v>92</v>
      </c>
      <c r="AY101" s="19" t="s">
        <v>162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9" t="s">
        <v>90</v>
      </c>
      <c r="BK101" s="221">
        <f>ROUND(I101*H101,2)</f>
        <v>0</v>
      </c>
      <c r="BL101" s="19" t="s">
        <v>169</v>
      </c>
      <c r="BM101" s="220" t="s">
        <v>602</v>
      </c>
    </row>
    <row r="102" spans="1:51" s="13" customFormat="1" ht="12">
      <c r="A102" s="13"/>
      <c r="B102" s="222"/>
      <c r="C102" s="223"/>
      <c r="D102" s="224" t="s">
        <v>171</v>
      </c>
      <c r="E102" s="225" t="s">
        <v>44</v>
      </c>
      <c r="F102" s="226" t="s">
        <v>596</v>
      </c>
      <c r="G102" s="223"/>
      <c r="H102" s="227">
        <v>876.06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171</v>
      </c>
      <c r="AU102" s="233" t="s">
        <v>92</v>
      </c>
      <c r="AV102" s="13" t="s">
        <v>92</v>
      </c>
      <c r="AW102" s="13" t="s">
        <v>42</v>
      </c>
      <c r="AX102" s="13" t="s">
        <v>90</v>
      </c>
      <c r="AY102" s="233" t="s">
        <v>162</v>
      </c>
    </row>
    <row r="103" spans="1:63" s="12" customFormat="1" ht="22.8" customHeight="1">
      <c r="A103" s="12"/>
      <c r="B103" s="192"/>
      <c r="C103" s="193"/>
      <c r="D103" s="194" t="s">
        <v>81</v>
      </c>
      <c r="E103" s="206" t="s">
        <v>92</v>
      </c>
      <c r="F103" s="206" t="s">
        <v>308</v>
      </c>
      <c r="G103" s="193"/>
      <c r="H103" s="193"/>
      <c r="I103" s="196"/>
      <c r="J103" s="207">
        <f>BK103</f>
        <v>0</v>
      </c>
      <c r="K103" s="193"/>
      <c r="L103" s="198"/>
      <c r="M103" s="199"/>
      <c r="N103" s="200"/>
      <c r="O103" s="200"/>
      <c r="P103" s="201">
        <f>SUM(P104:P105)</f>
        <v>0</v>
      </c>
      <c r="Q103" s="200"/>
      <c r="R103" s="201">
        <f>SUM(R104:R105)</f>
        <v>44.352</v>
      </c>
      <c r="S103" s="200"/>
      <c r="T103" s="202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3" t="s">
        <v>90</v>
      </c>
      <c r="AT103" s="204" t="s">
        <v>81</v>
      </c>
      <c r="AU103" s="204" t="s">
        <v>90</v>
      </c>
      <c r="AY103" s="203" t="s">
        <v>162</v>
      </c>
      <c r="BK103" s="205">
        <f>SUM(BK104:BK105)</f>
        <v>0</v>
      </c>
    </row>
    <row r="104" spans="1:65" s="2" customFormat="1" ht="16.5" customHeight="1">
      <c r="A104" s="41"/>
      <c r="B104" s="42"/>
      <c r="C104" s="208" t="s">
        <v>226</v>
      </c>
      <c r="D104" s="208" t="s">
        <v>165</v>
      </c>
      <c r="E104" s="210" t="s">
        <v>603</v>
      </c>
      <c r="F104" s="211" t="s">
        <v>604</v>
      </c>
      <c r="G104" s="212" t="s">
        <v>125</v>
      </c>
      <c r="H104" s="213">
        <v>22.4</v>
      </c>
      <c r="I104" s="214"/>
      <c r="J104" s="215">
        <f>ROUND(I104*H104,2)</f>
        <v>0</v>
      </c>
      <c r="K104" s="211" t="s">
        <v>168</v>
      </c>
      <c r="L104" s="47"/>
      <c r="M104" s="216" t="s">
        <v>44</v>
      </c>
      <c r="N104" s="217" t="s">
        <v>53</v>
      </c>
      <c r="O104" s="87"/>
      <c r="P104" s="218">
        <f>O104*H104</f>
        <v>0</v>
      </c>
      <c r="Q104" s="218">
        <v>1.98</v>
      </c>
      <c r="R104" s="218">
        <f>Q104*H104</f>
        <v>44.352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169</v>
      </c>
      <c r="AT104" s="220" t="s">
        <v>165</v>
      </c>
      <c r="AU104" s="220" t="s">
        <v>92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169</v>
      </c>
      <c r="BM104" s="220" t="s">
        <v>605</v>
      </c>
    </row>
    <row r="105" spans="1:65" s="2" customFormat="1" ht="21.75" customHeight="1">
      <c r="A105" s="41"/>
      <c r="B105" s="42"/>
      <c r="C105" s="208" t="s">
        <v>242</v>
      </c>
      <c r="D105" s="208" t="s">
        <v>165</v>
      </c>
      <c r="E105" s="210" t="s">
        <v>606</v>
      </c>
      <c r="F105" s="211" t="s">
        <v>607</v>
      </c>
      <c r="G105" s="212" t="s">
        <v>125</v>
      </c>
      <c r="H105" s="213">
        <v>2.4</v>
      </c>
      <c r="I105" s="214"/>
      <c r="J105" s="215">
        <f>ROUND(I105*H105,2)</f>
        <v>0</v>
      </c>
      <c r="K105" s="211" t="s">
        <v>168</v>
      </c>
      <c r="L105" s="47"/>
      <c r="M105" s="216" t="s">
        <v>44</v>
      </c>
      <c r="N105" s="217" t="s">
        <v>53</v>
      </c>
      <c r="O105" s="87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0" t="s">
        <v>169</v>
      </c>
      <c r="AT105" s="220" t="s">
        <v>165</v>
      </c>
      <c r="AU105" s="220" t="s">
        <v>92</v>
      </c>
      <c r="AY105" s="19" t="s">
        <v>162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19" t="s">
        <v>90</v>
      </c>
      <c r="BK105" s="221">
        <f>ROUND(I105*H105,2)</f>
        <v>0</v>
      </c>
      <c r="BL105" s="19" t="s">
        <v>169</v>
      </c>
      <c r="BM105" s="220" t="s">
        <v>608</v>
      </c>
    </row>
    <row r="106" spans="1:63" s="12" customFormat="1" ht="22.8" customHeight="1">
      <c r="A106" s="12"/>
      <c r="B106" s="192"/>
      <c r="C106" s="193"/>
      <c r="D106" s="194" t="s">
        <v>81</v>
      </c>
      <c r="E106" s="206" t="s">
        <v>191</v>
      </c>
      <c r="F106" s="206" t="s">
        <v>609</v>
      </c>
      <c r="G106" s="193"/>
      <c r="H106" s="193"/>
      <c r="I106" s="196"/>
      <c r="J106" s="207">
        <f>BK106</f>
        <v>0</v>
      </c>
      <c r="K106" s="193"/>
      <c r="L106" s="198"/>
      <c r="M106" s="199"/>
      <c r="N106" s="200"/>
      <c r="O106" s="200"/>
      <c r="P106" s="201">
        <f>SUM(P107:P110)</f>
        <v>0</v>
      </c>
      <c r="Q106" s="200"/>
      <c r="R106" s="201">
        <f>SUM(R107:R110)</f>
        <v>0.247782</v>
      </c>
      <c r="S106" s="200"/>
      <c r="T106" s="202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3" t="s">
        <v>90</v>
      </c>
      <c r="AT106" s="204" t="s">
        <v>81</v>
      </c>
      <c r="AU106" s="204" t="s">
        <v>90</v>
      </c>
      <c r="AY106" s="203" t="s">
        <v>162</v>
      </c>
      <c r="BK106" s="205">
        <f>SUM(BK107:BK110)</f>
        <v>0</v>
      </c>
    </row>
    <row r="107" spans="1:65" s="2" customFormat="1" ht="16.5" customHeight="1">
      <c r="A107" s="41"/>
      <c r="B107" s="42"/>
      <c r="C107" s="208" t="s">
        <v>249</v>
      </c>
      <c r="D107" s="208" t="s">
        <v>165</v>
      </c>
      <c r="E107" s="210" t="s">
        <v>610</v>
      </c>
      <c r="F107" s="211" t="s">
        <v>611</v>
      </c>
      <c r="G107" s="212" t="s">
        <v>125</v>
      </c>
      <c r="H107" s="213">
        <v>1.4</v>
      </c>
      <c r="I107" s="214"/>
      <c r="J107" s="215">
        <f>ROUND(I107*H107,2)</f>
        <v>0</v>
      </c>
      <c r="K107" s="211" t="s">
        <v>168</v>
      </c>
      <c r="L107" s="47"/>
      <c r="M107" s="216" t="s">
        <v>44</v>
      </c>
      <c r="N107" s="217" t="s">
        <v>53</v>
      </c>
      <c r="O107" s="87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0" t="s">
        <v>169</v>
      </c>
      <c r="AT107" s="220" t="s">
        <v>165</v>
      </c>
      <c r="AU107" s="220" t="s">
        <v>92</v>
      </c>
      <c r="AY107" s="19" t="s">
        <v>162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9" t="s">
        <v>90</v>
      </c>
      <c r="BK107" s="221">
        <f>ROUND(I107*H107,2)</f>
        <v>0</v>
      </c>
      <c r="BL107" s="19" t="s">
        <v>169</v>
      </c>
      <c r="BM107" s="220" t="s">
        <v>612</v>
      </c>
    </row>
    <row r="108" spans="1:65" s="2" customFormat="1" ht="16.5" customHeight="1">
      <c r="A108" s="41"/>
      <c r="B108" s="42"/>
      <c r="C108" s="208" t="s">
        <v>254</v>
      </c>
      <c r="D108" s="208" t="s">
        <v>165</v>
      </c>
      <c r="E108" s="210" t="s">
        <v>613</v>
      </c>
      <c r="F108" s="211" t="s">
        <v>614</v>
      </c>
      <c r="G108" s="212" t="s">
        <v>110</v>
      </c>
      <c r="H108" s="213">
        <v>8.6</v>
      </c>
      <c r="I108" s="214"/>
      <c r="J108" s="215">
        <f>ROUND(I108*H108,2)</f>
        <v>0</v>
      </c>
      <c r="K108" s="211" t="s">
        <v>168</v>
      </c>
      <c r="L108" s="47"/>
      <c r="M108" s="216" t="s">
        <v>44</v>
      </c>
      <c r="N108" s="217" t="s">
        <v>53</v>
      </c>
      <c r="O108" s="87"/>
      <c r="P108" s="218">
        <f>O108*H108</f>
        <v>0</v>
      </c>
      <c r="Q108" s="218">
        <v>0.00374</v>
      </c>
      <c r="R108" s="218">
        <f>Q108*H108</f>
        <v>0.032164</v>
      </c>
      <c r="S108" s="218">
        <v>0</v>
      </c>
      <c r="T108" s="21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0" t="s">
        <v>169</v>
      </c>
      <c r="AT108" s="220" t="s">
        <v>165</v>
      </c>
      <c r="AU108" s="220" t="s">
        <v>92</v>
      </c>
      <c r="AY108" s="19" t="s">
        <v>162</v>
      </c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19" t="s">
        <v>90</v>
      </c>
      <c r="BK108" s="221">
        <f>ROUND(I108*H108,2)</f>
        <v>0</v>
      </c>
      <c r="BL108" s="19" t="s">
        <v>169</v>
      </c>
      <c r="BM108" s="220" t="s">
        <v>615</v>
      </c>
    </row>
    <row r="109" spans="1:65" s="2" customFormat="1" ht="16.5" customHeight="1">
      <c r="A109" s="41"/>
      <c r="B109" s="42"/>
      <c r="C109" s="208" t="s">
        <v>259</v>
      </c>
      <c r="D109" s="208" t="s">
        <v>165</v>
      </c>
      <c r="E109" s="210" t="s">
        <v>616</v>
      </c>
      <c r="F109" s="211" t="s">
        <v>617</v>
      </c>
      <c r="G109" s="212" t="s">
        <v>110</v>
      </c>
      <c r="H109" s="213">
        <v>8.6</v>
      </c>
      <c r="I109" s="214"/>
      <c r="J109" s="215">
        <f>ROUND(I109*H109,2)</f>
        <v>0</v>
      </c>
      <c r="K109" s="211" t="s">
        <v>168</v>
      </c>
      <c r="L109" s="47"/>
      <c r="M109" s="216" t="s">
        <v>44</v>
      </c>
      <c r="N109" s="217" t="s">
        <v>53</v>
      </c>
      <c r="O109" s="87"/>
      <c r="P109" s="218">
        <f>O109*H109</f>
        <v>0</v>
      </c>
      <c r="Q109" s="218">
        <v>4E-05</v>
      </c>
      <c r="R109" s="218">
        <f>Q109*H109</f>
        <v>0.000344</v>
      </c>
      <c r="S109" s="218">
        <v>0</v>
      </c>
      <c r="T109" s="219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0" t="s">
        <v>169</v>
      </c>
      <c r="AT109" s="220" t="s">
        <v>165</v>
      </c>
      <c r="AU109" s="220" t="s">
        <v>92</v>
      </c>
      <c r="AY109" s="19" t="s">
        <v>162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19" t="s">
        <v>90</v>
      </c>
      <c r="BK109" s="221">
        <f>ROUND(I109*H109,2)</f>
        <v>0</v>
      </c>
      <c r="BL109" s="19" t="s">
        <v>169</v>
      </c>
      <c r="BM109" s="220" t="s">
        <v>618</v>
      </c>
    </row>
    <row r="110" spans="1:65" s="2" customFormat="1" ht="24.15" customHeight="1">
      <c r="A110" s="41"/>
      <c r="B110" s="42"/>
      <c r="C110" s="208" t="s">
        <v>264</v>
      </c>
      <c r="D110" s="208" t="s">
        <v>165</v>
      </c>
      <c r="E110" s="210" t="s">
        <v>619</v>
      </c>
      <c r="F110" s="211" t="s">
        <v>620</v>
      </c>
      <c r="G110" s="212" t="s">
        <v>121</v>
      </c>
      <c r="H110" s="213">
        <v>0.2</v>
      </c>
      <c r="I110" s="214"/>
      <c r="J110" s="215">
        <f>ROUND(I110*H110,2)</f>
        <v>0</v>
      </c>
      <c r="K110" s="211" t="s">
        <v>168</v>
      </c>
      <c r="L110" s="47"/>
      <c r="M110" s="216" t="s">
        <v>44</v>
      </c>
      <c r="N110" s="217" t="s">
        <v>53</v>
      </c>
      <c r="O110" s="87"/>
      <c r="P110" s="218">
        <f>O110*H110</f>
        <v>0</v>
      </c>
      <c r="Q110" s="218">
        <v>1.07637</v>
      </c>
      <c r="R110" s="218">
        <f>Q110*H110</f>
        <v>0.21527400000000002</v>
      </c>
      <c r="S110" s="218">
        <v>0</v>
      </c>
      <c r="T110" s="219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0" t="s">
        <v>169</v>
      </c>
      <c r="AT110" s="220" t="s">
        <v>165</v>
      </c>
      <c r="AU110" s="220" t="s">
        <v>92</v>
      </c>
      <c r="AY110" s="19" t="s">
        <v>162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19" t="s">
        <v>90</v>
      </c>
      <c r="BK110" s="221">
        <f>ROUND(I110*H110,2)</f>
        <v>0</v>
      </c>
      <c r="BL110" s="19" t="s">
        <v>169</v>
      </c>
      <c r="BM110" s="220" t="s">
        <v>621</v>
      </c>
    </row>
    <row r="111" spans="1:63" s="12" customFormat="1" ht="22.8" customHeight="1">
      <c r="A111" s="12"/>
      <c r="B111" s="192"/>
      <c r="C111" s="193"/>
      <c r="D111" s="194" t="s">
        <v>81</v>
      </c>
      <c r="E111" s="206" t="s">
        <v>169</v>
      </c>
      <c r="F111" s="206" t="s">
        <v>622</v>
      </c>
      <c r="G111" s="193"/>
      <c r="H111" s="193"/>
      <c r="I111" s="196"/>
      <c r="J111" s="207">
        <f>BK111</f>
        <v>0</v>
      </c>
      <c r="K111" s="193"/>
      <c r="L111" s="198"/>
      <c r="M111" s="199"/>
      <c r="N111" s="200"/>
      <c r="O111" s="200"/>
      <c r="P111" s="201">
        <f>P112</f>
        <v>0</v>
      </c>
      <c r="Q111" s="200"/>
      <c r="R111" s="201">
        <f>R112</f>
        <v>70.12159999999999</v>
      </c>
      <c r="S111" s="200"/>
      <c r="T111" s="202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3" t="s">
        <v>90</v>
      </c>
      <c r="AT111" s="204" t="s">
        <v>81</v>
      </c>
      <c r="AU111" s="204" t="s">
        <v>90</v>
      </c>
      <c r="AY111" s="203" t="s">
        <v>162</v>
      </c>
      <c r="BK111" s="205">
        <f>BK112</f>
        <v>0</v>
      </c>
    </row>
    <row r="112" spans="1:65" s="2" customFormat="1" ht="24.15" customHeight="1">
      <c r="A112" s="41"/>
      <c r="B112" s="42"/>
      <c r="C112" s="208" t="s">
        <v>274</v>
      </c>
      <c r="D112" s="208" t="s">
        <v>165</v>
      </c>
      <c r="E112" s="210" t="s">
        <v>623</v>
      </c>
      <c r="F112" s="211" t="s">
        <v>624</v>
      </c>
      <c r="G112" s="212" t="s">
        <v>110</v>
      </c>
      <c r="H112" s="213">
        <v>68</v>
      </c>
      <c r="I112" s="214"/>
      <c r="J112" s="215">
        <f>ROUND(I112*H112,2)</f>
        <v>0</v>
      </c>
      <c r="K112" s="211" t="s">
        <v>168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1.0312</v>
      </c>
      <c r="R112" s="218">
        <f>Q112*H112</f>
        <v>70.12159999999999</v>
      </c>
      <c r="S112" s="218">
        <v>0</v>
      </c>
      <c r="T112" s="21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169</v>
      </c>
      <c r="AT112" s="220" t="s">
        <v>165</v>
      </c>
      <c r="AU112" s="220" t="s">
        <v>92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169</v>
      </c>
      <c r="BM112" s="220" t="s">
        <v>625</v>
      </c>
    </row>
    <row r="113" spans="1:63" s="12" customFormat="1" ht="22.8" customHeight="1">
      <c r="A113" s="12"/>
      <c r="B113" s="192"/>
      <c r="C113" s="193"/>
      <c r="D113" s="194" t="s">
        <v>81</v>
      </c>
      <c r="E113" s="206" t="s">
        <v>242</v>
      </c>
      <c r="F113" s="206" t="s">
        <v>469</v>
      </c>
      <c r="G113" s="193"/>
      <c r="H113" s="193"/>
      <c r="I113" s="196"/>
      <c r="J113" s="207">
        <f>BK113</f>
        <v>0</v>
      </c>
      <c r="K113" s="193"/>
      <c r="L113" s="198"/>
      <c r="M113" s="199"/>
      <c r="N113" s="200"/>
      <c r="O113" s="200"/>
      <c r="P113" s="201">
        <f>SUM(P114:P136)</f>
        <v>0</v>
      </c>
      <c r="Q113" s="200"/>
      <c r="R113" s="201">
        <f>SUM(R114:R136)</f>
        <v>19.975659999999998</v>
      </c>
      <c r="S113" s="200"/>
      <c r="T113" s="202">
        <f>SUM(T114:T136)</f>
        <v>334.3195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3" t="s">
        <v>90</v>
      </c>
      <c r="AT113" s="204" t="s">
        <v>81</v>
      </c>
      <c r="AU113" s="204" t="s">
        <v>90</v>
      </c>
      <c r="AY113" s="203" t="s">
        <v>162</v>
      </c>
      <c r="BK113" s="205">
        <f>SUM(BK114:BK136)</f>
        <v>0</v>
      </c>
    </row>
    <row r="114" spans="1:65" s="2" customFormat="1" ht="24.15" customHeight="1">
      <c r="A114" s="41"/>
      <c r="B114" s="42"/>
      <c r="C114" s="208" t="s">
        <v>8</v>
      </c>
      <c r="D114" s="208" t="s">
        <v>165</v>
      </c>
      <c r="E114" s="210" t="s">
        <v>626</v>
      </c>
      <c r="F114" s="211" t="s">
        <v>627</v>
      </c>
      <c r="G114" s="212" t="s">
        <v>321</v>
      </c>
      <c r="H114" s="213">
        <v>59.7</v>
      </c>
      <c r="I114" s="214"/>
      <c r="J114" s="215">
        <f>ROUND(I114*H114,2)</f>
        <v>0</v>
      </c>
      <c r="K114" s="211" t="s">
        <v>168</v>
      </c>
      <c r="L114" s="47"/>
      <c r="M114" s="216" t="s">
        <v>44</v>
      </c>
      <c r="N114" s="217" t="s">
        <v>53</v>
      </c>
      <c r="O114" s="87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0" t="s">
        <v>169</v>
      </c>
      <c r="AT114" s="220" t="s">
        <v>165</v>
      </c>
      <c r="AU114" s="220" t="s">
        <v>92</v>
      </c>
      <c r="AY114" s="19" t="s">
        <v>162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19" t="s">
        <v>90</v>
      </c>
      <c r="BK114" s="221">
        <f>ROUND(I114*H114,2)</f>
        <v>0</v>
      </c>
      <c r="BL114" s="19" t="s">
        <v>169</v>
      </c>
      <c r="BM114" s="220" t="s">
        <v>628</v>
      </c>
    </row>
    <row r="115" spans="1:51" s="13" customFormat="1" ht="12">
      <c r="A115" s="13"/>
      <c r="B115" s="222"/>
      <c r="C115" s="223"/>
      <c r="D115" s="224" t="s">
        <v>171</v>
      </c>
      <c r="E115" s="225" t="s">
        <v>44</v>
      </c>
      <c r="F115" s="226" t="s">
        <v>629</v>
      </c>
      <c r="G115" s="223"/>
      <c r="H115" s="227">
        <v>49.9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171</v>
      </c>
      <c r="AU115" s="233" t="s">
        <v>92</v>
      </c>
      <c r="AV115" s="13" t="s">
        <v>92</v>
      </c>
      <c r="AW115" s="13" t="s">
        <v>42</v>
      </c>
      <c r="AX115" s="13" t="s">
        <v>82</v>
      </c>
      <c r="AY115" s="233" t="s">
        <v>162</v>
      </c>
    </row>
    <row r="116" spans="1:51" s="13" customFormat="1" ht="12">
      <c r="A116" s="13"/>
      <c r="B116" s="222"/>
      <c r="C116" s="223"/>
      <c r="D116" s="224" t="s">
        <v>171</v>
      </c>
      <c r="E116" s="225" t="s">
        <v>44</v>
      </c>
      <c r="F116" s="226" t="s">
        <v>630</v>
      </c>
      <c r="G116" s="223"/>
      <c r="H116" s="227">
        <v>9.8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171</v>
      </c>
      <c r="AU116" s="233" t="s">
        <v>92</v>
      </c>
      <c r="AV116" s="13" t="s">
        <v>92</v>
      </c>
      <c r="AW116" s="13" t="s">
        <v>42</v>
      </c>
      <c r="AX116" s="13" t="s">
        <v>82</v>
      </c>
      <c r="AY116" s="233" t="s">
        <v>162</v>
      </c>
    </row>
    <row r="117" spans="1:51" s="14" customFormat="1" ht="12">
      <c r="A117" s="14"/>
      <c r="B117" s="234"/>
      <c r="C117" s="235"/>
      <c r="D117" s="224" t="s">
        <v>171</v>
      </c>
      <c r="E117" s="236" t="s">
        <v>44</v>
      </c>
      <c r="F117" s="237" t="s">
        <v>175</v>
      </c>
      <c r="G117" s="235"/>
      <c r="H117" s="238">
        <v>59.7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171</v>
      </c>
      <c r="AU117" s="244" t="s">
        <v>92</v>
      </c>
      <c r="AV117" s="14" t="s">
        <v>169</v>
      </c>
      <c r="AW117" s="14" t="s">
        <v>42</v>
      </c>
      <c r="AX117" s="14" t="s">
        <v>90</v>
      </c>
      <c r="AY117" s="244" t="s">
        <v>162</v>
      </c>
    </row>
    <row r="118" spans="1:65" s="2" customFormat="1" ht="24.15" customHeight="1">
      <c r="A118" s="41"/>
      <c r="B118" s="42"/>
      <c r="C118" s="267" t="s">
        <v>284</v>
      </c>
      <c r="D118" s="267" t="s">
        <v>275</v>
      </c>
      <c r="E118" s="268" t="s">
        <v>631</v>
      </c>
      <c r="F118" s="269" t="s">
        <v>632</v>
      </c>
      <c r="G118" s="270" t="s">
        <v>321</v>
      </c>
      <c r="H118" s="271">
        <v>50.649</v>
      </c>
      <c r="I118" s="272"/>
      <c r="J118" s="273">
        <f>ROUND(I118*H118,2)</f>
        <v>0</v>
      </c>
      <c r="K118" s="269" t="s">
        <v>44</v>
      </c>
      <c r="L118" s="274"/>
      <c r="M118" s="275" t="s">
        <v>44</v>
      </c>
      <c r="N118" s="276" t="s">
        <v>53</v>
      </c>
      <c r="O118" s="87"/>
      <c r="P118" s="218">
        <f>O118*H118</f>
        <v>0</v>
      </c>
      <c r="Q118" s="218">
        <v>0.073</v>
      </c>
      <c r="R118" s="218">
        <f>Q118*H118</f>
        <v>3.697377</v>
      </c>
      <c r="S118" s="218">
        <v>0</v>
      </c>
      <c r="T118" s="21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0" t="s">
        <v>226</v>
      </c>
      <c r="AT118" s="220" t="s">
        <v>275</v>
      </c>
      <c r="AU118" s="220" t="s">
        <v>92</v>
      </c>
      <c r="AY118" s="19" t="s">
        <v>162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19" t="s">
        <v>90</v>
      </c>
      <c r="BK118" s="221">
        <f>ROUND(I118*H118,2)</f>
        <v>0</v>
      </c>
      <c r="BL118" s="19" t="s">
        <v>169</v>
      </c>
      <c r="BM118" s="220" t="s">
        <v>633</v>
      </c>
    </row>
    <row r="119" spans="1:51" s="13" customFormat="1" ht="12">
      <c r="A119" s="13"/>
      <c r="B119" s="222"/>
      <c r="C119" s="223"/>
      <c r="D119" s="224" t="s">
        <v>171</v>
      </c>
      <c r="E119" s="225" t="s">
        <v>44</v>
      </c>
      <c r="F119" s="226" t="s">
        <v>634</v>
      </c>
      <c r="G119" s="223"/>
      <c r="H119" s="227">
        <v>49.9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171</v>
      </c>
      <c r="AU119" s="233" t="s">
        <v>92</v>
      </c>
      <c r="AV119" s="13" t="s">
        <v>92</v>
      </c>
      <c r="AW119" s="13" t="s">
        <v>42</v>
      </c>
      <c r="AX119" s="13" t="s">
        <v>90</v>
      </c>
      <c r="AY119" s="233" t="s">
        <v>162</v>
      </c>
    </row>
    <row r="120" spans="1:51" s="13" customFormat="1" ht="12">
      <c r="A120" s="13"/>
      <c r="B120" s="222"/>
      <c r="C120" s="223"/>
      <c r="D120" s="224" t="s">
        <v>171</v>
      </c>
      <c r="E120" s="223"/>
      <c r="F120" s="226" t="s">
        <v>635</v>
      </c>
      <c r="G120" s="223"/>
      <c r="H120" s="227">
        <v>50.649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171</v>
      </c>
      <c r="AU120" s="233" t="s">
        <v>92</v>
      </c>
      <c r="AV120" s="13" t="s">
        <v>92</v>
      </c>
      <c r="AW120" s="13" t="s">
        <v>4</v>
      </c>
      <c r="AX120" s="13" t="s">
        <v>90</v>
      </c>
      <c r="AY120" s="233" t="s">
        <v>162</v>
      </c>
    </row>
    <row r="121" spans="1:65" s="2" customFormat="1" ht="16.5" customHeight="1">
      <c r="A121" s="41"/>
      <c r="B121" s="42"/>
      <c r="C121" s="267" t="s">
        <v>291</v>
      </c>
      <c r="D121" s="267" t="s">
        <v>275</v>
      </c>
      <c r="E121" s="268" t="s">
        <v>636</v>
      </c>
      <c r="F121" s="269" t="s">
        <v>637</v>
      </c>
      <c r="G121" s="270" t="s">
        <v>455</v>
      </c>
      <c r="H121" s="271">
        <v>4</v>
      </c>
      <c r="I121" s="272"/>
      <c r="J121" s="273">
        <f>ROUND(I121*H121,2)</f>
        <v>0</v>
      </c>
      <c r="K121" s="269" t="s">
        <v>44</v>
      </c>
      <c r="L121" s="274"/>
      <c r="M121" s="275" t="s">
        <v>44</v>
      </c>
      <c r="N121" s="276" t="s">
        <v>53</v>
      </c>
      <c r="O121" s="87"/>
      <c r="P121" s="218">
        <f>O121*H121</f>
        <v>0</v>
      </c>
      <c r="Q121" s="218">
        <v>0.048</v>
      </c>
      <c r="R121" s="218">
        <f>Q121*H121</f>
        <v>0.192</v>
      </c>
      <c r="S121" s="218">
        <v>0</v>
      </c>
      <c r="T121" s="219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0" t="s">
        <v>226</v>
      </c>
      <c r="AT121" s="220" t="s">
        <v>275</v>
      </c>
      <c r="AU121" s="220" t="s">
        <v>92</v>
      </c>
      <c r="AY121" s="19" t="s">
        <v>162</v>
      </c>
      <c r="BE121" s="221">
        <f>IF(N121="základní",J121,0)</f>
        <v>0</v>
      </c>
      <c r="BF121" s="221">
        <f>IF(N121="snížená",J121,0)</f>
        <v>0</v>
      </c>
      <c r="BG121" s="221">
        <f>IF(N121="zákl. přenesená",J121,0)</f>
        <v>0</v>
      </c>
      <c r="BH121" s="221">
        <f>IF(N121="sníž. přenesená",J121,0)</f>
        <v>0</v>
      </c>
      <c r="BI121" s="221">
        <f>IF(N121="nulová",J121,0)</f>
        <v>0</v>
      </c>
      <c r="BJ121" s="19" t="s">
        <v>90</v>
      </c>
      <c r="BK121" s="221">
        <f>ROUND(I121*H121,2)</f>
        <v>0</v>
      </c>
      <c r="BL121" s="19" t="s">
        <v>169</v>
      </c>
      <c r="BM121" s="220" t="s">
        <v>638</v>
      </c>
    </row>
    <row r="122" spans="1:65" s="2" customFormat="1" ht="24.15" customHeight="1">
      <c r="A122" s="41"/>
      <c r="B122" s="42"/>
      <c r="C122" s="267" t="s">
        <v>295</v>
      </c>
      <c r="D122" s="267" t="s">
        <v>275</v>
      </c>
      <c r="E122" s="268" t="s">
        <v>639</v>
      </c>
      <c r="F122" s="269" t="s">
        <v>640</v>
      </c>
      <c r="G122" s="270" t="s">
        <v>321</v>
      </c>
      <c r="H122" s="271">
        <v>9.947</v>
      </c>
      <c r="I122" s="272"/>
      <c r="J122" s="273">
        <f>ROUND(I122*H122,2)</f>
        <v>0</v>
      </c>
      <c r="K122" s="269" t="s">
        <v>44</v>
      </c>
      <c r="L122" s="274"/>
      <c r="M122" s="275" t="s">
        <v>44</v>
      </c>
      <c r="N122" s="276" t="s">
        <v>53</v>
      </c>
      <c r="O122" s="87"/>
      <c r="P122" s="218">
        <f>O122*H122</f>
        <v>0</v>
      </c>
      <c r="Q122" s="218">
        <v>0.073</v>
      </c>
      <c r="R122" s="218">
        <f>Q122*H122</f>
        <v>0.7261309999999999</v>
      </c>
      <c r="S122" s="218">
        <v>0</v>
      </c>
      <c r="T122" s="219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0" t="s">
        <v>226</v>
      </c>
      <c r="AT122" s="220" t="s">
        <v>275</v>
      </c>
      <c r="AU122" s="220" t="s">
        <v>92</v>
      </c>
      <c r="AY122" s="19" t="s">
        <v>162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9" t="s">
        <v>90</v>
      </c>
      <c r="BK122" s="221">
        <f>ROUND(I122*H122,2)</f>
        <v>0</v>
      </c>
      <c r="BL122" s="19" t="s">
        <v>169</v>
      </c>
      <c r="BM122" s="220" t="s">
        <v>641</v>
      </c>
    </row>
    <row r="123" spans="1:51" s="13" customFormat="1" ht="12">
      <c r="A123" s="13"/>
      <c r="B123" s="222"/>
      <c r="C123" s="223"/>
      <c r="D123" s="224" t="s">
        <v>171</v>
      </c>
      <c r="E123" s="225" t="s">
        <v>44</v>
      </c>
      <c r="F123" s="226" t="s">
        <v>642</v>
      </c>
      <c r="G123" s="223"/>
      <c r="H123" s="227">
        <v>9.8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171</v>
      </c>
      <c r="AU123" s="233" t="s">
        <v>92</v>
      </c>
      <c r="AV123" s="13" t="s">
        <v>92</v>
      </c>
      <c r="AW123" s="13" t="s">
        <v>42</v>
      </c>
      <c r="AX123" s="13" t="s">
        <v>90</v>
      </c>
      <c r="AY123" s="233" t="s">
        <v>162</v>
      </c>
    </row>
    <row r="124" spans="1:51" s="13" customFormat="1" ht="12">
      <c r="A124" s="13"/>
      <c r="B124" s="222"/>
      <c r="C124" s="223"/>
      <c r="D124" s="224" t="s">
        <v>171</v>
      </c>
      <c r="E124" s="223"/>
      <c r="F124" s="226" t="s">
        <v>643</v>
      </c>
      <c r="G124" s="223"/>
      <c r="H124" s="227">
        <v>9.947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171</v>
      </c>
      <c r="AU124" s="233" t="s">
        <v>92</v>
      </c>
      <c r="AV124" s="13" t="s">
        <v>92</v>
      </c>
      <c r="AW124" s="13" t="s">
        <v>4</v>
      </c>
      <c r="AX124" s="13" t="s">
        <v>90</v>
      </c>
      <c r="AY124" s="233" t="s">
        <v>162</v>
      </c>
    </row>
    <row r="125" spans="1:65" s="2" customFormat="1" ht="16.5" customHeight="1">
      <c r="A125" s="41"/>
      <c r="B125" s="42"/>
      <c r="C125" s="267" t="s">
        <v>300</v>
      </c>
      <c r="D125" s="267" t="s">
        <v>275</v>
      </c>
      <c r="E125" s="268" t="s">
        <v>644</v>
      </c>
      <c r="F125" s="269" t="s">
        <v>645</v>
      </c>
      <c r="G125" s="270" t="s">
        <v>455</v>
      </c>
      <c r="H125" s="271">
        <v>1</v>
      </c>
      <c r="I125" s="272"/>
      <c r="J125" s="273">
        <f>ROUND(I125*H125,2)</f>
        <v>0</v>
      </c>
      <c r="K125" s="269" t="s">
        <v>44</v>
      </c>
      <c r="L125" s="274"/>
      <c r="M125" s="275" t="s">
        <v>44</v>
      </c>
      <c r="N125" s="276" t="s">
        <v>53</v>
      </c>
      <c r="O125" s="87"/>
      <c r="P125" s="218">
        <f>O125*H125</f>
        <v>0</v>
      </c>
      <c r="Q125" s="218">
        <v>0.057</v>
      </c>
      <c r="R125" s="218">
        <f>Q125*H125</f>
        <v>0.057</v>
      </c>
      <c r="S125" s="218">
        <v>0</v>
      </c>
      <c r="T125" s="219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0" t="s">
        <v>226</v>
      </c>
      <c r="AT125" s="220" t="s">
        <v>275</v>
      </c>
      <c r="AU125" s="220" t="s">
        <v>92</v>
      </c>
      <c r="AY125" s="19" t="s">
        <v>162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9" t="s">
        <v>90</v>
      </c>
      <c r="BK125" s="221">
        <f>ROUND(I125*H125,2)</f>
        <v>0</v>
      </c>
      <c r="BL125" s="19" t="s">
        <v>169</v>
      </c>
      <c r="BM125" s="220" t="s">
        <v>646</v>
      </c>
    </row>
    <row r="126" spans="1:51" s="13" customFormat="1" ht="12">
      <c r="A126" s="13"/>
      <c r="B126" s="222"/>
      <c r="C126" s="223"/>
      <c r="D126" s="224" t="s">
        <v>171</v>
      </c>
      <c r="E126" s="223"/>
      <c r="F126" s="226" t="s">
        <v>647</v>
      </c>
      <c r="G126" s="223"/>
      <c r="H126" s="227">
        <v>1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171</v>
      </c>
      <c r="AU126" s="233" t="s">
        <v>92</v>
      </c>
      <c r="AV126" s="13" t="s">
        <v>92</v>
      </c>
      <c r="AW126" s="13" t="s">
        <v>4</v>
      </c>
      <c r="AX126" s="13" t="s">
        <v>90</v>
      </c>
      <c r="AY126" s="233" t="s">
        <v>162</v>
      </c>
    </row>
    <row r="127" spans="1:65" s="2" customFormat="1" ht="24.15" customHeight="1">
      <c r="A127" s="41"/>
      <c r="B127" s="42"/>
      <c r="C127" s="208" t="s">
        <v>304</v>
      </c>
      <c r="D127" s="208" t="s">
        <v>165</v>
      </c>
      <c r="E127" s="210" t="s">
        <v>648</v>
      </c>
      <c r="F127" s="211" t="s">
        <v>649</v>
      </c>
      <c r="G127" s="212" t="s">
        <v>321</v>
      </c>
      <c r="H127" s="213">
        <v>14.4</v>
      </c>
      <c r="I127" s="214"/>
      <c r="J127" s="215">
        <f>ROUND(I127*H127,2)</f>
        <v>0</v>
      </c>
      <c r="K127" s="211" t="s">
        <v>168</v>
      </c>
      <c r="L127" s="47"/>
      <c r="M127" s="216" t="s">
        <v>44</v>
      </c>
      <c r="N127" s="217" t="s">
        <v>53</v>
      </c>
      <c r="O127" s="87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0" t="s">
        <v>169</v>
      </c>
      <c r="AT127" s="220" t="s">
        <v>165</v>
      </c>
      <c r="AU127" s="220" t="s">
        <v>92</v>
      </c>
      <c r="AY127" s="19" t="s">
        <v>162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9" t="s">
        <v>90</v>
      </c>
      <c r="BK127" s="221">
        <f>ROUND(I127*H127,2)</f>
        <v>0</v>
      </c>
      <c r="BL127" s="19" t="s">
        <v>169</v>
      </c>
      <c r="BM127" s="220" t="s">
        <v>650</v>
      </c>
    </row>
    <row r="128" spans="1:51" s="13" customFormat="1" ht="12">
      <c r="A128" s="13"/>
      <c r="B128" s="222"/>
      <c r="C128" s="223"/>
      <c r="D128" s="224" t="s">
        <v>171</v>
      </c>
      <c r="E128" s="225" t="s">
        <v>44</v>
      </c>
      <c r="F128" s="226" t="s">
        <v>651</v>
      </c>
      <c r="G128" s="223"/>
      <c r="H128" s="227">
        <v>14.4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171</v>
      </c>
      <c r="AU128" s="233" t="s">
        <v>92</v>
      </c>
      <c r="AV128" s="13" t="s">
        <v>92</v>
      </c>
      <c r="AW128" s="13" t="s">
        <v>42</v>
      </c>
      <c r="AX128" s="13" t="s">
        <v>90</v>
      </c>
      <c r="AY128" s="233" t="s">
        <v>162</v>
      </c>
    </row>
    <row r="129" spans="1:65" s="2" customFormat="1" ht="21.75" customHeight="1">
      <c r="A129" s="41"/>
      <c r="B129" s="42"/>
      <c r="C129" s="267" t="s">
        <v>7</v>
      </c>
      <c r="D129" s="267" t="s">
        <v>275</v>
      </c>
      <c r="E129" s="268" t="s">
        <v>652</v>
      </c>
      <c r="F129" s="269" t="s">
        <v>653</v>
      </c>
      <c r="G129" s="270" t="s">
        <v>321</v>
      </c>
      <c r="H129" s="271">
        <v>14.616</v>
      </c>
      <c r="I129" s="272"/>
      <c r="J129" s="273">
        <f>ROUND(I129*H129,2)</f>
        <v>0</v>
      </c>
      <c r="K129" s="269" t="s">
        <v>168</v>
      </c>
      <c r="L129" s="274"/>
      <c r="M129" s="275" t="s">
        <v>44</v>
      </c>
      <c r="N129" s="276" t="s">
        <v>53</v>
      </c>
      <c r="O129" s="87"/>
      <c r="P129" s="218">
        <f>O129*H129</f>
        <v>0</v>
      </c>
      <c r="Q129" s="218">
        <v>0.122</v>
      </c>
      <c r="R129" s="218">
        <f>Q129*H129</f>
        <v>1.7831519999999998</v>
      </c>
      <c r="S129" s="218">
        <v>0</v>
      </c>
      <c r="T129" s="219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0" t="s">
        <v>226</v>
      </c>
      <c r="AT129" s="220" t="s">
        <v>275</v>
      </c>
      <c r="AU129" s="220" t="s">
        <v>92</v>
      </c>
      <c r="AY129" s="19" t="s">
        <v>162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9" t="s">
        <v>90</v>
      </c>
      <c r="BK129" s="221">
        <f>ROUND(I129*H129,2)</f>
        <v>0</v>
      </c>
      <c r="BL129" s="19" t="s">
        <v>169</v>
      </c>
      <c r="BM129" s="220" t="s">
        <v>654</v>
      </c>
    </row>
    <row r="130" spans="1:51" s="13" customFormat="1" ht="12">
      <c r="A130" s="13"/>
      <c r="B130" s="222"/>
      <c r="C130" s="223"/>
      <c r="D130" s="224" t="s">
        <v>171</v>
      </c>
      <c r="E130" s="223"/>
      <c r="F130" s="226" t="s">
        <v>655</v>
      </c>
      <c r="G130" s="223"/>
      <c r="H130" s="227">
        <v>14.616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171</v>
      </c>
      <c r="AU130" s="233" t="s">
        <v>92</v>
      </c>
      <c r="AV130" s="13" t="s">
        <v>92</v>
      </c>
      <c r="AW130" s="13" t="s">
        <v>4</v>
      </c>
      <c r="AX130" s="13" t="s">
        <v>90</v>
      </c>
      <c r="AY130" s="233" t="s">
        <v>162</v>
      </c>
    </row>
    <row r="131" spans="1:65" s="2" customFormat="1" ht="21.75" customHeight="1">
      <c r="A131" s="41"/>
      <c r="B131" s="42"/>
      <c r="C131" s="267" t="s">
        <v>313</v>
      </c>
      <c r="D131" s="267" t="s">
        <v>275</v>
      </c>
      <c r="E131" s="268" t="s">
        <v>656</v>
      </c>
      <c r="F131" s="269" t="s">
        <v>657</v>
      </c>
      <c r="G131" s="270" t="s">
        <v>455</v>
      </c>
      <c r="H131" s="271">
        <v>1</v>
      </c>
      <c r="I131" s="272"/>
      <c r="J131" s="273">
        <f>ROUND(I131*H131,2)</f>
        <v>0</v>
      </c>
      <c r="K131" s="269" t="s">
        <v>168</v>
      </c>
      <c r="L131" s="274"/>
      <c r="M131" s="275" t="s">
        <v>44</v>
      </c>
      <c r="N131" s="276" t="s">
        <v>53</v>
      </c>
      <c r="O131" s="87"/>
      <c r="P131" s="218">
        <f>O131*H131</f>
        <v>0</v>
      </c>
      <c r="Q131" s="218">
        <v>0.08</v>
      </c>
      <c r="R131" s="218">
        <f>Q131*H131</f>
        <v>0.08</v>
      </c>
      <c r="S131" s="218">
        <v>0</v>
      </c>
      <c r="T131" s="219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0" t="s">
        <v>226</v>
      </c>
      <c r="AT131" s="220" t="s">
        <v>275</v>
      </c>
      <c r="AU131" s="220" t="s">
        <v>92</v>
      </c>
      <c r="AY131" s="19" t="s">
        <v>162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9" t="s">
        <v>90</v>
      </c>
      <c r="BK131" s="221">
        <f>ROUND(I131*H131,2)</f>
        <v>0</v>
      </c>
      <c r="BL131" s="19" t="s">
        <v>169</v>
      </c>
      <c r="BM131" s="220" t="s">
        <v>658</v>
      </c>
    </row>
    <row r="132" spans="1:51" s="13" customFormat="1" ht="12">
      <c r="A132" s="13"/>
      <c r="B132" s="222"/>
      <c r="C132" s="223"/>
      <c r="D132" s="224" t="s">
        <v>171</v>
      </c>
      <c r="E132" s="223"/>
      <c r="F132" s="226" t="s">
        <v>647</v>
      </c>
      <c r="G132" s="223"/>
      <c r="H132" s="227">
        <v>1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171</v>
      </c>
      <c r="AU132" s="233" t="s">
        <v>92</v>
      </c>
      <c r="AV132" s="13" t="s">
        <v>92</v>
      </c>
      <c r="AW132" s="13" t="s">
        <v>4</v>
      </c>
      <c r="AX132" s="13" t="s">
        <v>90</v>
      </c>
      <c r="AY132" s="233" t="s">
        <v>162</v>
      </c>
    </row>
    <row r="133" spans="1:65" s="2" customFormat="1" ht="16.5" customHeight="1">
      <c r="A133" s="41"/>
      <c r="B133" s="42"/>
      <c r="C133" s="208" t="s">
        <v>318</v>
      </c>
      <c r="D133" s="208" t="s">
        <v>165</v>
      </c>
      <c r="E133" s="210" t="s">
        <v>659</v>
      </c>
      <c r="F133" s="211" t="s">
        <v>660</v>
      </c>
      <c r="G133" s="212" t="s">
        <v>125</v>
      </c>
      <c r="H133" s="213">
        <v>112</v>
      </c>
      <c r="I133" s="214"/>
      <c r="J133" s="215">
        <f>ROUND(I133*H133,2)</f>
        <v>0</v>
      </c>
      <c r="K133" s="211" t="s">
        <v>168</v>
      </c>
      <c r="L133" s="47"/>
      <c r="M133" s="216" t="s">
        <v>44</v>
      </c>
      <c r="N133" s="217" t="s">
        <v>53</v>
      </c>
      <c r="O133" s="87"/>
      <c r="P133" s="218">
        <f>O133*H133</f>
        <v>0</v>
      </c>
      <c r="Q133" s="218">
        <v>0.12</v>
      </c>
      <c r="R133" s="218">
        <f>Q133*H133</f>
        <v>13.44</v>
      </c>
      <c r="S133" s="218">
        <v>2.49</v>
      </c>
      <c r="T133" s="219">
        <f>S133*H133</f>
        <v>278.88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0" t="s">
        <v>169</v>
      </c>
      <c r="AT133" s="220" t="s">
        <v>165</v>
      </c>
      <c r="AU133" s="220" t="s">
        <v>92</v>
      </c>
      <c r="AY133" s="19" t="s">
        <v>162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9" t="s">
        <v>90</v>
      </c>
      <c r="BK133" s="221">
        <f>ROUND(I133*H133,2)</f>
        <v>0</v>
      </c>
      <c r="BL133" s="19" t="s">
        <v>169</v>
      </c>
      <c r="BM133" s="220" t="s">
        <v>661</v>
      </c>
    </row>
    <row r="134" spans="1:65" s="2" customFormat="1" ht="24.15" customHeight="1">
      <c r="A134" s="41"/>
      <c r="B134" s="42"/>
      <c r="C134" s="208" t="s">
        <v>324</v>
      </c>
      <c r="D134" s="208" t="s">
        <v>165</v>
      </c>
      <c r="E134" s="210" t="s">
        <v>662</v>
      </c>
      <c r="F134" s="211" t="s">
        <v>663</v>
      </c>
      <c r="G134" s="212" t="s">
        <v>321</v>
      </c>
      <c r="H134" s="213">
        <v>16.1</v>
      </c>
      <c r="I134" s="214"/>
      <c r="J134" s="215">
        <f>ROUND(I134*H134,2)</f>
        <v>0</v>
      </c>
      <c r="K134" s="211" t="s">
        <v>168</v>
      </c>
      <c r="L134" s="47"/>
      <c r="M134" s="216" t="s">
        <v>44</v>
      </c>
      <c r="N134" s="217" t="s">
        <v>53</v>
      </c>
      <c r="O134" s="87"/>
      <c r="P134" s="218">
        <f>O134*H134</f>
        <v>0</v>
      </c>
      <c r="Q134" s="218">
        <v>0</v>
      </c>
      <c r="R134" s="218">
        <f>Q134*H134</f>
        <v>0</v>
      </c>
      <c r="S134" s="218">
        <v>0.98</v>
      </c>
      <c r="T134" s="219">
        <f>S134*H134</f>
        <v>15.778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0" t="s">
        <v>169</v>
      </c>
      <c r="AT134" s="220" t="s">
        <v>165</v>
      </c>
      <c r="AU134" s="220" t="s">
        <v>92</v>
      </c>
      <c r="AY134" s="19" t="s">
        <v>162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9" t="s">
        <v>90</v>
      </c>
      <c r="BK134" s="221">
        <f>ROUND(I134*H134,2)</f>
        <v>0</v>
      </c>
      <c r="BL134" s="19" t="s">
        <v>169</v>
      </c>
      <c r="BM134" s="220" t="s">
        <v>664</v>
      </c>
    </row>
    <row r="135" spans="1:65" s="2" customFormat="1" ht="24.15" customHeight="1">
      <c r="A135" s="41"/>
      <c r="B135" s="42"/>
      <c r="C135" s="208" t="s">
        <v>343</v>
      </c>
      <c r="D135" s="208" t="s">
        <v>165</v>
      </c>
      <c r="E135" s="210" t="s">
        <v>665</v>
      </c>
      <c r="F135" s="211" t="s">
        <v>666</v>
      </c>
      <c r="G135" s="212" t="s">
        <v>321</v>
      </c>
      <c r="H135" s="213">
        <v>19.3</v>
      </c>
      <c r="I135" s="214"/>
      <c r="J135" s="215">
        <f>ROUND(I135*H135,2)</f>
        <v>0</v>
      </c>
      <c r="K135" s="211" t="s">
        <v>168</v>
      </c>
      <c r="L135" s="47"/>
      <c r="M135" s="216" t="s">
        <v>44</v>
      </c>
      <c r="N135" s="217" t="s">
        <v>53</v>
      </c>
      <c r="O135" s="87"/>
      <c r="P135" s="218">
        <f>O135*H135</f>
        <v>0</v>
      </c>
      <c r="Q135" s="218">
        <v>0</v>
      </c>
      <c r="R135" s="218">
        <f>Q135*H135</f>
        <v>0</v>
      </c>
      <c r="S135" s="218">
        <v>2.055</v>
      </c>
      <c r="T135" s="219">
        <f>S135*H135</f>
        <v>39.661500000000004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0" t="s">
        <v>169</v>
      </c>
      <c r="AT135" s="220" t="s">
        <v>165</v>
      </c>
      <c r="AU135" s="220" t="s">
        <v>92</v>
      </c>
      <c r="AY135" s="19" t="s">
        <v>162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9" t="s">
        <v>90</v>
      </c>
      <c r="BK135" s="221">
        <f>ROUND(I135*H135,2)</f>
        <v>0</v>
      </c>
      <c r="BL135" s="19" t="s">
        <v>169</v>
      </c>
      <c r="BM135" s="220" t="s">
        <v>667</v>
      </c>
    </row>
    <row r="136" spans="1:51" s="13" customFormat="1" ht="12">
      <c r="A136" s="13"/>
      <c r="B136" s="222"/>
      <c r="C136" s="223"/>
      <c r="D136" s="224" t="s">
        <v>171</v>
      </c>
      <c r="E136" s="225" t="s">
        <v>44</v>
      </c>
      <c r="F136" s="226" t="s">
        <v>668</v>
      </c>
      <c r="G136" s="223"/>
      <c r="H136" s="227">
        <v>19.3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171</v>
      </c>
      <c r="AU136" s="233" t="s">
        <v>92</v>
      </c>
      <c r="AV136" s="13" t="s">
        <v>92</v>
      </c>
      <c r="AW136" s="13" t="s">
        <v>42</v>
      </c>
      <c r="AX136" s="13" t="s">
        <v>90</v>
      </c>
      <c r="AY136" s="233" t="s">
        <v>162</v>
      </c>
    </row>
    <row r="137" spans="1:63" s="12" customFormat="1" ht="22.8" customHeight="1">
      <c r="A137" s="12"/>
      <c r="B137" s="192"/>
      <c r="C137" s="193"/>
      <c r="D137" s="194" t="s">
        <v>81</v>
      </c>
      <c r="E137" s="206" t="s">
        <v>525</v>
      </c>
      <c r="F137" s="206" t="s">
        <v>526</v>
      </c>
      <c r="G137" s="193"/>
      <c r="H137" s="193"/>
      <c r="I137" s="196"/>
      <c r="J137" s="207">
        <f>BK137</f>
        <v>0</v>
      </c>
      <c r="K137" s="193"/>
      <c r="L137" s="198"/>
      <c r="M137" s="199"/>
      <c r="N137" s="200"/>
      <c r="O137" s="200"/>
      <c r="P137" s="201">
        <f>SUM(P138:P141)</f>
        <v>0</v>
      </c>
      <c r="Q137" s="200"/>
      <c r="R137" s="201">
        <f>SUM(R138:R141)</f>
        <v>0</v>
      </c>
      <c r="S137" s="200"/>
      <c r="T137" s="202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3" t="s">
        <v>90</v>
      </c>
      <c r="AT137" s="204" t="s">
        <v>81</v>
      </c>
      <c r="AU137" s="204" t="s">
        <v>90</v>
      </c>
      <c r="AY137" s="203" t="s">
        <v>162</v>
      </c>
      <c r="BK137" s="205">
        <f>SUM(BK138:BK141)</f>
        <v>0</v>
      </c>
    </row>
    <row r="138" spans="1:65" s="2" customFormat="1" ht="24.15" customHeight="1">
      <c r="A138" s="41"/>
      <c r="B138" s="42"/>
      <c r="C138" s="208" t="s">
        <v>371</v>
      </c>
      <c r="D138" s="208" t="s">
        <v>165</v>
      </c>
      <c r="E138" s="210" t="s">
        <v>669</v>
      </c>
      <c r="F138" s="211" t="s">
        <v>670</v>
      </c>
      <c r="G138" s="212" t="s">
        <v>121</v>
      </c>
      <c r="H138" s="213">
        <v>334.32</v>
      </c>
      <c r="I138" s="214"/>
      <c r="J138" s="215">
        <f>ROUND(I138*H138,2)</f>
        <v>0</v>
      </c>
      <c r="K138" s="211" t="s">
        <v>168</v>
      </c>
      <c r="L138" s="47"/>
      <c r="M138" s="216" t="s">
        <v>44</v>
      </c>
      <c r="N138" s="217" t="s">
        <v>53</v>
      </c>
      <c r="O138" s="87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0" t="s">
        <v>169</v>
      </c>
      <c r="AT138" s="220" t="s">
        <v>165</v>
      </c>
      <c r="AU138" s="220" t="s">
        <v>92</v>
      </c>
      <c r="AY138" s="19" t="s">
        <v>162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9" t="s">
        <v>90</v>
      </c>
      <c r="BK138" s="221">
        <f>ROUND(I138*H138,2)</f>
        <v>0</v>
      </c>
      <c r="BL138" s="19" t="s">
        <v>169</v>
      </c>
      <c r="BM138" s="220" t="s">
        <v>671</v>
      </c>
    </row>
    <row r="139" spans="1:65" s="2" customFormat="1" ht="24.15" customHeight="1">
      <c r="A139" s="41"/>
      <c r="B139" s="42"/>
      <c r="C139" s="208" t="s">
        <v>376</v>
      </c>
      <c r="D139" s="208" t="s">
        <v>165</v>
      </c>
      <c r="E139" s="210" t="s">
        <v>542</v>
      </c>
      <c r="F139" s="211" t="s">
        <v>543</v>
      </c>
      <c r="G139" s="212" t="s">
        <v>121</v>
      </c>
      <c r="H139" s="213">
        <v>334.32</v>
      </c>
      <c r="I139" s="214"/>
      <c r="J139" s="215">
        <f>ROUND(I139*H139,2)</f>
        <v>0</v>
      </c>
      <c r="K139" s="211" t="s">
        <v>168</v>
      </c>
      <c r="L139" s="47"/>
      <c r="M139" s="216" t="s">
        <v>44</v>
      </c>
      <c r="N139" s="217" t="s">
        <v>53</v>
      </c>
      <c r="O139" s="87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0" t="s">
        <v>169</v>
      </c>
      <c r="AT139" s="220" t="s">
        <v>165</v>
      </c>
      <c r="AU139" s="220" t="s">
        <v>92</v>
      </c>
      <c r="AY139" s="19" t="s">
        <v>162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9" t="s">
        <v>90</v>
      </c>
      <c r="BK139" s="221">
        <f>ROUND(I139*H139,2)</f>
        <v>0</v>
      </c>
      <c r="BL139" s="19" t="s">
        <v>169</v>
      </c>
      <c r="BM139" s="220" t="s">
        <v>672</v>
      </c>
    </row>
    <row r="140" spans="1:65" s="2" customFormat="1" ht="24.15" customHeight="1">
      <c r="A140" s="41"/>
      <c r="B140" s="42"/>
      <c r="C140" s="208" t="s">
        <v>406</v>
      </c>
      <c r="D140" s="208" t="s">
        <v>165</v>
      </c>
      <c r="E140" s="210" t="s">
        <v>547</v>
      </c>
      <c r="F140" s="211" t="s">
        <v>537</v>
      </c>
      <c r="G140" s="212" t="s">
        <v>121</v>
      </c>
      <c r="H140" s="213">
        <v>8023.68</v>
      </c>
      <c r="I140" s="214"/>
      <c r="J140" s="215">
        <f>ROUND(I140*H140,2)</f>
        <v>0</v>
      </c>
      <c r="K140" s="211" t="s">
        <v>168</v>
      </c>
      <c r="L140" s="47"/>
      <c r="M140" s="216" t="s">
        <v>44</v>
      </c>
      <c r="N140" s="217" t="s">
        <v>53</v>
      </c>
      <c r="O140" s="8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0" t="s">
        <v>169</v>
      </c>
      <c r="AT140" s="220" t="s">
        <v>165</v>
      </c>
      <c r="AU140" s="220" t="s">
        <v>92</v>
      </c>
      <c r="AY140" s="19" t="s">
        <v>162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9" t="s">
        <v>90</v>
      </c>
      <c r="BK140" s="221">
        <f>ROUND(I140*H140,2)</f>
        <v>0</v>
      </c>
      <c r="BL140" s="19" t="s">
        <v>169</v>
      </c>
      <c r="BM140" s="220" t="s">
        <v>673</v>
      </c>
    </row>
    <row r="141" spans="1:51" s="13" customFormat="1" ht="12">
      <c r="A141" s="13"/>
      <c r="B141" s="222"/>
      <c r="C141" s="223"/>
      <c r="D141" s="224" t="s">
        <v>171</v>
      </c>
      <c r="E141" s="223"/>
      <c r="F141" s="226" t="s">
        <v>674</v>
      </c>
      <c r="G141" s="223"/>
      <c r="H141" s="227">
        <v>8023.68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171</v>
      </c>
      <c r="AU141" s="233" t="s">
        <v>92</v>
      </c>
      <c r="AV141" s="13" t="s">
        <v>92</v>
      </c>
      <c r="AW141" s="13" t="s">
        <v>4</v>
      </c>
      <c r="AX141" s="13" t="s">
        <v>90</v>
      </c>
      <c r="AY141" s="233" t="s">
        <v>162</v>
      </c>
    </row>
    <row r="142" spans="1:63" s="12" customFormat="1" ht="22.8" customHeight="1">
      <c r="A142" s="12"/>
      <c r="B142" s="192"/>
      <c r="C142" s="193"/>
      <c r="D142" s="194" t="s">
        <v>81</v>
      </c>
      <c r="E142" s="206" t="s">
        <v>566</v>
      </c>
      <c r="F142" s="206" t="s">
        <v>567</v>
      </c>
      <c r="G142" s="193"/>
      <c r="H142" s="193"/>
      <c r="I142" s="196"/>
      <c r="J142" s="207">
        <f>BK142</f>
        <v>0</v>
      </c>
      <c r="K142" s="193"/>
      <c r="L142" s="198"/>
      <c r="M142" s="199"/>
      <c r="N142" s="200"/>
      <c r="O142" s="200"/>
      <c r="P142" s="201">
        <f>P143</f>
        <v>0</v>
      </c>
      <c r="Q142" s="200"/>
      <c r="R142" s="201">
        <f>R143</f>
        <v>0</v>
      </c>
      <c r="S142" s="200"/>
      <c r="T142" s="202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3" t="s">
        <v>90</v>
      </c>
      <c r="AT142" s="204" t="s">
        <v>81</v>
      </c>
      <c r="AU142" s="204" t="s">
        <v>90</v>
      </c>
      <c r="AY142" s="203" t="s">
        <v>162</v>
      </c>
      <c r="BK142" s="205">
        <f>BK143</f>
        <v>0</v>
      </c>
    </row>
    <row r="143" spans="1:65" s="2" customFormat="1" ht="24.15" customHeight="1">
      <c r="A143" s="41"/>
      <c r="B143" s="42"/>
      <c r="C143" s="208" t="s">
        <v>415</v>
      </c>
      <c r="D143" s="208" t="s">
        <v>165</v>
      </c>
      <c r="E143" s="210" t="s">
        <v>675</v>
      </c>
      <c r="F143" s="211" t="s">
        <v>676</v>
      </c>
      <c r="G143" s="212" t="s">
        <v>121</v>
      </c>
      <c r="H143" s="213">
        <v>1010.757</v>
      </c>
      <c r="I143" s="214"/>
      <c r="J143" s="215">
        <f>ROUND(I143*H143,2)</f>
        <v>0</v>
      </c>
      <c r="K143" s="211" t="s">
        <v>168</v>
      </c>
      <c r="L143" s="47"/>
      <c r="M143" s="216" t="s">
        <v>44</v>
      </c>
      <c r="N143" s="217" t="s">
        <v>53</v>
      </c>
      <c r="O143" s="8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0" t="s">
        <v>169</v>
      </c>
      <c r="AT143" s="220" t="s">
        <v>165</v>
      </c>
      <c r="AU143" s="220" t="s">
        <v>92</v>
      </c>
      <c r="AY143" s="19" t="s">
        <v>162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9" t="s">
        <v>90</v>
      </c>
      <c r="BK143" s="221">
        <f>ROUND(I143*H143,2)</f>
        <v>0</v>
      </c>
      <c r="BL143" s="19" t="s">
        <v>169</v>
      </c>
      <c r="BM143" s="220" t="s">
        <v>677</v>
      </c>
    </row>
    <row r="144" spans="1:63" s="12" customFormat="1" ht="25.9" customHeight="1">
      <c r="A144" s="12"/>
      <c r="B144" s="192"/>
      <c r="C144" s="193"/>
      <c r="D144" s="194" t="s">
        <v>81</v>
      </c>
      <c r="E144" s="195" t="s">
        <v>678</v>
      </c>
      <c r="F144" s="195" t="s">
        <v>679</v>
      </c>
      <c r="G144" s="193"/>
      <c r="H144" s="193"/>
      <c r="I144" s="196"/>
      <c r="J144" s="197">
        <f>BK144</f>
        <v>0</v>
      </c>
      <c r="K144" s="193"/>
      <c r="L144" s="198"/>
      <c r="M144" s="199"/>
      <c r="N144" s="200"/>
      <c r="O144" s="200"/>
      <c r="P144" s="201">
        <f>P145</f>
        <v>0</v>
      </c>
      <c r="Q144" s="200"/>
      <c r="R144" s="201">
        <f>R145</f>
        <v>0.011092</v>
      </c>
      <c r="S144" s="200"/>
      <c r="T144" s="20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3" t="s">
        <v>92</v>
      </c>
      <c r="AT144" s="204" t="s">
        <v>81</v>
      </c>
      <c r="AU144" s="204" t="s">
        <v>82</v>
      </c>
      <c r="AY144" s="203" t="s">
        <v>162</v>
      </c>
      <c r="BK144" s="205">
        <f>BK145</f>
        <v>0</v>
      </c>
    </row>
    <row r="145" spans="1:63" s="12" customFormat="1" ht="22.8" customHeight="1">
      <c r="A145" s="12"/>
      <c r="B145" s="192"/>
      <c r="C145" s="193"/>
      <c r="D145" s="194" t="s">
        <v>81</v>
      </c>
      <c r="E145" s="206" t="s">
        <v>680</v>
      </c>
      <c r="F145" s="206" t="s">
        <v>681</v>
      </c>
      <c r="G145" s="193"/>
      <c r="H145" s="193"/>
      <c r="I145" s="196"/>
      <c r="J145" s="207">
        <f>BK145</f>
        <v>0</v>
      </c>
      <c r="K145" s="193"/>
      <c r="L145" s="198"/>
      <c r="M145" s="199"/>
      <c r="N145" s="200"/>
      <c r="O145" s="200"/>
      <c r="P145" s="201">
        <f>SUM(P146:P156)</f>
        <v>0</v>
      </c>
      <c r="Q145" s="200"/>
      <c r="R145" s="201">
        <f>SUM(R146:R156)</f>
        <v>0.011092</v>
      </c>
      <c r="S145" s="200"/>
      <c r="T145" s="202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3" t="s">
        <v>92</v>
      </c>
      <c r="AT145" s="204" t="s">
        <v>81</v>
      </c>
      <c r="AU145" s="204" t="s">
        <v>90</v>
      </c>
      <c r="AY145" s="203" t="s">
        <v>162</v>
      </c>
      <c r="BK145" s="205">
        <f>SUM(BK146:BK156)</f>
        <v>0</v>
      </c>
    </row>
    <row r="146" spans="1:65" s="2" customFormat="1" ht="21.75" customHeight="1">
      <c r="A146" s="41"/>
      <c r="B146" s="42"/>
      <c r="C146" s="208" t="s">
        <v>420</v>
      </c>
      <c r="D146" s="208" t="s">
        <v>165</v>
      </c>
      <c r="E146" s="210" t="s">
        <v>682</v>
      </c>
      <c r="F146" s="211" t="s">
        <v>683</v>
      </c>
      <c r="G146" s="212" t="s">
        <v>110</v>
      </c>
      <c r="H146" s="213">
        <v>8</v>
      </c>
      <c r="I146" s="214"/>
      <c r="J146" s="215">
        <f>ROUND(I146*H146,2)</f>
        <v>0</v>
      </c>
      <c r="K146" s="211" t="s">
        <v>168</v>
      </c>
      <c r="L146" s="47"/>
      <c r="M146" s="216" t="s">
        <v>44</v>
      </c>
      <c r="N146" s="217" t="s">
        <v>53</v>
      </c>
      <c r="O146" s="87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0" t="s">
        <v>284</v>
      </c>
      <c r="AT146" s="220" t="s">
        <v>165</v>
      </c>
      <c r="AU146" s="220" t="s">
        <v>92</v>
      </c>
      <c r="AY146" s="19" t="s">
        <v>162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9" t="s">
        <v>90</v>
      </c>
      <c r="BK146" s="221">
        <f>ROUND(I146*H146,2)</f>
        <v>0</v>
      </c>
      <c r="BL146" s="19" t="s">
        <v>284</v>
      </c>
      <c r="BM146" s="220" t="s">
        <v>684</v>
      </c>
    </row>
    <row r="147" spans="1:65" s="2" customFormat="1" ht="16.5" customHeight="1">
      <c r="A147" s="41"/>
      <c r="B147" s="42"/>
      <c r="C147" s="267" t="s">
        <v>425</v>
      </c>
      <c r="D147" s="267" t="s">
        <v>275</v>
      </c>
      <c r="E147" s="268" t="s">
        <v>685</v>
      </c>
      <c r="F147" s="269" t="s">
        <v>686</v>
      </c>
      <c r="G147" s="270" t="s">
        <v>121</v>
      </c>
      <c r="H147" s="271">
        <v>0.003</v>
      </c>
      <c r="I147" s="272"/>
      <c r="J147" s="273">
        <f>ROUND(I147*H147,2)</f>
        <v>0</v>
      </c>
      <c r="K147" s="269" t="s">
        <v>168</v>
      </c>
      <c r="L147" s="274"/>
      <c r="M147" s="275" t="s">
        <v>44</v>
      </c>
      <c r="N147" s="276" t="s">
        <v>53</v>
      </c>
      <c r="O147" s="87"/>
      <c r="P147" s="218">
        <f>O147*H147</f>
        <v>0</v>
      </c>
      <c r="Q147" s="218">
        <v>1</v>
      </c>
      <c r="R147" s="218">
        <f>Q147*H147</f>
        <v>0.003</v>
      </c>
      <c r="S147" s="218">
        <v>0</v>
      </c>
      <c r="T147" s="219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0" t="s">
        <v>436</v>
      </c>
      <c r="AT147" s="220" t="s">
        <v>275</v>
      </c>
      <c r="AU147" s="220" t="s">
        <v>92</v>
      </c>
      <c r="AY147" s="19" t="s">
        <v>162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9" t="s">
        <v>90</v>
      </c>
      <c r="BK147" s="221">
        <f>ROUND(I147*H147,2)</f>
        <v>0</v>
      </c>
      <c r="BL147" s="19" t="s">
        <v>284</v>
      </c>
      <c r="BM147" s="220" t="s">
        <v>687</v>
      </c>
    </row>
    <row r="148" spans="1:51" s="13" customFormat="1" ht="12">
      <c r="A148" s="13"/>
      <c r="B148" s="222"/>
      <c r="C148" s="223"/>
      <c r="D148" s="224" t="s">
        <v>171</v>
      </c>
      <c r="E148" s="223"/>
      <c r="F148" s="226" t="s">
        <v>688</v>
      </c>
      <c r="G148" s="223"/>
      <c r="H148" s="227">
        <v>0.003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171</v>
      </c>
      <c r="AU148" s="233" t="s">
        <v>92</v>
      </c>
      <c r="AV148" s="13" t="s">
        <v>92</v>
      </c>
      <c r="AW148" s="13" t="s">
        <v>4</v>
      </c>
      <c r="AX148" s="13" t="s">
        <v>90</v>
      </c>
      <c r="AY148" s="233" t="s">
        <v>162</v>
      </c>
    </row>
    <row r="149" spans="1:65" s="2" customFormat="1" ht="21.75" customHeight="1">
      <c r="A149" s="41"/>
      <c r="B149" s="42"/>
      <c r="C149" s="208" t="s">
        <v>436</v>
      </c>
      <c r="D149" s="208" t="s">
        <v>165</v>
      </c>
      <c r="E149" s="210" t="s">
        <v>689</v>
      </c>
      <c r="F149" s="211" t="s">
        <v>690</v>
      </c>
      <c r="G149" s="212" t="s">
        <v>110</v>
      </c>
      <c r="H149" s="213">
        <v>16</v>
      </c>
      <c r="I149" s="214"/>
      <c r="J149" s="215">
        <f>ROUND(I149*H149,2)</f>
        <v>0</v>
      </c>
      <c r="K149" s="211" t="s">
        <v>168</v>
      </c>
      <c r="L149" s="47"/>
      <c r="M149" s="216" t="s">
        <v>44</v>
      </c>
      <c r="N149" s="217" t="s">
        <v>53</v>
      </c>
      <c r="O149" s="87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0" t="s">
        <v>284</v>
      </c>
      <c r="AT149" s="220" t="s">
        <v>165</v>
      </c>
      <c r="AU149" s="220" t="s">
        <v>92</v>
      </c>
      <c r="AY149" s="19" t="s">
        <v>162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9" t="s">
        <v>90</v>
      </c>
      <c r="BK149" s="221">
        <f>ROUND(I149*H149,2)</f>
        <v>0</v>
      </c>
      <c r="BL149" s="19" t="s">
        <v>284</v>
      </c>
      <c r="BM149" s="220" t="s">
        <v>691</v>
      </c>
    </row>
    <row r="150" spans="1:51" s="13" customFormat="1" ht="12">
      <c r="A150" s="13"/>
      <c r="B150" s="222"/>
      <c r="C150" s="223"/>
      <c r="D150" s="224" t="s">
        <v>171</v>
      </c>
      <c r="E150" s="225" t="s">
        <v>44</v>
      </c>
      <c r="F150" s="226" t="s">
        <v>692</v>
      </c>
      <c r="G150" s="223"/>
      <c r="H150" s="227">
        <v>16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171</v>
      </c>
      <c r="AU150" s="233" t="s">
        <v>92</v>
      </c>
      <c r="AV150" s="13" t="s">
        <v>92</v>
      </c>
      <c r="AW150" s="13" t="s">
        <v>42</v>
      </c>
      <c r="AX150" s="13" t="s">
        <v>90</v>
      </c>
      <c r="AY150" s="233" t="s">
        <v>162</v>
      </c>
    </row>
    <row r="151" spans="1:65" s="2" customFormat="1" ht="16.5" customHeight="1">
      <c r="A151" s="41"/>
      <c r="B151" s="42"/>
      <c r="C151" s="267" t="s">
        <v>693</v>
      </c>
      <c r="D151" s="267" t="s">
        <v>275</v>
      </c>
      <c r="E151" s="268" t="s">
        <v>694</v>
      </c>
      <c r="F151" s="269" t="s">
        <v>695</v>
      </c>
      <c r="G151" s="270" t="s">
        <v>121</v>
      </c>
      <c r="H151" s="271">
        <v>0.007</v>
      </c>
      <c r="I151" s="272"/>
      <c r="J151" s="273">
        <f>ROUND(I151*H151,2)</f>
        <v>0</v>
      </c>
      <c r="K151" s="269" t="s">
        <v>168</v>
      </c>
      <c r="L151" s="274"/>
      <c r="M151" s="275" t="s">
        <v>44</v>
      </c>
      <c r="N151" s="276" t="s">
        <v>53</v>
      </c>
      <c r="O151" s="87"/>
      <c r="P151" s="218">
        <f>O151*H151</f>
        <v>0</v>
      </c>
      <c r="Q151" s="218">
        <v>1</v>
      </c>
      <c r="R151" s="218">
        <f>Q151*H151</f>
        <v>0.007</v>
      </c>
      <c r="S151" s="218">
        <v>0</v>
      </c>
      <c r="T151" s="219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0" t="s">
        <v>436</v>
      </c>
      <c r="AT151" s="220" t="s">
        <v>275</v>
      </c>
      <c r="AU151" s="220" t="s">
        <v>92</v>
      </c>
      <c r="AY151" s="19" t="s">
        <v>162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9" t="s">
        <v>90</v>
      </c>
      <c r="BK151" s="221">
        <f>ROUND(I151*H151,2)</f>
        <v>0</v>
      </c>
      <c r="BL151" s="19" t="s">
        <v>284</v>
      </c>
      <c r="BM151" s="220" t="s">
        <v>696</v>
      </c>
    </row>
    <row r="152" spans="1:51" s="13" customFormat="1" ht="12">
      <c r="A152" s="13"/>
      <c r="B152" s="222"/>
      <c r="C152" s="223"/>
      <c r="D152" s="224" t="s">
        <v>171</v>
      </c>
      <c r="E152" s="223"/>
      <c r="F152" s="226" t="s">
        <v>697</v>
      </c>
      <c r="G152" s="223"/>
      <c r="H152" s="227">
        <v>0.007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171</v>
      </c>
      <c r="AU152" s="233" t="s">
        <v>92</v>
      </c>
      <c r="AV152" s="13" t="s">
        <v>92</v>
      </c>
      <c r="AW152" s="13" t="s">
        <v>4</v>
      </c>
      <c r="AX152" s="13" t="s">
        <v>90</v>
      </c>
      <c r="AY152" s="233" t="s">
        <v>162</v>
      </c>
    </row>
    <row r="153" spans="1:65" s="2" customFormat="1" ht="24.15" customHeight="1">
      <c r="A153" s="41"/>
      <c r="B153" s="42"/>
      <c r="C153" s="208" t="s">
        <v>698</v>
      </c>
      <c r="D153" s="208" t="s">
        <v>165</v>
      </c>
      <c r="E153" s="210" t="s">
        <v>699</v>
      </c>
      <c r="F153" s="211" t="s">
        <v>700</v>
      </c>
      <c r="G153" s="212" t="s">
        <v>110</v>
      </c>
      <c r="H153" s="213">
        <v>8</v>
      </c>
      <c r="I153" s="214"/>
      <c r="J153" s="215">
        <f>ROUND(I153*H153,2)</f>
        <v>0</v>
      </c>
      <c r="K153" s="211" t="s">
        <v>168</v>
      </c>
      <c r="L153" s="47"/>
      <c r="M153" s="216" t="s">
        <v>44</v>
      </c>
      <c r="N153" s="217" t="s">
        <v>53</v>
      </c>
      <c r="O153" s="87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0" t="s">
        <v>284</v>
      </c>
      <c r="AT153" s="220" t="s">
        <v>165</v>
      </c>
      <c r="AU153" s="220" t="s">
        <v>92</v>
      </c>
      <c r="AY153" s="19" t="s">
        <v>162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9" t="s">
        <v>90</v>
      </c>
      <c r="BK153" s="221">
        <f>ROUND(I153*H153,2)</f>
        <v>0</v>
      </c>
      <c r="BL153" s="19" t="s">
        <v>284</v>
      </c>
      <c r="BM153" s="220" t="s">
        <v>701</v>
      </c>
    </row>
    <row r="154" spans="1:65" s="2" customFormat="1" ht="16.5" customHeight="1">
      <c r="A154" s="41"/>
      <c r="B154" s="42"/>
      <c r="C154" s="267" t="s">
        <v>441</v>
      </c>
      <c r="D154" s="267" t="s">
        <v>275</v>
      </c>
      <c r="E154" s="268" t="s">
        <v>702</v>
      </c>
      <c r="F154" s="269" t="s">
        <v>703</v>
      </c>
      <c r="G154" s="270" t="s">
        <v>110</v>
      </c>
      <c r="H154" s="271">
        <v>8.4</v>
      </c>
      <c r="I154" s="272"/>
      <c r="J154" s="273">
        <f>ROUND(I154*H154,2)</f>
        <v>0</v>
      </c>
      <c r="K154" s="269" t="s">
        <v>168</v>
      </c>
      <c r="L154" s="274"/>
      <c r="M154" s="275" t="s">
        <v>44</v>
      </c>
      <c r="N154" s="276" t="s">
        <v>53</v>
      </c>
      <c r="O154" s="87"/>
      <c r="P154" s="218">
        <f>O154*H154</f>
        <v>0</v>
      </c>
      <c r="Q154" s="218">
        <v>0.00013</v>
      </c>
      <c r="R154" s="218">
        <f>Q154*H154</f>
        <v>0.0010919999999999999</v>
      </c>
      <c r="S154" s="218">
        <v>0</v>
      </c>
      <c r="T154" s="219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0" t="s">
        <v>436</v>
      </c>
      <c r="AT154" s="220" t="s">
        <v>275</v>
      </c>
      <c r="AU154" s="220" t="s">
        <v>92</v>
      </c>
      <c r="AY154" s="19" t="s">
        <v>162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9" t="s">
        <v>90</v>
      </c>
      <c r="BK154" s="221">
        <f>ROUND(I154*H154,2)</f>
        <v>0</v>
      </c>
      <c r="BL154" s="19" t="s">
        <v>284</v>
      </c>
      <c r="BM154" s="220" t="s">
        <v>704</v>
      </c>
    </row>
    <row r="155" spans="1:51" s="13" customFormat="1" ht="12">
      <c r="A155" s="13"/>
      <c r="B155" s="222"/>
      <c r="C155" s="223"/>
      <c r="D155" s="224" t="s">
        <v>171</v>
      </c>
      <c r="E155" s="223"/>
      <c r="F155" s="226" t="s">
        <v>705</v>
      </c>
      <c r="G155" s="223"/>
      <c r="H155" s="227">
        <v>8.4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171</v>
      </c>
      <c r="AU155" s="233" t="s">
        <v>92</v>
      </c>
      <c r="AV155" s="13" t="s">
        <v>92</v>
      </c>
      <c r="AW155" s="13" t="s">
        <v>4</v>
      </c>
      <c r="AX155" s="13" t="s">
        <v>90</v>
      </c>
      <c r="AY155" s="233" t="s">
        <v>162</v>
      </c>
    </row>
    <row r="156" spans="1:65" s="2" customFormat="1" ht="24.15" customHeight="1">
      <c r="A156" s="41"/>
      <c r="B156" s="42"/>
      <c r="C156" s="208" t="s">
        <v>445</v>
      </c>
      <c r="D156" s="208" t="s">
        <v>165</v>
      </c>
      <c r="E156" s="210" t="s">
        <v>706</v>
      </c>
      <c r="F156" s="211" t="s">
        <v>707</v>
      </c>
      <c r="G156" s="212" t="s">
        <v>121</v>
      </c>
      <c r="H156" s="213">
        <v>0.011</v>
      </c>
      <c r="I156" s="214"/>
      <c r="J156" s="215">
        <f>ROUND(I156*H156,2)</f>
        <v>0</v>
      </c>
      <c r="K156" s="211" t="s">
        <v>168</v>
      </c>
      <c r="L156" s="47"/>
      <c r="M156" s="282" t="s">
        <v>44</v>
      </c>
      <c r="N156" s="283" t="s">
        <v>53</v>
      </c>
      <c r="O156" s="284"/>
      <c r="P156" s="285">
        <f>O156*H156</f>
        <v>0</v>
      </c>
      <c r="Q156" s="285">
        <v>0</v>
      </c>
      <c r="R156" s="285">
        <f>Q156*H156</f>
        <v>0</v>
      </c>
      <c r="S156" s="285">
        <v>0</v>
      </c>
      <c r="T156" s="286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0" t="s">
        <v>284</v>
      </c>
      <c r="AT156" s="220" t="s">
        <v>165</v>
      </c>
      <c r="AU156" s="220" t="s">
        <v>92</v>
      </c>
      <c r="AY156" s="19" t="s">
        <v>162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9" t="s">
        <v>90</v>
      </c>
      <c r="BK156" s="221">
        <f>ROUND(I156*H156,2)</f>
        <v>0</v>
      </c>
      <c r="BL156" s="19" t="s">
        <v>284</v>
      </c>
      <c r="BM156" s="220" t="s">
        <v>708</v>
      </c>
    </row>
    <row r="157" spans="1:31" s="2" customFormat="1" ht="6.95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88:K15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  <c r="AZ2" s="131" t="s">
        <v>709</v>
      </c>
      <c r="BA2" s="131" t="s">
        <v>710</v>
      </c>
      <c r="BB2" s="131" t="s">
        <v>321</v>
      </c>
      <c r="BC2" s="131" t="s">
        <v>711</v>
      </c>
      <c r="BD2" s="131" t="s">
        <v>92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  <c r="AZ3" s="131" t="s">
        <v>712</v>
      </c>
      <c r="BA3" s="131" t="s">
        <v>713</v>
      </c>
      <c r="BB3" s="131" t="s">
        <v>321</v>
      </c>
      <c r="BC3" s="131" t="s">
        <v>714</v>
      </c>
      <c r="BD3" s="131" t="s">
        <v>92</v>
      </c>
    </row>
    <row r="4" spans="2:5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  <c r="AZ4" s="131" t="s">
        <v>715</v>
      </c>
      <c r="BA4" s="131" t="s">
        <v>716</v>
      </c>
      <c r="BB4" s="131" t="s">
        <v>321</v>
      </c>
      <c r="BC4" s="131" t="s">
        <v>717</v>
      </c>
      <c r="BD4" s="131" t="s">
        <v>92</v>
      </c>
    </row>
    <row r="5" spans="2:56" s="1" customFormat="1" ht="6.95" customHeight="1">
      <c r="B5" s="22"/>
      <c r="L5" s="22"/>
      <c r="AZ5" s="131" t="s">
        <v>718</v>
      </c>
      <c r="BA5" s="131" t="s">
        <v>719</v>
      </c>
      <c r="BB5" s="131" t="s">
        <v>321</v>
      </c>
      <c r="BC5" s="131" t="s">
        <v>720</v>
      </c>
      <c r="BD5" s="131" t="s">
        <v>92</v>
      </c>
    </row>
    <row r="6" spans="2:56" s="1" customFormat="1" ht="12" customHeight="1">
      <c r="B6" s="22"/>
      <c r="D6" s="136" t="s">
        <v>16</v>
      </c>
      <c r="L6" s="22"/>
      <c r="AZ6" s="131" t="s">
        <v>721</v>
      </c>
      <c r="BA6" s="131" t="s">
        <v>722</v>
      </c>
      <c r="BB6" s="131" t="s">
        <v>110</v>
      </c>
      <c r="BC6" s="131" t="s">
        <v>723</v>
      </c>
      <c r="BD6" s="131" t="s">
        <v>92</v>
      </c>
    </row>
    <row r="7" spans="2:12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724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ROUND(J82,2)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ROUND((SUM(BE82:BE149)),2)</f>
        <v>0</v>
      </c>
      <c r="G33" s="41"/>
      <c r="H33" s="41"/>
      <c r="I33" s="152">
        <v>0.21</v>
      </c>
      <c r="J33" s="151">
        <f>ROUND(((SUM(BE82:BE149))*I33),2)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ROUND((SUM(BF82:BF149)),2)</f>
        <v>0</v>
      </c>
      <c r="G34" s="41"/>
      <c r="H34" s="41"/>
      <c r="I34" s="152">
        <v>0.15</v>
      </c>
      <c r="J34" s="151">
        <f>ROUND(((SUM(BF82:BF149))*I34),2)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ROUND((SUM(BG82:BG149)),2)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ROUND((SUM(BH82:BH149)),2)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ROUND((SUM(BI82:BI149)),2)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106 - Dopravní značení na III/11628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139</v>
      </c>
      <c r="E60" s="172"/>
      <c r="F60" s="172"/>
      <c r="G60" s="172"/>
      <c r="H60" s="172"/>
      <c r="I60" s="172"/>
      <c r="J60" s="173">
        <f>J83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144</v>
      </c>
      <c r="E61" s="178"/>
      <c r="F61" s="178"/>
      <c r="G61" s="178"/>
      <c r="H61" s="178"/>
      <c r="I61" s="178"/>
      <c r="J61" s="179">
        <f>J84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146</v>
      </c>
      <c r="E62" s="178"/>
      <c r="F62" s="178"/>
      <c r="G62" s="178"/>
      <c r="H62" s="178"/>
      <c r="I62" s="178"/>
      <c r="J62" s="179">
        <f>J148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3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3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3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5" t="s">
        <v>147</v>
      </c>
      <c r="D69" s="43"/>
      <c r="E69" s="43"/>
      <c r="F69" s="43"/>
      <c r="G69" s="43"/>
      <c r="H69" s="43"/>
      <c r="I69" s="43"/>
      <c r="J69" s="43"/>
      <c r="K69" s="43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4" t="s">
        <v>16</v>
      </c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164" t="str">
        <f>E7</f>
        <v>3 soupis prací (III/11628 Voznice, PD) - ZMĚNA 1</v>
      </c>
      <c r="F72" s="34"/>
      <c r="G72" s="34"/>
      <c r="H72" s="34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130</v>
      </c>
      <c r="D73" s="43"/>
      <c r="E73" s="43"/>
      <c r="F73" s="43"/>
      <c r="G73" s="43"/>
      <c r="H73" s="43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SO 106 - Dopravní značení na III/11628</v>
      </c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22</v>
      </c>
      <c r="D76" s="43"/>
      <c r="E76" s="43"/>
      <c r="F76" s="29" t="str">
        <f>F12</f>
        <v>Voznice</v>
      </c>
      <c r="G76" s="43"/>
      <c r="H76" s="43"/>
      <c r="I76" s="34" t="s">
        <v>24</v>
      </c>
      <c r="J76" s="75" t="str">
        <f>IF(J12="","",J12)</f>
        <v>21. 4. 2023</v>
      </c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5.65" customHeight="1">
      <c r="A78" s="41"/>
      <c r="B78" s="42"/>
      <c r="C78" s="34" t="s">
        <v>30</v>
      </c>
      <c r="D78" s="43"/>
      <c r="E78" s="43"/>
      <c r="F78" s="29" t="str">
        <f>E15</f>
        <v>Krajská správa a údržba silnic Středočeského kraje</v>
      </c>
      <c r="G78" s="43"/>
      <c r="H78" s="43"/>
      <c r="I78" s="34" t="s">
        <v>38</v>
      </c>
      <c r="J78" s="39" t="str">
        <f>E21</f>
        <v>METROPROJEKT Praha a.s.</v>
      </c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4" t="s">
        <v>36</v>
      </c>
      <c r="D79" s="43"/>
      <c r="E79" s="43"/>
      <c r="F79" s="29" t="str">
        <f>IF(E18="","",E18)</f>
        <v>Vyplň údaj</v>
      </c>
      <c r="G79" s="43"/>
      <c r="H79" s="43"/>
      <c r="I79" s="34" t="s">
        <v>43</v>
      </c>
      <c r="J79" s="39" t="str">
        <f>E24</f>
        <v xml:space="preserve"> </v>
      </c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1"/>
      <c r="B81" s="182"/>
      <c r="C81" s="183" t="s">
        <v>148</v>
      </c>
      <c r="D81" s="184" t="s">
        <v>67</v>
      </c>
      <c r="E81" s="184" t="s">
        <v>63</v>
      </c>
      <c r="F81" s="184" t="s">
        <v>64</v>
      </c>
      <c r="G81" s="184" t="s">
        <v>149</v>
      </c>
      <c r="H81" s="184" t="s">
        <v>150</v>
      </c>
      <c r="I81" s="184" t="s">
        <v>151</v>
      </c>
      <c r="J81" s="184" t="s">
        <v>137</v>
      </c>
      <c r="K81" s="185" t="s">
        <v>152</v>
      </c>
      <c r="L81" s="186"/>
      <c r="M81" s="95" t="s">
        <v>44</v>
      </c>
      <c r="N81" s="96" t="s">
        <v>52</v>
      </c>
      <c r="O81" s="96" t="s">
        <v>153</v>
      </c>
      <c r="P81" s="96" t="s">
        <v>154</v>
      </c>
      <c r="Q81" s="96" t="s">
        <v>155</v>
      </c>
      <c r="R81" s="96" t="s">
        <v>156</v>
      </c>
      <c r="S81" s="96" t="s">
        <v>157</v>
      </c>
      <c r="T81" s="97" t="s">
        <v>158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63" s="2" customFormat="1" ht="22.8" customHeight="1">
      <c r="A82" s="41"/>
      <c r="B82" s="42"/>
      <c r="C82" s="102" t="s">
        <v>159</v>
      </c>
      <c r="D82" s="43"/>
      <c r="E82" s="43"/>
      <c r="F82" s="43"/>
      <c r="G82" s="43"/>
      <c r="H82" s="43"/>
      <c r="I82" s="43"/>
      <c r="J82" s="187">
        <f>BK82</f>
        <v>0</v>
      </c>
      <c r="K82" s="43"/>
      <c r="L82" s="47"/>
      <c r="M82" s="98"/>
      <c r="N82" s="188"/>
      <c r="O82" s="99"/>
      <c r="P82" s="189">
        <f>P83</f>
        <v>0</v>
      </c>
      <c r="Q82" s="99"/>
      <c r="R82" s="189">
        <f>R83</f>
        <v>10.159468</v>
      </c>
      <c r="S82" s="99"/>
      <c r="T82" s="190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19" t="s">
        <v>81</v>
      </c>
      <c r="AU82" s="19" t="s">
        <v>138</v>
      </c>
      <c r="BK82" s="191">
        <f>BK83</f>
        <v>0</v>
      </c>
    </row>
    <row r="83" spans="1:63" s="12" customFormat="1" ht="25.9" customHeight="1">
      <c r="A83" s="12"/>
      <c r="B83" s="192"/>
      <c r="C83" s="193"/>
      <c r="D83" s="194" t="s">
        <v>81</v>
      </c>
      <c r="E83" s="195" t="s">
        <v>160</v>
      </c>
      <c r="F83" s="195" t="s">
        <v>161</v>
      </c>
      <c r="G83" s="193"/>
      <c r="H83" s="193"/>
      <c r="I83" s="196"/>
      <c r="J83" s="197">
        <f>BK83</f>
        <v>0</v>
      </c>
      <c r="K83" s="193"/>
      <c r="L83" s="198"/>
      <c r="M83" s="199"/>
      <c r="N83" s="200"/>
      <c r="O83" s="200"/>
      <c r="P83" s="201">
        <f>P84+P148</f>
        <v>0</v>
      </c>
      <c r="Q83" s="200"/>
      <c r="R83" s="201">
        <f>R84+R148</f>
        <v>10.159468</v>
      </c>
      <c r="S83" s="200"/>
      <c r="T83" s="202">
        <f>T84+T148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3" t="s">
        <v>90</v>
      </c>
      <c r="AT83" s="204" t="s">
        <v>81</v>
      </c>
      <c r="AU83" s="204" t="s">
        <v>82</v>
      </c>
      <c r="AY83" s="203" t="s">
        <v>162</v>
      </c>
      <c r="BK83" s="205">
        <f>BK84+BK148</f>
        <v>0</v>
      </c>
    </row>
    <row r="84" spans="1:63" s="12" customFormat="1" ht="22.8" customHeight="1">
      <c r="A84" s="12"/>
      <c r="B84" s="192"/>
      <c r="C84" s="193"/>
      <c r="D84" s="194" t="s">
        <v>81</v>
      </c>
      <c r="E84" s="206" t="s">
        <v>242</v>
      </c>
      <c r="F84" s="206" t="s">
        <v>469</v>
      </c>
      <c r="G84" s="193"/>
      <c r="H84" s="193"/>
      <c r="I84" s="196"/>
      <c r="J84" s="207">
        <f>BK84</f>
        <v>0</v>
      </c>
      <c r="K84" s="193"/>
      <c r="L84" s="198"/>
      <c r="M84" s="199"/>
      <c r="N84" s="200"/>
      <c r="O84" s="200"/>
      <c r="P84" s="201">
        <f>SUM(P85:P147)</f>
        <v>0</v>
      </c>
      <c r="Q84" s="200"/>
      <c r="R84" s="201">
        <f>SUM(R85:R147)</f>
        <v>10.159468</v>
      </c>
      <c r="S84" s="200"/>
      <c r="T84" s="202">
        <f>SUM(T85:T147)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3" t="s">
        <v>90</v>
      </c>
      <c r="AT84" s="204" t="s">
        <v>81</v>
      </c>
      <c r="AU84" s="204" t="s">
        <v>90</v>
      </c>
      <c r="AY84" s="203" t="s">
        <v>162</v>
      </c>
      <c r="BK84" s="205">
        <f>SUM(BK85:BK147)</f>
        <v>0</v>
      </c>
    </row>
    <row r="85" spans="1:65" s="2" customFormat="1" ht="21.75" customHeight="1">
      <c r="A85" s="41"/>
      <c r="B85" s="42"/>
      <c r="C85" s="208" t="s">
        <v>90</v>
      </c>
      <c r="D85" s="208" t="s">
        <v>165</v>
      </c>
      <c r="E85" s="210" t="s">
        <v>725</v>
      </c>
      <c r="F85" s="211" t="s">
        <v>726</v>
      </c>
      <c r="G85" s="212" t="s">
        <v>455</v>
      </c>
      <c r="H85" s="213">
        <v>312</v>
      </c>
      <c r="I85" s="214"/>
      <c r="J85" s="215">
        <f>ROUND(I85*H85,2)</f>
        <v>0</v>
      </c>
      <c r="K85" s="211" t="s">
        <v>168</v>
      </c>
      <c r="L85" s="47"/>
      <c r="M85" s="216" t="s">
        <v>44</v>
      </c>
      <c r="N85" s="217" t="s">
        <v>53</v>
      </c>
      <c r="O85" s="87"/>
      <c r="P85" s="218">
        <f>O85*H85</f>
        <v>0</v>
      </c>
      <c r="Q85" s="218">
        <v>0</v>
      </c>
      <c r="R85" s="218">
        <f>Q85*H85</f>
        <v>0</v>
      </c>
      <c r="S85" s="218">
        <v>0</v>
      </c>
      <c r="T85" s="219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20" t="s">
        <v>169</v>
      </c>
      <c r="AT85" s="220" t="s">
        <v>165</v>
      </c>
      <c r="AU85" s="220" t="s">
        <v>92</v>
      </c>
      <c r="AY85" s="19" t="s">
        <v>162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19" t="s">
        <v>90</v>
      </c>
      <c r="BK85" s="221">
        <f>ROUND(I85*H85,2)</f>
        <v>0</v>
      </c>
      <c r="BL85" s="19" t="s">
        <v>169</v>
      </c>
      <c r="BM85" s="220" t="s">
        <v>727</v>
      </c>
    </row>
    <row r="86" spans="1:65" s="2" customFormat="1" ht="16.5" customHeight="1">
      <c r="A86" s="41"/>
      <c r="B86" s="42"/>
      <c r="C86" s="267" t="s">
        <v>92</v>
      </c>
      <c r="D86" s="267" t="s">
        <v>275</v>
      </c>
      <c r="E86" s="268" t="s">
        <v>728</v>
      </c>
      <c r="F86" s="269" t="s">
        <v>729</v>
      </c>
      <c r="G86" s="270" t="s">
        <v>455</v>
      </c>
      <c r="H86" s="271">
        <v>303</v>
      </c>
      <c r="I86" s="272"/>
      <c r="J86" s="273">
        <f>ROUND(I86*H86,2)</f>
        <v>0</v>
      </c>
      <c r="K86" s="269" t="s">
        <v>168</v>
      </c>
      <c r="L86" s="274"/>
      <c r="M86" s="275" t="s">
        <v>44</v>
      </c>
      <c r="N86" s="276" t="s">
        <v>53</v>
      </c>
      <c r="O86" s="87"/>
      <c r="P86" s="218">
        <f>O86*H86</f>
        <v>0</v>
      </c>
      <c r="Q86" s="218">
        <v>0.0021</v>
      </c>
      <c r="R86" s="218">
        <f>Q86*H86</f>
        <v>0.6363</v>
      </c>
      <c r="S86" s="218">
        <v>0</v>
      </c>
      <c r="T86" s="219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0" t="s">
        <v>226</v>
      </c>
      <c r="AT86" s="220" t="s">
        <v>275</v>
      </c>
      <c r="AU86" s="220" t="s">
        <v>92</v>
      </c>
      <c r="AY86" s="19" t="s">
        <v>162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19" t="s">
        <v>90</v>
      </c>
      <c r="BK86" s="221">
        <f>ROUND(I86*H86,2)</f>
        <v>0</v>
      </c>
      <c r="BL86" s="19" t="s">
        <v>169</v>
      </c>
      <c r="BM86" s="220" t="s">
        <v>730</v>
      </c>
    </row>
    <row r="87" spans="1:51" s="15" customFormat="1" ht="12">
      <c r="A87" s="15"/>
      <c r="B87" s="246"/>
      <c r="C87" s="247"/>
      <c r="D87" s="224" t="s">
        <v>171</v>
      </c>
      <c r="E87" s="248" t="s">
        <v>44</v>
      </c>
      <c r="F87" s="249" t="s">
        <v>731</v>
      </c>
      <c r="G87" s="247"/>
      <c r="H87" s="248" t="s">
        <v>44</v>
      </c>
      <c r="I87" s="250"/>
      <c r="J87" s="247"/>
      <c r="K87" s="247"/>
      <c r="L87" s="251"/>
      <c r="M87" s="252"/>
      <c r="N87" s="253"/>
      <c r="O87" s="253"/>
      <c r="P87" s="253"/>
      <c r="Q87" s="253"/>
      <c r="R87" s="253"/>
      <c r="S87" s="253"/>
      <c r="T87" s="25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55" t="s">
        <v>171</v>
      </c>
      <c r="AU87" s="255" t="s">
        <v>92</v>
      </c>
      <c r="AV87" s="15" t="s">
        <v>90</v>
      </c>
      <c r="AW87" s="15" t="s">
        <v>42</v>
      </c>
      <c r="AX87" s="15" t="s">
        <v>82</v>
      </c>
      <c r="AY87" s="255" t="s">
        <v>162</v>
      </c>
    </row>
    <row r="88" spans="1:51" s="13" customFormat="1" ht="12">
      <c r="A88" s="13"/>
      <c r="B88" s="222"/>
      <c r="C88" s="223"/>
      <c r="D88" s="224" t="s">
        <v>171</v>
      </c>
      <c r="E88" s="225" t="s">
        <v>44</v>
      </c>
      <c r="F88" s="226" t="s">
        <v>732</v>
      </c>
      <c r="G88" s="223"/>
      <c r="H88" s="227">
        <v>245</v>
      </c>
      <c r="I88" s="228"/>
      <c r="J88" s="223"/>
      <c r="K88" s="223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171</v>
      </c>
      <c r="AU88" s="233" t="s">
        <v>92</v>
      </c>
      <c r="AV88" s="13" t="s">
        <v>92</v>
      </c>
      <c r="AW88" s="13" t="s">
        <v>42</v>
      </c>
      <c r="AX88" s="13" t="s">
        <v>82</v>
      </c>
      <c r="AY88" s="233" t="s">
        <v>162</v>
      </c>
    </row>
    <row r="89" spans="1:51" s="13" customFormat="1" ht="12">
      <c r="A89" s="13"/>
      <c r="B89" s="222"/>
      <c r="C89" s="223"/>
      <c r="D89" s="224" t="s">
        <v>171</v>
      </c>
      <c r="E89" s="225" t="s">
        <v>44</v>
      </c>
      <c r="F89" s="226" t="s">
        <v>733</v>
      </c>
      <c r="G89" s="223"/>
      <c r="H89" s="227">
        <v>54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171</v>
      </c>
      <c r="AU89" s="233" t="s">
        <v>92</v>
      </c>
      <c r="AV89" s="13" t="s">
        <v>92</v>
      </c>
      <c r="AW89" s="13" t="s">
        <v>42</v>
      </c>
      <c r="AX89" s="13" t="s">
        <v>82</v>
      </c>
      <c r="AY89" s="233" t="s">
        <v>162</v>
      </c>
    </row>
    <row r="90" spans="1:51" s="13" customFormat="1" ht="12">
      <c r="A90" s="13"/>
      <c r="B90" s="222"/>
      <c r="C90" s="223"/>
      <c r="D90" s="224" t="s">
        <v>171</v>
      </c>
      <c r="E90" s="225" t="s">
        <v>44</v>
      </c>
      <c r="F90" s="226" t="s">
        <v>734</v>
      </c>
      <c r="G90" s="223"/>
      <c r="H90" s="227">
        <v>4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171</v>
      </c>
      <c r="AU90" s="233" t="s">
        <v>92</v>
      </c>
      <c r="AV90" s="13" t="s">
        <v>92</v>
      </c>
      <c r="AW90" s="13" t="s">
        <v>42</v>
      </c>
      <c r="AX90" s="13" t="s">
        <v>82</v>
      </c>
      <c r="AY90" s="233" t="s">
        <v>162</v>
      </c>
    </row>
    <row r="91" spans="1:51" s="14" customFormat="1" ht="12">
      <c r="A91" s="14"/>
      <c r="B91" s="234"/>
      <c r="C91" s="235"/>
      <c r="D91" s="224" t="s">
        <v>171</v>
      </c>
      <c r="E91" s="236" t="s">
        <v>44</v>
      </c>
      <c r="F91" s="237" t="s">
        <v>175</v>
      </c>
      <c r="G91" s="235"/>
      <c r="H91" s="238">
        <v>303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171</v>
      </c>
      <c r="AU91" s="244" t="s">
        <v>92</v>
      </c>
      <c r="AV91" s="14" t="s">
        <v>169</v>
      </c>
      <c r="AW91" s="14" t="s">
        <v>42</v>
      </c>
      <c r="AX91" s="14" t="s">
        <v>90</v>
      </c>
      <c r="AY91" s="244" t="s">
        <v>162</v>
      </c>
    </row>
    <row r="92" spans="1:65" s="2" customFormat="1" ht="16.5" customHeight="1">
      <c r="A92" s="41"/>
      <c r="B92" s="42"/>
      <c r="C92" s="267" t="s">
        <v>191</v>
      </c>
      <c r="D92" s="267" t="s">
        <v>275</v>
      </c>
      <c r="E92" s="268" t="s">
        <v>735</v>
      </c>
      <c r="F92" s="269" t="s">
        <v>736</v>
      </c>
      <c r="G92" s="270" t="s">
        <v>455</v>
      </c>
      <c r="H92" s="271">
        <v>9</v>
      </c>
      <c r="I92" s="272"/>
      <c r="J92" s="273">
        <f>ROUND(I92*H92,2)</f>
        <v>0</v>
      </c>
      <c r="K92" s="269" t="s">
        <v>168</v>
      </c>
      <c r="L92" s="274"/>
      <c r="M92" s="275" t="s">
        <v>44</v>
      </c>
      <c r="N92" s="276" t="s">
        <v>53</v>
      </c>
      <c r="O92" s="87"/>
      <c r="P92" s="218">
        <f>O92*H92</f>
        <v>0</v>
      </c>
      <c r="Q92" s="218">
        <v>0.0021</v>
      </c>
      <c r="R92" s="218">
        <f>Q92*H92</f>
        <v>0.0189</v>
      </c>
      <c r="S92" s="218">
        <v>0</v>
      </c>
      <c r="T92" s="219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0" t="s">
        <v>226</v>
      </c>
      <c r="AT92" s="220" t="s">
        <v>275</v>
      </c>
      <c r="AU92" s="220" t="s">
        <v>92</v>
      </c>
      <c r="AY92" s="19" t="s">
        <v>162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9" t="s">
        <v>90</v>
      </c>
      <c r="BK92" s="221">
        <f>ROUND(I92*H92,2)</f>
        <v>0</v>
      </c>
      <c r="BL92" s="19" t="s">
        <v>169</v>
      </c>
      <c r="BM92" s="220" t="s">
        <v>737</v>
      </c>
    </row>
    <row r="93" spans="1:51" s="15" customFormat="1" ht="12">
      <c r="A93" s="15"/>
      <c r="B93" s="246"/>
      <c r="C93" s="247"/>
      <c r="D93" s="224" t="s">
        <v>171</v>
      </c>
      <c r="E93" s="248" t="s">
        <v>44</v>
      </c>
      <c r="F93" s="249" t="s">
        <v>731</v>
      </c>
      <c r="G93" s="247"/>
      <c r="H93" s="248" t="s">
        <v>44</v>
      </c>
      <c r="I93" s="250"/>
      <c r="J93" s="247"/>
      <c r="K93" s="247"/>
      <c r="L93" s="251"/>
      <c r="M93" s="252"/>
      <c r="N93" s="253"/>
      <c r="O93" s="253"/>
      <c r="P93" s="253"/>
      <c r="Q93" s="253"/>
      <c r="R93" s="253"/>
      <c r="S93" s="253"/>
      <c r="T93" s="25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5" t="s">
        <v>171</v>
      </c>
      <c r="AU93" s="255" t="s">
        <v>92</v>
      </c>
      <c r="AV93" s="15" t="s">
        <v>90</v>
      </c>
      <c r="AW93" s="15" t="s">
        <v>42</v>
      </c>
      <c r="AX93" s="15" t="s">
        <v>82</v>
      </c>
      <c r="AY93" s="255" t="s">
        <v>162</v>
      </c>
    </row>
    <row r="94" spans="1:51" s="13" customFormat="1" ht="12">
      <c r="A94" s="13"/>
      <c r="B94" s="222"/>
      <c r="C94" s="223"/>
      <c r="D94" s="224" t="s">
        <v>171</v>
      </c>
      <c r="E94" s="225" t="s">
        <v>44</v>
      </c>
      <c r="F94" s="226" t="s">
        <v>738</v>
      </c>
      <c r="G94" s="223"/>
      <c r="H94" s="227">
        <v>9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171</v>
      </c>
      <c r="AU94" s="233" t="s">
        <v>92</v>
      </c>
      <c r="AV94" s="13" t="s">
        <v>92</v>
      </c>
      <c r="AW94" s="13" t="s">
        <v>42</v>
      </c>
      <c r="AX94" s="13" t="s">
        <v>90</v>
      </c>
      <c r="AY94" s="233" t="s">
        <v>162</v>
      </c>
    </row>
    <row r="95" spans="1:65" s="2" customFormat="1" ht="16.5" customHeight="1">
      <c r="A95" s="41"/>
      <c r="B95" s="42"/>
      <c r="C95" s="208" t="s">
        <v>169</v>
      </c>
      <c r="D95" s="208" t="s">
        <v>165</v>
      </c>
      <c r="E95" s="210" t="s">
        <v>739</v>
      </c>
      <c r="F95" s="211" t="s">
        <v>740</v>
      </c>
      <c r="G95" s="212" t="s">
        <v>455</v>
      </c>
      <c r="H95" s="213">
        <v>21</v>
      </c>
      <c r="I95" s="214"/>
      <c r="J95" s="215">
        <f>ROUND(I95*H95,2)</f>
        <v>0</v>
      </c>
      <c r="K95" s="211" t="s">
        <v>168</v>
      </c>
      <c r="L95" s="47"/>
      <c r="M95" s="216" t="s">
        <v>44</v>
      </c>
      <c r="N95" s="217" t="s">
        <v>53</v>
      </c>
      <c r="O95" s="87"/>
      <c r="P95" s="218">
        <f>O95*H95</f>
        <v>0</v>
      </c>
      <c r="Q95" s="218">
        <v>0.0007</v>
      </c>
      <c r="R95" s="218">
        <f>Q95*H95</f>
        <v>0.0147</v>
      </c>
      <c r="S95" s="218">
        <v>0</v>
      </c>
      <c r="T95" s="219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0" t="s">
        <v>169</v>
      </c>
      <c r="AT95" s="220" t="s">
        <v>165</v>
      </c>
      <c r="AU95" s="220" t="s">
        <v>92</v>
      </c>
      <c r="AY95" s="19" t="s">
        <v>162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9" t="s">
        <v>90</v>
      </c>
      <c r="BK95" s="221">
        <f>ROUND(I95*H95,2)</f>
        <v>0</v>
      </c>
      <c r="BL95" s="19" t="s">
        <v>169</v>
      </c>
      <c r="BM95" s="220" t="s">
        <v>741</v>
      </c>
    </row>
    <row r="96" spans="1:65" s="2" customFormat="1" ht="16.5" customHeight="1">
      <c r="A96" s="41"/>
      <c r="B96" s="42"/>
      <c r="C96" s="267" t="s">
        <v>203</v>
      </c>
      <c r="D96" s="267" t="s">
        <v>275</v>
      </c>
      <c r="E96" s="268" t="s">
        <v>742</v>
      </c>
      <c r="F96" s="269" t="s">
        <v>743</v>
      </c>
      <c r="G96" s="270" t="s">
        <v>455</v>
      </c>
      <c r="H96" s="271">
        <v>13</v>
      </c>
      <c r="I96" s="272"/>
      <c r="J96" s="273">
        <f>ROUND(I96*H96,2)</f>
        <v>0</v>
      </c>
      <c r="K96" s="269" t="s">
        <v>168</v>
      </c>
      <c r="L96" s="274"/>
      <c r="M96" s="275" t="s">
        <v>44</v>
      </c>
      <c r="N96" s="276" t="s">
        <v>53</v>
      </c>
      <c r="O96" s="87"/>
      <c r="P96" s="218">
        <f>O96*H96</f>
        <v>0</v>
      </c>
      <c r="Q96" s="218">
        <v>0.005</v>
      </c>
      <c r="R96" s="218">
        <f>Q96*H96</f>
        <v>0.065</v>
      </c>
      <c r="S96" s="218">
        <v>0</v>
      </c>
      <c r="T96" s="21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0" t="s">
        <v>226</v>
      </c>
      <c r="AT96" s="220" t="s">
        <v>275</v>
      </c>
      <c r="AU96" s="220" t="s">
        <v>92</v>
      </c>
      <c r="AY96" s="19" t="s">
        <v>162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90</v>
      </c>
      <c r="BK96" s="221">
        <f>ROUND(I96*H96,2)</f>
        <v>0</v>
      </c>
      <c r="BL96" s="19" t="s">
        <v>169</v>
      </c>
      <c r="BM96" s="220" t="s">
        <v>744</v>
      </c>
    </row>
    <row r="97" spans="1:51" s="15" customFormat="1" ht="12">
      <c r="A97" s="15"/>
      <c r="B97" s="246"/>
      <c r="C97" s="247"/>
      <c r="D97" s="224" t="s">
        <v>171</v>
      </c>
      <c r="E97" s="248" t="s">
        <v>44</v>
      </c>
      <c r="F97" s="249" t="s">
        <v>745</v>
      </c>
      <c r="G97" s="247"/>
      <c r="H97" s="248" t="s">
        <v>44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171</v>
      </c>
      <c r="AU97" s="255" t="s">
        <v>92</v>
      </c>
      <c r="AV97" s="15" t="s">
        <v>90</v>
      </c>
      <c r="AW97" s="15" t="s">
        <v>42</v>
      </c>
      <c r="AX97" s="15" t="s">
        <v>82</v>
      </c>
      <c r="AY97" s="255" t="s">
        <v>162</v>
      </c>
    </row>
    <row r="98" spans="1:51" s="13" customFormat="1" ht="12">
      <c r="A98" s="13"/>
      <c r="B98" s="222"/>
      <c r="C98" s="223"/>
      <c r="D98" s="224" t="s">
        <v>171</v>
      </c>
      <c r="E98" s="225" t="s">
        <v>44</v>
      </c>
      <c r="F98" s="226" t="s">
        <v>746</v>
      </c>
      <c r="G98" s="223"/>
      <c r="H98" s="227">
        <v>8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171</v>
      </c>
      <c r="AU98" s="233" t="s">
        <v>92</v>
      </c>
      <c r="AV98" s="13" t="s">
        <v>92</v>
      </c>
      <c r="AW98" s="13" t="s">
        <v>42</v>
      </c>
      <c r="AX98" s="13" t="s">
        <v>82</v>
      </c>
      <c r="AY98" s="233" t="s">
        <v>162</v>
      </c>
    </row>
    <row r="99" spans="1:51" s="13" customFormat="1" ht="12">
      <c r="A99" s="13"/>
      <c r="B99" s="222"/>
      <c r="C99" s="223"/>
      <c r="D99" s="224" t="s">
        <v>171</v>
      </c>
      <c r="E99" s="225" t="s">
        <v>44</v>
      </c>
      <c r="F99" s="226" t="s">
        <v>747</v>
      </c>
      <c r="G99" s="223"/>
      <c r="H99" s="227">
        <v>5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171</v>
      </c>
      <c r="AU99" s="233" t="s">
        <v>92</v>
      </c>
      <c r="AV99" s="13" t="s">
        <v>92</v>
      </c>
      <c r="AW99" s="13" t="s">
        <v>42</v>
      </c>
      <c r="AX99" s="13" t="s">
        <v>82</v>
      </c>
      <c r="AY99" s="233" t="s">
        <v>162</v>
      </c>
    </row>
    <row r="100" spans="1:51" s="14" customFormat="1" ht="12">
      <c r="A100" s="14"/>
      <c r="B100" s="234"/>
      <c r="C100" s="235"/>
      <c r="D100" s="224" t="s">
        <v>171</v>
      </c>
      <c r="E100" s="236" t="s">
        <v>44</v>
      </c>
      <c r="F100" s="237" t="s">
        <v>175</v>
      </c>
      <c r="G100" s="235"/>
      <c r="H100" s="238">
        <v>13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171</v>
      </c>
      <c r="AU100" s="244" t="s">
        <v>92</v>
      </c>
      <c r="AV100" s="14" t="s">
        <v>169</v>
      </c>
      <c r="AW100" s="14" t="s">
        <v>42</v>
      </c>
      <c r="AX100" s="14" t="s">
        <v>90</v>
      </c>
      <c r="AY100" s="244" t="s">
        <v>162</v>
      </c>
    </row>
    <row r="101" spans="1:65" s="2" customFormat="1" ht="16.5" customHeight="1">
      <c r="A101" s="41"/>
      <c r="B101" s="42"/>
      <c r="C101" s="267" t="s">
        <v>210</v>
      </c>
      <c r="D101" s="267" t="s">
        <v>275</v>
      </c>
      <c r="E101" s="268" t="s">
        <v>748</v>
      </c>
      <c r="F101" s="269" t="s">
        <v>749</v>
      </c>
      <c r="G101" s="270" t="s">
        <v>455</v>
      </c>
      <c r="H101" s="271">
        <v>8</v>
      </c>
      <c r="I101" s="272"/>
      <c r="J101" s="273">
        <f>ROUND(I101*H101,2)</f>
        <v>0</v>
      </c>
      <c r="K101" s="269" t="s">
        <v>168</v>
      </c>
      <c r="L101" s="274"/>
      <c r="M101" s="275" t="s">
        <v>44</v>
      </c>
      <c r="N101" s="276" t="s">
        <v>53</v>
      </c>
      <c r="O101" s="87"/>
      <c r="P101" s="218">
        <f>O101*H101</f>
        <v>0</v>
      </c>
      <c r="Q101" s="218">
        <v>0.0025</v>
      </c>
      <c r="R101" s="218">
        <f>Q101*H101</f>
        <v>0.02</v>
      </c>
      <c r="S101" s="218">
        <v>0</v>
      </c>
      <c r="T101" s="21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0" t="s">
        <v>226</v>
      </c>
      <c r="AT101" s="220" t="s">
        <v>275</v>
      </c>
      <c r="AU101" s="220" t="s">
        <v>92</v>
      </c>
      <c r="AY101" s="19" t="s">
        <v>162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9" t="s">
        <v>90</v>
      </c>
      <c r="BK101" s="221">
        <f>ROUND(I101*H101,2)</f>
        <v>0</v>
      </c>
      <c r="BL101" s="19" t="s">
        <v>169</v>
      </c>
      <c r="BM101" s="220" t="s">
        <v>750</v>
      </c>
    </row>
    <row r="102" spans="1:51" s="15" customFormat="1" ht="12">
      <c r="A102" s="15"/>
      <c r="B102" s="246"/>
      <c r="C102" s="247"/>
      <c r="D102" s="224" t="s">
        <v>171</v>
      </c>
      <c r="E102" s="248" t="s">
        <v>44</v>
      </c>
      <c r="F102" s="249" t="s">
        <v>745</v>
      </c>
      <c r="G102" s="247"/>
      <c r="H102" s="248" t="s">
        <v>44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171</v>
      </c>
      <c r="AU102" s="255" t="s">
        <v>92</v>
      </c>
      <c r="AV102" s="15" t="s">
        <v>90</v>
      </c>
      <c r="AW102" s="15" t="s">
        <v>42</v>
      </c>
      <c r="AX102" s="15" t="s">
        <v>82</v>
      </c>
      <c r="AY102" s="255" t="s">
        <v>162</v>
      </c>
    </row>
    <row r="103" spans="1:51" s="13" customFormat="1" ht="12">
      <c r="A103" s="13"/>
      <c r="B103" s="222"/>
      <c r="C103" s="223"/>
      <c r="D103" s="224" t="s">
        <v>171</v>
      </c>
      <c r="E103" s="225" t="s">
        <v>44</v>
      </c>
      <c r="F103" s="226" t="s">
        <v>751</v>
      </c>
      <c r="G103" s="223"/>
      <c r="H103" s="227">
        <v>8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171</v>
      </c>
      <c r="AU103" s="233" t="s">
        <v>92</v>
      </c>
      <c r="AV103" s="13" t="s">
        <v>92</v>
      </c>
      <c r="AW103" s="13" t="s">
        <v>42</v>
      </c>
      <c r="AX103" s="13" t="s">
        <v>90</v>
      </c>
      <c r="AY103" s="233" t="s">
        <v>162</v>
      </c>
    </row>
    <row r="104" spans="1:65" s="2" customFormat="1" ht="16.5" customHeight="1">
      <c r="A104" s="41"/>
      <c r="B104" s="42"/>
      <c r="C104" s="208" t="s">
        <v>218</v>
      </c>
      <c r="D104" s="208" t="s">
        <v>165</v>
      </c>
      <c r="E104" s="210" t="s">
        <v>752</v>
      </c>
      <c r="F104" s="211" t="s">
        <v>753</v>
      </c>
      <c r="G104" s="212" t="s">
        <v>455</v>
      </c>
      <c r="H104" s="213">
        <v>13</v>
      </c>
      <c r="I104" s="214"/>
      <c r="J104" s="215">
        <f>ROUND(I104*H104,2)</f>
        <v>0</v>
      </c>
      <c r="K104" s="211" t="s">
        <v>168</v>
      </c>
      <c r="L104" s="47"/>
      <c r="M104" s="216" t="s">
        <v>44</v>
      </c>
      <c r="N104" s="217" t="s">
        <v>53</v>
      </c>
      <c r="O104" s="87"/>
      <c r="P104" s="218">
        <f>O104*H104</f>
        <v>0</v>
      </c>
      <c r="Q104" s="218">
        <v>0.10941</v>
      </c>
      <c r="R104" s="218">
        <f>Q104*H104</f>
        <v>1.4223299999999999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169</v>
      </c>
      <c r="AT104" s="220" t="s">
        <v>165</v>
      </c>
      <c r="AU104" s="220" t="s">
        <v>92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169</v>
      </c>
      <c r="BM104" s="220" t="s">
        <v>754</v>
      </c>
    </row>
    <row r="105" spans="1:51" s="13" customFormat="1" ht="12">
      <c r="A105" s="13"/>
      <c r="B105" s="222"/>
      <c r="C105" s="223"/>
      <c r="D105" s="224" t="s">
        <v>171</v>
      </c>
      <c r="E105" s="225" t="s">
        <v>44</v>
      </c>
      <c r="F105" s="226" t="s">
        <v>755</v>
      </c>
      <c r="G105" s="223"/>
      <c r="H105" s="227">
        <v>13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171</v>
      </c>
      <c r="AU105" s="233" t="s">
        <v>92</v>
      </c>
      <c r="AV105" s="13" t="s">
        <v>92</v>
      </c>
      <c r="AW105" s="13" t="s">
        <v>42</v>
      </c>
      <c r="AX105" s="13" t="s">
        <v>90</v>
      </c>
      <c r="AY105" s="233" t="s">
        <v>162</v>
      </c>
    </row>
    <row r="106" spans="1:65" s="2" customFormat="1" ht="16.5" customHeight="1">
      <c r="A106" s="41"/>
      <c r="B106" s="42"/>
      <c r="C106" s="267" t="s">
        <v>226</v>
      </c>
      <c r="D106" s="267" t="s">
        <v>275</v>
      </c>
      <c r="E106" s="268" t="s">
        <v>756</v>
      </c>
      <c r="F106" s="269" t="s">
        <v>757</v>
      </c>
      <c r="G106" s="270" t="s">
        <v>455</v>
      </c>
      <c r="H106" s="271">
        <v>13</v>
      </c>
      <c r="I106" s="272"/>
      <c r="J106" s="273">
        <f>ROUND(I106*H106,2)</f>
        <v>0</v>
      </c>
      <c r="K106" s="269" t="s">
        <v>168</v>
      </c>
      <c r="L106" s="274"/>
      <c r="M106" s="275" t="s">
        <v>44</v>
      </c>
      <c r="N106" s="276" t="s">
        <v>53</v>
      </c>
      <c r="O106" s="87"/>
      <c r="P106" s="218">
        <f>O106*H106</f>
        <v>0</v>
      </c>
      <c r="Q106" s="218">
        <v>0.0065</v>
      </c>
      <c r="R106" s="218">
        <f>Q106*H106</f>
        <v>0.08449999999999999</v>
      </c>
      <c r="S106" s="218">
        <v>0</v>
      </c>
      <c r="T106" s="21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0" t="s">
        <v>226</v>
      </c>
      <c r="AT106" s="220" t="s">
        <v>275</v>
      </c>
      <c r="AU106" s="220" t="s">
        <v>92</v>
      </c>
      <c r="AY106" s="19" t="s">
        <v>162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19" t="s">
        <v>90</v>
      </c>
      <c r="BK106" s="221">
        <f>ROUND(I106*H106,2)</f>
        <v>0</v>
      </c>
      <c r="BL106" s="19" t="s">
        <v>169</v>
      </c>
      <c r="BM106" s="220" t="s">
        <v>758</v>
      </c>
    </row>
    <row r="107" spans="1:65" s="2" customFormat="1" ht="16.5" customHeight="1">
      <c r="A107" s="41"/>
      <c r="B107" s="42"/>
      <c r="C107" s="208" t="s">
        <v>242</v>
      </c>
      <c r="D107" s="208" t="s">
        <v>165</v>
      </c>
      <c r="E107" s="210" t="s">
        <v>759</v>
      </c>
      <c r="F107" s="211" t="s">
        <v>760</v>
      </c>
      <c r="G107" s="212" t="s">
        <v>321</v>
      </c>
      <c r="H107" s="213">
        <v>14158</v>
      </c>
      <c r="I107" s="214"/>
      <c r="J107" s="215">
        <f>ROUND(I107*H107,2)</f>
        <v>0</v>
      </c>
      <c r="K107" s="211" t="s">
        <v>168</v>
      </c>
      <c r="L107" s="47"/>
      <c r="M107" s="216" t="s">
        <v>44</v>
      </c>
      <c r="N107" s="217" t="s">
        <v>53</v>
      </c>
      <c r="O107" s="87"/>
      <c r="P107" s="218">
        <f>O107*H107</f>
        <v>0</v>
      </c>
      <c r="Q107" s="218">
        <v>0.00011</v>
      </c>
      <c r="R107" s="218">
        <f>Q107*H107</f>
        <v>1.55738</v>
      </c>
      <c r="S107" s="218">
        <v>0</v>
      </c>
      <c r="T107" s="219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0" t="s">
        <v>169</v>
      </c>
      <c r="AT107" s="220" t="s">
        <v>165</v>
      </c>
      <c r="AU107" s="220" t="s">
        <v>92</v>
      </c>
      <c r="AY107" s="19" t="s">
        <v>162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9" t="s">
        <v>90</v>
      </c>
      <c r="BK107" s="221">
        <f>ROUND(I107*H107,2)</f>
        <v>0</v>
      </c>
      <c r="BL107" s="19" t="s">
        <v>169</v>
      </c>
      <c r="BM107" s="220" t="s">
        <v>761</v>
      </c>
    </row>
    <row r="108" spans="1:51" s="15" customFormat="1" ht="12">
      <c r="A108" s="15"/>
      <c r="B108" s="246"/>
      <c r="C108" s="247"/>
      <c r="D108" s="224" t="s">
        <v>171</v>
      </c>
      <c r="E108" s="248" t="s">
        <v>44</v>
      </c>
      <c r="F108" s="249" t="s">
        <v>731</v>
      </c>
      <c r="G108" s="247"/>
      <c r="H108" s="248" t="s">
        <v>44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171</v>
      </c>
      <c r="AU108" s="255" t="s">
        <v>92</v>
      </c>
      <c r="AV108" s="15" t="s">
        <v>90</v>
      </c>
      <c r="AW108" s="15" t="s">
        <v>42</v>
      </c>
      <c r="AX108" s="15" t="s">
        <v>82</v>
      </c>
      <c r="AY108" s="255" t="s">
        <v>162</v>
      </c>
    </row>
    <row r="109" spans="1:51" s="13" customFormat="1" ht="12">
      <c r="A109" s="13"/>
      <c r="B109" s="222"/>
      <c r="C109" s="223"/>
      <c r="D109" s="224" t="s">
        <v>171</v>
      </c>
      <c r="E109" s="225" t="s">
        <v>44</v>
      </c>
      <c r="F109" s="226" t="s">
        <v>762</v>
      </c>
      <c r="G109" s="223"/>
      <c r="H109" s="227">
        <v>190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171</v>
      </c>
      <c r="AU109" s="233" t="s">
        <v>92</v>
      </c>
      <c r="AV109" s="13" t="s">
        <v>92</v>
      </c>
      <c r="AW109" s="13" t="s">
        <v>42</v>
      </c>
      <c r="AX109" s="13" t="s">
        <v>82</v>
      </c>
      <c r="AY109" s="233" t="s">
        <v>162</v>
      </c>
    </row>
    <row r="110" spans="1:51" s="13" customFormat="1" ht="12">
      <c r="A110" s="13"/>
      <c r="B110" s="222"/>
      <c r="C110" s="223"/>
      <c r="D110" s="224" t="s">
        <v>171</v>
      </c>
      <c r="E110" s="225" t="s">
        <v>44</v>
      </c>
      <c r="F110" s="226" t="s">
        <v>763</v>
      </c>
      <c r="G110" s="223"/>
      <c r="H110" s="227">
        <v>13968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171</v>
      </c>
      <c r="AU110" s="233" t="s">
        <v>92</v>
      </c>
      <c r="AV110" s="13" t="s">
        <v>92</v>
      </c>
      <c r="AW110" s="13" t="s">
        <v>42</v>
      </c>
      <c r="AX110" s="13" t="s">
        <v>82</v>
      </c>
      <c r="AY110" s="233" t="s">
        <v>162</v>
      </c>
    </row>
    <row r="111" spans="1:51" s="14" customFormat="1" ht="12">
      <c r="A111" s="14"/>
      <c r="B111" s="234"/>
      <c r="C111" s="235"/>
      <c r="D111" s="224" t="s">
        <v>171</v>
      </c>
      <c r="E111" s="236" t="s">
        <v>712</v>
      </c>
      <c r="F111" s="237" t="s">
        <v>175</v>
      </c>
      <c r="G111" s="235"/>
      <c r="H111" s="238">
        <v>14158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171</v>
      </c>
      <c r="AU111" s="244" t="s">
        <v>92</v>
      </c>
      <c r="AV111" s="14" t="s">
        <v>169</v>
      </c>
      <c r="AW111" s="14" t="s">
        <v>42</v>
      </c>
      <c r="AX111" s="14" t="s">
        <v>90</v>
      </c>
      <c r="AY111" s="244" t="s">
        <v>162</v>
      </c>
    </row>
    <row r="112" spans="1:65" s="2" customFormat="1" ht="21.75" customHeight="1">
      <c r="A112" s="41"/>
      <c r="B112" s="42"/>
      <c r="C112" s="208" t="s">
        <v>249</v>
      </c>
      <c r="D112" s="208" t="s">
        <v>165</v>
      </c>
      <c r="E112" s="210" t="s">
        <v>764</v>
      </c>
      <c r="F112" s="211" t="s">
        <v>765</v>
      </c>
      <c r="G112" s="212" t="s">
        <v>321</v>
      </c>
      <c r="H112" s="213">
        <v>2963</v>
      </c>
      <c r="I112" s="214"/>
      <c r="J112" s="215">
        <f>ROUND(I112*H112,2)</f>
        <v>0</v>
      </c>
      <c r="K112" s="211" t="s">
        <v>168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4E-05</v>
      </c>
      <c r="R112" s="218">
        <f>Q112*H112</f>
        <v>0.11852000000000001</v>
      </c>
      <c r="S112" s="218">
        <v>0</v>
      </c>
      <c r="T112" s="21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169</v>
      </c>
      <c r="AT112" s="220" t="s">
        <v>165</v>
      </c>
      <c r="AU112" s="220" t="s">
        <v>92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169</v>
      </c>
      <c r="BM112" s="220" t="s">
        <v>766</v>
      </c>
    </row>
    <row r="113" spans="1:51" s="15" customFormat="1" ht="12">
      <c r="A113" s="15"/>
      <c r="B113" s="246"/>
      <c r="C113" s="247"/>
      <c r="D113" s="224" t="s">
        <v>171</v>
      </c>
      <c r="E113" s="248" t="s">
        <v>44</v>
      </c>
      <c r="F113" s="249" t="s">
        <v>731</v>
      </c>
      <c r="G113" s="247"/>
      <c r="H113" s="248" t="s">
        <v>44</v>
      </c>
      <c r="I113" s="250"/>
      <c r="J113" s="247"/>
      <c r="K113" s="247"/>
      <c r="L113" s="251"/>
      <c r="M113" s="252"/>
      <c r="N113" s="253"/>
      <c r="O113" s="253"/>
      <c r="P113" s="253"/>
      <c r="Q113" s="253"/>
      <c r="R113" s="253"/>
      <c r="S113" s="253"/>
      <c r="T113" s="25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5" t="s">
        <v>171</v>
      </c>
      <c r="AU113" s="255" t="s">
        <v>92</v>
      </c>
      <c r="AV113" s="15" t="s">
        <v>90</v>
      </c>
      <c r="AW113" s="15" t="s">
        <v>42</v>
      </c>
      <c r="AX113" s="15" t="s">
        <v>82</v>
      </c>
      <c r="AY113" s="255" t="s">
        <v>162</v>
      </c>
    </row>
    <row r="114" spans="1:51" s="13" customFormat="1" ht="12">
      <c r="A114" s="13"/>
      <c r="B114" s="222"/>
      <c r="C114" s="223"/>
      <c r="D114" s="224" t="s">
        <v>171</v>
      </c>
      <c r="E114" s="225" t="s">
        <v>44</v>
      </c>
      <c r="F114" s="226" t="s">
        <v>767</v>
      </c>
      <c r="G114" s="223"/>
      <c r="H114" s="227">
        <v>2150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171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162</v>
      </c>
    </row>
    <row r="115" spans="1:51" s="13" customFormat="1" ht="12">
      <c r="A115" s="13"/>
      <c r="B115" s="222"/>
      <c r="C115" s="223"/>
      <c r="D115" s="224" t="s">
        <v>171</v>
      </c>
      <c r="E115" s="225" t="s">
        <v>44</v>
      </c>
      <c r="F115" s="226" t="s">
        <v>768</v>
      </c>
      <c r="G115" s="223"/>
      <c r="H115" s="227">
        <v>363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171</v>
      </c>
      <c r="AU115" s="233" t="s">
        <v>92</v>
      </c>
      <c r="AV115" s="13" t="s">
        <v>92</v>
      </c>
      <c r="AW115" s="13" t="s">
        <v>42</v>
      </c>
      <c r="AX115" s="13" t="s">
        <v>82</v>
      </c>
      <c r="AY115" s="233" t="s">
        <v>162</v>
      </c>
    </row>
    <row r="116" spans="1:51" s="13" customFormat="1" ht="12">
      <c r="A116" s="13"/>
      <c r="B116" s="222"/>
      <c r="C116" s="223"/>
      <c r="D116" s="224" t="s">
        <v>171</v>
      </c>
      <c r="E116" s="225" t="s">
        <v>44</v>
      </c>
      <c r="F116" s="226" t="s">
        <v>769</v>
      </c>
      <c r="G116" s="223"/>
      <c r="H116" s="227">
        <v>450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171</v>
      </c>
      <c r="AU116" s="233" t="s">
        <v>92</v>
      </c>
      <c r="AV116" s="13" t="s">
        <v>92</v>
      </c>
      <c r="AW116" s="13" t="s">
        <v>42</v>
      </c>
      <c r="AX116" s="13" t="s">
        <v>82</v>
      </c>
      <c r="AY116" s="233" t="s">
        <v>162</v>
      </c>
    </row>
    <row r="117" spans="1:51" s="14" customFormat="1" ht="12">
      <c r="A117" s="14"/>
      <c r="B117" s="234"/>
      <c r="C117" s="235"/>
      <c r="D117" s="224" t="s">
        <v>171</v>
      </c>
      <c r="E117" s="236" t="s">
        <v>709</v>
      </c>
      <c r="F117" s="237" t="s">
        <v>175</v>
      </c>
      <c r="G117" s="235"/>
      <c r="H117" s="238">
        <v>2963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171</v>
      </c>
      <c r="AU117" s="244" t="s">
        <v>92</v>
      </c>
      <c r="AV117" s="14" t="s">
        <v>169</v>
      </c>
      <c r="AW117" s="14" t="s">
        <v>42</v>
      </c>
      <c r="AX117" s="14" t="s">
        <v>90</v>
      </c>
      <c r="AY117" s="244" t="s">
        <v>162</v>
      </c>
    </row>
    <row r="118" spans="1:65" s="2" customFormat="1" ht="16.5" customHeight="1">
      <c r="A118" s="41"/>
      <c r="B118" s="42"/>
      <c r="C118" s="208" t="s">
        <v>254</v>
      </c>
      <c r="D118" s="208" t="s">
        <v>165</v>
      </c>
      <c r="E118" s="210" t="s">
        <v>770</v>
      </c>
      <c r="F118" s="211" t="s">
        <v>771</v>
      </c>
      <c r="G118" s="212" t="s">
        <v>321</v>
      </c>
      <c r="H118" s="213">
        <v>811</v>
      </c>
      <c r="I118" s="214"/>
      <c r="J118" s="215">
        <f>ROUND(I118*H118,2)</f>
        <v>0</v>
      </c>
      <c r="K118" s="211" t="s">
        <v>168</v>
      </c>
      <c r="L118" s="47"/>
      <c r="M118" s="216" t="s">
        <v>44</v>
      </c>
      <c r="N118" s="217" t="s">
        <v>53</v>
      </c>
      <c r="O118" s="87"/>
      <c r="P118" s="218">
        <f>O118*H118</f>
        <v>0</v>
      </c>
      <c r="Q118" s="218">
        <v>0.00021</v>
      </c>
      <c r="R118" s="218">
        <f>Q118*H118</f>
        <v>0.17031000000000002</v>
      </c>
      <c r="S118" s="218">
        <v>0</v>
      </c>
      <c r="T118" s="21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0" t="s">
        <v>169</v>
      </c>
      <c r="AT118" s="220" t="s">
        <v>165</v>
      </c>
      <c r="AU118" s="220" t="s">
        <v>92</v>
      </c>
      <c r="AY118" s="19" t="s">
        <v>162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19" t="s">
        <v>90</v>
      </c>
      <c r="BK118" s="221">
        <f>ROUND(I118*H118,2)</f>
        <v>0</v>
      </c>
      <c r="BL118" s="19" t="s">
        <v>169</v>
      </c>
      <c r="BM118" s="220" t="s">
        <v>772</v>
      </c>
    </row>
    <row r="119" spans="1:51" s="15" customFormat="1" ht="12">
      <c r="A119" s="15"/>
      <c r="B119" s="246"/>
      <c r="C119" s="247"/>
      <c r="D119" s="224" t="s">
        <v>171</v>
      </c>
      <c r="E119" s="248" t="s">
        <v>44</v>
      </c>
      <c r="F119" s="249" t="s">
        <v>731</v>
      </c>
      <c r="G119" s="247"/>
      <c r="H119" s="248" t="s">
        <v>44</v>
      </c>
      <c r="I119" s="250"/>
      <c r="J119" s="247"/>
      <c r="K119" s="247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171</v>
      </c>
      <c r="AU119" s="255" t="s">
        <v>92</v>
      </c>
      <c r="AV119" s="15" t="s">
        <v>90</v>
      </c>
      <c r="AW119" s="15" t="s">
        <v>42</v>
      </c>
      <c r="AX119" s="15" t="s">
        <v>82</v>
      </c>
      <c r="AY119" s="255" t="s">
        <v>162</v>
      </c>
    </row>
    <row r="120" spans="1:51" s="13" customFormat="1" ht="12">
      <c r="A120" s="13"/>
      <c r="B120" s="222"/>
      <c r="C120" s="223"/>
      <c r="D120" s="224" t="s">
        <v>171</v>
      </c>
      <c r="E120" s="225" t="s">
        <v>718</v>
      </c>
      <c r="F120" s="226" t="s">
        <v>773</v>
      </c>
      <c r="G120" s="223"/>
      <c r="H120" s="227">
        <v>811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171</v>
      </c>
      <c r="AU120" s="233" t="s">
        <v>92</v>
      </c>
      <c r="AV120" s="13" t="s">
        <v>92</v>
      </c>
      <c r="AW120" s="13" t="s">
        <v>42</v>
      </c>
      <c r="AX120" s="13" t="s">
        <v>90</v>
      </c>
      <c r="AY120" s="233" t="s">
        <v>162</v>
      </c>
    </row>
    <row r="121" spans="1:65" s="2" customFormat="1" ht="21.75" customHeight="1">
      <c r="A121" s="41"/>
      <c r="B121" s="42"/>
      <c r="C121" s="208" t="s">
        <v>259</v>
      </c>
      <c r="D121" s="208" t="s">
        <v>165</v>
      </c>
      <c r="E121" s="210" t="s">
        <v>774</v>
      </c>
      <c r="F121" s="211" t="s">
        <v>775</v>
      </c>
      <c r="G121" s="212" t="s">
        <v>321</v>
      </c>
      <c r="H121" s="213">
        <v>267</v>
      </c>
      <c r="I121" s="214"/>
      <c r="J121" s="215">
        <f>ROUND(I121*H121,2)</f>
        <v>0</v>
      </c>
      <c r="K121" s="211" t="s">
        <v>168</v>
      </c>
      <c r="L121" s="47"/>
      <c r="M121" s="216" t="s">
        <v>44</v>
      </c>
      <c r="N121" s="217" t="s">
        <v>53</v>
      </c>
      <c r="O121" s="87"/>
      <c r="P121" s="218">
        <f>O121*H121</f>
        <v>0</v>
      </c>
      <c r="Q121" s="218">
        <v>0.00011</v>
      </c>
      <c r="R121" s="218">
        <f>Q121*H121</f>
        <v>0.02937</v>
      </c>
      <c r="S121" s="218">
        <v>0</v>
      </c>
      <c r="T121" s="219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0" t="s">
        <v>169</v>
      </c>
      <c r="AT121" s="220" t="s">
        <v>165</v>
      </c>
      <c r="AU121" s="220" t="s">
        <v>92</v>
      </c>
      <c r="AY121" s="19" t="s">
        <v>162</v>
      </c>
      <c r="BE121" s="221">
        <f>IF(N121="základní",J121,0)</f>
        <v>0</v>
      </c>
      <c r="BF121" s="221">
        <f>IF(N121="snížená",J121,0)</f>
        <v>0</v>
      </c>
      <c r="BG121" s="221">
        <f>IF(N121="zákl. přenesená",J121,0)</f>
        <v>0</v>
      </c>
      <c r="BH121" s="221">
        <f>IF(N121="sníž. přenesená",J121,0)</f>
        <v>0</v>
      </c>
      <c r="BI121" s="221">
        <f>IF(N121="nulová",J121,0)</f>
        <v>0</v>
      </c>
      <c r="BJ121" s="19" t="s">
        <v>90</v>
      </c>
      <c r="BK121" s="221">
        <f>ROUND(I121*H121,2)</f>
        <v>0</v>
      </c>
      <c r="BL121" s="19" t="s">
        <v>169</v>
      </c>
      <c r="BM121" s="220" t="s">
        <v>776</v>
      </c>
    </row>
    <row r="122" spans="1:51" s="15" customFormat="1" ht="12">
      <c r="A122" s="15"/>
      <c r="B122" s="246"/>
      <c r="C122" s="247"/>
      <c r="D122" s="224" t="s">
        <v>171</v>
      </c>
      <c r="E122" s="248" t="s">
        <v>44</v>
      </c>
      <c r="F122" s="249" t="s">
        <v>731</v>
      </c>
      <c r="G122" s="247"/>
      <c r="H122" s="248" t="s">
        <v>44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171</v>
      </c>
      <c r="AU122" s="255" t="s">
        <v>92</v>
      </c>
      <c r="AV122" s="15" t="s">
        <v>90</v>
      </c>
      <c r="AW122" s="15" t="s">
        <v>42</v>
      </c>
      <c r="AX122" s="15" t="s">
        <v>82</v>
      </c>
      <c r="AY122" s="255" t="s">
        <v>162</v>
      </c>
    </row>
    <row r="123" spans="1:51" s="13" customFormat="1" ht="12">
      <c r="A123" s="13"/>
      <c r="B123" s="222"/>
      <c r="C123" s="223"/>
      <c r="D123" s="224" t="s">
        <v>171</v>
      </c>
      <c r="E123" s="225" t="s">
        <v>715</v>
      </c>
      <c r="F123" s="226" t="s">
        <v>777</v>
      </c>
      <c r="G123" s="223"/>
      <c r="H123" s="227">
        <v>267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171</v>
      </c>
      <c r="AU123" s="233" t="s">
        <v>92</v>
      </c>
      <c r="AV123" s="13" t="s">
        <v>92</v>
      </c>
      <c r="AW123" s="13" t="s">
        <v>42</v>
      </c>
      <c r="AX123" s="13" t="s">
        <v>90</v>
      </c>
      <c r="AY123" s="233" t="s">
        <v>162</v>
      </c>
    </row>
    <row r="124" spans="1:65" s="2" customFormat="1" ht="16.5" customHeight="1">
      <c r="A124" s="41"/>
      <c r="B124" s="42"/>
      <c r="C124" s="208" t="s">
        <v>264</v>
      </c>
      <c r="D124" s="208" t="s">
        <v>165</v>
      </c>
      <c r="E124" s="210" t="s">
        <v>778</v>
      </c>
      <c r="F124" s="211" t="s">
        <v>779</v>
      </c>
      <c r="G124" s="212" t="s">
        <v>110</v>
      </c>
      <c r="H124" s="213">
        <v>114.3</v>
      </c>
      <c r="I124" s="214"/>
      <c r="J124" s="215">
        <f>ROUND(I124*H124,2)</f>
        <v>0</v>
      </c>
      <c r="K124" s="211" t="s">
        <v>168</v>
      </c>
      <c r="L124" s="47"/>
      <c r="M124" s="216" t="s">
        <v>44</v>
      </c>
      <c r="N124" s="217" t="s">
        <v>53</v>
      </c>
      <c r="O124" s="87"/>
      <c r="P124" s="218">
        <f>O124*H124</f>
        <v>0</v>
      </c>
      <c r="Q124" s="218">
        <v>0.00085</v>
      </c>
      <c r="R124" s="218">
        <f>Q124*H124</f>
        <v>0.09715499999999999</v>
      </c>
      <c r="S124" s="218">
        <v>0</v>
      </c>
      <c r="T124" s="219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0" t="s">
        <v>169</v>
      </c>
      <c r="AT124" s="220" t="s">
        <v>165</v>
      </c>
      <c r="AU124" s="220" t="s">
        <v>92</v>
      </c>
      <c r="AY124" s="19" t="s">
        <v>162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9" t="s">
        <v>90</v>
      </c>
      <c r="BK124" s="221">
        <f>ROUND(I124*H124,2)</f>
        <v>0</v>
      </c>
      <c r="BL124" s="19" t="s">
        <v>169</v>
      </c>
      <c r="BM124" s="220" t="s">
        <v>780</v>
      </c>
    </row>
    <row r="125" spans="1:51" s="15" customFormat="1" ht="12">
      <c r="A125" s="15"/>
      <c r="B125" s="246"/>
      <c r="C125" s="247"/>
      <c r="D125" s="224" t="s">
        <v>171</v>
      </c>
      <c r="E125" s="248" t="s">
        <v>44</v>
      </c>
      <c r="F125" s="249" t="s">
        <v>731</v>
      </c>
      <c r="G125" s="247"/>
      <c r="H125" s="248" t="s">
        <v>44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171</v>
      </c>
      <c r="AU125" s="255" t="s">
        <v>92</v>
      </c>
      <c r="AV125" s="15" t="s">
        <v>90</v>
      </c>
      <c r="AW125" s="15" t="s">
        <v>42</v>
      </c>
      <c r="AX125" s="15" t="s">
        <v>82</v>
      </c>
      <c r="AY125" s="255" t="s">
        <v>162</v>
      </c>
    </row>
    <row r="126" spans="1:51" s="13" customFormat="1" ht="12">
      <c r="A126" s="13"/>
      <c r="B126" s="222"/>
      <c r="C126" s="223"/>
      <c r="D126" s="224" t="s">
        <v>171</v>
      </c>
      <c r="E126" s="225" t="s">
        <v>44</v>
      </c>
      <c r="F126" s="226" t="s">
        <v>781</v>
      </c>
      <c r="G126" s="223"/>
      <c r="H126" s="227">
        <v>4.5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171</v>
      </c>
      <c r="AU126" s="233" t="s">
        <v>92</v>
      </c>
      <c r="AV126" s="13" t="s">
        <v>92</v>
      </c>
      <c r="AW126" s="13" t="s">
        <v>42</v>
      </c>
      <c r="AX126" s="13" t="s">
        <v>82</v>
      </c>
      <c r="AY126" s="233" t="s">
        <v>162</v>
      </c>
    </row>
    <row r="127" spans="1:51" s="13" customFormat="1" ht="12">
      <c r="A127" s="13"/>
      <c r="B127" s="222"/>
      <c r="C127" s="223"/>
      <c r="D127" s="224" t="s">
        <v>171</v>
      </c>
      <c r="E127" s="225" t="s">
        <v>44</v>
      </c>
      <c r="F127" s="226" t="s">
        <v>782</v>
      </c>
      <c r="G127" s="223"/>
      <c r="H127" s="227">
        <v>2.8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171</v>
      </c>
      <c r="AU127" s="233" t="s">
        <v>92</v>
      </c>
      <c r="AV127" s="13" t="s">
        <v>92</v>
      </c>
      <c r="AW127" s="13" t="s">
        <v>42</v>
      </c>
      <c r="AX127" s="13" t="s">
        <v>82</v>
      </c>
      <c r="AY127" s="233" t="s">
        <v>162</v>
      </c>
    </row>
    <row r="128" spans="1:51" s="13" customFormat="1" ht="12">
      <c r="A128" s="13"/>
      <c r="B128" s="222"/>
      <c r="C128" s="223"/>
      <c r="D128" s="224" t="s">
        <v>171</v>
      </c>
      <c r="E128" s="225" t="s">
        <v>44</v>
      </c>
      <c r="F128" s="226" t="s">
        <v>783</v>
      </c>
      <c r="G128" s="223"/>
      <c r="H128" s="227">
        <v>107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171</v>
      </c>
      <c r="AU128" s="233" t="s">
        <v>92</v>
      </c>
      <c r="AV128" s="13" t="s">
        <v>92</v>
      </c>
      <c r="AW128" s="13" t="s">
        <v>42</v>
      </c>
      <c r="AX128" s="13" t="s">
        <v>82</v>
      </c>
      <c r="AY128" s="233" t="s">
        <v>162</v>
      </c>
    </row>
    <row r="129" spans="1:51" s="14" customFormat="1" ht="12">
      <c r="A129" s="14"/>
      <c r="B129" s="234"/>
      <c r="C129" s="235"/>
      <c r="D129" s="224" t="s">
        <v>171</v>
      </c>
      <c r="E129" s="236" t="s">
        <v>721</v>
      </c>
      <c r="F129" s="237" t="s">
        <v>175</v>
      </c>
      <c r="G129" s="235"/>
      <c r="H129" s="238">
        <v>114.3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171</v>
      </c>
      <c r="AU129" s="244" t="s">
        <v>92</v>
      </c>
      <c r="AV129" s="14" t="s">
        <v>169</v>
      </c>
      <c r="AW129" s="14" t="s">
        <v>42</v>
      </c>
      <c r="AX129" s="14" t="s">
        <v>90</v>
      </c>
      <c r="AY129" s="244" t="s">
        <v>162</v>
      </c>
    </row>
    <row r="130" spans="1:65" s="2" customFormat="1" ht="21.75" customHeight="1">
      <c r="A130" s="41"/>
      <c r="B130" s="42"/>
      <c r="C130" s="208" t="s">
        <v>274</v>
      </c>
      <c r="D130" s="208" t="s">
        <v>165</v>
      </c>
      <c r="E130" s="210" t="s">
        <v>784</v>
      </c>
      <c r="F130" s="211" t="s">
        <v>785</v>
      </c>
      <c r="G130" s="212" t="s">
        <v>321</v>
      </c>
      <c r="H130" s="213">
        <v>14158</v>
      </c>
      <c r="I130" s="214"/>
      <c r="J130" s="215">
        <f>ROUND(I130*H130,2)</f>
        <v>0</v>
      </c>
      <c r="K130" s="211" t="s">
        <v>168</v>
      </c>
      <c r="L130" s="47"/>
      <c r="M130" s="216" t="s">
        <v>44</v>
      </c>
      <c r="N130" s="217" t="s">
        <v>53</v>
      </c>
      <c r="O130" s="87"/>
      <c r="P130" s="218">
        <f>O130*H130</f>
        <v>0</v>
      </c>
      <c r="Q130" s="218">
        <v>0.00033</v>
      </c>
      <c r="R130" s="218">
        <f>Q130*H130</f>
        <v>4.67214</v>
      </c>
      <c r="S130" s="218">
        <v>0</v>
      </c>
      <c r="T130" s="219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0" t="s">
        <v>169</v>
      </c>
      <c r="AT130" s="220" t="s">
        <v>165</v>
      </c>
      <c r="AU130" s="220" t="s">
        <v>92</v>
      </c>
      <c r="AY130" s="19" t="s">
        <v>162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9" t="s">
        <v>90</v>
      </c>
      <c r="BK130" s="221">
        <f>ROUND(I130*H130,2)</f>
        <v>0</v>
      </c>
      <c r="BL130" s="19" t="s">
        <v>169</v>
      </c>
      <c r="BM130" s="220" t="s">
        <v>786</v>
      </c>
    </row>
    <row r="131" spans="1:51" s="13" customFormat="1" ht="12">
      <c r="A131" s="13"/>
      <c r="B131" s="222"/>
      <c r="C131" s="223"/>
      <c r="D131" s="224" t="s">
        <v>171</v>
      </c>
      <c r="E131" s="225" t="s">
        <v>44</v>
      </c>
      <c r="F131" s="226" t="s">
        <v>712</v>
      </c>
      <c r="G131" s="223"/>
      <c r="H131" s="227">
        <v>14158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171</v>
      </c>
      <c r="AU131" s="233" t="s">
        <v>92</v>
      </c>
      <c r="AV131" s="13" t="s">
        <v>92</v>
      </c>
      <c r="AW131" s="13" t="s">
        <v>42</v>
      </c>
      <c r="AX131" s="13" t="s">
        <v>90</v>
      </c>
      <c r="AY131" s="233" t="s">
        <v>162</v>
      </c>
    </row>
    <row r="132" spans="1:65" s="2" customFormat="1" ht="21.75" customHeight="1">
      <c r="A132" s="41"/>
      <c r="B132" s="42"/>
      <c r="C132" s="208" t="s">
        <v>8</v>
      </c>
      <c r="D132" s="208" t="s">
        <v>165</v>
      </c>
      <c r="E132" s="210" t="s">
        <v>787</v>
      </c>
      <c r="F132" s="211" t="s">
        <v>788</v>
      </c>
      <c r="G132" s="212" t="s">
        <v>321</v>
      </c>
      <c r="H132" s="213">
        <v>2963</v>
      </c>
      <c r="I132" s="214"/>
      <c r="J132" s="215">
        <f>ROUND(I132*H132,2)</f>
        <v>0</v>
      </c>
      <c r="K132" s="211" t="s">
        <v>168</v>
      </c>
      <c r="L132" s="47"/>
      <c r="M132" s="216" t="s">
        <v>44</v>
      </c>
      <c r="N132" s="217" t="s">
        <v>53</v>
      </c>
      <c r="O132" s="87"/>
      <c r="P132" s="218">
        <f>O132*H132</f>
        <v>0</v>
      </c>
      <c r="Q132" s="218">
        <v>0.00011</v>
      </c>
      <c r="R132" s="218">
        <f>Q132*H132</f>
        <v>0.32593</v>
      </c>
      <c r="S132" s="218">
        <v>0</v>
      </c>
      <c r="T132" s="21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0" t="s">
        <v>169</v>
      </c>
      <c r="AT132" s="220" t="s">
        <v>165</v>
      </c>
      <c r="AU132" s="220" t="s">
        <v>92</v>
      </c>
      <c r="AY132" s="19" t="s">
        <v>162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9" t="s">
        <v>90</v>
      </c>
      <c r="BK132" s="221">
        <f>ROUND(I132*H132,2)</f>
        <v>0</v>
      </c>
      <c r="BL132" s="19" t="s">
        <v>169</v>
      </c>
      <c r="BM132" s="220" t="s">
        <v>789</v>
      </c>
    </row>
    <row r="133" spans="1:51" s="13" customFormat="1" ht="12">
      <c r="A133" s="13"/>
      <c r="B133" s="222"/>
      <c r="C133" s="223"/>
      <c r="D133" s="224" t="s">
        <v>171</v>
      </c>
      <c r="E133" s="225" t="s">
        <v>44</v>
      </c>
      <c r="F133" s="226" t="s">
        <v>709</v>
      </c>
      <c r="G133" s="223"/>
      <c r="H133" s="227">
        <v>2963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171</v>
      </c>
      <c r="AU133" s="233" t="s">
        <v>92</v>
      </c>
      <c r="AV133" s="13" t="s">
        <v>92</v>
      </c>
      <c r="AW133" s="13" t="s">
        <v>42</v>
      </c>
      <c r="AX133" s="13" t="s">
        <v>90</v>
      </c>
      <c r="AY133" s="233" t="s">
        <v>162</v>
      </c>
    </row>
    <row r="134" spans="1:65" s="2" customFormat="1" ht="21.75" customHeight="1">
      <c r="A134" s="41"/>
      <c r="B134" s="42"/>
      <c r="C134" s="208" t="s">
        <v>284</v>
      </c>
      <c r="D134" s="208" t="s">
        <v>165</v>
      </c>
      <c r="E134" s="210" t="s">
        <v>790</v>
      </c>
      <c r="F134" s="211" t="s">
        <v>791</v>
      </c>
      <c r="G134" s="212" t="s">
        <v>321</v>
      </c>
      <c r="H134" s="213">
        <v>811</v>
      </c>
      <c r="I134" s="214"/>
      <c r="J134" s="215">
        <f>ROUND(I134*H134,2)</f>
        <v>0</v>
      </c>
      <c r="K134" s="211" t="s">
        <v>168</v>
      </c>
      <c r="L134" s="47"/>
      <c r="M134" s="216" t="s">
        <v>44</v>
      </c>
      <c r="N134" s="217" t="s">
        <v>53</v>
      </c>
      <c r="O134" s="87"/>
      <c r="P134" s="218">
        <f>O134*H134</f>
        <v>0</v>
      </c>
      <c r="Q134" s="218">
        <v>0.00065</v>
      </c>
      <c r="R134" s="218">
        <f>Q134*H134</f>
        <v>0.52715</v>
      </c>
      <c r="S134" s="218">
        <v>0</v>
      </c>
      <c r="T134" s="219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0" t="s">
        <v>169</v>
      </c>
      <c r="AT134" s="220" t="s">
        <v>165</v>
      </c>
      <c r="AU134" s="220" t="s">
        <v>92</v>
      </c>
      <c r="AY134" s="19" t="s">
        <v>162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9" t="s">
        <v>90</v>
      </c>
      <c r="BK134" s="221">
        <f>ROUND(I134*H134,2)</f>
        <v>0</v>
      </c>
      <c r="BL134" s="19" t="s">
        <v>169</v>
      </c>
      <c r="BM134" s="220" t="s">
        <v>792</v>
      </c>
    </row>
    <row r="135" spans="1:51" s="13" customFormat="1" ht="12">
      <c r="A135" s="13"/>
      <c r="B135" s="222"/>
      <c r="C135" s="223"/>
      <c r="D135" s="224" t="s">
        <v>171</v>
      </c>
      <c r="E135" s="225" t="s">
        <v>44</v>
      </c>
      <c r="F135" s="226" t="s">
        <v>718</v>
      </c>
      <c r="G135" s="223"/>
      <c r="H135" s="227">
        <v>811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171</v>
      </c>
      <c r="AU135" s="233" t="s">
        <v>92</v>
      </c>
      <c r="AV135" s="13" t="s">
        <v>92</v>
      </c>
      <c r="AW135" s="13" t="s">
        <v>42</v>
      </c>
      <c r="AX135" s="13" t="s">
        <v>90</v>
      </c>
      <c r="AY135" s="233" t="s">
        <v>162</v>
      </c>
    </row>
    <row r="136" spans="1:65" s="2" customFormat="1" ht="21.75" customHeight="1">
      <c r="A136" s="41"/>
      <c r="B136" s="42"/>
      <c r="C136" s="208" t="s">
        <v>291</v>
      </c>
      <c r="D136" s="208" t="s">
        <v>165</v>
      </c>
      <c r="E136" s="210" t="s">
        <v>793</v>
      </c>
      <c r="F136" s="211" t="s">
        <v>794</v>
      </c>
      <c r="G136" s="212" t="s">
        <v>321</v>
      </c>
      <c r="H136" s="213">
        <v>267</v>
      </c>
      <c r="I136" s="214"/>
      <c r="J136" s="215">
        <f>ROUND(I136*H136,2)</f>
        <v>0</v>
      </c>
      <c r="K136" s="211" t="s">
        <v>168</v>
      </c>
      <c r="L136" s="47"/>
      <c r="M136" s="216" t="s">
        <v>44</v>
      </c>
      <c r="N136" s="217" t="s">
        <v>53</v>
      </c>
      <c r="O136" s="87"/>
      <c r="P136" s="218">
        <f>O136*H136</f>
        <v>0</v>
      </c>
      <c r="Q136" s="218">
        <v>0.00038</v>
      </c>
      <c r="R136" s="218">
        <f>Q136*H136</f>
        <v>0.10146000000000001</v>
      </c>
      <c r="S136" s="218">
        <v>0</v>
      </c>
      <c r="T136" s="219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0" t="s">
        <v>169</v>
      </c>
      <c r="AT136" s="220" t="s">
        <v>165</v>
      </c>
      <c r="AU136" s="220" t="s">
        <v>92</v>
      </c>
      <c r="AY136" s="19" t="s">
        <v>162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9" t="s">
        <v>90</v>
      </c>
      <c r="BK136" s="221">
        <f>ROUND(I136*H136,2)</f>
        <v>0</v>
      </c>
      <c r="BL136" s="19" t="s">
        <v>169</v>
      </c>
      <c r="BM136" s="220" t="s">
        <v>795</v>
      </c>
    </row>
    <row r="137" spans="1:51" s="13" customFormat="1" ht="12">
      <c r="A137" s="13"/>
      <c r="B137" s="222"/>
      <c r="C137" s="223"/>
      <c r="D137" s="224" t="s">
        <v>171</v>
      </c>
      <c r="E137" s="225" t="s">
        <v>44</v>
      </c>
      <c r="F137" s="226" t="s">
        <v>715</v>
      </c>
      <c r="G137" s="223"/>
      <c r="H137" s="227">
        <v>267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171</v>
      </c>
      <c r="AU137" s="233" t="s">
        <v>92</v>
      </c>
      <c r="AV137" s="13" t="s">
        <v>92</v>
      </c>
      <c r="AW137" s="13" t="s">
        <v>42</v>
      </c>
      <c r="AX137" s="13" t="s">
        <v>90</v>
      </c>
      <c r="AY137" s="233" t="s">
        <v>162</v>
      </c>
    </row>
    <row r="138" spans="1:65" s="2" customFormat="1" ht="21.75" customHeight="1">
      <c r="A138" s="41"/>
      <c r="B138" s="42"/>
      <c r="C138" s="208" t="s">
        <v>295</v>
      </c>
      <c r="D138" s="208" t="s">
        <v>165</v>
      </c>
      <c r="E138" s="210" t="s">
        <v>796</v>
      </c>
      <c r="F138" s="211" t="s">
        <v>797</v>
      </c>
      <c r="G138" s="212" t="s">
        <v>110</v>
      </c>
      <c r="H138" s="213">
        <v>114.3</v>
      </c>
      <c r="I138" s="214"/>
      <c r="J138" s="215">
        <f>ROUND(I138*H138,2)</f>
        <v>0</v>
      </c>
      <c r="K138" s="211" t="s">
        <v>168</v>
      </c>
      <c r="L138" s="47"/>
      <c r="M138" s="216" t="s">
        <v>44</v>
      </c>
      <c r="N138" s="217" t="s">
        <v>53</v>
      </c>
      <c r="O138" s="87"/>
      <c r="P138" s="218">
        <f>O138*H138</f>
        <v>0</v>
      </c>
      <c r="Q138" s="218">
        <v>0.0026</v>
      </c>
      <c r="R138" s="218">
        <f>Q138*H138</f>
        <v>0.29718</v>
      </c>
      <c r="S138" s="218">
        <v>0</v>
      </c>
      <c r="T138" s="21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0" t="s">
        <v>169</v>
      </c>
      <c r="AT138" s="220" t="s">
        <v>165</v>
      </c>
      <c r="AU138" s="220" t="s">
        <v>92</v>
      </c>
      <c r="AY138" s="19" t="s">
        <v>162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9" t="s">
        <v>90</v>
      </c>
      <c r="BK138" s="221">
        <f>ROUND(I138*H138,2)</f>
        <v>0</v>
      </c>
      <c r="BL138" s="19" t="s">
        <v>169</v>
      </c>
      <c r="BM138" s="220" t="s">
        <v>798</v>
      </c>
    </row>
    <row r="139" spans="1:51" s="13" customFormat="1" ht="12">
      <c r="A139" s="13"/>
      <c r="B139" s="222"/>
      <c r="C139" s="223"/>
      <c r="D139" s="224" t="s">
        <v>171</v>
      </c>
      <c r="E139" s="225" t="s">
        <v>44</v>
      </c>
      <c r="F139" s="226" t="s">
        <v>721</v>
      </c>
      <c r="G139" s="223"/>
      <c r="H139" s="227">
        <v>114.3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171</v>
      </c>
      <c r="AU139" s="233" t="s">
        <v>92</v>
      </c>
      <c r="AV139" s="13" t="s">
        <v>92</v>
      </c>
      <c r="AW139" s="13" t="s">
        <v>42</v>
      </c>
      <c r="AX139" s="13" t="s">
        <v>90</v>
      </c>
      <c r="AY139" s="233" t="s">
        <v>162</v>
      </c>
    </row>
    <row r="140" spans="1:65" s="2" customFormat="1" ht="24.15" customHeight="1">
      <c r="A140" s="41"/>
      <c r="B140" s="42"/>
      <c r="C140" s="208" t="s">
        <v>300</v>
      </c>
      <c r="D140" s="208" t="s">
        <v>165</v>
      </c>
      <c r="E140" s="210" t="s">
        <v>799</v>
      </c>
      <c r="F140" s="211" t="s">
        <v>800</v>
      </c>
      <c r="G140" s="212" t="s">
        <v>321</v>
      </c>
      <c r="H140" s="213">
        <v>18199</v>
      </c>
      <c r="I140" s="214"/>
      <c r="J140" s="215">
        <f>ROUND(I140*H140,2)</f>
        <v>0</v>
      </c>
      <c r="K140" s="211" t="s">
        <v>168</v>
      </c>
      <c r="L140" s="47"/>
      <c r="M140" s="216" t="s">
        <v>44</v>
      </c>
      <c r="N140" s="217" t="s">
        <v>53</v>
      </c>
      <c r="O140" s="8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0" t="s">
        <v>169</v>
      </c>
      <c r="AT140" s="220" t="s">
        <v>165</v>
      </c>
      <c r="AU140" s="220" t="s">
        <v>92</v>
      </c>
      <c r="AY140" s="19" t="s">
        <v>162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9" t="s">
        <v>90</v>
      </c>
      <c r="BK140" s="221">
        <f>ROUND(I140*H140,2)</f>
        <v>0</v>
      </c>
      <c r="BL140" s="19" t="s">
        <v>169</v>
      </c>
      <c r="BM140" s="220" t="s">
        <v>801</v>
      </c>
    </row>
    <row r="141" spans="1:51" s="13" customFormat="1" ht="12">
      <c r="A141" s="13"/>
      <c r="B141" s="222"/>
      <c r="C141" s="223"/>
      <c r="D141" s="224" t="s">
        <v>171</v>
      </c>
      <c r="E141" s="225" t="s">
        <v>44</v>
      </c>
      <c r="F141" s="226" t="s">
        <v>712</v>
      </c>
      <c r="G141" s="223"/>
      <c r="H141" s="227">
        <v>14158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171</v>
      </c>
      <c r="AU141" s="233" t="s">
        <v>92</v>
      </c>
      <c r="AV141" s="13" t="s">
        <v>92</v>
      </c>
      <c r="AW141" s="13" t="s">
        <v>42</v>
      </c>
      <c r="AX141" s="13" t="s">
        <v>82</v>
      </c>
      <c r="AY141" s="233" t="s">
        <v>162</v>
      </c>
    </row>
    <row r="142" spans="1:51" s="13" customFormat="1" ht="12">
      <c r="A142" s="13"/>
      <c r="B142" s="222"/>
      <c r="C142" s="223"/>
      <c r="D142" s="224" t="s">
        <v>171</v>
      </c>
      <c r="E142" s="225" t="s">
        <v>44</v>
      </c>
      <c r="F142" s="226" t="s">
        <v>709</v>
      </c>
      <c r="G142" s="223"/>
      <c r="H142" s="227">
        <v>2963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171</v>
      </c>
      <c r="AU142" s="233" t="s">
        <v>92</v>
      </c>
      <c r="AV142" s="13" t="s">
        <v>92</v>
      </c>
      <c r="AW142" s="13" t="s">
        <v>42</v>
      </c>
      <c r="AX142" s="13" t="s">
        <v>82</v>
      </c>
      <c r="AY142" s="233" t="s">
        <v>162</v>
      </c>
    </row>
    <row r="143" spans="1:51" s="13" customFormat="1" ht="12">
      <c r="A143" s="13"/>
      <c r="B143" s="222"/>
      <c r="C143" s="223"/>
      <c r="D143" s="224" t="s">
        <v>171</v>
      </c>
      <c r="E143" s="225" t="s">
        <v>44</v>
      </c>
      <c r="F143" s="226" t="s">
        <v>718</v>
      </c>
      <c r="G143" s="223"/>
      <c r="H143" s="227">
        <v>811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171</v>
      </c>
      <c r="AU143" s="233" t="s">
        <v>92</v>
      </c>
      <c r="AV143" s="13" t="s">
        <v>92</v>
      </c>
      <c r="AW143" s="13" t="s">
        <v>42</v>
      </c>
      <c r="AX143" s="13" t="s">
        <v>82</v>
      </c>
      <c r="AY143" s="233" t="s">
        <v>162</v>
      </c>
    </row>
    <row r="144" spans="1:51" s="13" customFormat="1" ht="12">
      <c r="A144" s="13"/>
      <c r="B144" s="222"/>
      <c r="C144" s="223"/>
      <c r="D144" s="224" t="s">
        <v>171</v>
      </c>
      <c r="E144" s="225" t="s">
        <v>44</v>
      </c>
      <c r="F144" s="226" t="s">
        <v>715</v>
      </c>
      <c r="G144" s="223"/>
      <c r="H144" s="227">
        <v>267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171</v>
      </c>
      <c r="AU144" s="233" t="s">
        <v>92</v>
      </c>
      <c r="AV144" s="13" t="s">
        <v>92</v>
      </c>
      <c r="AW144" s="13" t="s">
        <v>42</v>
      </c>
      <c r="AX144" s="13" t="s">
        <v>82</v>
      </c>
      <c r="AY144" s="233" t="s">
        <v>162</v>
      </c>
    </row>
    <row r="145" spans="1:51" s="14" customFormat="1" ht="12">
      <c r="A145" s="14"/>
      <c r="B145" s="234"/>
      <c r="C145" s="235"/>
      <c r="D145" s="224" t="s">
        <v>171</v>
      </c>
      <c r="E145" s="236" t="s">
        <v>44</v>
      </c>
      <c r="F145" s="237" t="s">
        <v>175</v>
      </c>
      <c r="G145" s="235"/>
      <c r="H145" s="238">
        <v>18199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171</v>
      </c>
      <c r="AU145" s="244" t="s">
        <v>92</v>
      </c>
      <c r="AV145" s="14" t="s">
        <v>169</v>
      </c>
      <c r="AW145" s="14" t="s">
        <v>42</v>
      </c>
      <c r="AX145" s="14" t="s">
        <v>90</v>
      </c>
      <c r="AY145" s="244" t="s">
        <v>162</v>
      </c>
    </row>
    <row r="146" spans="1:65" s="2" customFormat="1" ht="24.15" customHeight="1">
      <c r="A146" s="41"/>
      <c r="B146" s="42"/>
      <c r="C146" s="208" t="s">
        <v>304</v>
      </c>
      <c r="D146" s="208" t="s">
        <v>165</v>
      </c>
      <c r="E146" s="210" t="s">
        <v>802</v>
      </c>
      <c r="F146" s="211" t="s">
        <v>803</v>
      </c>
      <c r="G146" s="212" t="s">
        <v>110</v>
      </c>
      <c r="H146" s="213">
        <v>114.3</v>
      </c>
      <c r="I146" s="214"/>
      <c r="J146" s="215">
        <f>ROUND(I146*H146,2)</f>
        <v>0</v>
      </c>
      <c r="K146" s="211" t="s">
        <v>168</v>
      </c>
      <c r="L146" s="47"/>
      <c r="M146" s="216" t="s">
        <v>44</v>
      </c>
      <c r="N146" s="217" t="s">
        <v>53</v>
      </c>
      <c r="O146" s="87"/>
      <c r="P146" s="218">
        <f>O146*H146</f>
        <v>0</v>
      </c>
      <c r="Q146" s="218">
        <v>1E-05</v>
      </c>
      <c r="R146" s="218">
        <f>Q146*H146</f>
        <v>0.0011430000000000001</v>
      </c>
      <c r="S146" s="218">
        <v>0</v>
      </c>
      <c r="T146" s="219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0" t="s">
        <v>169</v>
      </c>
      <c r="AT146" s="220" t="s">
        <v>165</v>
      </c>
      <c r="AU146" s="220" t="s">
        <v>92</v>
      </c>
      <c r="AY146" s="19" t="s">
        <v>162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9" t="s">
        <v>90</v>
      </c>
      <c r="BK146" s="221">
        <f>ROUND(I146*H146,2)</f>
        <v>0</v>
      </c>
      <c r="BL146" s="19" t="s">
        <v>169</v>
      </c>
      <c r="BM146" s="220" t="s">
        <v>804</v>
      </c>
    </row>
    <row r="147" spans="1:51" s="13" customFormat="1" ht="12">
      <c r="A147" s="13"/>
      <c r="B147" s="222"/>
      <c r="C147" s="223"/>
      <c r="D147" s="224" t="s">
        <v>171</v>
      </c>
      <c r="E147" s="225" t="s">
        <v>44</v>
      </c>
      <c r="F147" s="226" t="s">
        <v>721</v>
      </c>
      <c r="G147" s="223"/>
      <c r="H147" s="227">
        <v>114.3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171</v>
      </c>
      <c r="AU147" s="233" t="s">
        <v>92</v>
      </c>
      <c r="AV147" s="13" t="s">
        <v>92</v>
      </c>
      <c r="AW147" s="13" t="s">
        <v>42</v>
      </c>
      <c r="AX147" s="13" t="s">
        <v>90</v>
      </c>
      <c r="AY147" s="233" t="s">
        <v>162</v>
      </c>
    </row>
    <row r="148" spans="1:63" s="12" customFormat="1" ht="22.8" customHeight="1">
      <c r="A148" s="12"/>
      <c r="B148" s="192"/>
      <c r="C148" s="193"/>
      <c r="D148" s="194" t="s">
        <v>81</v>
      </c>
      <c r="E148" s="206" t="s">
        <v>566</v>
      </c>
      <c r="F148" s="206" t="s">
        <v>567</v>
      </c>
      <c r="G148" s="193"/>
      <c r="H148" s="193"/>
      <c r="I148" s="196"/>
      <c r="J148" s="207">
        <f>BK148</f>
        <v>0</v>
      </c>
      <c r="K148" s="193"/>
      <c r="L148" s="198"/>
      <c r="M148" s="199"/>
      <c r="N148" s="200"/>
      <c r="O148" s="200"/>
      <c r="P148" s="201">
        <f>P149</f>
        <v>0</v>
      </c>
      <c r="Q148" s="200"/>
      <c r="R148" s="201">
        <f>R149</f>
        <v>0</v>
      </c>
      <c r="S148" s="200"/>
      <c r="T148" s="202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3" t="s">
        <v>90</v>
      </c>
      <c r="AT148" s="204" t="s">
        <v>81</v>
      </c>
      <c r="AU148" s="204" t="s">
        <v>90</v>
      </c>
      <c r="AY148" s="203" t="s">
        <v>162</v>
      </c>
      <c r="BK148" s="205">
        <f>BK149</f>
        <v>0</v>
      </c>
    </row>
    <row r="149" spans="1:65" s="2" customFormat="1" ht="24.15" customHeight="1">
      <c r="A149" s="41"/>
      <c r="B149" s="42"/>
      <c r="C149" s="208" t="s">
        <v>7</v>
      </c>
      <c r="D149" s="208" t="s">
        <v>165</v>
      </c>
      <c r="E149" s="210" t="s">
        <v>569</v>
      </c>
      <c r="F149" s="211" t="s">
        <v>570</v>
      </c>
      <c r="G149" s="212" t="s">
        <v>121</v>
      </c>
      <c r="H149" s="213">
        <v>10.159</v>
      </c>
      <c r="I149" s="214"/>
      <c r="J149" s="215">
        <f>ROUND(I149*H149,2)</f>
        <v>0</v>
      </c>
      <c r="K149" s="211" t="s">
        <v>168</v>
      </c>
      <c r="L149" s="47"/>
      <c r="M149" s="282" t="s">
        <v>44</v>
      </c>
      <c r="N149" s="283" t="s">
        <v>53</v>
      </c>
      <c r="O149" s="284"/>
      <c r="P149" s="285">
        <f>O149*H149</f>
        <v>0</v>
      </c>
      <c r="Q149" s="285">
        <v>0</v>
      </c>
      <c r="R149" s="285">
        <f>Q149*H149</f>
        <v>0</v>
      </c>
      <c r="S149" s="285">
        <v>0</v>
      </c>
      <c r="T149" s="28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0" t="s">
        <v>169</v>
      </c>
      <c r="AT149" s="220" t="s">
        <v>165</v>
      </c>
      <c r="AU149" s="220" t="s">
        <v>92</v>
      </c>
      <c r="AY149" s="19" t="s">
        <v>162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9" t="s">
        <v>90</v>
      </c>
      <c r="BK149" s="221">
        <f>ROUND(I149*H149,2)</f>
        <v>0</v>
      </c>
      <c r="BL149" s="19" t="s">
        <v>169</v>
      </c>
      <c r="BM149" s="220" t="s">
        <v>805</v>
      </c>
    </row>
    <row r="150" spans="1:31" s="2" customFormat="1" ht="6.95" customHeight="1">
      <c r="A150" s="41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47"/>
      <c r="M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</sheetData>
  <sheetProtection password="CC35" sheet="1" objects="1" scenarios="1" formatColumns="0" formatRows="0" autoFilter="0"/>
  <autoFilter ref="C81:K14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</row>
    <row r="4" spans="2:4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806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ROUND(J87,2)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ROUND((SUM(BE87:BE114)),2)</f>
        <v>0</v>
      </c>
      <c r="G33" s="41"/>
      <c r="H33" s="41"/>
      <c r="I33" s="152">
        <v>0.21</v>
      </c>
      <c r="J33" s="151">
        <f>ROUND(((SUM(BE87:BE114))*I33),2)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ROUND((SUM(BF87:BF114)),2)</f>
        <v>0</v>
      </c>
      <c r="G34" s="41"/>
      <c r="H34" s="41"/>
      <c r="I34" s="152">
        <v>0.15</v>
      </c>
      <c r="J34" s="151">
        <f>ROUND(((SUM(BF87:BF114))*I34),2)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ROUND((SUM(BG87:BG114)),2)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ROUND((SUM(BH87:BH114)),2)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ROUND((SUM(BI87:BI114)),2)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202 - Most na III/11628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139</v>
      </c>
      <c r="E60" s="172"/>
      <c r="F60" s="172"/>
      <c r="G60" s="172"/>
      <c r="H60" s="172"/>
      <c r="I60" s="172"/>
      <c r="J60" s="173">
        <f>J88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140</v>
      </c>
      <c r="E61" s="178"/>
      <c r="F61" s="178"/>
      <c r="G61" s="178"/>
      <c r="H61" s="178"/>
      <c r="I61" s="178"/>
      <c r="J61" s="179">
        <f>J89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141</v>
      </c>
      <c r="E62" s="178"/>
      <c r="F62" s="178"/>
      <c r="G62" s="178"/>
      <c r="H62" s="178"/>
      <c r="I62" s="178"/>
      <c r="J62" s="179">
        <f>J92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582</v>
      </c>
      <c r="E63" s="178"/>
      <c r="F63" s="178"/>
      <c r="G63" s="178"/>
      <c r="H63" s="178"/>
      <c r="I63" s="178"/>
      <c r="J63" s="179">
        <f>J95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807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144</v>
      </c>
      <c r="E65" s="178"/>
      <c r="F65" s="178"/>
      <c r="G65" s="178"/>
      <c r="H65" s="178"/>
      <c r="I65" s="178"/>
      <c r="J65" s="179">
        <f>J102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145</v>
      </c>
      <c r="E66" s="178"/>
      <c r="F66" s="178"/>
      <c r="G66" s="178"/>
      <c r="H66" s="178"/>
      <c r="I66" s="178"/>
      <c r="J66" s="179">
        <f>J108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146</v>
      </c>
      <c r="E67" s="178"/>
      <c r="F67" s="178"/>
      <c r="G67" s="178"/>
      <c r="H67" s="178"/>
      <c r="I67" s="178"/>
      <c r="J67" s="179">
        <f>J113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147</v>
      </c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64" t="str">
        <f>E7</f>
        <v>3 soupis prací (III/11628 Voznice, PD) - ZMĚNA 1</v>
      </c>
      <c r="F77" s="34"/>
      <c r="G77" s="34"/>
      <c r="H77" s="34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130</v>
      </c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SO 202 - Most na III/11628</v>
      </c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22</v>
      </c>
      <c r="D81" s="43"/>
      <c r="E81" s="43"/>
      <c r="F81" s="29" t="str">
        <f>F12</f>
        <v>Voznice</v>
      </c>
      <c r="G81" s="43"/>
      <c r="H81" s="43"/>
      <c r="I81" s="34" t="s">
        <v>24</v>
      </c>
      <c r="J81" s="75" t="str">
        <f>IF(J12="","",J12)</f>
        <v>21. 4. 2023</v>
      </c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4" t="s">
        <v>30</v>
      </c>
      <c r="D83" s="43"/>
      <c r="E83" s="43"/>
      <c r="F83" s="29" t="str">
        <f>E15</f>
        <v>Krajská správa a údržba silnic Středočeského kraje</v>
      </c>
      <c r="G83" s="43"/>
      <c r="H83" s="43"/>
      <c r="I83" s="34" t="s">
        <v>38</v>
      </c>
      <c r="J83" s="39" t="str">
        <f>E21</f>
        <v>METROPROJEKT Praha a.s.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4" t="s">
        <v>36</v>
      </c>
      <c r="D84" s="43"/>
      <c r="E84" s="43"/>
      <c r="F84" s="29" t="str">
        <f>IF(E18="","",E18)</f>
        <v>Vyplň údaj</v>
      </c>
      <c r="G84" s="43"/>
      <c r="H84" s="43"/>
      <c r="I84" s="34" t="s">
        <v>43</v>
      </c>
      <c r="J84" s="39" t="str">
        <f>E24</f>
        <v xml:space="preserve"> </v>
      </c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1"/>
      <c r="B86" s="182"/>
      <c r="C86" s="183" t="s">
        <v>148</v>
      </c>
      <c r="D86" s="184" t="s">
        <v>67</v>
      </c>
      <c r="E86" s="184" t="s">
        <v>63</v>
      </c>
      <c r="F86" s="184" t="s">
        <v>64</v>
      </c>
      <c r="G86" s="184" t="s">
        <v>149</v>
      </c>
      <c r="H86" s="184" t="s">
        <v>150</v>
      </c>
      <c r="I86" s="184" t="s">
        <v>151</v>
      </c>
      <c r="J86" s="184" t="s">
        <v>137</v>
      </c>
      <c r="K86" s="185" t="s">
        <v>152</v>
      </c>
      <c r="L86" s="186"/>
      <c r="M86" s="95" t="s">
        <v>44</v>
      </c>
      <c r="N86" s="96" t="s">
        <v>52</v>
      </c>
      <c r="O86" s="96" t="s">
        <v>153</v>
      </c>
      <c r="P86" s="96" t="s">
        <v>154</v>
      </c>
      <c r="Q86" s="96" t="s">
        <v>155</v>
      </c>
      <c r="R86" s="96" t="s">
        <v>156</v>
      </c>
      <c r="S86" s="96" t="s">
        <v>157</v>
      </c>
      <c r="T86" s="97" t="s">
        <v>158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41"/>
      <c r="B87" s="42"/>
      <c r="C87" s="102" t="s">
        <v>159</v>
      </c>
      <c r="D87" s="43"/>
      <c r="E87" s="43"/>
      <c r="F87" s="43"/>
      <c r="G87" s="43"/>
      <c r="H87" s="43"/>
      <c r="I87" s="43"/>
      <c r="J87" s="187">
        <f>BK87</f>
        <v>0</v>
      </c>
      <c r="K87" s="43"/>
      <c r="L87" s="47"/>
      <c r="M87" s="98"/>
      <c r="N87" s="188"/>
      <c r="O87" s="99"/>
      <c r="P87" s="189">
        <f>P88</f>
        <v>0</v>
      </c>
      <c r="Q87" s="99"/>
      <c r="R87" s="189">
        <f>R88</f>
        <v>242.69943199999994</v>
      </c>
      <c r="S87" s="99"/>
      <c r="T87" s="190">
        <f>T88</f>
        <v>122.56099999999999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81</v>
      </c>
      <c r="AU87" s="19" t="s">
        <v>138</v>
      </c>
      <c r="BK87" s="191">
        <f>BK88</f>
        <v>0</v>
      </c>
    </row>
    <row r="88" spans="1:63" s="12" customFormat="1" ht="25.9" customHeight="1">
      <c r="A88" s="12"/>
      <c r="B88" s="192"/>
      <c r="C88" s="193"/>
      <c r="D88" s="194" t="s">
        <v>81</v>
      </c>
      <c r="E88" s="195" t="s">
        <v>160</v>
      </c>
      <c r="F88" s="195" t="s">
        <v>161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P89+P92+P95+P97+P102+P108+P113</f>
        <v>0</v>
      </c>
      <c r="Q88" s="200"/>
      <c r="R88" s="201">
        <f>R89+R92+R95+R97+R102+R108+R113</f>
        <v>242.69943199999994</v>
      </c>
      <c r="S88" s="200"/>
      <c r="T88" s="202">
        <f>T89+T92+T95+T97+T102+T108+T113</f>
        <v>122.56099999999999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90</v>
      </c>
      <c r="AT88" s="204" t="s">
        <v>81</v>
      </c>
      <c r="AU88" s="204" t="s">
        <v>82</v>
      </c>
      <c r="AY88" s="203" t="s">
        <v>162</v>
      </c>
      <c r="BK88" s="205">
        <f>BK89+BK92+BK95+BK97+BK102+BK108+BK113</f>
        <v>0</v>
      </c>
    </row>
    <row r="89" spans="1:63" s="12" customFormat="1" ht="22.8" customHeight="1">
      <c r="A89" s="12"/>
      <c r="B89" s="192"/>
      <c r="C89" s="193"/>
      <c r="D89" s="194" t="s">
        <v>81</v>
      </c>
      <c r="E89" s="206" t="s">
        <v>90</v>
      </c>
      <c r="F89" s="206" t="s">
        <v>163</v>
      </c>
      <c r="G89" s="193"/>
      <c r="H89" s="193"/>
      <c r="I89" s="196"/>
      <c r="J89" s="207">
        <f>BK89</f>
        <v>0</v>
      </c>
      <c r="K89" s="193"/>
      <c r="L89" s="198"/>
      <c r="M89" s="199"/>
      <c r="N89" s="200"/>
      <c r="O89" s="200"/>
      <c r="P89" s="201">
        <f>SUM(P90:P91)</f>
        <v>0</v>
      </c>
      <c r="Q89" s="200"/>
      <c r="R89" s="201">
        <f>SUM(R90:R91)</f>
        <v>0</v>
      </c>
      <c r="S89" s="200"/>
      <c r="T89" s="202">
        <f>SUM(T90:T91)</f>
        <v>122.55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3" t="s">
        <v>90</v>
      </c>
      <c r="AT89" s="204" t="s">
        <v>81</v>
      </c>
      <c r="AU89" s="204" t="s">
        <v>90</v>
      </c>
      <c r="AY89" s="203" t="s">
        <v>162</v>
      </c>
      <c r="BK89" s="205">
        <f>SUM(BK90:BK91)</f>
        <v>0</v>
      </c>
    </row>
    <row r="90" spans="1:65" s="2" customFormat="1" ht="24.15" customHeight="1">
      <c r="A90" s="41"/>
      <c r="B90" s="42"/>
      <c r="C90" s="208" t="s">
        <v>90</v>
      </c>
      <c r="D90" s="208" t="s">
        <v>165</v>
      </c>
      <c r="E90" s="210" t="s">
        <v>808</v>
      </c>
      <c r="F90" s="211" t="s">
        <v>809</v>
      </c>
      <c r="G90" s="212" t="s">
        <v>125</v>
      </c>
      <c r="H90" s="213">
        <v>64.5</v>
      </c>
      <c r="I90" s="214"/>
      <c r="J90" s="215">
        <f>ROUND(I90*H90,2)</f>
        <v>0</v>
      </c>
      <c r="K90" s="211" t="s">
        <v>168</v>
      </c>
      <c r="L90" s="47"/>
      <c r="M90" s="216" t="s">
        <v>44</v>
      </c>
      <c r="N90" s="217" t="s">
        <v>53</v>
      </c>
      <c r="O90" s="87"/>
      <c r="P90" s="218">
        <f>O90*H90</f>
        <v>0</v>
      </c>
      <c r="Q90" s="218">
        <v>0</v>
      </c>
      <c r="R90" s="218">
        <f>Q90*H90</f>
        <v>0</v>
      </c>
      <c r="S90" s="218">
        <v>1.9</v>
      </c>
      <c r="T90" s="219">
        <f>S90*H90</f>
        <v>122.55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0" t="s">
        <v>169</v>
      </c>
      <c r="AT90" s="220" t="s">
        <v>165</v>
      </c>
      <c r="AU90" s="220" t="s">
        <v>92</v>
      </c>
      <c r="AY90" s="19" t="s">
        <v>162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19" t="s">
        <v>90</v>
      </c>
      <c r="BK90" s="221">
        <f>ROUND(I90*H90,2)</f>
        <v>0</v>
      </c>
      <c r="BL90" s="19" t="s">
        <v>169</v>
      </c>
      <c r="BM90" s="220" t="s">
        <v>810</v>
      </c>
    </row>
    <row r="91" spans="1:51" s="13" customFormat="1" ht="12">
      <c r="A91" s="13"/>
      <c r="B91" s="222"/>
      <c r="C91" s="223"/>
      <c r="D91" s="224" t="s">
        <v>171</v>
      </c>
      <c r="E91" s="225" t="s">
        <v>44</v>
      </c>
      <c r="F91" s="226" t="s">
        <v>811</v>
      </c>
      <c r="G91" s="223"/>
      <c r="H91" s="227">
        <v>64.5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171</v>
      </c>
      <c r="AU91" s="233" t="s">
        <v>92</v>
      </c>
      <c r="AV91" s="13" t="s">
        <v>92</v>
      </c>
      <c r="AW91" s="13" t="s">
        <v>42</v>
      </c>
      <c r="AX91" s="13" t="s">
        <v>90</v>
      </c>
      <c r="AY91" s="233" t="s">
        <v>162</v>
      </c>
    </row>
    <row r="92" spans="1:63" s="12" customFormat="1" ht="22.8" customHeight="1">
      <c r="A92" s="12"/>
      <c r="B92" s="192"/>
      <c r="C92" s="193"/>
      <c r="D92" s="194" t="s">
        <v>81</v>
      </c>
      <c r="E92" s="206" t="s">
        <v>92</v>
      </c>
      <c r="F92" s="206" t="s">
        <v>308</v>
      </c>
      <c r="G92" s="193"/>
      <c r="H92" s="193"/>
      <c r="I92" s="196"/>
      <c r="J92" s="207">
        <f>BK92</f>
        <v>0</v>
      </c>
      <c r="K92" s="193"/>
      <c r="L92" s="198"/>
      <c r="M92" s="199"/>
      <c r="N92" s="200"/>
      <c r="O92" s="200"/>
      <c r="P92" s="201">
        <f>SUM(P93:P94)</f>
        <v>0</v>
      </c>
      <c r="Q92" s="200"/>
      <c r="R92" s="201">
        <f>SUM(R93:R94)</f>
        <v>0</v>
      </c>
      <c r="S92" s="200"/>
      <c r="T92" s="202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3" t="s">
        <v>90</v>
      </c>
      <c r="AT92" s="204" t="s">
        <v>81</v>
      </c>
      <c r="AU92" s="204" t="s">
        <v>90</v>
      </c>
      <c r="AY92" s="203" t="s">
        <v>162</v>
      </c>
      <c r="BK92" s="205">
        <f>SUM(BK93:BK94)</f>
        <v>0</v>
      </c>
    </row>
    <row r="93" spans="1:65" s="2" customFormat="1" ht="16.5" customHeight="1">
      <c r="A93" s="41"/>
      <c r="B93" s="42"/>
      <c r="C93" s="208" t="s">
        <v>92</v>
      </c>
      <c r="D93" s="208" t="s">
        <v>165</v>
      </c>
      <c r="E93" s="210" t="s">
        <v>812</v>
      </c>
      <c r="F93" s="211" t="s">
        <v>813</v>
      </c>
      <c r="G93" s="212" t="s">
        <v>125</v>
      </c>
      <c r="H93" s="213">
        <v>1.68</v>
      </c>
      <c r="I93" s="214"/>
      <c r="J93" s="215">
        <f>ROUND(I93*H93,2)</f>
        <v>0</v>
      </c>
      <c r="K93" s="211" t="s">
        <v>168</v>
      </c>
      <c r="L93" s="47"/>
      <c r="M93" s="216" t="s">
        <v>44</v>
      </c>
      <c r="N93" s="217" t="s">
        <v>53</v>
      </c>
      <c r="O93" s="87"/>
      <c r="P93" s="218">
        <f>O93*H93</f>
        <v>0</v>
      </c>
      <c r="Q93" s="218">
        <v>0</v>
      </c>
      <c r="R93" s="218">
        <f>Q93*H93</f>
        <v>0</v>
      </c>
      <c r="S93" s="218">
        <v>0</v>
      </c>
      <c r="T93" s="21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0" t="s">
        <v>169</v>
      </c>
      <c r="AT93" s="220" t="s">
        <v>165</v>
      </c>
      <c r="AU93" s="220" t="s">
        <v>92</v>
      </c>
      <c r="AY93" s="19" t="s">
        <v>162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19" t="s">
        <v>90</v>
      </c>
      <c r="BK93" s="221">
        <f>ROUND(I93*H93,2)</f>
        <v>0</v>
      </c>
      <c r="BL93" s="19" t="s">
        <v>169</v>
      </c>
      <c r="BM93" s="220" t="s">
        <v>814</v>
      </c>
    </row>
    <row r="94" spans="1:51" s="13" customFormat="1" ht="12">
      <c r="A94" s="13"/>
      <c r="B94" s="222"/>
      <c r="C94" s="223"/>
      <c r="D94" s="224" t="s">
        <v>171</v>
      </c>
      <c r="E94" s="225" t="s">
        <v>44</v>
      </c>
      <c r="F94" s="226" t="s">
        <v>815</v>
      </c>
      <c r="G94" s="223"/>
      <c r="H94" s="227">
        <v>1.68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171</v>
      </c>
      <c r="AU94" s="233" t="s">
        <v>92</v>
      </c>
      <c r="AV94" s="13" t="s">
        <v>92</v>
      </c>
      <c r="AW94" s="13" t="s">
        <v>42</v>
      </c>
      <c r="AX94" s="13" t="s">
        <v>90</v>
      </c>
      <c r="AY94" s="233" t="s">
        <v>162</v>
      </c>
    </row>
    <row r="95" spans="1:63" s="12" customFormat="1" ht="22.8" customHeight="1">
      <c r="A95" s="12"/>
      <c r="B95" s="192"/>
      <c r="C95" s="193"/>
      <c r="D95" s="194" t="s">
        <v>81</v>
      </c>
      <c r="E95" s="206" t="s">
        <v>169</v>
      </c>
      <c r="F95" s="206" t="s">
        <v>622</v>
      </c>
      <c r="G95" s="193"/>
      <c r="H95" s="193"/>
      <c r="I95" s="196"/>
      <c r="J95" s="207">
        <f>BK95</f>
        <v>0</v>
      </c>
      <c r="K95" s="193"/>
      <c r="L95" s="198"/>
      <c r="M95" s="199"/>
      <c r="N95" s="200"/>
      <c r="O95" s="200"/>
      <c r="P95" s="201">
        <f>P96</f>
        <v>0</v>
      </c>
      <c r="Q95" s="200"/>
      <c r="R95" s="201">
        <f>R96</f>
        <v>221.70799999999997</v>
      </c>
      <c r="S95" s="200"/>
      <c r="T95" s="202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3" t="s">
        <v>90</v>
      </c>
      <c r="AT95" s="204" t="s">
        <v>81</v>
      </c>
      <c r="AU95" s="204" t="s">
        <v>90</v>
      </c>
      <c r="AY95" s="203" t="s">
        <v>162</v>
      </c>
      <c r="BK95" s="205">
        <f>BK96</f>
        <v>0</v>
      </c>
    </row>
    <row r="96" spans="1:65" s="2" customFormat="1" ht="24.15" customHeight="1">
      <c r="A96" s="41"/>
      <c r="B96" s="42"/>
      <c r="C96" s="208" t="s">
        <v>191</v>
      </c>
      <c r="D96" s="208" t="s">
        <v>165</v>
      </c>
      <c r="E96" s="210" t="s">
        <v>623</v>
      </c>
      <c r="F96" s="211" t="s">
        <v>624</v>
      </c>
      <c r="G96" s="212" t="s">
        <v>110</v>
      </c>
      <c r="H96" s="213">
        <v>215</v>
      </c>
      <c r="I96" s="214"/>
      <c r="J96" s="215">
        <f>ROUND(I96*H96,2)</f>
        <v>0</v>
      </c>
      <c r="K96" s="211" t="s">
        <v>168</v>
      </c>
      <c r="L96" s="47"/>
      <c r="M96" s="216" t="s">
        <v>44</v>
      </c>
      <c r="N96" s="217" t="s">
        <v>53</v>
      </c>
      <c r="O96" s="87"/>
      <c r="P96" s="218">
        <f>O96*H96</f>
        <v>0</v>
      </c>
      <c r="Q96" s="218">
        <v>1.0312</v>
      </c>
      <c r="R96" s="218">
        <f>Q96*H96</f>
        <v>221.70799999999997</v>
      </c>
      <c r="S96" s="218">
        <v>0</v>
      </c>
      <c r="T96" s="21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0" t="s">
        <v>169</v>
      </c>
      <c r="AT96" s="220" t="s">
        <v>165</v>
      </c>
      <c r="AU96" s="220" t="s">
        <v>92</v>
      </c>
      <c r="AY96" s="19" t="s">
        <v>162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90</v>
      </c>
      <c r="BK96" s="221">
        <f>ROUND(I96*H96,2)</f>
        <v>0</v>
      </c>
      <c r="BL96" s="19" t="s">
        <v>169</v>
      </c>
      <c r="BM96" s="220" t="s">
        <v>816</v>
      </c>
    </row>
    <row r="97" spans="1:63" s="12" customFormat="1" ht="22.8" customHeight="1">
      <c r="A97" s="12"/>
      <c r="B97" s="192"/>
      <c r="C97" s="193"/>
      <c r="D97" s="194" t="s">
        <v>81</v>
      </c>
      <c r="E97" s="206" t="s">
        <v>210</v>
      </c>
      <c r="F97" s="206" t="s">
        <v>817</v>
      </c>
      <c r="G97" s="193"/>
      <c r="H97" s="193"/>
      <c r="I97" s="196"/>
      <c r="J97" s="207">
        <f>BK97</f>
        <v>0</v>
      </c>
      <c r="K97" s="193"/>
      <c r="L97" s="198"/>
      <c r="M97" s="199"/>
      <c r="N97" s="200"/>
      <c r="O97" s="200"/>
      <c r="P97" s="201">
        <f>SUM(P98:P101)</f>
        <v>0</v>
      </c>
      <c r="Q97" s="200"/>
      <c r="R97" s="201">
        <f>SUM(R98:R101)</f>
        <v>0.23214</v>
      </c>
      <c r="S97" s="200"/>
      <c r="T97" s="202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3" t="s">
        <v>90</v>
      </c>
      <c r="AT97" s="204" t="s">
        <v>81</v>
      </c>
      <c r="AU97" s="204" t="s">
        <v>90</v>
      </c>
      <c r="AY97" s="203" t="s">
        <v>162</v>
      </c>
      <c r="BK97" s="205">
        <f>SUM(BK98:BK101)</f>
        <v>0</v>
      </c>
    </row>
    <row r="98" spans="1:65" s="2" customFormat="1" ht="24.15" customHeight="1">
      <c r="A98" s="41"/>
      <c r="B98" s="42"/>
      <c r="C98" s="208" t="s">
        <v>169</v>
      </c>
      <c r="D98" s="208" t="s">
        <v>165</v>
      </c>
      <c r="E98" s="210" t="s">
        <v>818</v>
      </c>
      <c r="F98" s="211" t="s">
        <v>819</v>
      </c>
      <c r="G98" s="212" t="s">
        <v>110</v>
      </c>
      <c r="H98" s="213">
        <v>192</v>
      </c>
      <c r="I98" s="214"/>
      <c r="J98" s="215">
        <f>ROUND(I98*H98,2)</f>
        <v>0</v>
      </c>
      <c r="K98" s="211" t="s">
        <v>168</v>
      </c>
      <c r="L98" s="47"/>
      <c r="M98" s="216" t="s">
        <v>44</v>
      </c>
      <c r="N98" s="217" t="s">
        <v>53</v>
      </c>
      <c r="O98" s="87"/>
      <c r="P98" s="218">
        <f>O98*H98</f>
        <v>0</v>
      </c>
      <c r="Q98" s="218">
        <v>0.00102</v>
      </c>
      <c r="R98" s="218">
        <f>Q98*H98</f>
        <v>0.19584000000000001</v>
      </c>
      <c r="S98" s="218">
        <v>0</v>
      </c>
      <c r="T98" s="21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0" t="s">
        <v>169</v>
      </c>
      <c r="AT98" s="220" t="s">
        <v>165</v>
      </c>
      <c r="AU98" s="220" t="s">
        <v>92</v>
      </c>
      <c r="AY98" s="19" t="s">
        <v>162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19" t="s">
        <v>90</v>
      </c>
      <c r="BK98" s="221">
        <f>ROUND(I98*H98,2)</f>
        <v>0</v>
      </c>
      <c r="BL98" s="19" t="s">
        <v>169</v>
      </c>
      <c r="BM98" s="220" t="s">
        <v>820</v>
      </c>
    </row>
    <row r="99" spans="1:65" s="2" customFormat="1" ht="16.5" customHeight="1">
      <c r="A99" s="41"/>
      <c r="B99" s="42"/>
      <c r="C99" s="208" t="s">
        <v>203</v>
      </c>
      <c r="D99" s="208" t="s">
        <v>165</v>
      </c>
      <c r="E99" s="210" t="s">
        <v>821</v>
      </c>
      <c r="F99" s="211" t="s">
        <v>822</v>
      </c>
      <c r="G99" s="212" t="s">
        <v>321</v>
      </c>
      <c r="H99" s="213">
        <v>110</v>
      </c>
      <c r="I99" s="214"/>
      <c r="J99" s="215">
        <f>ROUND(I99*H99,2)</f>
        <v>0</v>
      </c>
      <c r="K99" s="211" t="s">
        <v>44</v>
      </c>
      <c r="L99" s="47"/>
      <c r="M99" s="216" t="s">
        <v>44</v>
      </c>
      <c r="N99" s="217" t="s">
        <v>53</v>
      </c>
      <c r="O99" s="87"/>
      <c r="P99" s="218">
        <f>O99*H99</f>
        <v>0</v>
      </c>
      <c r="Q99" s="218">
        <v>0.00033</v>
      </c>
      <c r="R99" s="218">
        <f>Q99*H99</f>
        <v>0.0363</v>
      </c>
      <c r="S99" s="218">
        <v>0</v>
      </c>
      <c r="T99" s="219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0" t="s">
        <v>169</v>
      </c>
      <c r="AT99" s="220" t="s">
        <v>165</v>
      </c>
      <c r="AU99" s="220" t="s">
        <v>92</v>
      </c>
      <c r="AY99" s="19" t="s">
        <v>162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19" t="s">
        <v>90</v>
      </c>
      <c r="BK99" s="221">
        <f>ROUND(I99*H99,2)</f>
        <v>0</v>
      </c>
      <c r="BL99" s="19" t="s">
        <v>169</v>
      </c>
      <c r="BM99" s="220" t="s">
        <v>823</v>
      </c>
    </row>
    <row r="100" spans="1:47" s="2" customFormat="1" ht="12">
      <c r="A100" s="41"/>
      <c r="B100" s="42"/>
      <c r="C100" s="43"/>
      <c r="D100" s="224" t="s">
        <v>380</v>
      </c>
      <c r="E100" s="43"/>
      <c r="F100" s="277" t="s">
        <v>824</v>
      </c>
      <c r="G100" s="43"/>
      <c r="H100" s="43"/>
      <c r="I100" s="278"/>
      <c r="J100" s="43"/>
      <c r="K100" s="43"/>
      <c r="L100" s="47"/>
      <c r="M100" s="279"/>
      <c r="N100" s="280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380</v>
      </c>
      <c r="AU100" s="19" t="s">
        <v>92</v>
      </c>
    </row>
    <row r="101" spans="1:51" s="13" customFormat="1" ht="12">
      <c r="A101" s="13"/>
      <c r="B101" s="222"/>
      <c r="C101" s="223"/>
      <c r="D101" s="224" t="s">
        <v>171</v>
      </c>
      <c r="E101" s="225" t="s">
        <v>44</v>
      </c>
      <c r="F101" s="226" t="s">
        <v>825</v>
      </c>
      <c r="G101" s="223"/>
      <c r="H101" s="227">
        <v>110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171</v>
      </c>
      <c r="AU101" s="233" t="s">
        <v>92</v>
      </c>
      <c r="AV101" s="13" t="s">
        <v>92</v>
      </c>
      <c r="AW101" s="13" t="s">
        <v>42</v>
      </c>
      <c r="AX101" s="13" t="s">
        <v>90</v>
      </c>
      <c r="AY101" s="233" t="s">
        <v>162</v>
      </c>
    </row>
    <row r="102" spans="1:63" s="12" customFormat="1" ht="22.8" customHeight="1">
      <c r="A102" s="12"/>
      <c r="B102" s="192"/>
      <c r="C102" s="193"/>
      <c r="D102" s="194" t="s">
        <v>81</v>
      </c>
      <c r="E102" s="206" t="s">
        <v>242</v>
      </c>
      <c r="F102" s="206" t="s">
        <v>469</v>
      </c>
      <c r="G102" s="193"/>
      <c r="H102" s="193"/>
      <c r="I102" s="196"/>
      <c r="J102" s="207">
        <f>BK102</f>
        <v>0</v>
      </c>
      <c r="K102" s="193"/>
      <c r="L102" s="198"/>
      <c r="M102" s="199"/>
      <c r="N102" s="200"/>
      <c r="O102" s="200"/>
      <c r="P102" s="201">
        <f>SUM(P103:P107)</f>
        <v>0</v>
      </c>
      <c r="Q102" s="200"/>
      <c r="R102" s="201">
        <f>SUM(R103:R107)</f>
        <v>20.759292</v>
      </c>
      <c r="S102" s="200"/>
      <c r="T102" s="202">
        <f>SUM(T103:T107)</f>
        <v>0.011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3" t="s">
        <v>90</v>
      </c>
      <c r="AT102" s="204" t="s">
        <v>81</v>
      </c>
      <c r="AU102" s="204" t="s">
        <v>90</v>
      </c>
      <c r="AY102" s="203" t="s">
        <v>162</v>
      </c>
      <c r="BK102" s="205">
        <f>SUM(BK103:BK107)</f>
        <v>0</v>
      </c>
    </row>
    <row r="103" spans="1:65" s="2" customFormat="1" ht="24.15" customHeight="1">
      <c r="A103" s="41"/>
      <c r="B103" s="42"/>
      <c r="C103" s="208" t="s">
        <v>210</v>
      </c>
      <c r="D103" s="208" t="s">
        <v>165</v>
      </c>
      <c r="E103" s="210" t="s">
        <v>476</v>
      </c>
      <c r="F103" s="211" t="s">
        <v>477</v>
      </c>
      <c r="G103" s="212" t="s">
        <v>321</v>
      </c>
      <c r="H103" s="213">
        <v>102.6</v>
      </c>
      <c r="I103" s="214"/>
      <c r="J103" s="215">
        <f>ROUND(I103*H103,2)</f>
        <v>0</v>
      </c>
      <c r="K103" s="211" t="s">
        <v>168</v>
      </c>
      <c r="L103" s="47"/>
      <c r="M103" s="216" t="s">
        <v>44</v>
      </c>
      <c r="N103" s="217" t="s">
        <v>53</v>
      </c>
      <c r="O103" s="87"/>
      <c r="P103" s="218">
        <f>O103*H103</f>
        <v>0</v>
      </c>
      <c r="Q103" s="218">
        <v>0.1554</v>
      </c>
      <c r="R103" s="218">
        <f>Q103*H103</f>
        <v>15.94404</v>
      </c>
      <c r="S103" s="218">
        <v>0</v>
      </c>
      <c r="T103" s="21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0" t="s">
        <v>169</v>
      </c>
      <c r="AT103" s="220" t="s">
        <v>165</v>
      </c>
      <c r="AU103" s="220" t="s">
        <v>92</v>
      </c>
      <c r="AY103" s="19" t="s">
        <v>162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19" t="s">
        <v>90</v>
      </c>
      <c r="BK103" s="221">
        <f>ROUND(I103*H103,2)</f>
        <v>0</v>
      </c>
      <c r="BL103" s="19" t="s">
        <v>169</v>
      </c>
      <c r="BM103" s="220" t="s">
        <v>826</v>
      </c>
    </row>
    <row r="104" spans="1:65" s="2" customFormat="1" ht="16.5" customHeight="1">
      <c r="A104" s="41"/>
      <c r="B104" s="42"/>
      <c r="C104" s="267" t="s">
        <v>218</v>
      </c>
      <c r="D104" s="267" t="s">
        <v>275</v>
      </c>
      <c r="E104" s="268" t="s">
        <v>827</v>
      </c>
      <c r="F104" s="269" t="s">
        <v>828</v>
      </c>
      <c r="G104" s="270" t="s">
        <v>321</v>
      </c>
      <c r="H104" s="271">
        <v>104.652</v>
      </c>
      <c r="I104" s="272"/>
      <c r="J104" s="273">
        <f>ROUND(I104*H104,2)</f>
        <v>0</v>
      </c>
      <c r="K104" s="269" t="s">
        <v>168</v>
      </c>
      <c r="L104" s="274"/>
      <c r="M104" s="275" t="s">
        <v>44</v>
      </c>
      <c r="N104" s="276" t="s">
        <v>53</v>
      </c>
      <c r="O104" s="87"/>
      <c r="P104" s="218">
        <f>O104*H104</f>
        <v>0</v>
      </c>
      <c r="Q104" s="218">
        <v>0.046</v>
      </c>
      <c r="R104" s="218">
        <f>Q104*H104</f>
        <v>4.813992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226</v>
      </c>
      <c r="AT104" s="220" t="s">
        <v>275</v>
      </c>
      <c r="AU104" s="220" t="s">
        <v>92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169</v>
      </c>
      <c r="BM104" s="220" t="s">
        <v>829</v>
      </c>
    </row>
    <row r="105" spans="1:51" s="13" customFormat="1" ht="12">
      <c r="A105" s="13"/>
      <c r="B105" s="222"/>
      <c r="C105" s="223"/>
      <c r="D105" s="224" t="s">
        <v>171</v>
      </c>
      <c r="E105" s="223"/>
      <c r="F105" s="226" t="s">
        <v>830</v>
      </c>
      <c r="G105" s="223"/>
      <c r="H105" s="227">
        <v>104.652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171</v>
      </c>
      <c r="AU105" s="233" t="s">
        <v>92</v>
      </c>
      <c r="AV105" s="13" t="s">
        <v>92</v>
      </c>
      <c r="AW105" s="13" t="s">
        <v>4</v>
      </c>
      <c r="AX105" s="13" t="s">
        <v>90</v>
      </c>
      <c r="AY105" s="233" t="s">
        <v>162</v>
      </c>
    </row>
    <row r="106" spans="1:65" s="2" customFormat="1" ht="16.5" customHeight="1">
      <c r="A106" s="41"/>
      <c r="B106" s="42"/>
      <c r="C106" s="208" t="s">
        <v>226</v>
      </c>
      <c r="D106" s="208" t="s">
        <v>165</v>
      </c>
      <c r="E106" s="210" t="s">
        <v>831</v>
      </c>
      <c r="F106" s="211" t="s">
        <v>832</v>
      </c>
      <c r="G106" s="212" t="s">
        <v>455</v>
      </c>
      <c r="H106" s="213">
        <v>21</v>
      </c>
      <c r="I106" s="214"/>
      <c r="J106" s="215">
        <f>ROUND(I106*H106,2)</f>
        <v>0</v>
      </c>
      <c r="K106" s="211" t="s">
        <v>168</v>
      </c>
      <c r="L106" s="47"/>
      <c r="M106" s="216" t="s">
        <v>44</v>
      </c>
      <c r="N106" s="217" t="s">
        <v>53</v>
      </c>
      <c r="O106" s="87"/>
      <c r="P106" s="218">
        <f>O106*H106</f>
        <v>0</v>
      </c>
      <c r="Q106" s="218">
        <v>6E-05</v>
      </c>
      <c r="R106" s="218">
        <f>Q106*H106</f>
        <v>0.00126</v>
      </c>
      <c r="S106" s="218">
        <v>0</v>
      </c>
      <c r="T106" s="21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0" t="s">
        <v>169</v>
      </c>
      <c r="AT106" s="220" t="s">
        <v>165</v>
      </c>
      <c r="AU106" s="220" t="s">
        <v>92</v>
      </c>
      <c r="AY106" s="19" t="s">
        <v>162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19" t="s">
        <v>90</v>
      </c>
      <c r="BK106" s="221">
        <f>ROUND(I106*H106,2)</f>
        <v>0</v>
      </c>
      <c r="BL106" s="19" t="s">
        <v>169</v>
      </c>
      <c r="BM106" s="220" t="s">
        <v>833</v>
      </c>
    </row>
    <row r="107" spans="1:65" s="2" customFormat="1" ht="16.5" customHeight="1">
      <c r="A107" s="41"/>
      <c r="B107" s="42"/>
      <c r="C107" s="208" t="s">
        <v>242</v>
      </c>
      <c r="D107" s="208" t="s">
        <v>165</v>
      </c>
      <c r="E107" s="210" t="s">
        <v>834</v>
      </c>
      <c r="F107" s="211" t="s">
        <v>835</v>
      </c>
      <c r="G107" s="212" t="s">
        <v>321</v>
      </c>
      <c r="H107" s="213">
        <v>22</v>
      </c>
      <c r="I107" s="214"/>
      <c r="J107" s="215">
        <f>ROUND(I107*H107,2)</f>
        <v>0</v>
      </c>
      <c r="K107" s="211" t="s">
        <v>168</v>
      </c>
      <c r="L107" s="47"/>
      <c r="M107" s="216" t="s">
        <v>44</v>
      </c>
      <c r="N107" s="217" t="s">
        <v>53</v>
      </c>
      <c r="O107" s="87"/>
      <c r="P107" s="218">
        <f>O107*H107</f>
        <v>0</v>
      </c>
      <c r="Q107" s="218">
        <v>0</v>
      </c>
      <c r="R107" s="218">
        <f>Q107*H107</f>
        <v>0</v>
      </c>
      <c r="S107" s="218">
        <v>0.0005</v>
      </c>
      <c r="T107" s="219">
        <f>S107*H107</f>
        <v>0.011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0" t="s">
        <v>169</v>
      </c>
      <c r="AT107" s="220" t="s">
        <v>165</v>
      </c>
      <c r="AU107" s="220" t="s">
        <v>92</v>
      </c>
      <c r="AY107" s="19" t="s">
        <v>162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9" t="s">
        <v>90</v>
      </c>
      <c r="BK107" s="221">
        <f>ROUND(I107*H107,2)</f>
        <v>0</v>
      </c>
      <c r="BL107" s="19" t="s">
        <v>169</v>
      </c>
      <c r="BM107" s="220" t="s">
        <v>836</v>
      </c>
    </row>
    <row r="108" spans="1:63" s="12" customFormat="1" ht="22.8" customHeight="1">
      <c r="A108" s="12"/>
      <c r="B108" s="192"/>
      <c r="C108" s="193"/>
      <c r="D108" s="194" t="s">
        <v>81</v>
      </c>
      <c r="E108" s="206" t="s">
        <v>525</v>
      </c>
      <c r="F108" s="206" t="s">
        <v>526</v>
      </c>
      <c r="G108" s="193"/>
      <c r="H108" s="193"/>
      <c r="I108" s="196"/>
      <c r="J108" s="207">
        <f>BK108</f>
        <v>0</v>
      </c>
      <c r="K108" s="193"/>
      <c r="L108" s="198"/>
      <c r="M108" s="199"/>
      <c r="N108" s="200"/>
      <c r="O108" s="200"/>
      <c r="P108" s="201">
        <f>SUM(P109:P112)</f>
        <v>0</v>
      </c>
      <c r="Q108" s="200"/>
      <c r="R108" s="201">
        <f>SUM(R109:R112)</f>
        <v>0</v>
      </c>
      <c r="S108" s="200"/>
      <c r="T108" s="202">
        <f>SUM(T109:T112)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3" t="s">
        <v>90</v>
      </c>
      <c r="AT108" s="204" t="s">
        <v>81</v>
      </c>
      <c r="AU108" s="204" t="s">
        <v>90</v>
      </c>
      <c r="AY108" s="203" t="s">
        <v>162</v>
      </c>
      <c r="BK108" s="205">
        <f>SUM(BK109:BK112)</f>
        <v>0</v>
      </c>
    </row>
    <row r="109" spans="1:65" s="2" customFormat="1" ht="21.75" customHeight="1">
      <c r="A109" s="41"/>
      <c r="B109" s="42"/>
      <c r="C109" s="208" t="s">
        <v>249</v>
      </c>
      <c r="D109" s="208" t="s">
        <v>165</v>
      </c>
      <c r="E109" s="210" t="s">
        <v>837</v>
      </c>
      <c r="F109" s="211" t="s">
        <v>838</v>
      </c>
      <c r="G109" s="212" t="s">
        <v>121</v>
      </c>
      <c r="H109" s="213">
        <v>122.561</v>
      </c>
      <c r="I109" s="214"/>
      <c r="J109" s="215">
        <f>ROUND(I109*H109,2)</f>
        <v>0</v>
      </c>
      <c r="K109" s="211" t="s">
        <v>168</v>
      </c>
      <c r="L109" s="47"/>
      <c r="M109" s="216" t="s">
        <v>44</v>
      </c>
      <c r="N109" s="217" t="s">
        <v>53</v>
      </c>
      <c r="O109" s="87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0" t="s">
        <v>169</v>
      </c>
      <c r="AT109" s="220" t="s">
        <v>165</v>
      </c>
      <c r="AU109" s="220" t="s">
        <v>92</v>
      </c>
      <c r="AY109" s="19" t="s">
        <v>162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19" t="s">
        <v>90</v>
      </c>
      <c r="BK109" s="221">
        <f>ROUND(I109*H109,2)</f>
        <v>0</v>
      </c>
      <c r="BL109" s="19" t="s">
        <v>169</v>
      </c>
      <c r="BM109" s="220" t="s">
        <v>839</v>
      </c>
    </row>
    <row r="110" spans="1:65" s="2" customFormat="1" ht="24.15" customHeight="1">
      <c r="A110" s="41"/>
      <c r="B110" s="42"/>
      <c r="C110" s="208" t="s">
        <v>254</v>
      </c>
      <c r="D110" s="208" t="s">
        <v>165</v>
      </c>
      <c r="E110" s="210" t="s">
        <v>840</v>
      </c>
      <c r="F110" s="211" t="s">
        <v>841</v>
      </c>
      <c r="G110" s="212" t="s">
        <v>121</v>
      </c>
      <c r="H110" s="213">
        <v>2941.464</v>
      </c>
      <c r="I110" s="214"/>
      <c r="J110" s="215">
        <f>ROUND(I110*H110,2)</f>
        <v>0</v>
      </c>
      <c r="K110" s="211" t="s">
        <v>168</v>
      </c>
      <c r="L110" s="47"/>
      <c r="M110" s="216" t="s">
        <v>44</v>
      </c>
      <c r="N110" s="217" t="s">
        <v>53</v>
      </c>
      <c r="O110" s="87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0" t="s">
        <v>169</v>
      </c>
      <c r="AT110" s="220" t="s">
        <v>165</v>
      </c>
      <c r="AU110" s="220" t="s">
        <v>92</v>
      </c>
      <c r="AY110" s="19" t="s">
        <v>162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19" t="s">
        <v>90</v>
      </c>
      <c r="BK110" s="221">
        <f>ROUND(I110*H110,2)</f>
        <v>0</v>
      </c>
      <c r="BL110" s="19" t="s">
        <v>169</v>
      </c>
      <c r="BM110" s="220" t="s">
        <v>842</v>
      </c>
    </row>
    <row r="111" spans="1:51" s="13" customFormat="1" ht="12">
      <c r="A111" s="13"/>
      <c r="B111" s="222"/>
      <c r="C111" s="223"/>
      <c r="D111" s="224" t="s">
        <v>171</v>
      </c>
      <c r="E111" s="223"/>
      <c r="F111" s="226" t="s">
        <v>843</v>
      </c>
      <c r="G111" s="223"/>
      <c r="H111" s="227">
        <v>2941.464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171</v>
      </c>
      <c r="AU111" s="233" t="s">
        <v>92</v>
      </c>
      <c r="AV111" s="13" t="s">
        <v>92</v>
      </c>
      <c r="AW111" s="13" t="s">
        <v>4</v>
      </c>
      <c r="AX111" s="13" t="s">
        <v>90</v>
      </c>
      <c r="AY111" s="233" t="s">
        <v>162</v>
      </c>
    </row>
    <row r="112" spans="1:65" s="2" customFormat="1" ht="24.15" customHeight="1">
      <c r="A112" s="41"/>
      <c r="B112" s="42"/>
      <c r="C112" s="208" t="s">
        <v>259</v>
      </c>
      <c r="D112" s="208" t="s">
        <v>165</v>
      </c>
      <c r="E112" s="210" t="s">
        <v>844</v>
      </c>
      <c r="F112" s="211" t="s">
        <v>845</v>
      </c>
      <c r="G112" s="212" t="s">
        <v>121</v>
      </c>
      <c r="H112" s="213">
        <v>122.561</v>
      </c>
      <c r="I112" s="214"/>
      <c r="J112" s="215">
        <f>ROUND(I112*H112,2)</f>
        <v>0</v>
      </c>
      <c r="K112" s="211" t="s">
        <v>168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169</v>
      </c>
      <c r="AT112" s="220" t="s">
        <v>165</v>
      </c>
      <c r="AU112" s="220" t="s">
        <v>92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169</v>
      </c>
      <c r="BM112" s="220" t="s">
        <v>846</v>
      </c>
    </row>
    <row r="113" spans="1:63" s="12" customFormat="1" ht="22.8" customHeight="1">
      <c r="A113" s="12"/>
      <c r="B113" s="192"/>
      <c r="C113" s="193"/>
      <c r="D113" s="194" t="s">
        <v>81</v>
      </c>
      <c r="E113" s="206" t="s">
        <v>566</v>
      </c>
      <c r="F113" s="206" t="s">
        <v>567</v>
      </c>
      <c r="G113" s="193"/>
      <c r="H113" s="193"/>
      <c r="I113" s="196"/>
      <c r="J113" s="207">
        <f>BK113</f>
        <v>0</v>
      </c>
      <c r="K113" s="193"/>
      <c r="L113" s="198"/>
      <c r="M113" s="199"/>
      <c r="N113" s="200"/>
      <c r="O113" s="200"/>
      <c r="P113" s="201">
        <f>P114</f>
        <v>0</v>
      </c>
      <c r="Q113" s="200"/>
      <c r="R113" s="201">
        <f>R114</f>
        <v>0</v>
      </c>
      <c r="S113" s="200"/>
      <c r="T113" s="202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3" t="s">
        <v>90</v>
      </c>
      <c r="AT113" s="204" t="s">
        <v>81</v>
      </c>
      <c r="AU113" s="204" t="s">
        <v>90</v>
      </c>
      <c r="AY113" s="203" t="s">
        <v>162</v>
      </c>
      <c r="BK113" s="205">
        <f>BK114</f>
        <v>0</v>
      </c>
    </row>
    <row r="114" spans="1:65" s="2" customFormat="1" ht="24.15" customHeight="1">
      <c r="A114" s="41"/>
      <c r="B114" s="42"/>
      <c r="C114" s="208" t="s">
        <v>264</v>
      </c>
      <c r="D114" s="208" t="s">
        <v>165</v>
      </c>
      <c r="E114" s="210" t="s">
        <v>675</v>
      </c>
      <c r="F114" s="211" t="s">
        <v>676</v>
      </c>
      <c r="G114" s="212" t="s">
        <v>121</v>
      </c>
      <c r="H114" s="213">
        <v>242.699</v>
      </c>
      <c r="I114" s="214"/>
      <c r="J114" s="215">
        <f>ROUND(I114*H114,2)</f>
        <v>0</v>
      </c>
      <c r="K114" s="211" t="s">
        <v>168</v>
      </c>
      <c r="L114" s="47"/>
      <c r="M114" s="282" t="s">
        <v>44</v>
      </c>
      <c r="N114" s="283" t="s">
        <v>53</v>
      </c>
      <c r="O114" s="284"/>
      <c r="P114" s="285">
        <f>O114*H114</f>
        <v>0</v>
      </c>
      <c r="Q114" s="285">
        <v>0</v>
      </c>
      <c r="R114" s="285">
        <f>Q114*H114</f>
        <v>0</v>
      </c>
      <c r="S114" s="285">
        <v>0</v>
      </c>
      <c r="T114" s="286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0" t="s">
        <v>169</v>
      </c>
      <c r="AT114" s="220" t="s">
        <v>165</v>
      </c>
      <c r="AU114" s="220" t="s">
        <v>92</v>
      </c>
      <c r="AY114" s="19" t="s">
        <v>162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19" t="s">
        <v>90</v>
      </c>
      <c r="BK114" s="221">
        <f>ROUND(I114*H114,2)</f>
        <v>0</v>
      </c>
      <c r="BL114" s="19" t="s">
        <v>169</v>
      </c>
      <c r="BM114" s="220" t="s">
        <v>847</v>
      </c>
    </row>
    <row r="115" spans="1:31" s="2" customFormat="1" ht="6.95" customHeight="1">
      <c r="A115" s="41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47"/>
      <c r="M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</sheetData>
  <sheetProtection password="CC35" sheet="1" objects="1" scenarios="1" formatColumns="0" formatRows="0" autoFilter="0"/>
  <autoFilter ref="C86:K11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</row>
    <row r="4" spans="2:4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848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ROUND(J81,2)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ROUND((SUM(BE81:BE127)),2)</f>
        <v>0</v>
      </c>
      <c r="G33" s="41"/>
      <c r="H33" s="41"/>
      <c r="I33" s="152">
        <v>0.21</v>
      </c>
      <c r="J33" s="151">
        <f>ROUND(((SUM(BE81:BE127))*I33),2)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ROUND((SUM(BF81:BF127)),2)</f>
        <v>0</v>
      </c>
      <c r="G34" s="41"/>
      <c r="H34" s="41"/>
      <c r="I34" s="152">
        <v>0.15</v>
      </c>
      <c r="J34" s="151">
        <f>ROUND(((SUM(BF81:BF127))*I34),2)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ROUND((SUM(BG81:BG127)),2)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ROUND((SUM(BH81:BH127)),2)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ROUND((SUM(BI81:BI127)),2)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E.2-DIO - Dopravně inženýrská opatření pro III/116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139</v>
      </c>
      <c r="E60" s="172"/>
      <c r="F60" s="172"/>
      <c r="G60" s="172"/>
      <c r="H60" s="172"/>
      <c r="I60" s="172"/>
      <c r="J60" s="173">
        <f>J82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144</v>
      </c>
      <c r="E61" s="178"/>
      <c r="F61" s="178"/>
      <c r="G61" s="178"/>
      <c r="H61" s="178"/>
      <c r="I61" s="178"/>
      <c r="J61" s="179">
        <f>J83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3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6.95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3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pans="1:31" s="2" customFormat="1" ht="6.95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3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24.95" customHeight="1">
      <c r="A68" s="41"/>
      <c r="B68" s="42"/>
      <c r="C68" s="25" t="s">
        <v>147</v>
      </c>
      <c r="D68" s="43"/>
      <c r="E68" s="43"/>
      <c r="F68" s="43"/>
      <c r="G68" s="43"/>
      <c r="H68" s="43"/>
      <c r="I68" s="43"/>
      <c r="J68" s="43"/>
      <c r="K68" s="43"/>
      <c r="L68" s="13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12" customHeight="1">
      <c r="A70" s="41"/>
      <c r="B70" s="42"/>
      <c r="C70" s="34" t="s">
        <v>16</v>
      </c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6.5" customHeight="1">
      <c r="A71" s="41"/>
      <c r="B71" s="42"/>
      <c r="C71" s="43"/>
      <c r="D71" s="43"/>
      <c r="E71" s="164" t="str">
        <f>E7</f>
        <v>3 soupis prací (III/11628 Voznice, PD) - ZMĚNA 1</v>
      </c>
      <c r="F71" s="34"/>
      <c r="G71" s="34"/>
      <c r="H71" s="34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130</v>
      </c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72" t="str">
        <f>E9</f>
        <v>E.2-DIO - Dopravně inženýrská opatření pro III/116</v>
      </c>
      <c r="F73" s="43"/>
      <c r="G73" s="43"/>
      <c r="H73" s="43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22</v>
      </c>
      <c r="D75" s="43"/>
      <c r="E75" s="43"/>
      <c r="F75" s="29" t="str">
        <f>F12</f>
        <v>Voznice</v>
      </c>
      <c r="G75" s="43"/>
      <c r="H75" s="43"/>
      <c r="I75" s="34" t="s">
        <v>24</v>
      </c>
      <c r="J75" s="75" t="str">
        <f>IF(J12="","",J12)</f>
        <v>21. 4. 2023</v>
      </c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5.65" customHeight="1">
      <c r="A77" s="41"/>
      <c r="B77" s="42"/>
      <c r="C77" s="34" t="s">
        <v>30</v>
      </c>
      <c r="D77" s="43"/>
      <c r="E77" s="43"/>
      <c r="F77" s="29" t="str">
        <f>E15</f>
        <v>Krajská správa a údržba silnic Středočeského kraje</v>
      </c>
      <c r="G77" s="43"/>
      <c r="H77" s="43"/>
      <c r="I77" s="34" t="s">
        <v>38</v>
      </c>
      <c r="J77" s="39" t="str">
        <f>E21</f>
        <v>METROPROJEKT Praha a.s.</v>
      </c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5.15" customHeight="1">
      <c r="A78" s="41"/>
      <c r="B78" s="42"/>
      <c r="C78" s="34" t="s">
        <v>36</v>
      </c>
      <c r="D78" s="43"/>
      <c r="E78" s="43"/>
      <c r="F78" s="29" t="str">
        <f>IF(E18="","",E18)</f>
        <v>Vyplň údaj</v>
      </c>
      <c r="G78" s="43"/>
      <c r="H78" s="43"/>
      <c r="I78" s="34" t="s">
        <v>43</v>
      </c>
      <c r="J78" s="39" t="str">
        <f>E24</f>
        <v xml:space="preserve"> </v>
      </c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0.3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11" customFormat="1" ht="29.25" customHeight="1">
      <c r="A80" s="181"/>
      <c r="B80" s="182"/>
      <c r="C80" s="183" t="s">
        <v>148</v>
      </c>
      <c r="D80" s="184" t="s">
        <v>67</v>
      </c>
      <c r="E80" s="184" t="s">
        <v>63</v>
      </c>
      <c r="F80" s="184" t="s">
        <v>64</v>
      </c>
      <c r="G80" s="184" t="s">
        <v>149</v>
      </c>
      <c r="H80" s="184" t="s">
        <v>150</v>
      </c>
      <c r="I80" s="184" t="s">
        <v>151</v>
      </c>
      <c r="J80" s="184" t="s">
        <v>137</v>
      </c>
      <c r="K80" s="185" t="s">
        <v>152</v>
      </c>
      <c r="L80" s="186"/>
      <c r="M80" s="95" t="s">
        <v>44</v>
      </c>
      <c r="N80" s="96" t="s">
        <v>52</v>
      </c>
      <c r="O80" s="96" t="s">
        <v>153</v>
      </c>
      <c r="P80" s="96" t="s">
        <v>154</v>
      </c>
      <c r="Q80" s="96" t="s">
        <v>155</v>
      </c>
      <c r="R80" s="96" t="s">
        <v>156</v>
      </c>
      <c r="S80" s="96" t="s">
        <v>157</v>
      </c>
      <c r="T80" s="97" t="s">
        <v>158</v>
      </c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</row>
    <row r="81" spans="1:63" s="2" customFormat="1" ht="22.8" customHeight="1">
      <c r="A81" s="41"/>
      <c r="B81" s="42"/>
      <c r="C81" s="102" t="s">
        <v>159</v>
      </c>
      <c r="D81" s="43"/>
      <c r="E81" s="43"/>
      <c r="F81" s="43"/>
      <c r="G81" s="43"/>
      <c r="H81" s="43"/>
      <c r="I81" s="43"/>
      <c r="J81" s="187">
        <f>BK81</f>
        <v>0</v>
      </c>
      <c r="K81" s="43"/>
      <c r="L81" s="47"/>
      <c r="M81" s="98"/>
      <c r="N81" s="188"/>
      <c r="O81" s="99"/>
      <c r="P81" s="189">
        <f>P82</f>
        <v>0</v>
      </c>
      <c r="Q81" s="99"/>
      <c r="R81" s="189">
        <f>R82</f>
        <v>0.099495</v>
      </c>
      <c r="S81" s="99"/>
      <c r="T81" s="190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19" t="s">
        <v>81</v>
      </c>
      <c r="AU81" s="19" t="s">
        <v>138</v>
      </c>
      <c r="BK81" s="191">
        <f>BK82</f>
        <v>0</v>
      </c>
    </row>
    <row r="82" spans="1:63" s="12" customFormat="1" ht="25.9" customHeight="1">
      <c r="A82" s="12"/>
      <c r="B82" s="192"/>
      <c r="C82" s="193"/>
      <c r="D82" s="194" t="s">
        <v>81</v>
      </c>
      <c r="E82" s="195" t="s">
        <v>160</v>
      </c>
      <c r="F82" s="195" t="s">
        <v>161</v>
      </c>
      <c r="G82" s="193"/>
      <c r="H82" s="193"/>
      <c r="I82" s="196"/>
      <c r="J82" s="197">
        <f>BK82</f>
        <v>0</v>
      </c>
      <c r="K82" s="193"/>
      <c r="L82" s="198"/>
      <c r="M82" s="199"/>
      <c r="N82" s="200"/>
      <c r="O82" s="200"/>
      <c r="P82" s="201">
        <f>P83</f>
        <v>0</v>
      </c>
      <c r="Q82" s="200"/>
      <c r="R82" s="201">
        <f>R83</f>
        <v>0.099495</v>
      </c>
      <c r="S82" s="200"/>
      <c r="T82" s="202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3" t="s">
        <v>90</v>
      </c>
      <c r="AT82" s="204" t="s">
        <v>81</v>
      </c>
      <c r="AU82" s="204" t="s">
        <v>82</v>
      </c>
      <c r="AY82" s="203" t="s">
        <v>162</v>
      </c>
      <c r="BK82" s="205">
        <f>BK83</f>
        <v>0</v>
      </c>
    </row>
    <row r="83" spans="1:63" s="12" customFormat="1" ht="22.8" customHeight="1">
      <c r="A83" s="12"/>
      <c r="B83" s="192"/>
      <c r="C83" s="193"/>
      <c r="D83" s="194" t="s">
        <v>81</v>
      </c>
      <c r="E83" s="206" t="s">
        <v>242</v>
      </c>
      <c r="F83" s="206" t="s">
        <v>469</v>
      </c>
      <c r="G83" s="193"/>
      <c r="H83" s="193"/>
      <c r="I83" s="196"/>
      <c r="J83" s="207">
        <f>BK83</f>
        <v>0</v>
      </c>
      <c r="K83" s="193"/>
      <c r="L83" s="198"/>
      <c r="M83" s="199"/>
      <c r="N83" s="200"/>
      <c r="O83" s="200"/>
      <c r="P83" s="201">
        <f>SUM(P84:P127)</f>
        <v>0</v>
      </c>
      <c r="Q83" s="200"/>
      <c r="R83" s="201">
        <f>SUM(R84:R127)</f>
        <v>0.099495</v>
      </c>
      <c r="S83" s="200"/>
      <c r="T83" s="202">
        <f>SUM(T84:T127)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3" t="s">
        <v>90</v>
      </c>
      <c r="AT83" s="204" t="s">
        <v>81</v>
      </c>
      <c r="AU83" s="204" t="s">
        <v>90</v>
      </c>
      <c r="AY83" s="203" t="s">
        <v>162</v>
      </c>
      <c r="BK83" s="205">
        <f>SUM(BK84:BK127)</f>
        <v>0</v>
      </c>
    </row>
    <row r="84" spans="1:65" s="2" customFormat="1" ht="16.5" customHeight="1">
      <c r="A84" s="41"/>
      <c r="B84" s="42"/>
      <c r="C84" s="208" t="s">
        <v>90</v>
      </c>
      <c r="D84" s="208" t="s">
        <v>165</v>
      </c>
      <c r="E84" s="210" t="s">
        <v>849</v>
      </c>
      <c r="F84" s="211" t="s">
        <v>850</v>
      </c>
      <c r="G84" s="212" t="s">
        <v>455</v>
      </c>
      <c r="H84" s="213">
        <v>61</v>
      </c>
      <c r="I84" s="214"/>
      <c r="J84" s="215">
        <f>ROUND(I84*H84,2)</f>
        <v>0</v>
      </c>
      <c r="K84" s="211" t="s">
        <v>168</v>
      </c>
      <c r="L84" s="47"/>
      <c r="M84" s="216" t="s">
        <v>44</v>
      </c>
      <c r="N84" s="217" t="s">
        <v>53</v>
      </c>
      <c r="O84" s="87"/>
      <c r="P84" s="218">
        <f>O84*H84</f>
        <v>0</v>
      </c>
      <c r="Q84" s="218">
        <v>0</v>
      </c>
      <c r="R84" s="218">
        <f>Q84*H84</f>
        <v>0</v>
      </c>
      <c r="S84" s="218">
        <v>0</v>
      </c>
      <c r="T84" s="219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0" t="s">
        <v>169</v>
      </c>
      <c r="AT84" s="220" t="s">
        <v>165</v>
      </c>
      <c r="AU84" s="220" t="s">
        <v>92</v>
      </c>
      <c r="AY84" s="19" t="s">
        <v>162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19" t="s">
        <v>90</v>
      </c>
      <c r="BK84" s="221">
        <f>ROUND(I84*H84,2)</f>
        <v>0</v>
      </c>
      <c r="BL84" s="19" t="s">
        <v>169</v>
      </c>
      <c r="BM84" s="220" t="s">
        <v>851</v>
      </c>
    </row>
    <row r="85" spans="1:51" s="13" customFormat="1" ht="12">
      <c r="A85" s="13"/>
      <c r="B85" s="222"/>
      <c r="C85" s="223"/>
      <c r="D85" s="224" t="s">
        <v>171</v>
      </c>
      <c r="E85" s="225" t="s">
        <v>44</v>
      </c>
      <c r="F85" s="226" t="s">
        <v>852</v>
      </c>
      <c r="G85" s="223"/>
      <c r="H85" s="227">
        <v>55</v>
      </c>
      <c r="I85" s="228"/>
      <c r="J85" s="223"/>
      <c r="K85" s="223"/>
      <c r="L85" s="229"/>
      <c r="M85" s="230"/>
      <c r="N85" s="231"/>
      <c r="O85" s="231"/>
      <c r="P85" s="231"/>
      <c r="Q85" s="231"/>
      <c r="R85" s="231"/>
      <c r="S85" s="231"/>
      <c r="T85" s="23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3" t="s">
        <v>171</v>
      </c>
      <c r="AU85" s="233" t="s">
        <v>92</v>
      </c>
      <c r="AV85" s="13" t="s">
        <v>92</v>
      </c>
      <c r="AW85" s="13" t="s">
        <v>42</v>
      </c>
      <c r="AX85" s="13" t="s">
        <v>82</v>
      </c>
      <c r="AY85" s="233" t="s">
        <v>162</v>
      </c>
    </row>
    <row r="86" spans="1:51" s="13" customFormat="1" ht="12">
      <c r="A86" s="13"/>
      <c r="B86" s="222"/>
      <c r="C86" s="223"/>
      <c r="D86" s="224" t="s">
        <v>171</v>
      </c>
      <c r="E86" s="225" t="s">
        <v>44</v>
      </c>
      <c r="F86" s="226" t="s">
        <v>853</v>
      </c>
      <c r="G86" s="223"/>
      <c r="H86" s="227">
        <v>6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171</v>
      </c>
      <c r="AU86" s="233" t="s">
        <v>92</v>
      </c>
      <c r="AV86" s="13" t="s">
        <v>92</v>
      </c>
      <c r="AW86" s="13" t="s">
        <v>42</v>
      </c>
      <c r="AX86" s="13" t="s">
        <v>82</v>
      </c>
      <c r="AY86" s="233" t="s">
        <v>162</v>
      </c>
    </row>
    <row r="87" spans="1:51" s="14" customFormat="1" ht="12">
      <c r="A87" s="14"/>
      <c r="B87" s="234"/>
      <c r="C87" s="235"/>
      <c r="D87" s="224" t="s">
        <v>171</v>
      </c>
      <c r="E87" s="236" t="s">
        <v>44</v>
      </c>
      <c r="F87" s="237" t="s">
        <v>175</v>
      </c>
      <c r="G87" s="235"/>
      <c r="H87" s="238">
        <v>61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4" t="s">
        <v>171</v>
      </c>
      <c r="AU87" s="244" t="s">
        <v>92</v>
      </c>
      <c r="AV87" s="14" t="s">
        <v>169</v>
      </c>
      <c r="AW87" s="14" t="s">
        <v>42</v>
      </c>
      <c r="AX87" s="14" t="s">
        <v>90</v>
      </c>
      <c r="AY87" s="244" t="s">
        <v>162</v>
      </c>
    </row>
    <row r="88" spans="1:65" s="2" customFormat="1" ht="24.15" customHeight="1">
      <c r="A88" s="41"/>
      <c r="B88" s="42"/>
      <c r="C88" s="208" t="s">
        <v>92</v>
      </c>
      <c r="D88" s="208" t="s">
        <v>165</v>
      </c>
      <c r="E88" s="210" t="s">
        <v>854</v>
      </c>
      <c r="F88" s="211" t="s">
        <v>855</v>
      </c>
      <c r="G88" s="212" t="s">
        <v>455</v>
      </c>
      <c r="H88" s="213">
        <v>4538</v>
      </c>
      <c r="I88" s="214"/>
      <c r="J88" s="215">
        <f>ROUND(I88*H88,2)</f>
        <v>0</v>
      </c>
      <c r="K88" s="211" t="s">
        <v>168</v>
      </c>
      <c r="L88" s="47"/>
      <c r="M88" s="216" t="s">
        <v>44</v>
      </c>
      <c r="N88" s="217" t="s">
        <v>53</v>
      </c>
      <c r="O88" s="87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0" t="s">
        <v>169</v>
      </c>
      <c r="AT88" s="220" t="s">
        <v>165</v>
      </c>
      <c r="AU88" s="220" t="s">
        <v>92</v>
      </c>
      <c r="AY88" s="19" t="s">
        <v>162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19" t="s">
        <v>90</v>
      </c>
      <c r="BK88" s="221">
        <f>ROUND(I88*H88,2)</f>
        <v>0</v>
      </c>
      <c r="BL88" s="19" t="s">
        <v>169</v>
      </c>
      <c r="BM88" s="220" t="s">
        <v>856</v>
      </c>
    </row>
    <row r="89" spans="1:51" s="13" customFormat="1" ht="12">
      <c r="A89" s="13"/>
      <c r="B89" s="222"/>
      <c r="C89" s="223"/>
      <c r="D89" s="224" t="s">
        <v>171</v>
      </c>
      <c r="E89" s="225" t="s">
        <v>44</v>
      </c>
      <c r="F89" s="226" t="s">
        <v>857</v>
      </c>
      <c r="G89" s="223"/>
      <c r="H89" s="227">
        <v>4125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171</v>
      </c>
      <c r="AU89" s="233" t="s">
        <v>92</v>
      </c>
      <c r="AV89" s="13" t="s">
        <v>92</v>
      </c>
      <c r="AW89" s="13" t="s">
        <v>42</v>
      </c>
      <c r="AX89" s="13" t="s">
        <v>82</v>
      </c>
      <c r="AY89" s="233" t="s">
        <v>162</v>
      </c>
    </row>
    <row r="90" spans="1:51" s="13" customFormat="1" ht="12">
      <c r="A90" s="13"/>
      <c r="B90" s="222"/>
      <c r="C90" s="223"/>
      <c r="D90" s="224" t="s">
        <v>171</v>
      </c>
      <c r="E90" s="225" t="s">
        <v>44</v>
      </c>
      <c r="F90" s="226" t="s">
        <v>858</v>
      </c>
      <c r="G90" s="223"/>
      <c r="H90" s="227">
        <v>413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171</v>
      </c>
      <c r="AU90" s="233" t="s">
        <v>92</v>
      </c>
      <c r="AV90" s="13" t="s">
        <v>92</v>
      </c>
      <c r="AW90" s="13" t="s">
        <v>42</v>
      </c>
      <c r="AX90" s="13" t="s">
        <v>82</v>
      </c>
      <c r="AY90" s="233" t="s">
        <v>162</v>
      </c>
    </row>
    <row r="91" spans="1:51" s="14" customFormat="1" ht="12">
      <c r="A91" s="14"/>
      <c r="B91" s="234"/>
      <c r="C91" s="235"/>
      <c r="D91" s="224" t="s">
        <v>171</v>
      </c>
      <c r="E91" s="236" t="s">
        <v>44</v>
      </c>
      <c r="F91" s="237" t="s">
        <v>175</v>
      </c>
      <c r="G91" s="235"/>
      <c r="H91" s="238">
        <v>4538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171</v>
      </c>
      <c r="AU91" s="244" t="s">
        <v>92</v>
      </c>
      <c r="AV91" s="14" t="s">
        <v>169</v>
      </c>
      <c r="AW91" s="14" t="s">
        <v>42</v>
      </c>
      <c r="AX91" s="14" t="s">
        <v>90</v>
      </c>
      <c r="AY91" s="244" t="s">
        <v>162</v>
      </c>
    </row>
    <row r="92" spans="1:65" s="2" customFormat="1" ht="21.75" customHeight="1">
      <c r="A92" s="41"/>
      <c r="B92" s="42"/>
      <c r="C92" s="208" t="s">
        <v>191</v>
      </c>
      <c r="D92" s="208" t="s">
        <v>165</v>
      </c>
      <c r="E92" s="210" t="s">
        <v>859</v>
      </c>
      <c r="F92" s="211" t="s">
        <v>860</v>
      </c>
      <c r="G92" s="212" t="s">
        <v>455</v>
      </c>
      <c r="H92" s="213">
        <v>78</v>
      </c>
      <c r="I92" s="214"/>
      <c r="J92" s="215">
        <f>ROUND(I92*H92,2)</f>
        <v>0</v>
      </c>
      <c r="K92" s="211" t="s">
        <v>168</v>
      </c>
      <c r="L92" s="47"/>
      <c r="M92" s="216" t="s">
        <v>44</v>
      </c>
      <c r="N92" s="217" t="s">
        <v>53</v>
      </c>
      <c r="O92" s="87"/>
      <c r="P92" s="218">
        <f>O92*H92</f>
        <v>0</v>
      </c>
      <c r="Q92" s="218">
        <v>0</v>
      </c>
      <c r="R92" s="218">
        <f>Q92*H92</f>
        <v>0</v>
      </c>
      <c r="S92" s="218">
        <v>0</v>
      </c>
      <c r="T92" s="219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0" t="s">
        <v>169</v>
      </c>
      <c r="AT92" s="220" t="s">
        <v>165</v>
      </c>
      <c r="AU92" s="220" t="s">
        <v>92</v>
      </c>
      <c r="AY92" s="19" t="s">
        <v>162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9" t="s">
        <v>90</v>
      </c>
      <c r="BK92" s="221">
        <f>ROUND(I92*H92,2)</f>
        <v>0</v>
      </c>
      <c r="BL92" s="19" t="s">
        <v>169</v>
      </c>
      <c r="BM92" s="220" t="s">
        <v>861</v>
      </c>
    </row>
    <row r="93" spans="1:51" s="13" customFormat="1" ht="12">
      <c r="A93" s="13"/>
      <c r="B93" s="222"/>
      <c r="C93" s="223"/>
      <c r="D93" s="224" t="s">
        <v>171</v>
      </c>
      <c r="E93" s="225" t="s">
        <v>44</v>
      </c>
      <c r="F93" s="226" t="s">
        <v>862</v>
      </c>
      <c r="G93" s="223"/>
      <c r="H93" s="227">
        <v>71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171</v>
      </c>
      <c r="AU93" s="233" t="s">
        <v>92</v>
      </c>
      <c r="AV93" s="13" t="s">
        <v>92</v>
      </c>
      <c r="AW93" s="13" t="s">
        <v>42</v>
      </c>
      <c r="AX93" s="13" t="s">
        <v>82</v>
      </c>
      <c r="AY93" s="233" t="s">
        <v>162</v>
      </c>
    </row>
    <row r="94" spans="1:51" s="13" customFormat="1" ht="12">
      <c r="A94" s="13"/>
      <c r="B94" s="222"/>
      <c r="C94" s="223"/>
      <c r="D94" s="224" t="s">
        <v>171</v>
      </c>
      <c r="E94" s="225" t="s">
        <v>44</v>
      </c>
      <c r="F94" s="226" t="s">
        <v>863</v>
      </c>
      <c r="G94" s="223"/>
      <c r="H94" s="227">
        <v>7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171</v>
      </c>
      <c r="AU94" s="233" t="s">
        <v>92</v>
      </c>
      <c r="AV94" s="13" t="s">
        <v>92</v>
      </c>
      <c r="AW94" s="13" t="s">
        <v>42</v>
      </c>
      <c r="AX94" s="13" t="s">
        <v>82</v>
      </c>
      <c r="AY94" s="233" t="s">
        <v>162</v>
      </c>
    </row>
    <row r="95" spans="1:51" s="14" customFormat="1" ht="12">
      <c r="A95" s="14"/>
      <c r="B95" s="234"/>
      <c r="C95" s="235"/>
      <c r="D95" s="224" t="s">
        <v>171</v>
      </c>
      <c r="E95" s="236" t="s">
        <v>44</v>
      </c>
      <c r="F95" s="237" t="s">
        <v>175</v>
      </c>
      <c r="G95" s="235"/>
      <c r="H95" s="238">
        <v>78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171</v>
      </c>
      <c r="AU95" s="244" t="s">
        <v>92</v>
      </c>
      <c r="AV95" s="14" t="s">
        <v>169</v>
      </c>
      <c r="AW95" s="14" t="s">
        <v>42</v>
      </c>
      <c r="AX95" s="14" t="s">
        <v>90</v>
      </c>
      <c r="AY95" s="244" t="s">
        <v>162</v>
      </c>
    </row>
    <row r="96" spans="1:65" s="2" customFormat="1" ht="21.75" customHeight="1">
      <c r="A96" s="41"/>
      <c r="B96" s="42"/>
      <c r="C96" s="208" t="s">
        <v>169</v>
      </c>
      <c r="D96" s="208" t="s">
        <v>165</v>
      </c>
      <c r="E96" s="210" t="s">
        <v>864</v>
      </c>
      <c r="F96" s="211" t="s">
        <v>865</v>
      </c>
      <c r="G96" s="212" t="s">
        <v>455</v>
      </c>
      <c r="H96" s="213">
        <v>79</v>
      </c>
      <c r="I96" s="214"/>
      <c r="J96" s="215">
        <f>ROUND(I96*H96,2)</f>
        <v>0</v>
      </c>
      <c r="K96" s="211" t="s">
        <v>168</v>
      </c>
      <c r="L96" s="47"/>
      <c r="M96" s="216" t="s">
        <v>44</v>
      </c>
      <c r="N96" s="217" t="s">
        <v>53</v>
      </c>
      <c r="O96" s="87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0" t="s">
        <v>169</v>
      </c>
      <c r="AT96" s="220" t="s">
        <v>165</v>
      </c>
      <c r="AU96" s="220" t="s">
        <v>92</v>
      </c>
      <c r="AY96" s="19" t="s">
        <v>162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90</v>
      </c>
      <c r="BK96" s="221">
        <f>ROUND(I96*H96,2)</f>
        <v>0</v>
      </c>
      <c r="BL96" s="19" t="s">
        <v>169</v>
      </c>
      <c r="BM96" s="220" t="s">
        <v>866</v>
      </c>
    </row>
    <row r="97" spans="1:51" s="13" customFormat="1" ht="12">
      <c r="A97" s="13"/>
      <c r="B97" s="222"/>
      <c r="C97" s="223"/>
      <c r="D97" s="224" t="s">
        <v>171</v>
      </c>
      <c r="E97" s="225" t="s">
        <v>44</v>
      </c>
      <c r="F97" s="226" t="s">
        <v>867</v>
      </c>
      <c r="G97" s="223"/>
      <c r="H97" s="227">
        <v>72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171</v>
      </c>
      <c r="AU97" s="233" t="s">
        <v>92</v>
      </c>
      <c r="AV97" s="13" t="s">
        <v>92</v>
      </c>
      <c r="AW97" s="13" t="s">
        <v>42</v>
      </c>
      <c r="AX97" s="13" t="s">
        <v>82</v>
      </c>
      <c r="AY97" s="233" t="s">
        <v>162</v>
      </c>
    </row>
    <row r="98" spans="1:51" s="13" customFormat="1" ht="12">
      <c r="A98" s="13"/>
      <c r="B98" s="222"/>
      <c r="C98" s="223"/>
      <c r="D98" s="224" t="s">
        <v>171</v>
      </c>
      <c r="E98" s="225" t="s">
        <v>44</v>
      </c>
      <c r="F98" s="226" t="s">
        <v>863</v>
      </c>
      <c r="G98" s="223"/>
      <c r="H98" s="227">
        <v>7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171</v>
      </c>
      <c r="AU98" s="233" t="s">
        <v>92</v>
      </c>
      <c r="AV98" s="13" t="s">
        <v>92</v>
      </c>
      <c r="AW98" s="13" t="s">
        <v>42</v>
      </c>
      <c r="AX98" s="13" t="s">
        <v>82</v>
      </c>
      <c r="AY98" s="233" t="s">
        <v>162</v>
      </c>
    </row>
    <row r="99" spans="1:51" s="14" customFormat="1" ht="12">
      <c r="A99" s="14"/>
      <c r="B99" s="234"/>
      <c r="C99" s="235"/>
      <c r="D99" s="224" t="s">
        <v>171</v>
      </c>
      <c r="E99" s="236" t="s">
        <v>44</v>
      </c>
      <c r="F99" s="237" t="s">
        <v>175</v>
      </c>
      <c r="G99" s="235"/>
      <c r="H99" s="238">
        <v>79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171</v>
      </c>
      <c r="AU99" s="244" t="s">
        <v>92</v>
      </c>
      <c r="AV99" s="14" t="s">
        <v>169</v>
      </c>
      <c r="AW99" s="14" t="s">
        <v>42</v>
      </c>
      <c r="AX99" s="14" t="s">
        <v>90</v>
      </c>
      <c r="AY99" s="244" t="s">
        <v>162</v>
      </c>
    </row>
    <row r="100" spans="1:65" s="2" customFormat="1" ht="24.15" customHeight="1">
      <c r="A100" s="41"/>
      <c r="B100" s="42"/>
      <c r="C100" s="208" t="s">
        <v>203</v>
      </c>
      <c r="D100" s="208" t="s">
        <v>165</v>
      </c>
      <c r="E100" s="210" t="s">
        <v>868</v>
      </c>
      <c r="F100" s="211" t="s">
        <v>869</v>
      </c>
      <c r="G100" s="212" t="s">
        <v>455</v>
      </c>
      <c r="H100" s="213">
        <v>5858</v>
      </c>
      <c r="I100" s="214"/>
      <c r="J100" s="215">
        <f>ROUND(I100*H100,2)</f>
        <v>0</v>
      </c>
      <c r="K100" s="211" t="s">
        <v>168</v>
      </c>
      <c r="L100" s="47"/>
      <c r="M100" s="216" t="s">
        <v>44</v>
      </c>
      <c r="N100" s="217" t="s">
        <v>53</v>
      </c>
      <c r="O100" s="87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0" t="s">
        <v>169</v>
      </c>
      <c r="AT100" s="220" t="s">
        <v>165</v>
      </c>
      <c r="AU100" s="220" t="s">
        <v>92</v>
      </c>
      <c r="AY100" s="19" t="s">
        <v>162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9" t="s">
        <v>90</v>
      </c>
      <c r="BK100" s="221">
        <f>ROUND(I100*H100,2)</f>
        <v>0</v>
      </c>
      <c r="BL100" s="19" t="s">
        <v>169</v>
      </c>
      <c r="BM100" s="220" t="s">
        <v>870</v>
      </c>
    </row>
    <row r="101" spans="1:51" s="13" customFormat="1" ht="12">
      <c r="A101" s="13"/>
      <c r="B101" s="222"/>
      <c r="C101" s="223"/>
      <c r="D101" s="224" t="s">
        <v>171</v>
      </c>
      <c r="E101" s="225" t="s">
        <v>44</v>
      </c>
      <c r="F101" s="226" t="s">
        <v>871</v>
      </c>
      <c r="G101" s="223"/>
      <c r="H101" s="227">
        <v>5325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171</v>
      </c>
      <c r="AU101" s="233" t="s">
        <v>92</v>
      </c>
      <c r="AV101" s="13" t="s">
        <v>92</v>
      </c>
      <c r="AW101" s="13" t="s">
        <v>42</v>
      </c>
      <c r="AX101" s="13" t="s">
        <v>82</v>
      </c>
      <c r="AY101" s="233" t="s">
        <v>162</v>
      </c>
    </row>
    <row r="102" spans="1:51" s="13" customFormat="1" ht="12">
      <c r="A102" s="13"/>
      <c r="B102" s="222"/>
      <c r="C102" s="223"/>
      <c r="D102" s="224" t="s">
        <v>171</v>
      </c>
      <c r="E102" s="225" t="s">
        <v>44</v>
      </c>
      <c r="F102" s="226" t="s">
        <v>872</v>
      </c>
      <c r="G102" s="223"/>
      <c r="H102" s="227">
        <v>533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171</v>
      </c>
      <c r="AU102" s="233" t="s">
        <v>92</v>
      </c>
      <c r="AV102" s="13" t="s">
        <v>92</v>
      </c>
      <c r="AW102" s="13" t="s">
        <v>42</v>
      </c>
      <c r="AX102" s="13" t="s">
        <v>82</v>
      </c>
      <c r="AY102" s="233" t="s">
        <v>162</v>
      </c>
    </row>
    <row r="103" spans="1:51" s="14" customFormat="1" ht="12">
      <c r="A103" s="14"/>
      <c r="B103" s="234"/>
      <c r="C103" s="235"/>
      <c r="D103" s="224" t="s">
        <v>171</v>
      </c>
      <c r="E103" s="236" t="s">
        <v>44</v>
      </c>
      <c r="F103" s="237" t="s">
        <v>175</v>
      </c>
      <c r="G103" s="235"/>
      <c r="H103" s="238">
        <v>5858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171</v>
      </c>
      <c r="AU103" s="244" t="s">
        <v>92</v>
      </c>
      <c r="AV103" s="14" t="s">
        <v>169</v>
      </c>
      <c r="AW103" s="14" t="s">
        <v>42</v>
      </c>
      <c r="AX103" s="14" t="s">
        <v>90</v>
      </c>
      <c r="AY103" s="244" t="s">
        <v>162</v>
      </c>
    </row>
    <row r="104" spans="1:65" s="2" customFormat="1" ht="24.15" customHeight="1">
      <c r="A104" s="41"/>
      <c r="B104" s="42"/>
      <c r="C104" s="208" t="s">
        <v>210</v>
      </c>
      <c r="D104" s="208" t="s">
        <v>165</v>
      </c>
      <c r="E104" s="210" t="s">
        <v>873</v>
      </c>
      <c r="F104" s="211" t="s">
        <v>874</v>
      </c>
      <c r="G104" s="212" t="s">
        <v>455</v>
      </c>
      <c r="H104" s="213">
        <v>17820</v>
      </c>
      <c r="I104" s="214"/>
      <c r="J104" s="215">
        <f>ROUND(I104*H104,2)</f>
        <v>0</v>
      </c>
      <c r="K104" s="211" t="s">
        <v>168</v>
      </c>
      <c r="L104" s="47"/>
      <c r="M104" s="216" t="s">
        <v>44</v>
      </c>
      <c r="N104" s="217" t="s">
        <v>53</v>
      </c>
      <c r="O104" s="87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169</v>
      </c>
      <c r="AT104" s="220" t="s">
        <v>165</v>
      </c>
      <c r="AU104" s="220" t="s">
        <v>92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169</v>
      </c>
      <c r="BM104" s="220" t="s">
        <v>875</v>
      </c>
    </row>
    <row r="105" spans="1:51" s="13" customFormat="1" ht="12">
      <c r="A105" s="13"/>
      <c r="B105" s="222"/>
      <c r="C105" s="223"/>
      <c r="D105" s="224" t="s">
        <v>171</v>
      </c>
      <c r="E105" s="225" t="s">
        <v>44</v>
      </c>
      <c r="F105" s="226" t="s">
        <v>876</v>
      </c>
      <c r="G105" s="223"/>
      <c r="H105" s="227">
        <v>16200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171</v>
      </c>
      <c r="AU105" s="233" t="s">
        <v>92</v>
      </c>
      <c r="AV105" s="13" t="s">
        <v>92</v>
      </c>
      <c r="AW105" s="13" t="s">
        <v>42</v>
      </c>
      <c r="AX105" s="13" t="s">
        <v>82</v>
      </c>
      <c r="AY105" s="233" t="s">
        <v>162</v>
      </c>
    </row>
    <row r="106" spans="1:51" s="13" customFormat="1" ht="12">
      <c r="A106" s="13"/>
      <c r="B106" s="222"/>
      <c r="C106" s="223"/>
      <c r="D106" s="224" t="s">
        <v>171</v>
      </c>
      <c r="E106" s="225" t="s">
        <v>44</v>
      </c>
      <c r="F106" s="226" t="s">
        <v>877</v>
      </c>
      <c r="G106" s="223"/>
      <c r="H106" s="227">
        <v>1620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171</v>
      </c>
      <c r="AU106" s="233" t="s">
        <v>92</v>
      </c>
      <c r="AV106" s="13" t="s">
        <v>92</v>
      </c>
      <c r="AW106" s="13" t="s">
        <v>42</v>
      </c>
      <c r="AX106" s="13" t="s">
        <v>82</v>
      </c>
      <c r="AY106" s="233" t="s">
        <v>162</v>
      </c>
    </row>
    <row r="107" spans="1:51" s="14" customFormat="1" ht="12">
      <c r="A107" s="14"/>
      <c r="B107" s="234"/>
      <c r="C107" s="235"/>
      <c r="D107" s="224" t="s">
        <v>171</v>
      </c>
      <c r="E107" s="236" t="s">
        <v>44</v>
      </c>
      <c r="F107" s="237" t="s">
        <v>175</v>
      </c>
      <c r="G107" s="235"/>
      <c r="H107" s="238">
        <v>17820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171</v>
      </c>
      <c r="AU107" s="244" t="s">
        <v>92</v>
      </c>
      <c r="AV107" s="14" t="s">
        <v>169</v>
      </c>
      <c r="AW107" s="14" t="s">
        <v>42</v>
      </c>
      <c r="AX107" s="14" t="s">
        <v>90</v>
      </c>
      <c r="AY107" s="244" t="s">
        <v>162</v>
      </c>
    </row>
    <row r="108" spans="1:65" s="2" customFormat="1" ht="16.5" customHeight="1">
      <c r="A108" s="41"/>
      <c r="B108" s="42"/>
      <c r="C108" s="208" t="s">
        <v>218</v>
      </c>
      <c r="D108" s="208" t="s">
        <v>165</v>
      </c>
      <c r="E108" s="210" t="s">
        <v>878</v>
      </c>
      <c r="F108" s="211" t="s">
        <v>879</v>
      </c>
      <c r="G108" s="212" t="s">
        <v>455</v>
      </c>
      <c r="H108" s="213">
        <v>13</v>
      </c>
      <c r="I108" s="214"/>
      <c r="J108" s="215">
        <f>ROUND(I108*H108,2)</f>
        <v>0</v>
      </c>
      <c r="K108" s="211" t="s">
        <v>168</v>
      </c>
      <c r="L108" s="47"/>
      <c r="M108" s="216" t="s">
        <v>44</v>
      </c>
      <c r="N108" s="217" t="s">
        <v>53</v>
      </c>
      <c r="O108" s="87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0" t="s">
        <v>169</v>
      </c>
      <c r="AT108" s="220" t="s">
        <v>165</v>
      </c>
      <c r="AU108" s="220" t="s">
        <v>92</v>
      </c>
      <c r="AY108" s="19" t="s">
        <v>162</v>
      </c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19" t="s">
        <v>90</v>
      </c>
      <c r="BK108" s="221">
        <f>ROUND(I108*H108,2)</f>
        <v>0</v>
      </c>
      <c r="BL108" s="19" t="s">
        <v>169</v>
      </c>
      <c r="BM108" s="220" t="s">
        <v>880</v>
      </c>
    </row>
    <row r="109" spans="1:51" s="13" customFormat="1" ht="12">
      <c r="A109" s="13"/>
      <c r="B109" s="222"/>
      <c r="C109" s="223"/>
      <c r="D109" s="224" t="s">
        <v>171</v>
      </c>
      <c r="E109" s="225" t="s">
        <v>44</v>
      </c>
      <c r="F109" s="226" t="s">
        <v>881</v>
      </c>
      <c r="G109" s="223"/>
      <c r="H109" s="227">
        <v>12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171</v>
      </c>
      <c r="AU109" s="233" t="s">
        <v>92</v>
      </c>
      <c r="AV109" s="13" t="s">
        <v>92</v>
      </c>
      <c r="AW109" s="13" t="s">
        <v>42</v>
      </c>
      <c r="AX109" s="13" t="s">
        <v>82</v>
      </c>
      <c r="AY109" s="233" t="s">
        <v>162</v>
      </c>
    </row>
    <row r="110" spans="1:51" s="13" customFormat="1" ht="12">
      <c r="A110" s="13"/>
      <c r="B110" s="222"/>
      <c r="C110" s="223"/>
      <c r="D110" s="224" t="s">
        <v>171</v>
      </c>
      <c r="E110" s="225" t="s">
        <v>44</v>
      </c>
      <c r="F110" s="226" t="s">
        <v>882</v>
      </c>
      <c r="G110" s="223"/>
      <c r="H110" s="227">
        <v>1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171</v>
      </c>
      <c r="AU110" s="233" t="s">
        <v>92</v>
      </c>
      <c r="AV110" s="13" t="s">
        <v>92</v>
      </c>
      <c r="AW110" s="13" t="s">
        <v>42</v>
      </c>
      <c r="AX110" s="13" t="s">
        <v>82</v>
      </c>
      <c r="AY110" s="233" t="s">
        <v>162</v>
      </c>
    </row>
    <row r="111" spans="1:51" s="14" customFormat="1" ht="12">
      <c r="A111" s="14"/>
      <c r="B111" s="234"/>
      <c r="C111" s="235"/>
      <c r="D111" s="224" t="s">
        <v>171</v>
      </c>
      <c r="E111" s="236" t="s">
        <v>44</v>
      </c>
      <c r="F111" s="237" t="s">
        <v>175</v>
      </c>
      <c r="G111" s="235"/>
      <c r="H111" s="238">
        <v>13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171</v>
      </c>
      <c r="AU111" s="244" t="s">
        <v>92</v>
      </c>
      <c r="AV111" s="14" t="s">
        <v>169</v>
      </c>
      <c r="AW111" s="14" t="s">
        <v>42</v>
      </c>
      <c r="AX111" s="14" t="s">
        <v>90</v>
      </c>
      <c r="AY111" s="244" t="s">
        <v>162</v>
      </c>
    </row>
    <row r="112" spans="1:65" s="2" customFormat="1" ht="24.15" customHeight="1">
      <c r="A112" s="41"/>
      <c r="B112" s="42"/>
      <c r="C112" s="208" t="s">
        <v>226</v>
      </c>
      <c r="D112" s="208" t="s">
        <v>165</v>
      </c>
      <c r="E112" s="210" t="s">
        <v>883</v>
      </c>
      <c r="F112" s="211" t="s">
        <v>884</v>
      </c>
      <c r="G112" s="212" t="s">
        <v>455</v>
      </c>
      <c r="H112" s="213">
        <v>703</v>
      </c>
      <c r="I112" s="214"/>
      <c r="J112" s="215">
        <f>ROUND(I112*H112,2)</f>
        <v>0</v>
      </c>
      <c r="K112" s="211" t="s">
        <v>168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169</v>
      </c>
      <c r="AT112" s="220" t="s">
        <v>165</v>
      </c>
      <c r="AU112" s="220" t="s">
        <v>92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169</v>
      </c>
      <c r="BM112" s="220" t="s">
        <v>885</v>
      </c>
    </row>
    <row r="113" spans="1:51" s="13" customFormat="1" ht="12">
      <c r="A113" s="13"/>
      <c r="B113" s="222"/>
      <c r="C113" s="223"/>
      <c r="D113" s="224" t="s">
        <v>171</v>
      </c>
      <c r="E113" s="225" t="s">
        <v>44</v>
      </c>
      <c r="F113" s="226" t="s">
        <v>886</v>
      </c>
      <c r="G113" s="223"/>
      <c r="H113" s="227">
        <v>639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171</v>
      </c>
      <c r="AU113" s="233" t="s">
        <v>92</v>
      </c>
      <c r="AV113" s="13" t="s">
        <v>92</v>
      </c>
      <c r="AW113" s="13" t="s">
        <v>42</v>
      </c>
      <c r="AX113" s="13" t="s">
        <v>82</v>
      </c>
      <c r="AY113" s="233" t="s">
        <v>162</v>
      </c>
    </row>
    <row r="114" spans="1:51" s="13" customFormat="1" ht="12">
      <c r="A114" s="13"/>
      <c r="B114" s="222"/>
      <c r="C114" s="223"/>
      <c r="D114" s="224" t="s">
        <v>171</v>
      </c>
      <c r="E114" s="225" t="s">
        <v>44</v>
      </c>
      <c r="F114" s="226" t="s">
        <v>887</v>
      </c>
      <c r="G114" s="223"/>
      <c r="H114" s="227">
        <v>64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171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162</v>
      </c>
    </row>
    <row r="115" spans="1:51" s="14" customFormat="1" ht="12">
      <c r="A115" s="14"/>
      <c r="B115" s="234"/>
      <c r="C115" s="235"/>
      <c r="D115" s="224" t="s">
        <v>171</v>
      </c>
      <c r="E115" s="236" t="s">
        <v>44</v>
      </c>
      <c r="F115" s="237" t="s">
        <v>175</v>
      </c>
      <c r="G115" s="235"/>
      <c r="H115" s="238">
        <v>703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171</v>
      </c>
      <c r="AU115" s="244" t="s">
        <v>92</v>
      </c>
      <c r="AV115" s="14" t="s">
        <v>169</v>
      </c>
      <c r="AW115" s="14" t="s">
        <v>42</v>
      </c>
      <c r="AX115" s="14" t="s">
        <v>90</v>
      </c>
      <c r="AY115" s="244" t="s">
        <v>162</v>
      </c>
    </row>
    <row r="116" spans="1:65" s="2" customFormat="1" ht="16.5" customHeight="1">
      <c r="A116" s="41"/>
      <c r="B116" s="42"/>
      <c r="C116" s="208" t="s">
        <v>242</v>
      </c>
      <c r="D116" s="208" t="s">
        <v>165</v>
      </c>
      <c r="E116" s="210" t="s">
        <v>888</v>
      </c>
      <c r="F116" s="211" t="s">
        <v>889</v>
      </c>
      <c r="G116" s="212" t="s">
        <v>455</v>
      </c>
      <c r="H116" s="213">
        <v>73</v>
      </c>
      <c r="I116" s="214"/>
      <c r="J116" s="215">
        <f>ROUND(I116*H116,2)</f>
        <v>0</v>
      </c>
      <c r="K116" s="211" t="s">
        <v>168</v>
      </c>
      <c r="L116" s="47"/>
      <c r="M116" s="216" t="s">
        <v>44</v>
      </c>
      <c r="N116" s="217" t="s">
        <v>53</v>
      </c>
      <c r="O116" s="87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0" t="s">
        <v>169</v>
      </c>
      <c r="AT116" s="220" t="s">
        <v>165</v>
      </c>
      <c r="AU116" s="220" t="s">
        <v>92</v>
      </c>
      <c r="AY116" s="19" t="s">
        <v>162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19" t="s">
        <v>90</v>
      </c>
      <c r="BK116" s="221">
        <f>ROUND(I116*H116,2)</f>
        <v>0</v>
      </c>
      <c r="BL116" s="19" t="s">
        <v>169</v>
      </c>
      <c r="BM116" s="220" t="s">
        <v>890</v>
      </c>
    </row>
    <row r="117" spans="1:51" s="13" customFormat="1" ht="12">
      <c r="A117" s="13"/>
      <c r="B117" s="222"/>
      <c r="C117" s="223"/>
      <c r="D117" s="224" t="s">
        <v>171</v>
      </c>
      <c r="E117" s="225" t="s">
        <v>44</v>
      </c>
      <c r="F117" s="226" t="s">
        <v>891</v>
      </c>
      <c r="G117" s="223"/>
      <c r="H117" s="227">
        <v>66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171</v>
      </c>
      <c r="AU117" s="233" t="s">
        <v>92</v>
      </c>
      <c r="AV117" s="13" t="s">
        <v>92</v>
      </c>
      <c r="AW117" s="13" t="s">
        <v>42</v>
      </c>
      <c r="AX117" s="13" t="s">
        <v>82</v>
      </c>
      <c r="AY117" s="233" t="s">
        <v>162</v>
      </c>
    </row>
    <row r="118" spans="1:51" s="13" customFormat="1" ht="12">
      <c r="A118" s="13"/>
      <c r="B118" s="222"/>
      <c r="C118" s="223"/>
      <c r="D118" s="224" t="s">
        <v>171</v>
      </c>
      <c r="E118" s="225" t="s">
        <v>44</v>
      </c>
      <c r="F118" s="226" t="s">
        <v>863</v>
      </c>
      <c r="G118" s="223"/>
      <c r="H118" s="227">
        <v>7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171</v>
      </c>
      <c r="AU118" s="233" t="s">
        <v>92</v>
      </c>
      <c r="AV118" s="13" t="s">
        <v>92</v>
      </c>
      <c r="AW118" s="13" t="s">
        <v>42</v>
      </c>
      <c r="AX118" s="13" t="s">
        <v>82</v>
      </c>
      <c r="AY118" s="233" t="s">
        <v>162</v>
      </c>
    </row>
    <row r="119" spans="1:51" s="14" customFormat="1" ht="12">
      <c r="A119" s="14"/>
      <c r="B119" s="234"/>
      <c r="C119" s="235"/>
      <c r="D119" s="224" t="s">
        <v>171</v>
      </c>
      <c r="E119" s="236" t="s">
        <v>44</v>
      </c>
      <c r="F119" s="237" t="s">
        <v>175</v>
      </c>
      <c r="G119" s="235"/>
      <c r="H119" s="238">
        <v>73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171</v>
      </c>
      <c r="AU119" s="244" t="s">
        <v>92</v>
      </c>
      <c r="AV119" s="14" t="s">
        <v>169</v>
      </c>
      <c r="AW119" s="14" t="s">
        <v>42</v>
      </c>
      <c r="AX119" s="14" t="s">
        <v>90</v>
      </c>
      <c r="AY119" s="244" t="s">
        <v>162</v>
      </c>
    </row>
    <row r="120" spans="1:65" s="2" customFormat="1" ht="24.15" customHeight="1">
      <c r="A120" s="41"/>
      <c r="B120" s="42"/>
      <c r="C120" s="208" t="s">
        <v>249</v>
      </c>
      <c r="D120" s="208" t="s">
        <v>165</v>
      </c>
      <c r="E120" s="210" t="s">
        <v>892</v>
      </c>
      <c r="F120" s="211" t="s">
        <v>893</v>
      </c>
      <c r="G120" s="212" t="s">
        <v>455</v>
      </c>
      <c r="H120" s="213">
        <v>3267</v>
      </c>
      <c r="I120" s="214"/>
      <c r="J120" s="215">
        <f>ROUND(I120*H120,2)</f>
        <v>0</v>
      </c>
      <c r="K120" s="211" t="s">
        <v>168</v>
      </c>
      <c r="L120" s="47"/>
      <c r="M120" s="216" t="s">
        <v>44</v>
      </c>
      <c r="N120" s="217" t="s">
        <v>53</v>
      </c>
      <c r="O120" s="87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0" t="s">
        <v>169</v>
      </c>
      <c r="AT120" s="220" t="s">
        <v>165</v>
      </c>
      <c r="AU120" s="220" t="s">
        <v>92</v>
      </c>
      <c r="AY120" s="19" t="s">
        <v>162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19" t="s">
        <v>90</v>
      </c>
      <c r="BK120" s="221">
        <f>ROUND(I120*H120,2)</f>
        <v>0</v>
      </c>
      <c r="BL120" s="19" t="s">
        <v>169</v>
      </c>
      <c r="BM120" s="220" t="s">
        <v>894</v>
      </c>
    </row>
    <row r="121" spans="1:51" s="13" customFormat="1" ht="12">
      <c r="A121" s="13"/>
      <c r="B121" s="222"/>
      <c r="C121" s="223"/>
      <c r="D121" s="224" t="s">
        <v>171</v>
      </c>
      <c r="E121" s="225" t="s">
        <v>44</v>
      </c>
      <c r="F121" s="226" t="s">
        <v>895</v>
      </c>
      <c r="G121" s="223"/>
      <c r="H121" s="227">
        <v>2970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171</v>
      </c>
      <c r="AU121" s="233" t="s">
        <v>92</v>
      </c>
      <c r="AV121" s="13" t="s">
        <v>92</v>
      </c>
      <c r="AW121" s="13" t="s">
        <v>42</v>
      </c>
      <c r="AX121" s="13" t="s">
        <v>82</v>
      </c>
      <c r="AY121" s="233" t="s">
        <v>162</v>
      </c>
    </row>
    <row r="122" spans="1:51" s="13" customFormat="1" ht="12">
      <c r="A122" s="13"/>
      <c r="B122" s="222"/>
      <c r="C122" s="223"/>
      <c r="D122" s="224" t="s">
        <v>171</v>
      </c>
      <c r="E122" s="225" t="s">
        <v>44</v>
      </c>
      <c r="F122" s="226" t="s">
        <v>896</v>
      </c>
      <c r="G122" s="223"/>
      <c r="H122" s="227">
        <v>297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171</v>
      </c>
      <c r="AU122" s="233" t="s">
        <v>92</v>
      </c>
      <c r="AV122" s="13" t="s">
        <v>92</v>
      </c>
      <c r="AW122" s="13" t="s">
        <v>42</v>
      </c>
      <c r="AX122" s="13" t="s">
        <v>82</v>
      </c>
      <c r="AY122" s="233" t="s">
        <v>162</v>
      </c>
    </row>
    <row r="123" spans="1:51" s="14" customFormat="1" ht="12">
      <c r="A123" s="14"/>
      <c r="B123" s="234"/>
      <c r="C123" s="235"/>
      <c r="D123" s="224" t="s">
        <v>171</v>
      </c>
      <c r="E123" s="236" t="s">
        <v>44</v>
      </c>
      <c r="F123" s="237" t="s">
        <v>175</v>
      </c>
      <c r="G123" s="235"/>
      <c r="H123" s="238">
        <v>3267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171</v>
      </c>
      <c r="AU123" s="244" t="s">
        <v>92</v>
      </c>
      <c r="AV123" s="14" t="s">
        <v>169</v>
      </c>
      <c r="AW123" s="14" t="s">
        <v>42</v>
      </c>
      <c r="AX123" s="14" t="s">
        <v>90</v>
      </c>
      <c r="AY123" s="244" t="s">
        <v>162</v>
      </c>
    </row>
    <row r="124" spans="1:65" s="2" customFormat="1" ht="21.75" customHeight="1">
      <c r="A124" s="41"/>
      <c r="B124" s="42"/>
      <c r="C124" s="208" t="s">
        <v>254</v>
      </c>
      <c r="D124" s="208" t="s">
        <v>165</v>
      </c>
      <c r="E124" s="210" t="s">
        <v>897</v>
      </c>
      <c r="F124" s="211" t="s">
        <v>898</v>
      </c>
      <c r="G124" s="212" t="s">
        <v>321</v>
      </c>
      <c r="H124" s="213">
        <v>49.5</v>
      </c>
      <c r="I124" s="214"/>
      <c r="J124" s="215">
        <f>ROUND(I124*H124,2)</f>
        <v>0</v>
      </c>
      <c r="K124" s="211" t="s">
        <v>168</v>
      </c>
      <c r="L124" s="47"/>
      <c r="M124" s="216" t="s">
        <v>44</v>
      </c>
      <c r="N124" s="217" t="s">
        <v>53</v>
      </c>
      <c r="O124" s="87"/>
      <c r="P124" s="218">
        <f>O124*H124</f>
        <v>0</v>
      </c>
      <c r="Q124" s="218">
        <v>0.00201</v>
      </c>
      <c r="R124" s="218">
        <f>Q124*H124</f>
        <v>0.099495</v>
      </c>
      <c r="S124" s="218">
        <v>0</v>
      </c>
      <c r="T124" s="219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0" t="s">
        <v>169</v>
      </c>
      <c r="AT124" s="220" t="s">
        <v>165</v>
      </c>
      <c r="AU124" s="220" t="s">
        <v>92</v>
      </c>
      <c r="AY124" s="19" t="s">
        <v>162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9" t="s">
        <v>90</v>
      </c>
      <c r="BK124" s="221">
        <f>ROUND(I124*H124,2)</f>
        <v>0</v>
      </c>
      <c r="BL124" s="19" t="s">
        <v>169</v>
      </c>
      <c r="BM124" s="220" t="s">
        <v>899</v>
      </c>
    </row>
    <row r="125" spans="1:51" s="13" customFormat="1" ht="12">
      <c r="A125" s="13"/>
      <c r="B125" s="222"/>
      <c r="C125" s="223"/>
      <c r="D125" s="224" t="s">
        <v>171</v>
      </c>
      <c r="E125" s="225" t="s">
        <v>44</v>
      </c>
      <c r="F125" s="226" t="s">
        <v>900</v>
      </c>
      <c r="G125" s="223"/>
      <c r="H125" s="227">
        <v>49.5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171</v>
      </c>
      <c r="AU125" s="233" t="s">
        <v>92</v>
      </c>
      <c r="AV125" s="13" t="s">
        <v>92</v>
      </c>
      <c r="AW125" s="13" t="s">
        <v>42</v>
      </c>
      <c r="AX125" s="13" t="s">
        <v>90</v>
      </c>
      <c r="AY125" s="233" t="s">
        <v>162</v>
      </c>
    </row>
    <row r="126" spans="1:65" s="2" customFormat="1" ht="16.5" customHeight="1">
      <c r="A126" s="41"/>
      <c r="B126" s="42"/>
      <c r="C126" s="208" t="s">
        <v>259</v>
      </c>
      <c r="D126" s="208" t="s">
        <v>165</v>
      </c>
      <c r="E126" s="210" t="s">
        <v>901</v>
      </c>
      <c r="F126" s="211" t="s">
        <v>902</v>
      </c>
      <c r="G126" s="212" t="s">
        <v>321</v>
      </c>
      <c r="H126" s="213">
        <v>49.5</v>
      </c>
      <c r="I126" s="214"/>
      <c r="J126" s="215">
        <f>ROUND(I126*H126,2)</f>
        <v>0</v>
      </c>
      <c r="K126" s="211" t="s">
        <v>168</v>
      </c>
      <c r="L126" s="47"/>
      <c r="M126" s="216" t="s">
        <v>44</v>
      </c>
      <c r="N126" s="217" t="s">
        <v>53</v>
      </c>
      <c r="O126" s="87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0" t="s">
        <v>169</v>
      </c>
      <c r="AT126" s="220" t="s">
        <v>165</v>
      </c>
      <c r="AU126" s="220" t="s">
        <v>92</v>
      </c>
      <c r="AY126" s="19" t="s">
        <v>162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9" t="s">
        <v>90</v>
      </c>
      <c r="BK126" s="221">
        <f>ROUND(I126*H126,2)</f>
        <v>0</v>
      </c>
      <c r="BL126" s="19" t="s">
        <v>169</v>
      </c>
      <c r="BM126" s="220" t="s">
        <v>903</v>
      </c>
    </row>
    <row r="127" spans="1:51" s="13" customFormat="1" ht="12">
      <c r="A127" s="13"/>
      <c r="B127" s="222"/>
      <c r="C127" s="223"/>
      <c r="D127" s="224" t="s">
        <v>171</v>
      </c>
      <c r="E127" s="225" t="s">
        <v>44</v>
      </c>
      <c r="F127" s="226" t="s">
        <v>904</v>
      </c>
      <c r="G127" s="223"/>
      <c r="H127" s="227">
        <v>49.5</v>
      </c>
      <c r="I127" s="228"/>
      <c r="J127" s="223"/>
      <c r="K127" s="223"/>
      <c r="L127" s="229"/>
      <c r="M127" s="287"/>
      <c r="N127" s="288"/>
      <c r="O127" s="288"/>
      <c r="P127" s="288"/>
      <c r="Q127" s="288"/>
      <c r="R127" s="288"/>
      <c r="S127" s="288"/>
      <c r="T127" s="28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171</v>
      </c>
      <c r="AU127" s="233" t="s">
        <v>92</v>
      </c>
      <c r="AV127" s="13" t="s">
        <v>92</v>
      </c>
      <c r="AW127" s="13" t="s">
        <v>42</v>
      </c>
      <c r="AX127" s="13" t="s">
        <v>90</v>
      </c>
      <c r="AY127" s="233" t="s">
        <v>162</v>
      </c>
    </row>
    <row r="128" spans="1:31" s="2" customFormat="1" ht="6.95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password="CC35" sheet="1" objects="1" scenarios="1" formatColumns="0" formatRows="0" autoFilter="0"/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92</v>
      </c>
    </row>
    <row r="4" spans="2:46" s="1" customFormat="1" ht="24.95" customHeight="1">
      <c r="B4" s="22"/>
      <c r="D4" s="134" t="s">
        <v>115</v>
      </c>
      <c r="L4" s="22"/>
      <c r="M4" s="13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3 soupis prací (III/11628 Voznice, PD) - ZMĚNA 1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130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905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44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21. 4. 2023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30</v>
      </c>
      <c r="E14" s="41"/>
      <c r="F14" s="41"/>
      <c r="G14" s="41"/>
      <c r="H14" s="41"/>
      <c r="I14" s="136" t="s">
        <v>31</v>
      </c>
      <c r="J14" s="140" t="s">
        <v>32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33</v>
      </c>
      <c r="F15" s="41"/>
      <c r="G15" s="41"/>
      <c r="H15" s="41"/>
      <c r="I15" s="136" t="s">
        <v>34</v>
      </c>
      <c r="J15" s="140" t="s">
        <v>35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36</v>
      </c>
      <c r="E17" s="41"/>
      <c r="F17" s="41"/>
      <c r="G17" s="41"/>
      <c r="H17" s="41"/>
      <c r="I17" s="136" t="s">
        <v>31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34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38</v>
      </c>
      <c r="E20" s="41"/>
      <c r="F20" s="41"/>
      <c r="G20" s="41"/>
      <c r="H20" s="41"/>
      <c r="I20" s="136" t="s">
        <v>31</v>
      </c>
      <c r="J20" s="140" t="s">
        <v>39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40</v>
      </c>
      <c r="F21" s="41"/>
      <c r="G21" s="41"/>
      <c r="H21" s="41"/>
      <c r="I21" s="136" t="s">
        <v>34</v>
      </c>
      <c r="J21" s="140" t="s">
        <v>41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43</v>
      </c>
      <c r="E23" s="41"/>
      <c r="F23" s="41"/>
      <c r="G23" s="41"/>
      <c r="H23" s="41"/>
      <c r="I23" s="136" t="s">
        <v>31</v>
      </c>
      <c r="J23" s="140" t="str">
        <f>IF('Rekapitulace stavby'!AN19="","",'Rekapitulace stavby'!AN19)</f>
        <v/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tr">
        <f>IF('Rekapitulace stavby'!E20="","",'Rekapitulace stavby'!E20)</f>
        <v xml:space="preserve"> </v>
      </c>
      <c r="F24" s="41"/>
      <c r="G24" s="41"/>
      <c r="H24" s="41"/>
      <c r="I24" s="136" t="s">
        <v>34</v>
      </c>
      <c r="J24" s="140" t="str">
        <f>IF('Rekapitulace stavby'!AN20="","",'Rekapitulace stavby'!AN20)</f>
        <v/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48</v>
      </c>
      <c r="E30" s="41"/>
      <c r="F30" s="41"/>
      <c r="G30" s="41"/>
      <c r="H30" s="41"/>
      <c r="I30" s="41"/>
      <c r="J30" s="148">
        <f>ROUND(J86,2)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50</v>
      </c>
      <c r="G32" s="41"/>
      <c r="H32" s="41"/>
      <c r="I32" s="149" t="s">
        <v>49</v>
      </c>
      <c r="J32" s="149" t="s">
        <v>51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52</v>
      </c>
      <c r="E33" s="136" t="s">
        <v>53</v>
      </c>
      <c r="F33" s="151">
        <f>ROUND((SUM(BE86:BE125)),2)</f>
        <v>0</v>
      </c>
      <c r="G33" s="41"/>
      <c r="H33" s="41"/>
      <c r="I33" s="152">
        <v>0.21</v>
      </c>
      <c r="J33" s="151">
        <f>ROUND(((SUM(BE86:BE125))*I33),2)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54</v>
      </c>
      <c r="F34" s="151">
        <f>ROUND((SUM(BF86:BF125)),2)</f>
        <v>0</v>
      </c>
      <c r="G34" s="41"/>
      <c r="H34" s="41"/>
      <c r="I34" s="152">
        <v>0.15</v>
      </c>
      <c r="J34" s="151">
        <f>ROUND(((SUM(BF86:BF125))*I34),2)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55</v>
      </c>
      <c r="F35" s="151">
        <f>ROUND((SUM(BG86:BG125)),2)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56</v>
      </c>
      <c r="F36" s="151">
        <f>ROUND((SUM(BH86:BH125)),2)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57</v>
      </c>
      <c r="F37" s="151">
        <f>ROUND((SUM(BI86:BI125)),2)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135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3 soupis prací (III/11628 Voznice, PD) - ZMĚNA 1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130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 - Vedlejší a ostatní náklady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Voznice</v>
      </c>
      <c r="G52" s="43"/>
      <c r="H52" s="43"/>
      <c r="I52" s="34" t="s">
        <v>24</v>
      </c>
      <c r="J52" s="75" t="str">
        <f>IF(J12="","",J12)</f>
        <v>21. 4. 2023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136</v>
      </c>
      <c r="D57" s="166"/>
      <c r="E57" s="166"/>
      <c r="F57" s="166"/>
      <c r="G57" s="166"/>
      <c r="H57" s="166"/>
      <c r="I57" s="166"/>
      <c r="J57" s="167" t="s">
        <v>137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138</v>
      </c>
    </row>
    <row r="60" spans="1:31" s="9" customFormat="1" ht="24.95" customHeight="1">
      <c r="A60" s="9"/>
      <c r="B60" s="169"/>
      <c r="C60" s="170"/>
      <c r="D60" s="171" t="s">
        <v>906</v>
      </c>
      <c r="E60" s="172"/>
      <c r="F60" s="172"/>
      <c r="G60" s="172"/>
      <c r="H60" s="172"/>
      <c r="I60" s="172"/>
      <c r="J60" s="173">
        <f>J87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9"/>
      <c r="C61" s="170"/>
      <c r="D61" s="171" t="s">
        <v>907</v>
      </c>
      <c r="E61" s="172"/>
      <c r="F61" s="172"/>
      <c r="G61" s="172"/>
      <c r="H61" s="172"/>
      <c r="I61" s="172"/>
      <c r="J61" s="173">
        <f>J90</f>
        <v>0</v>
      </c>
      <c r="K61" s="170"/>
      <c r="L61" s="17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9"/>
      <c r="C62" s="170"/>
      <c r="D62" s="171" t="s">
        <v>908</v>
      </c>
      <c r="E62" s="172"/>
      <c r="F62" s="172"/>
      <c r="G62" s="172"/>
      <c r="H62" s="172"/>
      <c r="I62" s="172"/>
      <c r="J62" s="173">
        <f>J97</f>
        <v>0</v>
      </c>
      <c r="K62" s="170"/>
      <c r="L62" s="17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9"/>
      <c r="C63" s="170"/>
      <c r="D63" s="171" t="s">
        <v>909</v>
      </c>
      <c r="E63" s="172"/>
      <c r="F63" s="172"/>
      <c r="G63" s="172"/>
      <c r="H63" s="172"/>
      <c r="I63" s="172"/>
      <c r="J63" s="173">
        <f>J102</f>
        <v>0</v>
      </c>
      <c r="K63" s="170"/>
      <c r="L63" s="17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9"/>
      <c r="C64" s="170"/>
      <c r="D64" s="171" t="s">
        <v>910</v>
      </c>
      <c r="E64" s="172"/>
      <c r="F64" s="172"/>
      <c r="G64" s="172"/>
      <c r="H64" s="172"/>
      <c r="I64" s="172"/>
      <c r="J64" s="173">
        <f>J111</f>
        <v>0</v>
      </c>
      <c r="K64" s="170"/>
      <c r="L64" s="17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9"/>
      <c r="C65" s="170"/>
      <c r="D65" s="171" t="s">
        <v>911</v>
      </c>
      <c r="E65" s="172"/>
      <c r="F65" s="172"/>
      <c r="G65" s="172"/>
      <c r="H65" s="172"/>
      <c r="I65" s="172"/>
      <c r="J65" s="173">
        <f>J113</f>
        <v>0</v>
      </c>
      <c r="K65" s="170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9"/>
      <c r="C66" s="170"/>
      <c r="D66" s="171" t="s">
        <v>912</v>
      </c>
      <c r="E66" s="172"/>
      <c r="F66" s="172"/>
      <c r="G66" s="172"/>
      <c r="H66" s="172"/>
      <c r="I66" s="172"/>
      <c r="J66" s="173">
        <f>J124</f>
        <v>0</v>
      </c>
      <c r="K66" s="170"/>
      <c r="L66" s="17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147</v>
      </c>
      <c r="D73" s="43"/>
      <c r="E73" s="43"/>
      <c r="F73" s="43"/>
      <c r="G73" s="43"/>
      <c r="H73" s="43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4" t="str">
        <f>E7</f>
        <v>3 soupis prací (III/11628 Voznice, PD) - ZMĚNA 1</v>
      </c>
      <c r="F76" s="34"/>
      <c r="G76" s="34"/>
      <c r="H76" s="34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130</v>
      </c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VON - Vedlejší a ostatní náklady</v>
      </c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22</v>
      </c>
      <c r="D80" s="43"/>
      <c r="E80" s="43"/>
      <c r="F80" s="29" t="str">
        <f>F12</f>
        <v>Voznice</v>
      </c>
      <c r="G80" s="43"/>
      <c r="H80" s="43"/>
      <c r="I80" s="34" t="s">
        <v>24</v>
      </c>
      <c r="J80" s="75" t="str">
        <f>IF(J12="","",J12)</f>
        <v>21. 4. 2023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4" t="s">
        <v>30</v>
      </c>
      <c r="D82" s="43"/>
      <c r="E82" s="43"/>
      <c r="F82" s="29" t="str">
        <f>E15</f>
        <v>Krajská správa a údržba silnic Středočeského kraje</v>
      </c>
      <c r="G82" s="43"/>
      <c r="H82" s="43"/>
      <c r="I82" s="34" t="s">
        <v>38</v>
      </c>
      <c r="J82" s="39" t="str">
        <f>E21</f>
        <v>METROPROJEKT Praha a.s.</v>
      </c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36</v>
      </c>
      <c r="D83" s="43"/>
      <c r="E83" s="43"/>
      <c r="F83" s="29" t="str">
        <f>IF(E18="","",E18)</f>
        <v>Vyplň údaj</v>
      </c>
      <c r="G83" s="43"/>
      <c r="H83" s="43"/>
      <c r="I83" s="34" t="s">
        <v>43</v>
      </c>
      <c r="J83" s="39" t="str">
        <f>E24</f>
        <v xml:space="preserve"> 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1"/>
      <c r="B85" s="182"/>
      <c r="C85" s="183" t="s">
        <v>148</v>
      </c>
      <c r="D85" s="184" t="s">
        <v>67</v>
      </c>
      <c r="E85" s="184" t="s">
        <v>63</v>
      </c>
      <c r="F85" s="184" t="s">
        <v>64</v>
      </c>
      <c r="G85" s="184" t="s">
        <v>149</v>
      </c>
      <c r="H85" s="184" t="s">
        <v>150</v>
      </c>
      <c r="I85" s="184" t="s">
        <v>151</v>
      </c>
      <c r="J85" s="184" t="s">
        <v>137</v>
      </c>
      <c r="K85" s="185" t="s">
        <v>152</v>
      </c>
      <c r="L85" s="186"/>
      <c r="M85" s="95" t="s">
        <v>44</v>
      </c>
      <c r="N85" s="96" t="s">
        <v>52</v>
      </c>
      <c r="O85" s="96" t="s">
        <v>153</v>
      </c>
      <c r="P85" s="96" t="s">
        <v>154</v>
      </c>
      <c r="Q85" s="96" t="s">
        <v>155</v>
      </c>
      <c r="R85" s="96" t="s">
        <v>156</v>
      </c>
      <c r="S85" s="96" t="s">
        <v>157</v>
      </c>
      <c r="T85" s="97" t="s">
        <v>158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63" s="2" customFormat="1" ht="22.8" customHeight="1">
      <c r="A86" s="41"/>
      <c r="B86" s="42"/>
      <c r="C86" s="102" t="s">
        <v>159</v>
      </c>
      <c r="D86" s="43"/>
      <c r="E86" s="43"/>
      <c r="F86" s="43"/>
      <c r="G86" s="43"/>
      <c r="H86" s="43"/>
      <c r="I86" s="43"/>
      <c r="J86" s="187">
        <f>BK86</f>
        <v>0</v>
      </c>
      <c r="K86" s="43"/>
      <c r="L86" s="47"/>
      <c r="M86" s="98"/>
      <c r="N86" s="188"/>
      <c r="O86" s="99"/>
      <c r="P86" s="189">
        <f>P87+P90+P97+P102+P111+P113+P124</f>
        <v>0</v>
      </c>
      <c r="Q86" s="99"/>
      <c r="R86" s="189">
        <f>R87+R90+R97+R102+R111+R113+R124</f>
        <v>211.414</v>
      </c>
      <c r="S86" s="99"/>
      <c r="T86" s="190">
        <f>T87+T90+T97+T102+T111+T113+T124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138</v>
      </c>
      <c r="BK86" s="191">
        <f>BK87+BK90+BK97+BK102+BK111+BK113+BK124</f>
        <v>0</v>
      </c>
    </row>
    <row r="87" spans="1:63" s="12" customFormat="1" ht="25.9" customHeight="1">
      <c r="A87" s="12"/>
      <c r="B87" s="192"/>
      <c r="C87" s="193"/>
      <c r="D87" s="194" t="s">
        <v>81</v>
      </c>
      <c r="E87" s="195" t="s">
        <v>913</v>
      </c>
      <c r="F87" s="195" t="s">
        <v>914</v>
      </c>
      <c r="G87" s="193"/>
      <c r="H87" s="193"/>
      <c r="I87" s="196"/>
      <c r="J87" s="197">
        <f>BK87</f>
        <v>0</v>
      </c>
      <c r="K87" s="193"/>
      <c r="L87" s="198"/>
      <c r="M87" s="199"/>
      <c r="N87" s="200"/>
      <c r="O87" s="200"/>
      <c r="P87" s="201">
        <f>SUM(P88:P89)</f>
        <v>0</v>
      </c>
      <c r="Q87" s="200"/>
      <c r="R87" s="201">
        <f>SUM(R88:R89)</f>
        <v>0</v>
      </c>
      <c r="S87" s="200"/>
      <c r="T87" s="202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3" t="s">
        <v>203</v>
      </c>
      <c r="AT87" s="204" t="s">
        <v>81</v>
      </c>
      <c r="AU87" s="204" t="s">
        <v>82</v>
      </c>
      <c r="AY87" s="203" t="s">
        <v>162</v>
      </c>
      <c r="BK87" s="205">
        <f>SUM(BK88:BK89)</f>
        <v>0</v>
      </c>
    </row>
    <row r="88" spans="1:65" s="2" customFormat="1" ht="24.15" customHeight="1">
      <c r="A88" s="41"/>
      <c r="B88" s="42"/>
      <c r="C88" s="208" t="s">
        <v>90</v>
      </c>
      <c r="D88" s="208" t="s">
        <v>165</v>
      </c>
      <c r="E88" s="210" t="s">
        <v>915</v>
      </c>
      <c r="F88" s="211" t="s">
        <v>916</v>
      </c>
      <c r="G88" s="212" t="s">
        <v>917</v>
      </c>
      <c r="H88" s="213">
        <v>1</v>
      </c>
      <c r="I88" s="214"/>
      <c r="J88" s="215">
        <f>ROUND(I88*H88,2)</f>
        <v>0</v>
      </c>
      <c r="K88" s="211" t="s">
        <v>44</v>
      </c>
      <c r="L88" s="47"/>
      <c r="M88" s="216" t="s">
        <v>44</v>
      </c>
      <c r="N88" s="217" t="s">
        <v>53</v>
      </c>
      <c r="O88" s="87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0" t="s">
        <v>918</v>
      </c>
      <c r="AT88" s="220" t="s">
        <v>165</v>
      </c>
      <c r="AU88" s="220" t="s">
        <v>90</v>
      </c>
      <c r="AY88" s="19" t="s">
        <v>162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19" t="s">
        <v>90</v>
      </c>
      <c r="BK88" s="221">
        <f>ROUND(I88*H88,2)</f>
        <v>0</v>
      </c>
      <c r="BL88" s="19" t="s">
        <v>918</v>
      </c>
      <c r="BM88" s="220" t="s">
        <v>919</v>
      </c>
    </row>
    <row r="89" spans="1:47" s="2" customFormat="1" ht="12">
      <c r="A89" s="41"/>
      <c r="B89" s="42"/>
      <c r="C89" s="43"/>
      <c r="D89" s="224" t="s">
        <v>380</v>
      </c>
      <c r="E89" s="43"/>
      <c r="F89" s="277" t="s">
        <v>920</v>
      </c>
      <c r="G89" s="43"/>
      <c r="H89" s="43"/>
      <c r="I89" s="278"/>
      <c r="J89" s="43"/>
      <c r="K89" s="43"/>
      <c r="L89" s="47"/>
      <c r="M89" s="279"/>
      <c r="N89" s="280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380</v>
      </c>
      <c r="AU89" s="19" t="s">
        <v>90</v>
      </c>
    </row>
    <row r="90" spans="1:63" s="12" customFormat="1" ht="25.9" customHeight="1">
      <c r="A90" s="12"/>
      <c r="B90" s="192"/>
      <c r="C90" s="193"/>
      <c r="D90" s="194" t="s">
        <v>81</v>
      </c>
      <c r="E90" s="195" t="s">
        <v>921</v>
      </c>
      <c r="F90" s="195" t="s">
        <v>922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SUM(P91:P96)</f>
        <v>0</v>
      </c>
      <c r="Q90" s="200"/>
      <c r="R90" s="201">
        <f>SUM(R91:R96)</f>
        <v>0</v>
      </c>
      <c r="S90" s="200"/>
      <c r="T90" s="202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203</v>
      </c>
      <c r="AT90" s="204" t="s">
        <v>81</v>
      </c>
      <c r="AU90" s="204" t="s">
        <v>82</v>
      </c>
      <c r="AY90" s="203" t="s">
        <v>162</v>
      </c>
      <c r="BK90" s="205">
        <f>SUM(BK91:BK96)</f>
        <v>0</v>
      </c>
    </row>
    <row r="91" spans="1:65" s="2" customFormat="1" ht="16.5" customHeight="1">
      <c r="A91" s="41"/>
      <c r="B91" s="42"/>
      <c r="C91" s="208" t="s">
        <v>92</v>
      </c>
      <c r="D91" s="208" t="s">
        <v>165</v>
      </c>
      <c r="E91" s="210" t="s">
        <v>923</v>
      </c>
      <c r="F91" s="211" t="s">
        <v>924</v>
      </c>
      <c r="G91" s="212" t="s">
        <v>455</v>
      </c>
      <c r="H91" s="213">
        <v>1</v>
      </c>
      <c r="I91" s="214"/>
      <c r="J91" s="215">
        <f>ROUND(I91*H91,2)</f>
        <v>0</v>
      </c>
      <c r="K91" s="211" t="s">
        <v>44</v>
      </c>
      <c r="L91" s="47"/>
      <c r="M91" s="216" t="s">
        <v>44</v>
      </c>
      <c r="N91" s="217" t="s">
        <v>53</v>
      </c>
      <c r="O91" s="87"/>
      <c r="P91" s="218">
        <f>O91*H91</f>
        <v>0</v>
      </c>
      <c r="Q91" s="218">
        <v>0</v>
      </c>
      <c r="R91" s="218">
        <f>Q91*H91</f>
        <v>0</v>
      </c>
      <c r="S91" s="218">
        <v>0</v>
      </c>
      <c r="T91" s="219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0" t="s">
        <v>918</v>
      </c>
      <c r="AT91" s="220" t="s">
        <v>165</v>
      </c>
      <c r="AU91" s="220" t="s">
        <v>90</v>
      </c>
      <c r="AY91" s="19" t="s">
        <v>162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19" t="s">
        <v>90</v>
      </c>
      <c r="BK91" s="221">
        <f>ROUND(I91*H91,2)</f>
        <v>0</v>
      </c>
      <c r="BL91" s="19" t="s">
        <v>918</v>
      </c>
      <c r="BM91" s="220" t="s">
        <v>925</v>
      </c>
    </row>
    <row r="92" spans="1:47" s="2" customFormat="1" ht="12">
      <c r="A92" s="41"/>
      <c r="B92" s="42"/>
      <c r="C92" s="43"/>
      <c r="D92" s="224" t="s">
        <v>380</v>
      </c>
      <c r="E92" s="43"/>
      <c r="F92" s="277" t="s">
        <v>926</v>
      </c>
      <c r="G92" s="43"/>
      <c r="H92" s="43"/>
      <c r="I92" s="278"/>
      <c r="J92" s="43"/>
      <c r="K92" s="43"/>
      <c r="L92" s="47"/>
      <c r="M92" s="279"/>
      <c r="N92" s="280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380</v>
      </c>
      <c r="AU92" s="19" t="s">
        <v>90</v>
      </c>
    </row>
    <row r="93" spans="1:65" s="2" customFormat="1" ht="16.5" customHeight="1">
      <c r="A93" s="41"/>
      <c r="B93" s="42"/>
      <c r="C93" s="208" t="s">
        <v>191</v>
      </c>
      <c r="D93" s="208" t="s">
        <v>165</v>
      </c>
      <c r="E93" s="210" t="s">
        <v>927</v>
      </c>
      <c r="F93" s="211" t="s">
        <v>928</v>
      </c>
      <c r="G93" s="212" t="s">
        <v>455</v>
      </c>
      <c r="H93" s="213">
        <v>1</v>
      </c>
      <c r="I93" s="214"/>
      <c r="J93" s="215">
        <f>ROUND(I93*H93,2)</f>
        <v>0</v>
      </c>
      <c r="K93" s="211" t="s">
        <v>44</v>
      </c>
      <c r="L93" s="47"/>
      <c r="M93" s="216" t="s">
        <v>44</v>
      </c>
      <c r="N93" s="217" t="s">
        <v>53</v>
      </c>
      <c r="O93" s="87"/>
      <c r="P93" s="218">
        <f>O93*H93</f>
        <v>0</v>
      </c>
      <c r="Q93" s="218">
        <v>0</v>
      </c>
      <c r="R93" s="218">
        <f>Q93*H93</f>
        <v>0</v>
      </c>
      <c r="S93" s="218">
        <v>0</v>
      </c>
      <c r="T93" s="21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0" t="s">
        <v>918</v>
      </c>
      <c r="AT93" s="220" t="s">
        <v>165</v>
      </c>
      <c r="AU93" s="220" t="s">
        <v>90</v>
      </c>
      <c r="AY93" s="19" t="s">
        <v>162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19" t="s">
        <v>90</v>
      </c>
      <c r="BK93" s="221">
        <f>ROUND(I93*H93,2)</f>
        <v>0</v>
      </c>
      <c r="BL93" s="19" t="s">
        <v>918</v>
      </c>
      <c r="BM93" s="220" t="s">
        <v>929</v>
      </c>
    </row>
    <row r="94" spans="1:47" s="2" customFormat="1" ht="12">
      <c r="A94" s="41"/>
      <c r="B94" s="42"/>
      <c r="C94" s="43"/>
      <c r="D94" s="224" t="s">
        <v>380</v>
      </c>
      <c r="E94" s="43"/>
      <c r="F94" s="277" t="s">
        <v>926</v>
      </c>
      <c r="G94" s="43"/>
      <c r="H94" s="43"/>
      <c r="I94" s="278"/>
      <c r="J94" s="43"/>
      <c r="K94" s="43"/>
      <c r="L94" s="47"/>
      <c r="M94" s="279"/>
      <c r="N94" s="280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380</v>
      </c>
      <c r="AU94" s="19" t="s">
        <v>90</v>
      </c>
    </row>
    <row r="95" spans="1:65" s="2" customFormat="1" ht="16.5" customHeight="1">
      <c r="A95" s="41"/>
      <c r="B95" s="42"/>
      <c r="C95" s="208" t="s">
        <v>169</v>
      </c>
      <c r="D95" s="208" t="s">
        <v>165</v>
      </c>
      <c r="E95" s="210" t="s">
        <v>930</v>
      </c>
      <c r="F95" s="211" t="s">
        <v>931</v>
      </c>
      <c r="G95" s="212" t="s">
        <v>455</v>
      </c>
      <c r="H95" s="213">
        <v>1</v>
      </c>
      <c r="I95" s="214"/>
      <c r="J95" s="215">
        <f>ROUND(I95*H95,2)</f>
        <v>0</v>
      </c>
      <c r="K95" s="211" t="s">
        <v>44</v>
      </c>
      <c r="L95" s="47"/>
      <c r="M95" s="216" t="s">
        <v>44</v>
      </c>
      <c r="N95" s="217" t="s">
        <v>53</v>
      </c>
      <c r="O95" s="87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0" t="s">
        <v>918</v>
      </c>
      <c r="AT95" s="220" t="s">
        <v>165</v>
      </c>
      <c r="AU95" s="220" t="s">
        <v>90</v>
      </c>
      <c r="AY95" s="19" t="s">
        <v>162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9" t="s">
        <v>90</v>
      </c>
      <c r="BK95" s="221">
        <f>ROUND(I95*H95,2)</f>
        <v>0</v>
      </c>
      <c r="BL95" s="19" t="s">
        <v>918</v>
      </c>
      <c r="BM95" s="220" t="s">
        <v>932</v>
      </c>
    </row>
    <row r="96" spans="1:47" s="2" customFormat="1" ht="12">
      <c r="A96" s="41"/>
      <c r="B96" s="42"/>
      <c r="C96" s="43"/>
      <c r="D96" s="224" t="s">
        <v>380</v>
      </c>
      <c r="E96" s="43"/>
      <c r="F96" s="277" t="s">
        <v>926</v>
      </c>
      <c r="G96" s="43"/>
      <c r="H96" s="43"/>
      <c r="I96" s="278"/>
      <c r="J96" s="43"/>
      <c r="K96" s="43"/>
      <c r="L96" s="47"/>
      <c r="M96" s="279"/>
      <c r="N96" s="280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380</v>
      </c>
      <c r="AU96" s="19" t="s">
        <v>90</v>
      </c>
    </row>
    <row r="97" spans="1:63" s="12" customFormat="1" ht="25.9" customHeight="1">
      <c r="A97" s="12"/>
      <c r="B97" s="192"/>
      <c r="C97" s="193"/>
      <c r="D97" s="194" t="s">
        <v>81</v>
      </c>
      <c r="E97" s="195" t="s">
        <v>933</v>
      </c>
      <c r="F97" s="195" t="s">
        <v>934</v>
      </c>
      <c r="G97" s="193"/>
      <c r="H97" s="193"/>
      <c r="I97" s="196"/>
      <c r="J97" s="197">
        <f>BK97</f>
        <v>0</v>
      </c>
      <c r="K97" s="193"/>
      <c r="L97" s="198"/>
      <c r="M97" s="199"/>
      <c r="N97" s="200"/>
      <c r="O97" s="200"/>
      <c r="P97" s="201">
        <f>SUM(P98:P101)</f>
        <v>0</v>
      </c>
      <c r="Q97" s="200"/>
      <c r="R97" s="201">
        <f>SUM(R98:R101)</f>
        <v>0</v>
      </c>
      <c r="S97" s="200"/>
      <c r="T97" s="202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3" t="s">
        <v>203</v>
      </c>
      <c r="AT97" s="204" t="s">
        <v>81</v>
      </c>
      <c r="AU97" s="204" t="s">
        <v>82</v>
      </c>
      <c r="AY97" s="203" t="s">
        <v>162</v>
      </c>
      <c r="BK97" s="205">
        <f>SUM(BK98:BK101)</f>
        <v>0</v>
      </c>
    </row>
    <row r="98" spans="1:65" s="2" customFormat="1" ht="16.5" customHeight="1">
      <c r="A98" s="41"/>
      <c r="B98" s="42"/>
      <c r="C98" s="208" t="s">
        <v>203</v>
      </c>
      <c r="D98" s="208" t="s">
        <v>165</v>
      </c>
      <c r="E98" s="210" t="s">
        <v>935</v>
      </c>
      <c r="F98" s="211" t="s">
        <v>936</v>
      </c>
      <c r="G98" s="212" t="s">
        <v>917</v>
      </c>
      <c r="H98" s="213">
        <v>1</v>
      </c>
      <c r="I98" s="214"/>
      <c r="J98" s="215">
        <f>ROUND(I98*H98,2)</f>
        <v>0</v>
      </c>
      <c r="K98" s="211" t="s">
        <v>44</v>
      </c>
      <c r="L98" s="47"/>
      <c r="M98" s="216" t="s">
        <v>44</v>
      </c>
      <c r="N98" s="217" t="s">
        <v>53</v>
      </c>
      <c r="O98" s="87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0" t="s">
        <v>918</v>
      </c>
      <c r="AT98" s="220" t="s">
        <v>165</v>
      </c>
      <c r="AU98" s="220" t="s">
        <v>90</v>
      </c>
      <c r="AY98" s="19" t="s">
        <v>162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19" t="s">
        <v>90</v>
      </c>
      <c r="BK98" s="221">
        <f>ROUND(I98*H98,2)</f>
        <v>0</v>
      </c>
      <c r="BL98" s="19" t="s">
        <v>918</v>
      </c>
      <c r="BM98" s="220" t="s">
        <v>937</v>
      </c>
    </row>
    <row r="99" spans="1:65" s="2" customFormat="1" ht="16.5" customHeight="1">
      <c r="A99" s="41"/>
      <c r="B99" s="42"/>
      <c r="C99" s="208" t="s">
        <v>210</v>
      </c>
      <c r="D99" s="208" t="s">
        <v>165</v>
      </c>
      <c r="E99" s="210" t="s">
        <v>938</v>
      </c>
      <c r="F99" s="211" t="s">
        <v>939</v>
      </c>
      <c r="G99" s="212" t="s">
        <v>917</v>
      </c>
      <c r="H99" s="213">
        <v>1</v>
      </c>
      <c r="I99" s="214"/>
      <c r="J99" s="215">
        <f>ROUND(I99*H99,2)</f>
        <v>0</v>
      </c>
      <c r="K99" s="211" t="s">
        <v>44</v>
      </c>
      <c r="L99" s="47"/>
      <c r="M99" s="216" t="s">
        <v>44</v>
      </c>
      <c r="N99" s="217" t="s">
        <v>53</v>
      </c>
      <c r="O99" s="87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0" t="s">
        <v>918</v>
      </c>
      <c r="AT99" s="220" t="s">
        <v>165</v>
      </c>
      <c r="AU99" s="220" t="s">
        <v>90</v>
      </c>
      <c r="AY99" s="19" t="s">
        <v>162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19" t="s">
        <v>90</v>
      </c>
      <c r="BK99" s="221">
        <f>ROUND(I99*H99,2)</f>
        <v>0</v>
      </c>
      <c r="BL99" s="19" t="s">
        <v>918</v>
      </c>
      <c r="BM99" s="220" t="s">
        <v>940</v>
      </c>
    </row>
    <row r="100" spans="1:65" s="2" customFormat="1" ht="16.5" customHeight="1">
      <c r="A100" s="41"/>
      <c r="B100" s="42"/>
      <c r="C100" s="208" t="s">
        <v>218</v>
      </c>
      <c r="D100" s="208" t="s">
        <v>165</v>
      </c>
      <c r="E100" s="210" t="s">
        <v>941</v>
      </c>
      <c r="F100" s="211" t="s">
        <v>942</v>
      </c>
      <c r="G100" s="212" t="s">
        <v>455</v>
      </c>
      <c r="H100" s="213">
        <v>1</v>
      </c>
      <c r="I100" s="214"/>
      <c r="J100" s="215">
        <f>ROUND(I100*H100,2)</f>
        <v>0</v>
      </c>
      <c r="K100" s="211" t="s">
        <v>44</v>
      </c>
      <c r="L100" s="47"/>
      <c r="M100" s="216" t="s">
        <v>44</v>
      </c>
      <c r="N100" s="217" t="s">
        <v>53</v>
      </c>
      <c r="O100" s="87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0" t="s">
        <v>918</v>
      </c>
      <c r="AT100" s="220" t="s">
        <v>165</v>
      </c>
      <c r="AU100" s="220" t="s">
        <v>90</v>
      </c>
      <c r="AY100" s="19" t="s">
        <v>162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9" t="s">
        <v>90</v>
      </c>
      <c r="BK100" s="221">
        <f>ROUND(I100*H100,2)</f>
        <v>0</v>
      </c>
      <c r="BL100" s="19" t="s">
        <v>918</v>
      </c>
      <c r="BM100" s="220" t="s">
        <v>943</v>
      </c>
    </row>
    <row r="101" spans="1:65" s="2" customFormat="1" ht="16.5" customHeight="1">
      <c r="A101" s="41"/>
      <c r="B101" s="42"/>
      <c r="C101" s="208" t="s">
        <v>226</v>
      </c>
      <c r="D101" s="208" t="s">
        <v>165</v>
      </c>
      <c r="E101" s="210" t="s">
        <v>944</v>
      </c>
      <c r="F101" s="211" t="s">
        <v>945</v>
      </c>
      <c r="G101" s="212" t="s">
        <v>917</v>
      </c>
      <c r="H101" s="213">
        <v>1</v>
      </c>
      <c r="I101" s="214"/>
      <c r="J101" s="215">
        <f>ROUND(I101*H101,2)</f>
        <v>0</v>
      </c>
      <c r="K101" s="211" t="s">
        <v>44</v>
      </c>
      <c r="L101" s="47"/>
      <c r="M101" s="216" t="s">
        <v>44</v>
      </c>
      <c r="N101" s="217" t="s">
        <v>53</v>
      </c>
      <c r="O101" s="87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0" t="s">
        <v>918</v>
      </c>
      <c r="AT101" s="220" t="s">
        <v>165</v>
      </c>
      <c r="AU101" s="220" t="s">
        <v>90</v>
      </c>
      <c r="AY101" s="19" t="s">
        <v>162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9" t="s">
        <v>90</v>
      </c>
      <c r="BK101" s="221">
        <f>ROUND(I101*H101,2)</f>
        <v>0</v>
      </c>
      <c r="BL101" s="19" t="s">
        <v>918</v>
      </c>
      <c r="BM101" s="220" t="s">
        <v>946</v>
      </c>
    </row>
    <row r="102" spans="1:63" s="12" customFormat="1" ht="25.9" customHeight="1">
      <c r="A102" s="12"/>
      <c r="B102" s="192"/>
      <c r="C102" s="193"/>
      <c r="D102" s="194" t="s">
        <v>81</v>
      </c>
      <c r="E102" s="195" t="s">
        <v>947</v>
      </c>
      <c r="F102" s="195" t="s">
        <v>948</v>
      </c>
      <c r="G102" s="193"/>
      <c r="H102" s="193"/>
      <c r="I102" s="196"/>
      <c r="J102" s="197">
        <f>BK102</f>
        <v>0</v>
      </c>
      <c r="K102" s="193"/>
      <c r="L102" s="198"/>
      <c r="M102" s="199"/>
      <c r="N102" s="200"/>
      <c r="O102" s="200"/>
      <c r="P102" s="201">
        <f>SUM(P103:P110)</f>
        <v>0</v>
      </c>
      <c r="Q102" s="200"/>
      <c r="R102" s="201">
        <f>SUM(R103:R110)</f>
        <v>0</v>
      </c>
      <c r="S102" s="200"/>
      <c r="T102" s="202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3" t="s">
        <v>203</v>
      </c>
      <c r="AT102" s="204" t="s">
        <v>81</v>
      </c>
      <c r="AU102" s="204" t="s">
        <v>82</v>
      </c>
      <c r="AY102" s="203" t="s">
        <v>162</v>
      </c>
      <c r="BK102" s="205">
        <f>SUM(BK103:BK110)</f>
        <v>0</v>
      </c>
    </row>
    <row r="103" spans="1:65" s="2" customFormat="1" ht="16.5" customHeight="1">
      <c r="A103" s="41"/>
      <c r="B103" s="42"/>
      <c r="C103" s="208" t="s">
        <v>242</v>
      </c>
      <c r="D103" s="208" t="s">
        <v>165</v>
      </c>
      <c r="E103" s="210" t="s">
        <v>949</v>
      </c>
      <c r="F103" s="211" t="s">
        <v>950</v>
      </c>
      <c r="G103" s="212" t="s">
        <v>917</v>
      </c>
      <c r="H103" s="213">
        <v>1</v>
      </c>
      <c r="I103" s="214"/>
      <c r="J103" s="215">
        <f>ROUND(I103*H103,2)</f>
        <v>0</v>
      </c>
      <c r="K103" s="211" t="s">
        <v>44</v>
      </c>
      <c r="L103" s="47"/>
      <c r="M103" s="216" t="s">
        <v>44</v>
      </c>
      <c r="N103" s="217" t="s">
        <v>53</v>
      </c>
      <c r="O103" s="87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0" t="s">
        <v>918</v>
      </c>
      <c r="AT103" s="220" t="s">
        <v>165</v>
      </c>
      <c r="AU103" s="220" t="s">
        <v>90</v>
      </c>
      <c r="AY103" s="19" t="s">
        <v>162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19" t="s">
        <v>90</v>
      </c>
      <c r="BK103" s="221">
        <f>ROUND(I103*H103,2)</f>
        <v>0</v>
      </c>
      <c r="BL103" s="19" t="s">
        <v>918</v>
      </c>
      <c r="BM103" s="220" t="s">
        <v>951</v>
      </c>
    </row>
    <row r="104" spans="1:65" s="2" customFormat="1" ht="16.5" customHeight="1">
      <c r="A104" s="41"/>
      <c r="B104" s="42"/>
      <c r="C104" s="208" t="s">
        <v>249</v>
      </c>
      <c r="D104" s="208" t="s">
        <v>165</v>
      </c>
      <c r="E104" s="210" t="s">
        <v>952</v>
      </c>
      <c r="F104" s="211" t="s">
        <v>953</v>
      </c>
      <c r="G104" s="212" t="s">
        <v>917</v>
      </c>
      <c r="H104" s="213">
        <v>1</v>
      </c>
      <c r="I104" s="214"/>
      <c r="J104" s="215">
        <f>ROUND(I104*H104,2)</f>
        <v>0</v>
      </c>
      <c r="K104" s="211" t="s">
        <v>44</v>
      </c>
      <c r="L104" s="47"/>
      <c r="M104" s="216" t="s">
        <v>44</v>
      </c>
      <c r="N104" s="217" t="s">
        <v>53</v>
      </c>
      <c r="O104" s="87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918</v>
      </c>
      <c r="AT104" s="220" t="s">
        <v>165</v>
      </c>
      <c r="AU104" s="220" t="s">
        <v>90</v>
      </c>
      <c r="AY104" s="19" t="s">
        <v>162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90</v>
      </c>
      <c r="BK104" s="221">
        <f>ROUND(I104*H104,2)</f>
        <v>0</v>
      </c>
      <c r="BL104" s="19" t="s">
        <v>918</v>
      </c>
      <c r="BM104" s="220" t="s">
        <v>954</v>
      </c>
    </row>
    <row r="105" spans="1:65" s="2" customFormat="1" ht="16.5" customHeight="1">
      <c r="A105" s="41"/>
      <c r="B105" s="42"/>
      <c r="C105" s="208" t="s">
        <v>254</v>
      </c>
      <c r="D105" s="208" t="s">
        <v>165</v>
      </c>
      <c r="E105" s="210" t="s">
        <v>955</v>
      </c>
      <c r="F105" s="211" t="s">
        <v>956</v>
      </c>
      <c r="G105" s="212" t="s">
        <v>455</v>
      </c>
      <c r="H105" s="213">
        <v>2</v>
      </c>
      <c r="I105" s="214"/>
      <c r="J105" s="215">
        <f>ROUND(I105*H105,2)</f>
        <v>0</v>
      </c>
      <c r="K105" s="211" t="s">
        <v>44</v>
      </c>
      <c r="L105" s="47"/>
      <c r="M105" s="216" t="s">
        <v>44</v>
      </c>
      <c r="N105" s="217" t="s">
        <v>53</v>
      </c>
      <c r="O105" s="87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0" t="s">
        <v>918</v>
      </c>
      <c r="AT105" s="220" t="s">
        <v>165</v>
      </c>
      <c r="AU105" s="220" t="s">
        <v>90</v>
      </c>
      <c r="AY105" s="19" t="s">
        <v>162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19" t="s">
        <v>90</v>
      </c>
      <c r="BK105" s="221">
        <f>ROUND(I105*H105,2)</f>
        <v>0</v>
      </c>
      <c r="BL105" s="19" t="s">
        <v>918</v>
      </c>
      <c r="BM105" s="220" t="s">
        <v>957</v>
      </c>
    </row>
    <row r="106" spans="1:65" s="2" customFormat="1" ht="16.5" customHeight="1">
      <c r="A106" s="41"/>
      <c r="B106" s="42"/>
      <c r="C106" s="208" t="s">
        <v>259</v>
      </c>
      <c r="D106" s="208" t="s">
        <v>165</v>
      </c>
      <c r="E106" s="210" t="s">
        <v>958</v>
      </c>
      <c r="F106" s="211" t="s">
        <v>959</v>
      </c>
      <c r="G106" s="212" t="s">
        <v>917</v>
      </c>
      <c r="H106" s="213">
        <v>1</v>
      </c>
      <c r="I106" s="214"/>
      <c r="J106" s="215">
        <f>ROUND(I106*H106,2)</f>
        <v>0</v>
      </c>
      <c r="K106" s="211" t="s">
        <v>44</v>
      </c>
      <c r="L106" s="47"/>
      <c r="M106" s="216" t="s">
        <v>44</v>
      </c>
      <c r="N106" s="217" t="s">
        <v>53</v>
      </c>
      <c r="O106" s="87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0" t="s">
        <v>918</v>
      </c>
      <c r="AT106" s="220" t="s">
        <v>165</v>
      </c>
      <c r="AU106" s="220" t="s">
        <v>90</v>
      </c>
      <c r="AY106" s="19" t="s">
        <v>162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19" t="s">
        <v>90</v>
      </c>
      <c r="BK106" s="221">
        <f>ROUND(I106*H106,2)</f>
        <v>0</v>
      </c>
      <c r="BL106" s="19" t="s">
        <v>918</v>
      </c>
      <c r="BM106" s="220" t="s">
        <v>960</v>
      </c>
    </row>
    <row r="107" spans="1:65" s="2" customFormat="1" ht="16.5" customHeight="1">
      <c r="A107" s="41"/>
      <c r="B107" s="42"/>
      <c r="C107" s="208" t="s">
        <v>264</v>
      </c>
      <c r="D107" s="208" t="s">
        <v>165</v>
      </c>
      <c r="E107" s="210" t="s">
        <v>961</v>
      </c>
      <c r="F107" s="211" t="s">
        <v>962</v>
      </c>
      <c r="G107" s="212" t="s">
        <v>917</v>
      </c>
      <c r="H107" s="213">
        <v>1</v>
      </c>
      <c r="I107" s="214"/>
      <c r="J107" s="215">
        <f>ROUND(I107*H107,2)</f>
        <v>0</v>
      </c>
      <c r="K107" s="211" t="s">
        <v>44</v>
      </c>
      <c r="L107" s="47"/>
      <c r="M107" s="216" t="s">
        <v>44</v>
      </c>
      <c r="N107" s="217" t="s">
        <v>53</v>
      </c>
      <c r="O107" s="87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0" t="s">
        <v>918</v>
      </c>
      <c r="AT107" s="220" t="s">
        <v>165</v>
      </c>
      <c r="AU107" s="220" t="s">
        <v>90</v>
      </c>
      <c r="AY107" s="19" t="s">
        <v>162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9" t="s">
        <v>90</v>
      </c>
      <c r="BK107" s="221">
        <f>ROUND(I107*H107,2)</f>
        <v>0</v>
      </c>
      <c r="BL107" s="19" t="s">
        <v>918</v>
      </c>
      <c r="BM107" s="220" t="s">
        <v>963</v>
      </c>
    </row>
    <row r="108" spans="1:65" s="2" customFormat="1" ht="16.5" customHeight="1">
      <c r="A108" s="41"/>
      <c r="B108" s="42"/>
      <c r="C108" s="208" t="s">
        <v>274</v>
      </c>
      <c r="D108" s="208" t="s">
        <v>165</v>
      </c>
      <c r="E108" s="210" t="s">
        <v>964</v>
      </c>
      <c r="F108" s="211" t="s">
        <v>965</v>
      </c>
      <c r="G108" s="212" t="s">
        <v>917</v>
      </c>
      <c r="H108" s="213">
        <v>1</v>
      </c>
      <c r="I108" s="214"/>
      <c r="J108" s="215">
        <f>ROUND(I108*H108,2)</f>
        <v>0</v>
      </c>
      <c r="K108" s="211" t="s">
        <v>44</v>
      </c>
      <c r="L108" s="47"/>
      <c r="M108" s="216" t="s">
        <v>44</v>
      </c>
      <c r="N108" s="217" t="s">
        <v>53</v>
      </c>
      <c r="O108" s="87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0" t="s">
        <v>918</v>
      </c>
      <c r="AT108" s="220" t="s">
        <v>165</v>
      </c>
      <c r="AU108" s="220" t="s">
        <v>90</v>
      </c>
      <c r="AY108" s="19" t="s">
        <v>162</v>
      </c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19" t="s">
        <v>90</v>
      </c>
      <c r="BK108" s="221">
        <f>ROUND(I108*H108,2)</f>
        <v>0</v>
      </c>
      <c r="BL108" s="19" t="s">
        <v>918</v>
      </c>
      <c r="BM108" s="220" t="s">
        <v>966</v>
      </c>
    </row>
    <row r="109" spans="1:65" s="2" customFormat="1" ht="16.5" customHeight="1">
      <c r="A109" s="41"/>
      <c r="B109" s="42"/>
      <c r="C109" s="208" t="s">
        <v>164</v>
      </c>
      <c r="D109" s="209" t="s">
        <v>165</v>
      </c>
      <c r="E109" s="210" t="s">
        <v>967</v>
      </c>
      <c r="F109" s="211" t="s">
        <v>968</v>
      </c>
      <c r="G109" s="212" t="s">
        <v>969</v>
      </c>
      <c r="H109" s="213">
        <v>4000000</v>
      </c>
      <c r="I109" s="214"/>
      <c r="J109" s="215">
        <f>ROUND(I109*H109,2)</f>
        <v>0</v>
      </c>
      <c r="K109" s="211" t="s">
        <v>44</v>
      </c>
      <c r="L109" s="47"/>
      <c r="M109" s="216" t="s">
        <v>44</v>
      </c>
      <c r="N109" s="217" t="s">
        <v>53</v>
      </c>
      <c r="O109" s="87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0" t="s">
        <v>169</v>
      </c>
      <c r="AT109" s="220" t="s">
        <v>165</v>
      </c>
      <c r="AU109" s="220" t="s">
        <v>90</v>
      </c>
      <c r="AY109" s="19" t="s">
        <v>162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19" t="s">
        <v>90</v>
      </c>
      <c r="BK109" s="221">
        <f>ROUND(I109*H109,2)</f>
        <v>0</v>
      </c>
      <c r="BL109" s="19" t="s">
        <v>169</v>
      </c>
      <c r="BM109" s="220" t="s">
        <v>970</v>
      </c>
    </row>
    <row r="110" spans="1:47" s="2" customFormat="1" ht="12">
      <c r="A110" s="41"/>
      <c r="B110" s="42"/>
      <c r="C110" s="43"/>
      <c r="D110" s="224" t="s">
        <v>380</v>
      </c>
      <c r="E110" s="43"/>
      <c r="F110" s="277" t="s">
        <v>971</v>
      </c>
      <c r="G110" s="43"/>
      <c r="H110" s="43"/>
      <c r="I110" s="278"/>
      <c r="J110" s="43"/>
      <c r="K110" s="43"/>
      <c r="L110" s="47"/>
      <c r="M110" s="279"/>
      <c r="N110" s="280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380</v>
      </c>
      <c r="AU110" s="19" t="s">
        <v>90</v>
      </c>
    </row>
    <row r="111" spans="1:63" s="12" customFormat="1" ht="25.9" customHeight="1">
      <c r="A111" s="12"/>
      <c r="B111" s="192"/>
      <c r="C111" s="193"/>
      <c r="D111" s="194" t="s">
        <v>81</v>
      </c>
      <c r="E111" s="195" t="s">
        <v>972</v>
      </c>
      <c r="F111" s="195" t="s">
        <v>973</v>
      </c>
      <c r="G111" s="193"/>
      <c r="H111" s="193"/>
      <c r="I111" s="196"/>
      <c r="J111" s="197">
        <f>BK111</f>
        <v>0</v>
      </c>
      <c r="K111" s="193"/>
      <c r="L111" s="198"/>
      <c r="M111" s="199"/>
      <c r="N111" s="200"/>
      <c r="O111" s="200"/>
      <c r="P111" s="201">
        <f>P112</f>
        <v>0</v>
      </c>
      <c r="Q111" s="200"/>
      <c r="R111" s="201">
        <f>R112</f>
        <v>0</v>
      </c>
      <c r="S111" s="200"/>
      <c r="T111" s="202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3" t="s">
        <v>203</v>
      </c>
      <c r="AT111" s="204" t="s">
        <v>81</v>
      </c>
      <c r="AU111" s="204" t="s">
        <v>82</v>
      </c>
      <c r="AY111" s="203" t="s">
        <v>162</v>
      </c>
      <c r="BK111" s="205">
        <f>BK112</f>
        <v>0</v>
      </c>
    </row>
    <row r="112" spans="1:65" s="2" customFormat="1" ht="16.5" customHeight="1">
      <c r="A112" s="41"/>
      <c r="B112" s="42"/>
      <c r="C112" s="208" t="s">
        <v>8</v>
      </c>
      <c r="D112" s="208" t="s">
        <v>165</v>
      </c>
      <c r="E112" s="210" t="s">
        <v>974</v>
      </c>
      <c r="F112" s="211" t="s">
        <v>975</v>
      </c>
      <c r="G112" s="212" t="s">
        <v>917</v>
      </c>
      <c r="H112" s="213">
        <v>1</v>
      </c>
      <c r="I112" s="214"/>
      <c r="J112" s="215">
        <f>ROUND(I112*H112,2)</f>
        <v>0</v>
      </c>
      <c r="K112" s="211" t="s">
        <v>44</v>
      </c>
      <c r="L112" s="47"/>
      <c r="M112" s="216" t="s">
        <v>44</v>
      </c>
      <c r="N112" s="217" t="s">
        <v>53</v>
      </c>
      <c r="O112" s="87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0" t="s">
        <v>918</v>
      </c>
      <c r="AT112" s="220" t="s">
        <v>165</v>
      </c>
      <c r="AU112" s="220" t="s">
        <v>90</v>
      </c>
      <c r="AY112" s="19" t="s">
        <v>162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9" t="s">
        <v>90</v>
      </c>
      <c r="BK112" s="221">
        <f>ROUND(I112*H112,2)</f>
        <v>0</v>
      </c>
      <c r="BL112" s="19" t="s">
        <v>918</v>
      </c>
      <c r="BM112" s="220" t="s">
        <v>976</v>
      </c>
    </row>
    <row r="113" spans="1:63" s="12" customFormat="1" ht="25.9" customHeight="1">
      <c r="A113" s="12"/>
      <c r="B113" s="192"/>
      <c r="C113" s="193"/>
      <c r="D113" s="194" t="s">
        <v>81</v>
      </c>
      <c r="E113" s="195" t="s">
        <v>977</v>
      </c>
      <c r="F113" s="195" t="s">
        <v>978</v>
      </c>
      <c r="G113" s="193"/>
      <c r="H113" s="193"/>
      <c r="I113" s="196"/>
      <c r="J113" s="197">
        <f>BK113</f>
        <v>0</v>
      </c>
      <c r="K113" s="193"/>
      <c r="L113" s="198"/>
      <c r="M113" s="199"/>
      <c r="N113" s="200"/>
      <c r="O113" s="200"/>
      <c r="P113" s="201">
        <f>SUM(P114:P123)</f>
        <v>0</v>
      </c>
      <c r="Q113" s="200"/>
      <c r="R113" s="201">
        <f>SUM(R114:R123)</f>
        <v>211.414</v>
      </c>
      <c r="S113" s="200"/>
      <c r="T113" s="202">
        <f>SUM(T114:T123)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3" t="s">
        <v>203</v>
      </c>
      <c r="AT113" s="204" t="s">
        <v>81</v>
      </c>
      <c r="AU113" s="204" t="s">
        <v>82</v>
      </c>
      <c r="AY113" s="203" t="s">
        <v>162</v>
      </c>
      <c r="BK113" s="205">
        <f>SUM(BK114:BK123)</f>
        <v>0</v>
      </c>
    </row>
    <row r="114" spans="1:65" s="2" customFormat="1" ht="16.5" customHeight="1">
      <c r="A114" s="41"/>
      <c r="B114" s="42"/>
      <c r="C114" s="208" t="s">
        <v>284</v>
      </c>
      <c r="D114" s="208" t="s">
        <v>165</v>
      </c>
      <c r="E114" s="210" t="s">
        <v>979</v>
      </c>
      <c r="F114" s="211" t="s">
        <v>980</v>
      </c>
      <c r="G114" s="212" t="s">
        <v>917</v>
      </c>
      <c r="H114" s="213">
        <v>1</v>
      </c>
      <c r="I114" s="214"/>
      <c r="J114" s="215">
        <f>ROUND(I114*H114,2)</f>
        <v>0</v>
      </c>
      <c r="K114" s="211" t="s">
        <v>44</v>
      </c>
      <c r="L114" s="47"/>
      <c r="M114" s="216" t="s">
        <v>44</v>
      </c>
      <c r="N114" s="217" t="s">
        <v>53</v>
      </c>
      <c r="O114" s="87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0" t="s">
        <v>918</v>
      </c>
      <c r="AT114" s="220" t="s">
        <v>165</v>
      </c>
      <c r="AU114" s="220" t="s">
        <v>90</v>
      </c>
      <c r="AY114" s="19" t="s">
        <v>162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19" t="s">
        <v>90</v>
      </c>
      <c r="BK114" s="221">
        <f>ROUND(I114*H114,2)</f>
        <v>0</v>
      </c>
      <c r="BL114" s="19" t="s">
        <v>918</v>
      </c>
      <c r="BM114" s="220" t="s">
        <v>981</v>
      </c>
    </row>
    <row r="115" spans="1:65" s="2" customFormat="1" ht="16.5" customHeight="1">
      <c r="A115" s="41"/>
      <c r="B115" s="42"/>
      <c r="C115" s="208" t="s">
        <v>291</v>
      </c>
      <c r="D115" s="208" t="s">
        <v>165</v>
      </c>
      <c r="E115" s="210" t="s">
        <v>982</v>
      </c>
      <c r="F115" s="211" t="s">
        <v>983</v>
      </c>
      <c r="G115" s="212" t="s">
        <v>917</v>
      </c>
      <c r="H115" s="213">
        <v>1</v>
      </c>
      <c r="I115" s="214"/>
      <c r="J115" s="215">
        <f>ROUND(I115*H115,2)</f>
        <v>0</v>
      </c>
      <c r="K115" s="211" t="s">
        <v>44</v>
      </c>
      <c r="L115" s="47"/>
      <c r="M115" s="216" t="s">
        <v>44</v>
      </c>
      <c r="N115" s="217" t="s">
        <v>53</v>
      </c>
      <c r="O115" s="87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0" t="s">
        <v>918</v>
      </c>
      <c r="AT115" s="220" t="s">
        <v>165</v>
      </c>
      <c r="AU115" s="220" t="s">
        <v>90</v>
      </c>
      <c r="AY115" s="19" t="s">
        <v>162</v>
      </c>
      <c r="BE115" s="221">
        <f>IF(N115="základní",J115,0)</f>
        <v>0</v>
      </c>
      <c r="BF115" s="221">
        <f>IF(N115="snížená",J115,0)</f>
        <v>0</v>
      </c>
      <c r="BG115" s="221">
        <f>IF(N115="zákl. přenesená",J115,0)</f>
        <v>0</v>
      </c>
      <c r="BH115" s="221">
        <f>IF(N115="sníž. přenesená",J115,0)</f>
        <v>0</v>
      </c>
      <c r="BI115" s="221">
        <f>IF(N115="nulová",J115,0)</f>
        <v>0</v>
      </c>
      <c r="BJ115" s="19" t="s">
        <v>90</v>
      </c>
      <c r="BK115" s="221">
        <f>ROUND(I115*H115,2)</f>
        <v>0</v>
      </c>
      <c r="BL115" s="19" t="s">
        <v>918</v>
      </c>
      <c r="BM115" s="220" t="s">
        <v>984</v>
      </c>
    </row>
    <row r="116" spans="1:65" s="2" customFormat="1" ht="16.5" customHeight="1">
      <c r="A116" s="41"/>
      <c r="B116" s="42"/>
      <c r="C116" s="208" t="s">
        <v>295</v>
      </c>
      <c r="D116" s="208" t="s">
        <v>165</v>
      </c>
      <c r="E116" s="210" t="s">
        <v>985</v>
      </c>
      <c r="F116" s="211" t="s">
        <v>986</v>
      </c>
      <c r="G116" s="212" t="s">
        <v>321</v>
      </c>
      <c r="H116" s="213">
        <v>70</v>
      </c>
      <c r="I116" s="214"/>
      <c r="J116" s="215">
        <f>ROUND(I116*H116,2)</f>
        <v>0</v>
      </c>
      <c r="K116" s="211" t="s">
        <v>168</v>
      </c>
      <c r="L116" s="47"/>
      <c r="M116" s="216" t="s">
        <v>44</v>
      </c>
      <c r="N116" s="217" t="s">
        <v>53</v>
      </c>
      <c r="O116" s="87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0" t="s">
        <v>169</v>
      </c>
      <c r="AT116" s="220" t="s">
        <v>165</v>
      </c>
      <c r="AU116" s="220" t="s">
        <v>90</v>
      </c>
      <c r="AY116" s="19" t="s">
        <v>162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19" t="s">
        <v>90</v>
      </c>
      <c r="BK116" s="221">
        <f>ROUND(I116*H116,2)</f>
        <v>0</v>
      </c>
      <c r="BL116" s="19" t="s">
        <v>169</v>
      </c>
      <c r="BM116" s="220" t="s">
        <v>987</v>
      </c>
    </row>
    <row r="117" spans="1:51" s="13" customFormat="1" ht="12">
      <c r="A117" s="13"/>
      <c r="B117" s="222"/>
      <c r="C117" s="223"/>
      <c r="D117" s="224" t="s">
        <v>171</v>
      </c>
      <c r="E117" s="225" t="s">
        <v>44</v>
      </c>
      <c r="F117" s="226" t="s">
        <v>988</v>
      </c>
      <c r="G117" s="223"/>
      <c r="H117" s="227">
        <v>70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171</v>
      </c>
      <c r="AU117" s="233" t="s">
        <v>90</v>
      </c>
      <c r="AV117" s="13" t="s">
        <v>92</v>
      </c>
      <c r="AW117" s="13" t="s">
        <v>42</v>
      </c>
      <c r="AX117" s="13" t="s">
        <v>90</v>
      </c>
      <c r="AY117" s="233" t="s">
        <v>162</v>
      </c>
    </row>
    <row r="118" spans="1:65" s="2" customFormat="1" ht="16.5" customHeight="1">
      <c r="A118" s="41"/>
      <c r="B118" s="42"/>
      <c r="C118" s="208" t="s">
        <v>300</v>
      </c>
      <c r="D118" s="208" t="s">
        <v>165</v>
      </c>
      <c r="E118" s="210" t="s">
        <v>989</v>
      </c>
      <c r="F118" s="211" t="s">
        <v>990</v>
      </c>
      <c r="G118" s="212" t="s">
        <v>321</v>
      </c>
      <c r="H118" s="213">
        <v>70</v>
      </c>
      <c r="I118" s="214"/>
      <c r="J118" s="215">
        <f>ROUND(I118*H118,2)</f>
        <v>0</v>
      </c>
      <c r="K118" s="211" t="s">
        <v>168</v>
      </c>
      <c r="L118" s="47"/>
      <c r="M118" s="216" t="s">
        <v>44</v>
      </c>
      <c r="N118" s="217" t="s">
        <v>53</v>
      </c>
      <c r="O118" s="87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0" t="s">
        <v>169</v>
      </c>
      <c r="AT118" s="220" t="s">
        <v>165</v>
      </c>
      <c r="AU118" s="220" t="s">
        <v>90</v>
      </c>
      <c r="AY118" s="19" t="s">
        <v>162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19" t="s">
        <v>90</v>
      </c>
      <c r="BK118" s="221">
        <f>ROUND(I118*H118,2)</f>
        <v>0</v>
      </c>
      <c r="BL118" s="19" t="s">
        <v>169</v>
      </c>
      <c r="BM118" s="220" t="s">
        <v>991</v>
      </c>
    </row>
    <row r="119" spans="1:51" s="13" customFormat="1" ht="12">
      <c r="A119" s="13"/>
      <c r="B119" s="222"/>
      <c r="C119" s="223"/>
      <c r="D119" s="224" t="s">
        <v>171</v>
      </c>
      <c r="E119" s="225" t="s">
        <v>44</v>
      </c>
      <c r="F119" s="226" t="s">
        <v>988</v>
      </c>
      <c r="G119" s="223"/>
      <c r="H119" s="227">
        <v>70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171</v>
      </c>
      <c r="AU119" s="233" t="s">
        <v>90</v>
      </c>
      <c r="AV119" s="13" t="s">
        <v>92</v>
      </c>
      <c r="AW119" s="13" t="s">
        <v>42</v>
      </c>
      <c r="AX119" s="13" t="s">
        <v>90</v>
      </c>
      <c r="AY119" s="233" t="s">
        <v>162</v>
      </c>
    </row>
    <row r="120" spans="1:65" s="2" customFormat="1" ht="16.5" customHeight="1">
      <c r="A120" s="41"/>
      <c r="B120" s="42"/>
      <c r="C120" s="208" t="s">
        <v>304</v>
      </c>
      <c r="D120" s="208" t="s">
        <v>165</v>
      </c>
      <c r="E120" s="210" t="s">
        <v>992</v>
      </c>
      <c r="F120" s="211" t="s">
        <v>993</v>
      </c>
      <c r="G120" s="212" t="s">
        <v>321</v>
      </c>
      <c r="H120" s="213">
        <v>70</v>
      </c>
      <c r="I120" s="214"/>
      <c r="J120" s="215">
        <f>ROUND(I120*H120,2)</f>
        <v>0</v>
      </c>
      <c r="K120" s="211" t="s">
        <v>44</v>
      </c>
      <c r="L120" s="47"/>
      <c r="M120" s="216" t="s">
        <v>44</v>
      </c>
      <c r="N120" s="217" t="s">
        <v>53</v>
      </c>
      <c r="O120" s="87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0" t="s">
        <v>169</v>
      </c>
      <c r="AT120" s="220" t="s">
        <v>165</v>
      </c>
      <c r="AU120" s="220" t="s">
        <v>90</v>
      </c>
      <c r="AY120" s="19" t="s">
        <v>162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19" t="s">
        <v>90</v>
      </c>
      <c r="BK120" s="221">
        <f>ROUND(I120*H120,2)</f>
        <v>0</v>
      </c>
      <c r="BL120" s="19" t="s">
        <v>169</v>
      </c>
      <c r="BM120" s="220" t="s">
        <v>994</v>
      </c>
    </row>
    <row r="121" spans="1:51" s="13" customFormat="1" ht="12">
      <c r="A121" s="13"/>
      <c r="B121" s="222"/>
      <c r="C121" s="223"/>
      <c r="D121" s="224" t="s">
        <v>171</v>
      </c>
      <c r="E121" s="225" t="s">
        <v>44</v>
      </c>
      <c r="F121" s="226" t="s">
        <v>988</v>
      </c>
      <c r="G121" s="223"/>
      <c r="H121" s="227">
        <v>70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171</v>
      </c>
      <c r="AU121" s="233" t="s">
        <v>90</v>
      </c>
      <c r="AV121" s="13" t="s">
        <v>92</v>
      </c>
      <c r="AW121" s="13" t="s">
        <v>42</v>
      </c>
      <c r="AX121" s="13" t="s">
        <v>90</v>
      </c>
      <c r="AY121" s="233" t="s">
        <v>162</v>
      </c>
    </row>
    <row r="122" spans="1:65" s="2" customFormat="1" ht="24.15" customHeight="1">
      <c r="A122" s="41"/>
      <c r="B122" s="42"/>
      <c r="C122" s="208" t="s">
        <v>7</v>
      </c>
      <c r="D122" s="208" t="s">
        <v>165</v>
      </c>
      <c r="E122" s="210" t="s">
        <v>995</v>
      </c>
      <c r="F122" s="211" t="s">
        <v>996</v>
      </c>
      <c r="G122" s="212" t="s">
        <v>321</v>
      </c>
      <c r="H122" s="213">
        <v>70</v>
      </c>
      <c r="I122" s="214"/>
      <c r="J122" s="215">
        <f>ROUND(I122*H122,2)</f>
        <v>0</v>
      </c>
      <c r="K122" s="211" t="s">
        <v>168</v>
      </c>
      <c r="L122" s="47"/>
      <c r="M122" s="216" t="s">
        <v>44</v>
      </c>
      <c r="N122" s="217" t="s">
        <v>53</v>
      </c>
      <c r="O122" s="87"/>
      <c r="P122" s="218">
        <f>O122*H122</f>
        <v>0</v>
      </c>
      <c r="Q122" s="218">
        <v>3.0202</v>
      </c>
      <c r="R122" s="218">
        <f>Q122*H122</f>
        <v>211.414</v>
      </c>
      <c r="S122" s="218">
        <v>0</v>
      </c>
      <c r="T122" s="219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0" t="s">
        <v>169</v>
      </c>
      <c r="AT122" s="220" t="s">
        <v>165</v>
      </c>
      <c r="AU122" s="220" t="s">
        <v>90</v>
      </c>
      <c r="AY122" s="19" t="s">
        <v>162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9" t="s">
        <v>90</v>
      </c>
      <c r="BK122" s="221">
        <f>ROUND(I122*H122,2)</f>
        <v>0</v>
      </c>
      <c r="BL122" s="19" t="s">
        <v>169</v>
      </c>
      <c r="BM122" s="220" t="s">
        <v>997</v>
      </c>
    </row>
    <row r="123" spans="1:51" s="13" customFormat="1" ht="12">
      <c r="A123" s="13"/>
      <c r="B123" s="222"/>
      <c r="C123" s="223"/>
      <c r="D123" s="224" t="s">
        <v>171</v>
      </c>
      <c r="E123" s="225" t="s">
        <v>44</v>
      </c>
      <c r="F123" s="226" t="s">
        <v>988</v>
      </c>
      <c r="G123" s="223"/>
      <c r="H123" s="227">
        <v>70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171</v>
      </c>
      <c r="AU123" s="233" t="s">
        <v>90</v>
      </c>
      <c r="AV123" s="13" t="s">
        <v>92</v>
      </c>
      <c r="AW123" s="13" t="s">
        <v>42</v>
      </c>
      <c r="AX123" s="13" t="s">
        <v>90</v>
      </c>
      <c r="AY123" s="233" t="s">
        <v>162</v>
      </c>
    </row>
    <row r="124" spans="1:63" s="12" customFormat="1" ht="25.9" customHeight="1">
      <c r="A124" s="12"/>
      <c r="B124" s="192"/>
      <c r="C124" s="193"/>
      <c r="D124" s="194" t="s">
        <v>81</v>
      </c>
      <c r="E124" s="195" t="s">
        <v>998</v>
      </c>
      <c r="F124" s="195" t="s">
        <v>999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P125</f>
        <v>0</v>
      </c>
      <c r="Q124" s="200"/>
      <c r="R124" s="201">
        <f>R125</f>
        <v>0</v>
      </c>
      <c r="S124" s="200"/>
      <c r="T124" s="20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3" t="s">
        <v>203</v>
      </c>
      <c r="AT124" s="204" t="s">
        <v>81</v>
      </c>
      <c r="AU124" s="204" t="s">
        <v>82</v>
      </c>
      <c r="AY124" s="203" t="s">
        <v>162</v>
      </c>
      <c r="BK124" s="205">
        <f>BK125</f>
        <v>0</v>
      </c>
    </row>
    <row r="125" spans="1:65" s="2" customFormat="1" ht="16.5" customHeight="1">
      <c r="A125" s="41"/>
      <c r="B125" s="42"/>
      <c r="C125" s="208" t="s">
        <v>313</v>
      </c>
      <c r="D125" s="208" t="s">
        <v>165</v>
      </c>
      <c r="E125" s="210" t="s">
        <v>1000</v>
      </c>
      <c r="F125" s="211" t="s">
        <v>999</v>
      </c>
      <c r="G125" s="212" t="s">
        <v>917</v>
      </c>
      <c r="H125" s="213">
        <v>1</v>
      </c>
      <c r="I125" s="214"/>
      <c r="J125" s="215">
        <f>ROUND(I125*H125,2)</f>
        <v>0</v>
      </c>
      <c r="K125" s="211" t="s">
        <v>168</v>
      </c>
      <c r="L125" s="47"/>
      <c r="M125" s="282" t="s">
        <v>44</v>
      </c>
      <c r="N125" s="283" t="s">
        <v>53</v>
      </c>
      <c r="O125" s="284"/>
      <c r="P125" s="285">
        <f>O125*H125</f>
        <v>0</v>
      </c>
      <c r="Q125" s="285">
        <v>0</v>
      </c>
      <c r="R125" s="285">
        <f>Q125*H125</f>
        <v>0</v>
      </c>
      <c r="S125" s="285">
        <v>0</v>
      </c>
      <c r="T125" s="286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0" t="s">
        <v>918</v>
      </c>
      <c r="AT125" s="220" t="s">
        <v>165</v>
      </c>
      <c r="AU125" s="220" t="s">
        <v>90</v>
      </c>
      <c r="AY125" s="19" t="s">
        <v>162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9" t="s">
        <v>90</v>
      </c>
      <c r="BK125" s="221">
        <f>ROUND(I125*H125,2)</f>
        <v>0</v>
      </c>
      <c r="BL125" s="19" t="s">
        <v>918</v>
      </c>
      <c r="BM125" s="220" t="s">
        <v>1001</v>
      </c>
    </row>
    <row r="126" spans="1:31" s="2" customFormat="1" ht="6.95" customHeight="1">
      <c r="A126" s="41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47"/>
      <c r="M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</sheetData>
  <sheetProtection password="CC35" sheet="1" objects="1" scenarios="1" formatColumns="0" formatRows="0" autoFilter="0"/>
  <autoFilter ref="C85:K12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2"/>
    </row>
    <row r="4" spans="2:8" s="1" customFormat="1" ht="24.95" customHeight="1">
      <c r="B4" s="22"/>
      <c r="C4" s="134" t="s">
        <v>1002</v>
      </c>
      <c r="H4" s="22"/>
    </row>
    <row r="5" spans="2:8" s="1" customFormat="1" ht="12" customHeight="1">
      <c r="B5" s="22"/>
      <c r="C5" s="290" t="s">
        <v>13</v>
      </c>
      <c r="D5" s="144" t="s">
        <v>14</v>
      </c>
      <c r="E5" s="1"/>
      <c r="F5" s="1"/>
      <c r="H5" s="22"/>
    </row>
    <row r="6" spans="2:8" s="1" customFormat="1" ht="36.95" customHeight="1">
      <c r="B6" s="22"/>
      <c r="C6" s="291" t="s">
        <v>16</v>
      </c>
      <c r="D6" s="292" t="s">
        <v>17</v>
      </c>
      <c r="E6" s="1"/>
      <c r="F6" s="1"/>
      <c r="H6" s="22"/>
    </row>
    <row r="7" spans="2:8" s="1" customFormat="1" ht="16.5" customHeight="1">
      <c r="B7" s="22"/>
      <c r="C7" s="136" t="s">
        <v>24</v>
      </c>
      <c r="D7" s="141" t="str">
        <f>'Rekapitulace stavby'!AN8</f>
        <v>21. 4. 2023</v>
      </c>
      <c r="H7" s="22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1"/>
      <c r="B9" s="293"/>
      <c r="C9" s="294" t="s">
        <v>63</v>
      </c>
      <c r="D9" s="295" t="s">
        <v>64</v>
      </c>
      <c r="E9" s="295" t="s">
        <v>149</v>
      </c>
      <c r="F9" s="296" t="s">
        <v>1003</v>
      </c>
      <c r="G9" s="181"/>
      <c r="H9" s="293"/>
    </row>
    <row r="10" spans="1:8" s="2" customFormat="1" ht="26.4" customHeight="1">
      <c r="A10" s="41"/>
      <c r="B10" s="47"/>
      <c r="C10" s="297" t="s">
        <v>1004</v>
      </c>
      <c r="D10" s="297" t="s">
        <v>88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298" t="s">
        <v>108</v>
      </c>
      <c r="D11" s="299" t="s">
        <v>109</v>
      </c>
      <c r="E11" s="300" t="s">
        <v>110</v>
      </c>
      <c r="F11" s="301">
        <v>455</v>
      </c>
      <c r="G11" s="41"/>
      <c r="H11" s="47"/>
    </row>
    <row r="12" spans="1:8" s="2" customFormat="1" ht="16.8" customHeight="1">
      <c r="A12" s="41"/>
      <c r="B12" s="47"/>
      <c r="C12" s="302" t="s">
        <v>44</v>
      </c>
      <c r="D12" s="302" t="s">
        <v>200</v>
      </c>
      <c r="E12" s="19" t="s">
        <v>44</v>
      </c>
      <c r="F12" s="303">
        <v>0</v>
      </c>
      <c r="G12" s="41"/>
      <c r="H12" s="47"/>
    </row>
    <row r="13" spans="1:8" s="2" customFormat="1" ht="16.8" customHeight="1">
      <c r="A13" s="41"/>
      <c r="B13" s="47"/>
      <c r="C13" s="302" t="s">
        <v>108</v>
      </c>
      <c r="D13" s="302" t="s">
        <v>201</v>
      </c>
      <c r="E13" s="19" t="s">
        <v>44</v>
      </c>
      <c r="F13" s="303">
        <v>455</v>
      </c>
      <c r="G13" s="41"/>
      <c r="H13" s="47"/>
    </row>
    <row r="14" spans="1:8" s="2" customFormat="1" ht="16.8" customHeight="1">
      <c r="A14" s="41"/>
      <c r="B14" s="47"/>
      <c r="C14" s="304" t="s">
        <v>1005</v>
      </c>
      <c r="D14" s="41"/>
      <c r="E14" s="41"/>
      <c r="F14" s="41"/>
      <c r="G14" s="41"/>
      <c r="H14" s="47"/>
    </row>
    <row r="15" spans="1:8" s="2" customFormat="1" ht="16.8" customHeight="1">
      <c r="A15" s="41"/>
      <c r="B15" s="47"/>
      <c r="C15" s="302" t="s">
        <v>197</v>
      </c>
      <c r="D15" s="302" t="s">
        <v>1006</v>
      </c>
      <c r="E15" s="19" t="s">
        <v>110</v>
      </c>
      <c r="F15" s="303">
        <v>720.8</v>
      </c>
      <c r="G15" s="41"/>
      <c r="H15" s="47"/>
    </row>
    <row r="16" spans="1:8" s="2" customFormat="1" ht="16.8" customHeight="1">
      <c r="A16" s="41"/>
      <c r="B16" s="47"/>
      <c r="C16" s="302" t="s">
        <v>183</v>
      </c>
      <c r="D16" s="302" t="s">
        <v>1007</v>
      </c>
      <c r="E16" s="19" t="s">
        <v>110</v>
      </c>
      <c r="F16" s="303">
        <v>720.8</v>
      </c>
      <c r="G16" s="41"/>
      <c r="H16" s="47"/>
    </row>
    <row r="17" spans="1:8" s="2" customFormat="1" ht="16.8" customHeight="1">
      <c r="A17" s="41"/>
      <c r="B17" s="47"/>
      <c r="C17" s="302" t="s">
        <v>285</v>
      </c>
      <c r="D17" s="302" t="s">
        <v>1008</v>
      </c>
      <c r="E17" s="19" t="s">
        <v>110</v>
      </c>
      <c r="F17" s="303">
        <v>19956.8</v>
      </c>
      <c r="G17" s="41"/>
      <c r="H17" s="47"/>
    </row>
    <row r="18" spans="1:8" s="2" customFormat="1" ht="16.8" customHeight="1">
      <c r="A18" s="41"/>
      <c r="B18" s="47"/>
      <c r="C18" s="302" t="s">
        <v>344</v>
      </c>
      <c r="D18" s="302" t="s">
        <v>1009</v>
      </c>
      <c r="E18" s="19" t="s">
        <v>110</v>
      </c>
      <c r="F18" s="303">
        <v>29188.88</v>
      </c>
      <c r="G18" s="41"/>
      <c r="H18" s="47"/>
    </row>
    <row r="19" spans="1:8" s="2" customFormat="1" ht="16.8" customHeight="1">
      <c r="A19" s="41"/>
      <c r="B19" s="47"/>
      <c r="C19" s="302" t="s">
        <v>377</v>
      </c>
      <c r="D19" s="302" t="s">
        <v>1010</v>
      </c>
      <c r="E19" s="19" t="s">
        <v>110</v>
      </c>
      <c r="F19" s="303">
        <v>32344.8</v>
      </c>
      <c r="G19" s="41"/>
      <c r="H19" s="47"/>
    </row>
    <row r="20" spans="1:8" s="2" customFormat="1" ht="16.8" customHeight="1">
      <c r="A20" s="41"/>
      <c r="B20" s="47"/>
      <c r="C20" s="302" t="s">
        <v>386</v>
      </c>
      <c r="D20" s="302" t="s">
        <v>1011</v>
      </c>
      <c r="E20" s="19" t="s">
        <v>110</v>
      </c>
      <c r="F20" s="303">
        <v>32344.8</v>
      </c>
      <c r="G20" s="41"/>
      <c r="H20" s="47"/>
    </row>
    <row r="21" spans="1:8" s="2" customFormat="1" ht="16.8" customHeight="1">
      <c r="A21" s="41"/>
      <c r="B21" s="47"/>
      <c r="C21" s="302" t="s">
        <v>437</v>
      </c>
      <c r="D21" s="302" t="s">
        <v>1012</v>
      </c>
      <c r="E21" s="19" t="s">
        <v>110</v>
      </c>
      <c r="F21" s="303">
        <v>50880.8</v>
      </c>
      <c r="G21" s="41"/>
      <c r="H21" s="47"/>
    </row>
    <row r="22" spans="1:8" s="2" customFormat="1" ht="16.8" customHeight="1">
      <c r="A22" s="41"/>
      <c r="B22" s="47"/>
      <c r="C22" s="302" t="s">
        <v>442</v>
      </c>
      <c r="D22" s="302" t="s">
        <v>1013</v>
      </c>
      <c r="E22" s="19" t="s">
        <v>110</v>
      </c>
      <c r="F22" s="303">
        <v>50880.8</v>
      </c>
      <c r="G22" s="41"/>
      <c r="H22" s="47"/>
    </row>
    <row r="23" spans="1:8" s="2" customFormat="1" ht="16.8" customHeight="1">
      <c r="A23" s="41"/>
      <c r="B23" s="47"/>
      <c r="C23" s="298" t="s">
        <v>112</v>
      </c>
      <c r="D23" s="299" t="s">
        <v>113</v>
      </c>
      <c r="E23" s="300" t="s">
        <v>110</v>
      </c>
      <c r="F23" s="301">
        <v>16985.8</v>
      </c>
      <c r="G23" s="41"/>
      <c r="H23" s="47"/>
    </row>
    <row r="24" spans="1:8" s="2" customFormat="1" ht="16.8" customHeight="1">
      <c r="A24" s="41"/>
      <c r="B24" s="47"/>
      <c r="C24" s="302" t="s">
        <v>44</v>
      </c>
      <c r="D24" s="302" t="s">
        <v>268</v>
      </c>
      <c r="E24" s="19" t="s">
        <v>44</v>
      </c>
      <c r="F24" s="303">
        <v>0</v>
      </c>
      <c r="G24" s="41"/>
      <c r="H24" s="47"/>
    </row>
    <row r="25" spans="1:8" s="2" customFormat="1" ht="16.8" customHeight="1">
      <c r="A25" s="41"/>
      <c r="B25" s="47"/>
      <c r="C25" s="302" t="s">
        <v>44</v>
      </c>
      <c r="D25" s="302" t="s">
        <v>269</v>
      </c>
      <c r="E25" s="19" t="s">
        <v>44</v>
      </c>
      <c r="F25" s="303">
        <v>4654</v>
      </c>
      <c r="G25" s="41"/>
      <c r="H25" s="47"/>
    </row>
    <row r="26" spans="1:8" s="2" customFormat="1" ht="16.8" customHeight="1">
      <c r="A26" s="41"/>
      <c r="B26" s="47"/>
      <c r="C26" s="302" t="s">
        <v>44</v>
      </c>
      <c r="D26" s="302" t="s">
        <v>270</v>
      </c>
      <c r="E26" s="19" t="s">
        <v>44</v>
      </c>
      <c r="F26" s="303">
        <v>4290</v>
      </c>
      <c r="G26" s="41"/>
      <c r="H26" s="47"/>
    </row>
    <row r="27" spans="1:8" s="2" customFormat="1" ht="16.8" customHeight="1">
      <c r="A27" s="41"/>
      <c r="B27" s="47"/>
      <c r="C27" s="302" t="s">
        <v>44</v>
      </c>
      <c r="D27" s="302" t="s">
        <v>271</v>
      </c>
      <c r="E27" s="19" t="s">
        <v>44</v>
      </c>
      <c r="F27" s="303">
        <v>2964</v>
      </c>
      <c r="G27" s="41"/>
      <c r="H27" s="47"/>
    </row>
    <row r="28" spans="1:8" s="2" customFormat="1" ht="16.8" customHeight="1">
      <c r="A28" s="41"/>
      <c r="B28" s="47"/>
      <c r="C28" s="302" t="s">
        <v>44</v>
      </c>
      <c r="D28" s="302" t="s">
        <v>272</v>
      </c>
      <c r="E28" s="19" t="s">
        <v>44</v>
      </c>
      <c r="F28" s="303">
        <v>208</v>
      </c>
      <c r="G28" s="41"/>
      <c r="H28" s="47"/>
    </row>
    <row r="29" spans="1:8" s="2" customFormat="1" ht="16.8" customHeight="1">
      <c r="A29" s="41"/>
      <c r="B29" s="47"/>
      <c r="C29" s="302" t="s">
        <v>44</v>
      </c>
      <c r="D29" s="302" t="s">
        <v>273</v>
      </c>
      <c r="E29" s="19" t="s">
        <v>44</v>
      </c>
      <c r="F29" s="303">
        <v>4869.8</v>
      </c>
      <c r="G29" s="41"/>
      <c r="H29" s="47"/>
    </row>
    <row r="30" spans="1:8" s="2" customFormat="1" ht="16.8" customHeight="1">
      <c r="A30" s="41"/>
      <c r="B30" s="47"/>
      <c r="C30" s="302" t="s">
        <v>112</v>
      </c>
      <c r="D30" s="302" t="s">
        <v>175</v>
      </c>
      <c r="E30" s="19" t="s">
        <v>44</v>
      </c>
      <c r="F30" s="303">
        <v>16985.8</v>
      </c>
      <c r="G30" s="41"/>
      <c r="H30" s="47"/>
    </row>
    <row r="31" spans="1:8" s="2" customFormat="1" ht="16.8" customHeight="1">
      <c r="A31" s="41"/>
      <c r="B31" s="47"/>
      <c r="C31" s="304" t="s">
        <v>1005</v>
      </c>
      <c r="D31" s="41"/>
      <c r="E31" s="41"/>
      <c r="F31" s="41"/>
      <c r="G31" s="41"/>
      <c r="H31" s="47"/>
    </row>
    <row r="32" spans="1:8" s="2" customFormat="1" ht="16.8" customHeight="1">
      <c r="A32" s="41"/>
      <c r="B32" s="47"/>
      <c r="C32" s="302" t="s">
        <v>265</v>
      </c>
      <c r="D32" s="302" t="s">
        <v>1014</v>
      </c>
      <c r="E32" s="19" t="s">
        <v>110</v>
      </c>
      <c r="F32" s="303">
        <v>16985.8</v>
      </c>
      <c r="G32" s="41"/>
      <c r="H32" s="47"/>
    </row>
    <row r="33" spans="1:8" s="2" customFormat="1" ht="16.8" customHeight="1">
      <c r="A33" s="41"/>
      <c r="B33" s="47"/>
      <c r="C33" s="302" t="s">
        <v>281</v>
      </c>
      <c r="D33" s="302" t="s">
        <v>1015</v>
      </c>
      <c r="E33" s="19" t="s">
        <v>110</v>
      </c>
      <c r="F33" s="303">
        <v>16985.8</v>
      </c>
      <c r="G33" s="41"/>
      <c r="H33" s="47"/>
    </row>
    <row r="34" spans="1:8" s="2" customFormat="1" ht="16.8" customHeight="1">
      <c r="A34" s="41"/>
      <c r="B34" s="47"/>
      <c r="C34" s="302" t="s">
        <v>292</v>
      </c>
      <c r="D34" s="302" t="s">
        <v>1016</v>
      </c>
      <c r="E34" s="19" t="s">
        <v>110</v>
      </c>
      <c r="F34" s="303">
        <v>16985.8</v>
      </c>
      <c r="G34" s="41"/>
      <c r="H34" s="47"/>
    </row>
    <row r="35" spans="1:8" s="2" customFormat="1" ht="16.8" customHeight="1">
      <c r="A35" s="41"/>
      <c r="B35" s="47"/>
      <c r="C35" s="302" t="s">
        <v>301</v>
      </c>
      <c r="D35" s="302" t="s">
        <v>1017</v>
      </c>
      <c r="E35" s="19" t="s">
        <v>110</v>
      </c>
      <c r="F35" s="303">
        <v>16985.8</v>
      </c>
      <c r="G35" s="41"/>
      <c r="H35" s="47"/>
    </row>
    <row r="36" spans="1:8" s="2" customFormat="1" ht="16.8" customHeight="1">
      <c r="A36" s="41"/>
      <c r="B36" s="47"/>
      <c r="C36" s="302" t="s">
        <v>305</v>
      </c>
      <c r="D36" s="302" t="s">
        <v>1018</v>
      </c>
      <c r="E36" s="19" t="s">
        <v>110</v>
      </c>
      <c r="F36" s="303">
        <v>16985.8</v>
      </c>
      <c r="G36" s="41"/>
      <c r="H36" s="47"/>
    </row>
    <row r="37" spans="1:8" s="2" customFormat="1" ht="16.8" customHeight="1">
      <c r="A37" s="41"/>
      <c r="B37" s="47"/>
      <c r="C37" s="298" t="s">
        <v>123</v>
      </c>
      <c r="D37" s="299" t="s">
        <v>124</v>
      </c>
      <c r="E37" s="300" t="s">
        <v>125</v>
      </c>
      <c r="F37" s="301">
        <v>14015.9</v>
      </c>
      <c r="G37" s="41"/>
      <c r="H37" s="47"/>
    </row>
    <row r="38" spans="1:8" s="2" customFormat="1" ht="16.8" customHeight="1">
      <c r="A38" s="41"/>
      <c r="B38" s="47"/>
      <c r="C38" s="302" t="s">
        <v>44</v>
      </c>
      <c r="D38" s="302" t="s">
        <v>230</v>
      </c>
      <c r="E38" s="19" t="s">
        <v>44</v>
      </c>
      <c r="F38" s="303">
        <v>0</v>
      </c>
      <c r="G38" s="41"/>
      <c r="H38" s="47"/>
    </row>
    <row r="39" spans="1:8" s="2" customFormat="1" ht="16.8" customHeight="1">
      <c r="A39" s="41"/>
      <c r="B39" s="47"/>
      <c r="C39" s="302" t="s">
        <v>44</v>
      </c>
      <c r="D39" s="302" t="s">
        <v>231</v>
      </c>
      <c r="E39" s="19" t="s">
        <v>44</v>
      </c>
      <c r="F39" s="303">
        <v>2327</v>
      </c>
      <c r="G39" s="41"/>
      <c r="H39" s="47"/>
    </row>
    <row r="40" spans="1:8" s="2" customFormat="1" ht="16.8" customHeight="1">
      <c r="A40" s="41"/>
      <c r="B40" s="47"/>
      <c r="C40" s="302" t="s">
        <v>44</v>
      </c>
      <c r="D40" s="302" t="s">
        <v>232</v>
      </c>
      <c r="E40" s="19" t="s">
        <v>44</v>
      </c>
      <c r="F40" s="303">
        <v>2145</v>
      </c>
      <c r="G40" s="41"/>
      <c r="H40" s="47"/>
    </row>
    <row r="41" spans="1:8" s="2" customFormat="1" ht="16.8" customHeight="1">
      <c r="A41" s="41"/>
      <c r="B41" s="47"/>
      <c r="C41" s="302" t="s">
        <v>44</v>
      </c>
      <c r="D41" s="302" t="s">
        <v>233</v>
      </c>
      <c r="E41" s="19" t="s">
        <v>44</v>
      </c>
      <c r="F41" s="303">
        <v>1482</v>
      </c>
      <c r="G41" s="41"/>
      <c r="H41" s="47"/>
    </row>
    <row r="42" spans="1:8" s="2" customFormat="1" ht="16.8" customHeight="1">
      <c r="A42" s="41"/>
      <c r="B42" s="47"/>
      <c r="C42" s="302" t="s">
        <v>44</v>
      </c>
      <c r="D42" s="302" t="s">
        <v>235</v>
      </c>
      <c r="E42" s="19" t="s">
        <v>44</v>
      </c>
      <c r="F42" s="303">
        <v>140</v>
      </c>
      <c r="G42" s="41"/>
      <c r="H42" s="47"/>
    </row>
    <row r="43" spans="1:8" s="2" customFormat="1" ht="16.8" customHeight="1">
      <c r="A43" s="41"/>
      <c r="B43" s="47"/>
      <c r="C43" s="302" t="s">
        <v>44</v>
      </c>
      <c r="D43" s="302" t="s">
        <v>236</v>
      </c>
      <c r="E43" s="19" t="s">
        <v>44</v>
      </c>
      <c r="F43" s="303">
        <v>0</v>
      </c>
      <c r="G43" s="41"/>
      <c r="H43" s="47"/>
    </row>
    <row r="44" spans="1:8" s="2" customFormat="1" ht="16.8" customHeight="1">
      <c r="A44" s="41"/>
      <c r="B44" s="47"/>
      <c r="C44" s="302" t="s">
        <v>44</v>
      </c>
      <c r="D44" s="302" t="s">
        <v>237</v>
      </c>
      <c r="E44" s="19" t="s">
        <v>44</v>
      </c>
      <c r="F44" s="303">
        <v>3007.2</v>
      </c>
      <c r="G44" s="41"/>
      <c r="H44" s="47"/>
    </row>
    <row r="45" spans="1:8" s="2" customFormat="1" ht="16.8" customHeight="1">
      <c r="A45" s="41"/>
      <c r="B45" s="47"/>
      <c r="C45" s="302" t="s">
        <v>44</v>
      </c>
      <c r="D45" s="302" t="s">
        <v>238</v>
      </c>
      <c r="E45" s="19" t="s">
        <v>44</v>
      </c>
      <c r="F45" s="303">
        <v>2772</v>
      </c>
      <c r="G45" s="41"/>
      <c r="H45" s="47"/>
    </row>
    <row r="46" spans="1:8" s="2" customFormat="1" ht="16.8" customHeight="1">
      <c r="A46" s="41"/>
      <c r="B46" s="47"/>
      <c r="C46" s="302" t="s">
        <v>44</v>
      </c>
      <c r="D46" s="302" t="s">
        <v>239</v>
      </c>
      <c r="E46" s="19" t="s">
        <v>44</v>
      </c>
      <c r="F46" s="303">
        <v>1915.2</v>
      </c>
      <c r="G46" s="41"/>
      <c r="H46" s="47"/>
    </row>
    <row r="47" spans="1:8" s="2" customFormat="1" ht="16.8" customHeight="1">
      <c r="A47" s="41"/>
      <c r="B47" s="47"/>
      <c r="C47" s="302" t="s">
        <v>44</v>
      </c>
      <c r="D47" s="302" t="s">
        <v>240</v>
      </c>
      <c r="E47" s="19" t="s">
        <v>44</v>
      </c>
      <c r="F47" s="303">
        <v>0</v>
      </c>
      <c r="G47" s="41"/>
      <c r="H47" s="47"/>
    </row>
    <row r="48" spans="1:8" s="2" customFormat="1" ht="16.8" customHeight="1">
      <c r="A48" s="41"/>
      <c r="B48" s="47"/>
      <c r="C48" s="302" t="s">
        <v>44</v>
      </c>
      <c r="D48" s="302" t="s">
        <v>241</v>
      </c>
      <c r="E48" s="19" t="s">
        <v>44</v>
      </c>
      <c r="F48" s="303">
        <v>227.5</v>
      </c>
      <c r="G48" s="41"/>
      <c r="H48" s="47"/>
    </row>
    <row r="49" spans="1:8" s="2" customFormat="1" ht="16.8" customHeight="1">
      <c r="A49" s="41"/>
      <c r="B49" s="47"/>
      <c r="C49" s="302" t="s">
        <v>123</v>
      </c>
      <c r="D49" s="302" t="s">
        <v>175</v>
      </c>
      <c r="E49" s="19" t="s">
        <v>44</v>
      </c>
      <c r="F49" s="303">
        <v>14015.9</v>
      </c>
      <c r="G49" s="41"/>
      <c r="H49" s="47"/>
    </row>
    <row r="50" spans="1:8" s="2" customFormat="1" ht="16.8" customHeight="1">
      <c r="A50" s="41"/>
      <c r="B50" s="47"/>
      <c r="C50" s="304" t="s">
        <v>1005</v>
      </c>
      <c r="D50" s="41"/>
      <c r="E50" s="41"/>
      <c r="F50" s="41"/>
      <c r="G50" s="41"/>
      <c r="H50" s="47"/>
    </row>
    <row r="51" spans="1:8" s="2" customFormat="1" ht="16.8" customHeight="1">
      <c r="A51" s="41"/>
      <c r="B51" s="47"/>
      <c r="C51" s="302" t="s">
        <v>227</v>
      </c>
      <c r="D51" s="302" t="s">
        <v>1019</v>
      </c>
      <c r="E51" s="19" t="s">
        <v>125</v>
      </c>
      <c r="F51" s="303">
        <v>14015.9</v>
      </c>
      <c r="G51" s="41"/>
      <c r="H51" s="47"/>
    </row>
    <row r="52" spans="1:8" s="2" customFormat="1" ht="16.8" customHeight="1">
      <c r="A52" s="41"/>
      <c r="B52" s="47"/>
      <c r="C52" s="302" t="s">
        <v>250</v>
      </c>
      <c r="D52" s="302" t="s">
        <v>1020</v>
      </c>
      <c r="E52" s="19" t="s">
        <v>125</v>
      </c>
      <c r="F52" s="303">
        <v>14363.4</v>
      </c>
      <c r="G52" s="41"/>
      <c r="H52" s="47"/>
    </row>
    <row r="53" spans="1:8" s="2" customFormat="1" ht="16.8" customHeight="1">
      <c r="A53" s="41"/>
      <c r="B53" s="47"/>
      <c r="C53" s="302" t="s">
        <v>260</v>
      </c>
      <c r="D53" s="302" t="s">
        <v>1021</v>
      </c>
      <c r="E53" s="19" t="s">
        <v>121</v>
      </c>
      <c r="F53" s="303">
        <v>25854.12</v>
      </c>
      <c r="G53" s="41"/>
      <c r="H53" s="47"/>
    </row>
    <row r="54" spans="1:8" s="2" customFormat="1" ht="16.8" customHeight="1">
      <c r="A54" s="41"/>
      <c r="B54" s="47"/>
      <c r="C54" s="298" t="s">
        <v>131</v>
      </c>
      <c r="D54" s="299" t="s">
        <v>132</v>
      </c>
      <c r="E54" s="300" t="s">
        <v>121</v>
      </c>
      <c r="F54" s="301">
        <v>8557.056</v>
      </c>
      <c r="G54" s="41"/>
      <c r="H54" s="47"/>
    </row>
    <row r="55" spans="1:8" s="2" customFormat="1" ht="16.8" customHeight="1">
      <c r="A55" s="41"/>
      <c r="B55" s="47"/>
      <c r="C55" s="302" t="s">
        <v>131</v>
      </c>
      <c r="D55" s="302" t="s">
        <v>534</v>
      </c>
      <c r="E55" s="19" t="s">
        <v>44</v>
      </c>
      <c r="F55" s="303">
        <v>8557.056</v>
      </c>
      <c r="G55" s="41"/>
      <c r="H55" s="47"/>
    </row>
    <row r="56" spans="1:8" s="2" customFormat="1" ht="16.8" customHeight="1">
      <c r="A56" s="41"/>
      <c r="B56" s="47"/>
      <c r="C56" s="304" t="s">
        <v>1005</v>
      </c>
      <c r="D56" s="41"/>
      <c r="E56" s="41"/>
      <c r="F56" s="41"/>
      <c r="G56" s="41"/>
      <c r="H56" s="47"/>
    </row>
    <row r="57" spans="1:8" s="2" customFormat="1" ht="16.8" customHeight="1">
      <c r="A57" s="41"/>
      <c r="B57" s="47"/>
      <c r="C57" s="302" t="s">
        <v>528</v>
      </c>
      <c r="D57" s="302" t="s">
        <v>1022</v>
      </c>
      <c r="E57" s="19" t="s">
        <v>121</v>
      </c>
      <c r="F57" s="303">
        <v>22067.86</v>
      </c>
      <c r="G57" s="41"/>
      <c r="H57" s="47"/>
    </row>
    <row r="58" spans="1:8" s="2" customFormat="1" ht="16.8" customHeight="1">
      <c r="A58" s="41"/>
      <c r="B58" s="47"/>
      <c r="C58" s="302" t="s">
        <v>536</v>
      </c>
      <c r="D58" s="302" t="s">
        <v>1023</v>
      </c>
      <c r="E58" s="19" t="s">
        <v>121</v>
      </c>
      <c r="F58" s="303">
        <v>392715.744</v>
      </c>
      <c r="G58" s="41"/>
      <c r="H58" s="47"/>
    </row>
    <row r="59" spans="1:8" s="2" customFormat="1" ht="16.8" customHeight="1">
      <c r="A59" s="41"/>
      <c r="B59" s="47"/>
      <c r="C59" s="298" t="s">
        <v>127</v>
      </c>
      <c r="D59" s="299" t="s">
        <v>128</v>
      </c>
      <c r="E59" s="300" t="s">
        <v>121</v>
      </c>
      <c r="F59" s="301">
        <v>13510.804</v>
      </c>
      <c r="G59" s="41"/>
      <c r="H59" s="47"/>
    </row>
    <row r="60" spans="1:8" s="2" customFormat="1" ht="16.8" customHeight="1">
      <c r="A60" s="41"/>
      <c r="B60" s="47"/>
      <c r="C60" s="302" t="s">
        <v>44</v>
      </c>
      <c r="D60" s="302" t="s">
        <v>531</v>
      </c>
      <c r="E60" s="19" t="s">
        <v>44</v>
      </c>
      <c r="F60" s="303">
        <v>6503.16</v>
      </c>
      <c r="G60" s="41"/>
      <c r="H60" s="47"/>
    </row>
    <row r="61" spans="1:8" s="2" customFormat="1" ht="16.8" customHeight="1">
      <c r="A61" s="41"/>
      <c r="B61" s="47"/>
      <c r="C61" s="302" t="s">
        <v>44</v>
      </c>
      <c r="D61" s="302" t="s">
        <v>532</v>
      </c>
      <c r="E61" s="19" t="s">
        <v>44</v>
      </c>
      <c r="F61" s="303">
        <v>2826.1</v>
      </c>
      <c r="G61" s="41"/>
      <c r="H61" s="47"/>
    </row>
    <row r="62" spans="1:8" s="2" customFormat="1" ht="16.8" customHeight="1">
      <c r="A62" s="41"/>
      <c r="B62" s="47"/>
      <c r="C62" s="302" t="s">
        <v>44</v>
      </c>
      <c r="D62" s="302" t="s">
        <v>533</v>
      </c>
      <c r="E62" s="19" t="s">
        <v>44</v>
      </c>
      <c r="F62" s="303">
        <v>4181.544</v>
      </c>
      <c r="G62" s="41"/>
      <c r="H62" s="47"/>
    </row>
    <row r="63" spans="1:8" s="2" customFormat="1" ht="16.8" customHeight="1">
      <c r="A63" s="41"/>
      <c r="B63" s="47"/>
      <c r="C63" s="302" t="s">
        <v>127</v>
      </c>
      <c r="D63" s="302" t="s">
        <v>234</v>
      </c>
      <c r="E63" s="19" t="s">
        <v>44</v>
      </c>
      <c r="F63" s="303">
        <v>13510.804</v>
      </c>
      <c r="G63" s="41"/>
      <c r="H63" s="47"/>
    </row>
    <row r="64" spans="1:8" s="2" customFormat="1" ht="16.8" customHeight="1">
      <c r="A64" s="41"/>
      <c r="B64" s="47"/>
      <c r="C64" s="304" t="s">
        <v>1005</v>
      </c>
      <c r="D64" s="41"/>
      <c r="E64" s="41"/>
      <c r="F64" s="41"/>
      <c r="G64" s="41"/>
      <c r="H64" s="47"/>
    </row>
    <row r="65" spans="1:8" s="2" customFormat="1" ht="16.8" customHeight="1">
      <c r="A65" s="41"/>
      <c r="B65" s="47"/>
      <c r="C65" s="302" t="s">
        <v>528</v>
      </c>
      <c r="D65" s="302" t="s">
        <v>1022</v>
      </c>
      <c r="E65" s="19" t="s">
        <v>121</v>
      </c>
      <c r="F65" s="303">
        <v>22067.86</v>
      </c>
      <c r="G65" s="41"/>
      <c r="H65" s="47"/>
    </row>
    <row r="66" spans="1:8" s="2" customFormat="1" ht="16.8" customHeight="1">
      <c r="A66" s="41"/>
      <c r="B66" s="47"/>
      <c r="C66" s="302" t="s">
        <v>536</v>
      </c>
      <c r="D66" s="302" t="s">
        <v>1023</v>
      </c>
      <c r="E66" s="19" t="s">
        <v>121</v>
      </c>
      <c r="F66" s="303">
        <v>392715.744</v>
      </c>
      <c r="G66" s="41"/>
      <c r="H66" s="47"/>
    </row>
    <row r="67" spans="1:8" s="2" customFormat="1" ht="16.8" customHeight="1">
      <c r="A67" s="41"/>
      <c r="B67" s="47"/>
      <c r="C67" s="298" t="s">
        <v>116</v>
      </c>
      <c r="D67" s="299" t="s">
        <v>117</v>
      </c>
      <c r="E67" s="300" t="s">
        <v>110</v>
      </c>
      <c r="F67" s="301">
        <v>265.8</v>
      </c>
      <c r="G67" s="41"/>
      <c r="H67" s="47"/>
    </row>
    <row r="68" spans="1:8" s="2" customFormat="1" ht="16.8" customHeight="1">
      <c r="A68" s="41"/>
      <c r="B68" s="47"/>
      <c r="C68" s="302" t="s">
        <v>116</v>
      </c>
      <c r="D68" s="302" t="s">
        <v>202</v>
      </c>
      <c r="E68" s="19" t="s">
        <v>44</v>
      </c>
      <c r="F68" s="303">
        <v>265.8</v>
      </c>
      <c r="G68" s="41"/>
      <c r="H68" s="47"/>
    </row>
    <row r="69" spans="1:8" s="2" customFormat="1" ht="16.8" customHeight="1">
      <c r="A69" s="41"/>
      <c r="B69" s="47"/>
      <c r="C69" s="304" t="s">
        <v>1005</v>
      </c>
      <c r="D69" s="41"/>
      <c r="E69" s="41"/>
      <c r="F69" s="41"/>
      <c r="G69" s="41"/>
      <c r="H69" s="47"/>
    </row>
    <row r="70" spans="1:8" s="2" customFormat="1" ht="16.8" customHeight="1">
      <c r="A70" s="41"/>
      <c r="B70" s="47"/>
      <c r="C70" s="302" t="s">
        <v>197</v>
      </c>
      <c r="D70" s="302" t="s">
        <v>1006</v>
      </c>
      <c r="E70" s="19" t="s">
        <v>110</v>
      </c>
      <c r="F70" s="303">
        <v>720.8</v>
      </c>
      <c r="G70" s="41"/>
      <c r="H70" s="47"/>
    </row>
    <row r="71" spans="1:8" s="2" customFormat="1" ht="16.8" customHeight="1">
      <c r="A71" s="41"/>
      <c r="B71" s="47"/>
      <c r="C71" s="302" t="s">
        <v>183</v>
      </c>
      <c r="D71" s="302" t="s">
        <v>1007</v>
      </c>
      <c r="E71" s="19" t="s">
        <v>110</v>
      </c>
      <c r="F71" s="303">
        <v>720.8</v>
      </c>
      <c r="G71" s="41"/>
      <c r="H71" s="47"/>
    </row>
    <row r="72" spans="1:8" s="2" customFormat="1" ht="16.8" customHeight="1">
      <c r="A72" s="41"/>
      <c r="B72" s="47"/>
      <c r="C72" s="302" t="s">
        <v>285</v>
      </c>
      <c r="D72" s="302" t="s">
        <v>1008</v>
      </c>
      <c r="E72" s="19" t="s">
        <v>110</v>
      </c>
      <c r="F72" s="303">
        <v>19956.8</v>
      </c>
      <c r="G72" s="41"/>
      <c r="H72" s="47"/>
    </row>
    <row r="73" spans="1:8" s="2" customFormat="1" ht="16.8" customHeight="1">
      <c r="A73" s="41"/>
      <c r="B73" s="47"/>
      <c r="C73" s="302" t="s">
        <v>344</v>
      </c>
      <c r="D73" s="302" t="s">
        <v>1009</v>
      </c>
      <c r="E73" s="19" t="s">
        <v>110</v>
      </c>
      <c r="F73" s="303">
        <v>29188.88</v>
      </c>
      <c r="G73" s="41"/>
      <c r="H73" s="47"/>
    </row>
    <row r="74" spans="1:8" s="2" customFormat="1" ht="16.8" customHeight="1">
      <c r="A74" s="41"/>
      <c r="B74" s="47"/>
      <c r="C74" s="302" t="s">
        <v>355</v>
      </c>
      <c r="D74" s="302" t="s">
        <v>1024</v>
      </c>
      <c r="E74" s="19" t="s">
        <v>110</v>
      </c>
      <c r="F74" s="303">
        <v>32344.8</v>
      </c>
      <c r="G74" s="41"/>
      <c r="H74" s="47"/>
    </row>
    <row r="75" spans="1:8" s="2" customFormat="1" ht="16.8" customHeight="1">
      <c r="A75" s="41"/>
      <c r="B75" s="47"/>
      <c r="C75" s="302" t="s">
        <v>366</v>
      </c>
      <c r="D75" s="302" t="s">
        <v>1025</v>
      </c>
      <c r="E75" s="19" t="s">
        <v>110</v>
      </c>
      <c r="F75" s="303">
        <v>720.8</v>
      </c>
      <c r="G75" s="41"/>
      <c r="H75" s="47"/>
    </row>
    <row r="76" spans="1:8" s="2" customFormat="1" ht="16.8" customHeight="1">
      <c r="A76" s="41"/>
      <c r="B76" s="47"/>
      <c r="C76" s="302" t="s">
        <v>377</v>
      </c>
      <c r="D76" s="302" t="s">
        <v>1010</v>
      </c>
      <c r="E76" s="19" t="s">
        <v>110</v>
      </c>
      <c r="F76" s="303">
        <v>32344.8</v>
      </c>
      <c r="G76" s="41"/>
      <c r="H76" s="47"/>
    </row>
    <row r="77" spans="1:8" s="2" customFormat="1" ht="16.8" customHeight="1">
      <c r="A77" s="41"/>
      <c r="B77" s="47"/>
      <c r="C77" s="302" t="s">
        <v>386</v>
      </c>
      <c r="D77" s="302" t="s">
        <v>1011</v>
      </c>
      <c r="E77" s="19" t="s">
        <v>110</v>
      </c>
      <c r="F77" s="303">
        <v>32344.8</v>
      </c>
      <c r="G77" s="41"/>
      <c r="H77" s="47"/>
    </row>
    <row r="78" spans="1:8" s="2" customFormat="1" ht="16.8" customHeight="1">
      <c r="A78" s="41"/>
      <c r="B78" s="47"/>
      <c r="C78" s="302" t="s">
        <v>426</v>
      </c>
      <c r="D78" s="302" t="s">
        <v>1026</v>
      </c>
      <c r="E78" s="19" t="s">
        <v>110</v>
      </c>
      <c r="F78" s="303">
        <v>101761.6</v>
      </c>
      <c r="G78" s="41"/>
      <c r="H78" s="47"/>
    </row>
    <row r="79" spans="1:8" s="2" customFormat="1" ht="16.8" customHeight="1">
      <c r="A79" s="41"/>
      <c r="B79" s="47"/>
      <c r="C79" s="302" t="s">
        <v>437</v>
      </c>
      <c r="D79" s="302" t="s">
        <v>1012</v>
      </c>
      <c r="E79" s="19" t="s">
        <v>110</v>
      </c>
      <c r="F79" s="303">
        <v>50880.8</v>
      </c>
      <c r="G79" s="41"/>
      <c r="H79" s="47"/>
    </row>
    <row r="80" spans="1:8" s="2" customFormat="1" ht="16.8" customHeight="1">
      <c r="A80" s="41"/>
      <c r="B80" s="47"/>
      <c r="C80" s="302" t="s">
        <v>442</v>
      </c>
      <c r="D80" s="302" t="s">
        <v>1013</v>
      </c>
      <c r="E80" s="19" t="s">
        <v>110</v>
      </c>
      <c r="F80" s="303">
        <v>50880.8</v>
      </c>
      <c r="G80" s="41"/>
      <c r="H80" s="47"/>
    </row>
    <row r="81" spans="1:8" s="2" customFormat="1" ht="16.8" customHeight="1">
      <c r="A81" s="41"/>
      <c r="B81" s="47"/>
      <c r="C81" s="298" t="s">
        <v>119</v>
      </c>
      <c r="D81" s="299" t="s">
        <v>120</v>
      </c>
      <c r="E81" s="300" t="s">
        <v>121</v>
      </c>
      <c r="F81" s="301">
        <v>-6323.712</v>
      </c>
      <c r="G81" s="41"/>
      <c r="H81" s="47"/>
    </row>
    <row r="82" spans="1:8" s="2" customFormat="1" ht="26.4" customHeight="1">
      <c r="A82" s="41"/>
      <c r="B82" s="47"/>
      <c r="C82" s="297" t="s">
        <v>1027</v>
      </c>
      <c r="D82" s="297" t="s">
        <v>97</v>
      </c>
      <c r="E82" s="41"/>
      <c r="F82" s="41"/>
      <c r="G82" s="41"/>
      <c r="H82" s="47"/>
    </row>
    <row r="83" spans="1:8" s="2" customFormat="1" ht="16.8" customHeight="1">
      <c r="A83" s="41"/>
      <c r="B83" s="47"/>
      <c r="C83" s="298" t="s">
        <v>709</v>
      </c>
      <c r="D83" s="299" t="s">
        <v>710</v>
      </c>
      <c r="E83" s="300" t="s">
        <v>321</v>
      </c>
      <c r="F83" s="301">
        <v>2963</v>
      </c>
      <c r="G83" s="41"/>
      <c r="H83" s="47"/>
    </row>
    <row r="84" spans="1:8" s="2" customFormat="1" ht="16.8" customHeight="1">
      <c r="A84" s="41"/>
      <c r="B84" s="47"/>
      <c r="C84" s="302" t="s">
        <v>44</v>
      </c>
      <c r="D84" s="302" t="s">
        <v>731</v>
      </c>
      <c r="E84" s="19" t="s">
        <v>44</v>
      </c>
      <c r="F84" s="303">
        <v>0</v>
      </c>
      <c r="G84" s="41"/>
      <c r="H84" s="47"/>
    </row>
    <row r="85" spans="1:8" s="2" customFormat="1" ht="16.8" customHeight="1">
      <c r="A85" s="41"/>
      <c r="B85" s="47"/>
      <c r="C85" s="302" t="s">
        <v>44</v>
      </c>
      <c r="D85" s="302" t="s">
        <v>767</v>
      </c>
      <c r="E85" s="19" t="s">
        <v>44</v>
      </c>
      <c r="F85" s="303">
        <v>2150</v>
      </c>
      <c r="G85" s="41"/>
      <c r="H85" s="47"/>
    </row>
    <row r="86" spans="1:8" s="2" customFormat="1" ht="16.8" customHeight="1">
      <c r="A86" s="41"/>
      <c r="B86" s="47"/>
      <c r="C86" s="302" t="s">
        <v>44</v>
      </c>
      <c r="D86" s="302" t="s">
        <v>768</v>
      </c>
      <c r="E86" s="19" t="s">
        <v>44</v>
      </c>
      <c r="F86" s="303">
        <v>363</v>
      </c>
      <c r="G86" s="41"/>
      <c r="H86" s="47"/>
    </row>
    <row r="87" spans="1:8" s="2" customFormat="1" ht="16.8" customHeight="1">
      <c r="A87" s="41"/>
      <c r="B87" s="47"/>
      <c r="C87" s="302" t="s">
        <v>44</v>
      </c>
      <c r="D87" s="302" t="s">
        <v>769</v>
      </c>
      <c r="E87" s="19" t="s">
        <v>44</v>
      </c>
      <c r="F87" s="303">
        <v>450</v>
      </c>
      <c r="G87" s="41"/>
      <c r="H87" s="47"/>
    </row>
    <row r="88" spans="1:8" s="2" customFormat="1" ht="16.8" customHeight="1">
      <c r="A88" s="41"/>
      <c r="B88" s="47"/>
      <c r="C88" s="302" t="s">
        <v>709</v>
      </c>
      <c r="D88" s="302" t="s">
        <v>175</v>
      </c>
      <c r="E88" s="19" t="s">
        <v>44</v>
      </c>
      <c r="F88" s="303">
        <v>2963</v>
      </c>
      <c r="G88" s="41"/>
      <c r="H88" s="47"/>
    </row>
    <row r="89" spans="1:8" s="2" customFormat="1" ht="16.8" customHeight="1">
      <c r="A89" s="41"/>
      <c r="B89" s="47"/>
      <c r="C89" s="304" t="s">
        <v>1005</v>
      </c>
      <c r="D89" s="41"/>
      <c r="E89" s="41"/>
      <c r="F89" s="41"/>
      <c r="G89" s="41"/>
      <c r="H89" s="47"/>
    </row>
    <row r="90" spans="1:8" s="2" customFormat="1" ht="16.8" customHeight="1">
      <c r="A90" s="41"/>
      <c r="B90" s="47"/>
      <c r="C90" s="302" t="s">
        <v>764</v>
      </c>
      <c r="D90" s="302" t="s">
        <v>1028</v>
      </c>
      <c r="E90" s="19" t="s">
        <v>321</v>
      </c>
      <c r="F90" s="303">
        <v>2963</v>
      </c>
      <c r="G90" s="41"/>
      <c r="H90" s="47"/>
    </row>
    <row r="91" spans="1:8" s="2" customFormat="1" ht="16.8" customHeight="1">
      <c r="A91" s="41"/>
      <c r="B91" s="47"/>
      <c r="C91" s="302" t="s">
        <v>787</v>
      </c>
      <c r="D91" s="302" t="s">
        <v>1029</v>
      </c>
      <c r="E91" s="19" t="s">
        <v>321</v>
      </c>
      <c r="F91" s="303">
        <v>2963</v>
      </c>
      <c r="G91" s="41"/>
      <c r="H91" s="47"/>
    </row>
    <row r="92" spans="1:8" s="2" customFormat="1" ht="16.8" customHeight="1">
      <c r="A92" s="41"/>
      <c r="B92" s="47"/>
      <c r="C92" s="302" t="s">
        <v>799</v>
      </c>
      <c r="D92" s="302" t="s">
        <v>1030</v>
      </c>
      <c r="E92" s="19" t="s">
        <v>321</v>
      </c>
      <c r="F92" s="303">
        <v>18199</v>
      </c>
      <c r="G92" s="41"/>
      <c r="H92" s="47"/>
    </row>
    <row r="93" spans="1:8" s="2" customFormat="1" ht="16.8" customHeight="1">
      <c r="A93" s="41"/>
      <c r="B93" s="47"/>
      <c r="C93" s="298" t="s">
        <v>712</v>
      </c>
      <c r="D93" s="299" t="s">
        <v>713</v>
      </c>
      <c r="E93" s="300" t="s">
        <v>321</v>
      </c>
      <c r="F93" s="301">
        <v>14158</v>
      </c>
      <c r="G93" s="41"/>
      <c r="H93" s="47"/>
    </row>
    <row r="94" spans="1:8" s="2" customFormat="1" ht="16.8" customHeight="1">
      <c r="A94" s="41"/>
      <c r="B94" s="47"/>
      <c r="C94" s="302" t="s">
        <v>44</v>
      </c>
      <c r="D94" s="302" t="s">
        <v>731</v>
      </c>
      <c r="E94" s="19" t="s">
        <v>44</v>
      </c>
      <c r="F94" s="303">
        <v>0</v>
      </c>
      <c r="G94" s="41"/>
      <c r="H94" s="47"/>
    </row>
    <row r="95" spans="1:8" s="2" customFormat="1" ht="16.8" customHeight="1">
      <c r="A95" s="41"/>
      <c r="B95" s="47"/>
      <c r="C95" s="302" t="s">
        <v>44</v>
      </c>
      <c r="D95" s="302" t="s">
        <v>762</v>
      </c>
      <c r="E95" s="19" t="s">
        <v>44</v>
      </c>
      <c r="F95" s="303">
        <v>190</v>
      </c>
      <c r="G95" s="41"/>
      <c r="H95" s="47"/>
    </row>
    <row r="96" spans="1:8" s="2" customFormat="1" ht="16.8" customHeight="1">
      <c r="A96" s="41"/>
      <c r="B96" s="47"/>
      <c r="C96" s="302" t="s">
        <v>44</v>
      </c>
      <c r="D96" s="302" t="s">
        <v>763</v>
      </c>
      <c r="E96" s="19" t="s">
        <v>44</v>
      </c>
      <c r="F96" s="303">
        <v>13968</v>
      </c>
      <c r="G96" s="41"/>
      <c r="H96" s="47"/>
    </row>
    <row r="97" spans="1:8" s="2" customFormat="1" ht="16.8" customHeight="1">
      <c r="A97" s="41"/>
      <c r="B97" s="47"/>
      <c r="C97" s="302" t="s">
        <v>712</v>
      </c>
      <c r="D97" s="302" t="s">
        <v>175</v>
      </c>
      <c r="E97" s="19" t="s">
        <v>44</v>
      </c>
      <c r="F97" s="303">
        <v>14158</v>
      </c>
      <c r="G97" s="41"/>
      <c r="H97" s="47"/>
    </row>
    <row r="98" spans="1:8" s="2" customFormat="1" ht="16.8" customHeight="1">
      <c r="A98" s="41"/>
      <c r="B98" s="47"/>
      <c r="C98" s="304" t="s">
        <v>1005</v>
      </c>
      <c r="D98" s="41"/>
      <c r="E98" s="41"/>
      <c r="F98" s="41"/>
      <c r="G98" s="41"/>
      <c r="H98" s="47"/>
    </row>
    <row r="99" spans="1:8" s="2" customFormat="1" ht="16.8" customHeight="1">
      <c r="A99" s="41"/>
      <c r="B99" s="47"/>
      <c r="C99" s="302" t="s">
        <v>759</v>
      </c>
      <c r="D99" s="302" t="s">
        <v>1031</v>
      </c>
      <c r="E99" s="19" t="s">
        <v>321</v>
      </c>
      <c r="F99" s="303">
        <v>14158</v>
      </c>
      <c r="G99" s="41"/>
      <c r="H99" s="47"/>
    </row>
    <row r="100" spans="1:8" s="2" customFormat="1" ht="16.8" customHeight="1">
      <c r="A100" s="41"/>
      <c r="B100" s="47"/>
      <c r="C100" s="302" t="s">
        <v>784</v>
      </c>
      <c r="D100" s="302" t="s">
        <v>1032</v>
      </c>
      <c r="E100" s="19" t="s">
        <v>321</v>
      </c>
      <c r="F100" s="303">
        <v>14158</v>
      </c>
      <c r="G100" s="41"/>
      <c r="H100" s="47"/>
    </row>
    <row r="101" spans="1:8" s="2" customFormat="1" ht="16.8" customHeight="1">
      <c r="A101" s="41"/>
      <c r="B101" s="47"/>
      <c r="C101" s="302" t="s">
        <v>799</v>
      </c>
      <c r="D101" s="302" t="s">
        <v>1030</v>
      </c>
      <c r="E101" s="19" t="s">
        <v>321</v>
      </c>
      <c r="F101" s="303">
        <v>18199</v>
      </c>
      <c r="G101" s="41"/>
      <c r="H101" s="47"/>
    </row>
    <row r="102" spans="1:8" s="2" customFormat="1" ht="16.8" customHeight="1">
      <c r="A102" s="41"/>
      <c r="B102" s="47"/>
      <c r="C102" s="298" t="s">
        <v>715</v>
      </c>
      <c r="D102" s="299" t="s">
        <v>716</v>
      </c>
      <c r="E102" s="300" t="s">
        <v>321</v>
      </c>
      <c r="F102" s="301">
        <v>267</v>
      </c>
      <c r="G102" s="41"/>
      <c r="H102" s="47"/>
    </row>
    <row r="103" spans="1:8" s="2" customFormat="1" ht="16.8" customHeight="1">
      <c r="A103" s="41"/>
      <c r="B103" s="47"/>
      <c r="C103" s="302" t="s">
        <v>44</v>
      </c>
      <c r="D103" s="302" t="s">
        <v>731</v>
      </c>
      <c r="E103" s="19" t="s">
        <v>44</v>
      </c>
      <c r="F103" s="303">
        <v>0</v>
      </c>
      <c r="G103" s="41"/>
      <c r="H103" s="47"/>
    </row>
    <row r="104" spans="1:8" s="2" customFormat="1" ht="16.8" customHeight="1">
      <c r="A104" s="41"/>
      <c r="B104" s="47"/>
      <c r="C104" s="302" t="s">
        <v>715</v>
      </c>
      <c r="D104" s="302" t="s">
        <v>777</v>
      </c>
      <c r="E104" s="19" t="s">
        <v>44</v>
      </c>
      <c r="F104" s="303">
        <v>267</v>
      </c>
      <c r="G104" s="41"/>
      <c r="H104" s="47"/>
    </row>
    <row r="105" spans="1:8" s="2" customFormat="1" ht="16.8" customHeight="1">
      <c r="A105" s="41"/>
      <c r="B105" s="47"/>
      <c r="C105" s="304" t="s">
        <v>1005</v>
      </c>
      <c r="D105" s="41"/>
      <c r="E105" s="41"/>
      <c r="F105" s="41"/>
      <c r="G105" s="41"/>
      <c r="H105" s="47"/>
    </row>
    <row r="106" spans="1:8" s="2" customFormat="1" ht="16.8" customHeight="1">
      <c r="A106" s="41"/>
      <c r="B106" s="47"/>
      <c r="C106" s="302" t="s">
        <v>774</v>
      </c>
      <c r="D106" s="302" t="s">
        <v>1033</v>
      </c>
      <c r="E106" s="19" t="s">
        <v>321</v>
      </c>
      <c r="F106" s="303">
        <v>267</v>
      </c>
      <c r="G106" s="41"/>
      <c r="H106" s="47"/>
    </row>
    <row r="107" spans="1:8" s="2" customFormat="1" ht="16.8" customHeight="1">
      <c r="A107" s="41"/>
      <c r="B107" s="47"/>
      <c r="C107" s="302" t="s">
        <v>793</v>
      </c>
      <c r="D107" s="302" t="s">
        <v>1034</v>
      </c>
      <c r="E107" s="19" t="s">
        <v>321</v>
      </c>
      <c r="F107" s="303">
        <v>267</v>
      </c>
      <c r="G107" s="41"/>
      <c r="H107" s="47"/>
    </row>
    <row r="108" spans="1:8" s="2" customFormat="1" ht="16.8" customHeight="1">
      <c r="A108" s="41"/>
      <c r="B108" s="47"/>
      <c r="C108" s="302" t="s">
        <v>799</v>
      </c>
      <c r="D108" s="302" t="s">
        <v>1030</v>
      </c>
      <c r="E108" s="19" t="s">
        <v>321</v>
      </c>
      <c r="F108" s="303">
        <v>18199</v>
      </c>
      <c r="G108" s="41"/>
      <c r="H108" s="47"/>
    </row>
    <row r="109" spans="1:8" s="2" customFormat="1" ht="16.8" customHeight="1">
      <c r="A109" s="41"/>
      <c r="B109" s="47"/>
      <c r="C109" s="298" t="s">
        <v>718</v>
      </c>
      <c r="D109" s="299" t="s">
        <v>719</v>
      </c>
      <c r="E109" s="300" t="s">
        <v>321</v>
      </c>
      <c r="F109" s="301">
        <v>811</v>
      </c>
      <c r="G109" s="41"/>
      <c r="H109" s="47"/>
    </row>
    <row r="110" spans="1:8" s="2" customFormat="1" ht="16.8" customHeight="1">
      <c r="A110" s="41"/>
      <c r="B110" s="47"/>
      <c r="C110" s="302" t="s">
        <v>44</v>
      </c>
      <c r="D110" s="302" t="s">
        <v>731</v>
      </c>
      <c r="E110" s="19" t="s">
        <v>44</v>
      </c>
      <c r="F110" s="303">
        <v>0</v>
      </c>
      <c r="G110" s="41"/>
      <c r="H110" s="47"/>
    </row>
    <row r="111" spans="1:8" s="2" customFormat="1" ht="16.8" customHeight="1">
      <c r="A111" s="41"/>
      <c r="B111" s="47"/>
      <c r="C111" s="302" t="s">
        <v>718</v>
      </c>
      <c r="D111" s="302" t="s">
        <v>773</v>
      </c>
      <c r="E111" s="19" t="s">
        <v>44</v>
      </c>
      <c r="F111" s="303">
        <v>811</v>
      </c>
      <c r="G111" s="41"/>
      <c r="H111" s="47"/>
    </row>
    <row r="112" spans="1:8" s="2" customFormat="1" ht="16.8" customHeight="1">
      <c r="A112" s="41"/>
      <c r="B112" s="47"/>
      <c r="C112" s="304" t="s">
        <v>1005</v>
      </c>
      <c r="D112" s="41"/>
      <c r="E112" s="41"/>
      <c r="F112" s="41"/>
      <c r="G112" s="41"/>
      <c r="H112" s="47"/>
    </row>
    <row r="113" spans="1:8" s="2" customFormat="1" ht="16.8" customHeight="1">
      <c r="A113" s="41"/>
      <c r="B113" s="47"/>
      <c r="C113" s="302" t="s">
        <v>770</v>
      </c>
      <c r="D113" s="302" t="s">
        <v>1035</v>
      </c>
      <c r="E113" s="19" t="s">
        <v>321</v>
      </c>
      <c r="F113" s="303">
        <v>811</v>
      </c>
      <c r="G113" s="41"/>
      <c r="H113" s="47"/>
    </row>
    <row r="114" spans="1:8" s="2" customFormat="1" ht="16.8" customHeight="1">
      <c r="A114" s="41"/>
      <c r="B114" s="47"/>
      <c r="C114" s="302" t="s">
        <v>790</v>
      </c>
      <c r="D114" s="302" t="s">
        <v>1036</v>
      </c>
      <c r="E114" s="19" t="s">
        <v>321</v>
      </c>
      <c r="F114" s="303">
        <v>811</v>
      </c>
      <c r="G114" s="41"/>
      <c r="H114" s="47"/>
    </row>
    <row r="115" spans="1:8" s="2" customFormat="1" ht="16.8" customHeight="1">
      <c r="A115" s="41"/>
      <c r="B115" s="47"/>
      <c r="C115" s="302" t="s">
        <v>799</v>
      </c>
      <c r="D115" s="302" t="s">
        <v>1030</v>
      </c>
      <c r="E115" s="19" t="s">
        <v>321</v>
      </c>
      <c r="F115" s="303">
        <v>18199</v>
      </c>
      <c r="G115" s="41"/>
      <c r="H115" s="47"/>
    </row>
    <row r="116" spans="1:8" s="2" customFormat="1" ht="16.8" customHeight="1">
      <c r="A116" s="41"/>
      <c r="B116" s="47"/>
      <c r="C116" s="298" t="s">
        <v>721</v>
      </c>
      <c r="D116" s="299" t="s">
        <v>722</v>
      </c>
      <c r="E116" s="300" t="s">
        <v>110</v>
      </c>
      <c r="F116" s="301">
        <v>114.3</v>
      </c>
      <c r="G116" s="41"/>
      <c r="H116" s="47"/>
    </row>
    <row r="117" spans="1:8" s="2" customFormat="1" ht="16.8" customHeight="1">
      <c r="A117" s="41"/>
      <c r="B117" s="47"/>
      <c r="C117" s="302" t="s">
        <v>44</v>
      </c>
      <c r="D117" s="302" t="s">
        <v>731</v>
      </c>
      <c r="E117" s="19" t="s">
        <v>44</v>
      </c>
      <c r="F117" s="303">
        <v>0</v>
      </c>
      <c r="G117" s="41"/>
      <c r="H117" s="47"/>
    </row>
    <row r="118" spans="1:8" s="2" customFormat="1" ht="16.8" customHeight="1">
      <c r="A118" s="41"/>
      <c r="B118" s="47"/>
      <c r="C118" s="302" t="s">
        <v>44</v>
      </c>
      <c r="D118" s="302" t="s">
        <v>781</v>
      </c>
      <c r="E118" s="19" t="s">
        <v>44</v>
      </c>
      <c r="F118" s="303">
        <v>4.5</v>
      </c>
      <c r="G118" s="41"/>
      <c r="H118" s="47"/>
    </row>
    <row r="119" spans="1:8" s="2" customFormat="1" ht="16.8" customHeight="1">
      <c r="A119" s="41"/>
      <c r="B119" s="47"/>
      <c r="C119" s="302" t="s">
        <v>44</v>
      </c>
      <c r="D119" s="302" t="s">
        <v>782</v>
      </c>
      <c r="E119" s="19" t="s">
        <v>44</v>
      </c>
      <c r="F119" s="303">
        <v>2.8</v>
      </c>
      <c r="G119" s="41"/>
      <c r="H119" s="47"/>
    </row>
    <row r="120" spans="1:8" s="2" customFormat="1" ht="16.8" customHeight="1">
      <c r="A120" s="41"/>
      <c r="B120" s="47"/>
      <c r="C120" s="302" t="s">
        <v>44</v>
      </c>
      <c r="D120" s="302" t="s">
        <v>783</v>
      </c>
      <c r="E120" s="19" t="s">
        <v>44</v>
      </c>
      <c r="F120" s="303">
        <v>107</v>
      </c>
      <c r="G120" s="41"/>
      <c r="H120" s="47"/>
    </row>
    <row r="121" spans="1:8" s="2" customFormat="1" ht="16.8" customHeight="1">
      <c r="A121" s="41"/>
      <c r="B121" s="47"/>
      <c r="C121" s="302" t="s">
        <v>721</v>
      </c>
      <c r="D121" s="302" t="s">
        <v>175</v>
      </c>
      <c r="E121" s="19" t="s">
        <v>44</v>
      </c>
      <c r="F121" s="303">
        <v>114.3</v>
      </c>
      <c r="G121" s="41"/>
      <c r="H121" s="47"/>
    </row>
    <row r="122" spans="1:8" s="2" customFormat="1" ht="16.8" customHeight="1">
      <c r="A122" s="41"/>
      <c r="B122" s="47"/>
      <c r="C122" s="304" t="s">
        <v>1005</v>
      </c>
      <c r="D122" s="41"/>
      <c r="E122" s="41"/>
      <c r="F122" s="41"/>
      <c r="G122" s="41"/>
      <c r="H122" s="47"/>
    </row>
    <row r="123" spans="1:8" s="2" customFormat="1" ht="16.8" customHeight="1">
      <c r="A123" s="41"/>
      <c r="B123" s="47"/>
      <c r="C123" s="302" t="s">
        <v>778</v>
      </c>
      <c r="D123" s="302" t="s">
        <v>1037</v>
      </c>
      <c r="E123" s="19" t="s">
        <v>110</v>
      </c>
      <c r="F123" s="303">
        <v>114.3</v>
      </c>
      <c r="G123" s="41"/>
      <c r="H123" s="47"/>
    </row>
    <row r="124" spans="1:8" s="2" customFormat="1" ht="16.8" customHeight="1">
      <c r="A124" s="41"/>
      <c r="B124" s="47"/>
      <c r="C124" s="302" t="s">
        <v>796</v>
      </c>
      <c r="D124" s="302" t="s">
        <v>1038</v>
      </c>
      <c r="E124" s="19" t="s">
        <v>110</v>
      </c>
      <c r="F124" s="303">
        <v>114.3</v>
      </c>
      <c r="G124" s="41"/>
      <c r="H124" s="47"/>
    </row>
    <row r="125" spans="1:8" s="2" customFormat="1" ht="16.8" customHeight="1">
      <c r="A125" s="41"/>
      <c r="B125" s="47"/>
      <c r="C125" s="302" t="s">
        <v>802</v>
      </c>
      <c r="D125" s="302" t="s">
        <v>1039</v>
      </c>
      <c r="E125" s="19" t="s">
        <v>110</v>
      </c>
      <c r="F125" s="303">
        <v>114.3</v>
      </c>
      <c r="G125" s="41"/>
      <c r="H125" s="47"/>
    </row>
    <row r="126" spans="1:8" s="2" customFormat="1" ht="7.4" customHeight="1">
      <c r="A126" s="41"/>
      <c r="B126" s="160"/>
      <c r="C126" s="161"/>
      <c r="D126" s="161"/>
      <c r="E126" s="161"/>
      <c r="F126" s="161"/>
      <c r="G126" s="161"/>
      <c r="H126" s="47"/>
    </row>
    <row r="127" spans="1:8" s="2" customFormat="1" ht="12">
      <c r="A127" s="41"/>
      <c r="B127" s="41"/>
      <c r="C127" s="41"/>
      <c r="D127" s="41"/>
      <c r="E127" s="41"/>
      <c r="F127" s="41"/>
      <c r="G127" s="41"/>
      <c r="H127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5" customWidth="1"/>
    <col min="2" max="2" width="1.7109375" style="305" customWidth="1"/>
    <col min="3" max="4" width="5.00390625" style="305" customWidth="1"/>
    <col min="5" max="5" width="11.7109375" style="305" customWidth="1"/>
    <col min="6" max="6" width="9.140625" style="305" customWidth="1"/>
    <col min="7" max="7" width="5.00390625" style="305" customWidth="1"/>
    <col min="8" max="8" width="77.8515625" style="305" customWidth="1"/>
    <col min="9" max="10" width="20.00390625" style="305" customWidth="1"/>
    <col min="11" max="11" width="1.7109375" style="305" customWidth="1"/>
  </cols>
  <sheetData>
    <row r="1" s="1" customFormat="1" ht="37.5" customHeight="1"/>
    <row r="2" spans="2:11" s="1" customFormat="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pans="2:11" s="17" customFormat="1" ht="45" customHeight="1">
      <c r="B3" s="309"/>
      <c r="C3" s="310" t="s">
        <v>1040</v>
      </c>
      <c r="D3" s="310"/>
      <c r="E3" s="310"/>
      <c r="F3" s="310"/>
      <c r="G3" s="310"/>
      <c r="H3" s="310"/>
      <c r="I3" s="310"/>
      <c r="J3" s="310"/>
      <c r="K3" s="311"/>
    </row>
    <row r="4" spans="2:11" s="1" customFormat="1" ht="25.5" customHeight="1">
      <c r="B4" s="312"/>
      <c r="C4" s="313" t="s">
        <v>1041</v>
      </c>
      <c r="D4" s="313"/>
      <c r="E4" s="313"/>
      <c r="F4" s="313"/>
      <c r="G4" s="313"/>
      <c r="H4" s="313"/>
      <c r="I4" s="313"/>
      <c r="J4" s="313"/>
      <c r="K4" s="314"/>
    </row>
    <row r="5" spans="2:11" s="1" customFormat="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pans="2:11" s="1" customFormat="1" ht="15" customHeight="1">
      <c r="B6" s="312"/>
      <c r="C6" s="316" t="s">
        <v>1042</v>
      </c>
      <c r="D6" s="316"/>
      <c r="E6" s="316"/>
      <c r="F6" s="316"/>
      <c r="G6" s="316"/>
      <c r="H6" s="316"/>
      <c r="I6" s="316"/>
      <c r="J6" s="316"/>
      <c r="K6" s="314"/>
    </row>
    <row r="7" spans="2:11" s="1" customFormat="1" ht="15" customHeight="1">
      <c r="B7" s="317"/>
      <c r="C7" s="316" t="s">
        <v>1043</v>
      </c>
      <c r="D7" s="316"/>
      <c r="E7" s="316"/>
      <c r="F7" s="316"/>
      <c r="G7" s="316"/>
      <c r="H7" s="316"/>
      <c r="I7" s="316"/>
      <c r="J7" s="316"/>
      <c r="K7" s="314"/>
    </row>
    <row r="8" spans="2:11" s="1" customFormat="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pans="2:11" s="1" customFormat="1" ht="15" customHeight="1">
      <c r="B9" s="317"/>
      <c r="C9" s="316" t="s">
        <v>1044</v>
      </c>
      <c r="D9" s="316"/>
      <c r="E9" s="316"/>
      <c r="F9" s="316"/>
      <c r="G9" s="316"/>
      <c r="H9" s="316"/>
      <c r="I9" s="316"/>
      <c r="J9" s="316"/>
      <c r="K9" s="314"/>
    </row>
    <row r="10" spans="2:11" s="1" customFormat="1" ht="15" customHeight="1">
      <c r="B10" s="317"/>
      <c r="C10" s="316"/>
      <c r="D10" s="316" t="s">
        <v>1045</v>
      </c>
      <c r="E10" s="316"/>
      <c r="F10" s="316"/>
      <c r="G10" s="316"/>
      <c r="H10" s="316"/>
      <c r="I10" s="316"/>
      <c r="J10" s="316"/>
      <c r="K10" s="314"/>
    </row>
    <row r="11" spans="2:11" s="1" customFormat="1" ht="15" customHeight="1">
      <c r="B11" s="317"/>
      <c r="C11" s="318"/>
      <c r="D11" s="316" t="s">
        <v>1046</v>
      </c>
      <c r="E11" s="316"/>
      <c r="F11" s="316"/>
      <c r="G11" s="316"/>
      <c r="H11" s="316"/>
      <c r="I11" s="316"/>
      <c r="J11" s="316"/>
      <c r="K11" s="314"/>
    </row>
    <row r="12" spans="2:11" s="1" customFormat="1" ht="15" customHeight="1">
      <c r="B12" s="317"/>
      <c r="C12" s="318"/>
      <c r="D12" s="316"/>
      <c r="E12" s="316"/>
      <c r="F12" s="316"/>
      <c r="G12" s="316"/>
      <c r="H12" s="316"/>
      <c r="I12" s="316"/>
      <c r="J12" s="316"/>
      <c r="K12" s="314"/>
    </row>
    <row r="13" spans="2:11" s="1" customFormat="1" ht="15" customHeight="1">
      <c r="B13" s="317"/>
      <c r="C13" s="318"/>
      <c r="D13" s="319" t="s">
        <v>1047</v>
      </c>
      <c r="E13" s="316"/>
      <c r="F13" s="316"/>
      <c r="G13" s="316"/>
      <c r="H13" s="316"/>
      <c r="I13" s="316"/>
      <c r="J13" s="316"/>
      <c r="K13" s="314"/>
    </row>
    <row r="14" spans="2:11" s="1" customFormat="1" ht="12.75" customHeight="1">
      <c r="B14" s="317"/>
      <c r="C14" s="318"/>
      <c r="D14" s="318"/>
      <c r="E14" s="318"/>
      <c r="F14" s="318"/>
      <c r="G14" s="318"/>
      <c r="H14" s="318"/>
      <c r="I14" s="318"/>
      <c r="J14" s="318"/>
      <c r="K14" s="314"/>
    </row>
    <row r="15" spans="2:11" s="1" customFormat="1" ht="15" customHeight="1">
      <c r="B15" s="317"/>
      <c r="C15" s="318"/>
      <c r="D15" s="316" t="s">
        <v>1048</v>
      </c>
      <c r="E15" s="316"/>
      <c r="F15" s="316"/>
      <c r="G15" s="316"/>
      <c r="H15" s="316"/>
      <c r="I15" s="316"/>
      <c r="J15" s="316"/>
      <c r="K15" s="314"/>
    </row>
    <row r="16" spans="2:11" s="1" customFormat="1" ht="15" customHeight="1">
      <c r="B16" s="317"/>
      <c r="C16" s="318"/>
      <c r="D16" s="316" t="s">
        <v>1049</v>
      </c>
      <c r="E16" s="316"/>
      <c r="F16" s="316"/>
      <c r="G16" s="316"/>
      <c r="H16" s="316"/>
      <c r="I16" s="316"/>
      <c r="J16" s="316"/>
      <c r="K16" s="314"/>
    </row>
    <row r="17" spans="2:11" s="1" customFormat="1" ht="15" customHeight="1">
      <c r="B17" s="317"/>
      <c r="C17" s="318"/>
      <c r="D17" s="316" t="s">
        <v>1050</v>
      </c>
      <c r="E17" s="316"/>
      <c r="F17" s="316"/>
      <c r="G17" s="316"/>
      <c r="H17" s="316"/>
      <c r="I17" s="316"/>
      <c r="J17" s="316"/>
      <c r="K17" s="314"/>
    </row>
    <row r="18" spans="2:11" s="1" customFormat="1" ht="15" customHeight="1">
      <c r="B18" s="317"/>
      <c r="C18" s="318"/>
      <c r="D18" s="318"/>
      <c r="E18" s="320" t="s">
        <v>89</v>
      </c>
      <c r="F18" s="316" t="s">
        <v>1051</v>
      </c>
      <c r="G18" s="316"/>
      <c r="H18" s="316"/>
      <c r="I18" s="316"/>
      <c r="J18" s="316"/>
      <c r="K18" s="314"/>
    </row>
    <row r="19" spans="2:11" s="1" customFormat="1" ht="15" customHeight="1">
      <c r="B19" s="317"/>
      <c r="C19" s="318"/>
      <c r="D19" s="318"/>
      <c r="E19" s="320" t="s">
        <v>1052</v>
      </c>
      <c r="F19" s="316" t="s">
        <v>1053</v>
      </c>
      <c r="G19" s="316"/>
      <c r="H19" s="316"/>
      <c r="I19" s="316"/>
      <c r="J19" s="316"/>
      <c r="K19" s="314"/>
    </row>
    <row r="20" spans="2:11" s="1" customFormat="1" ht="15" customHeight="1">
      <c r="B20" s="317"/>
      <c r="C20" s="318"/>
      <c r="D20" s="318"/>
      <c r="E20" s="320" t="s">
        <v>1054</v>
      </c>
      <c r="F20" s="316" t="s">
        <v>1055</v>
      </c>
      <c r="G20" s="316"/>
      <c r="H20" s="316"/>
      <c r="I20" s="316"/>
      <c r="J20" s="316"/>
      <c r="K20" s="314"/>
    </row>
    <row r="21" spans="2:11" s="1" customFormat="1" ht="15" customHeight="1">
      <c r="B21" s="317"/>
      <c r="C21" s="318"/>
      <c r="D21" s="318"/>
      <c r="E21" s="320" t="s">
        <v>105</v>
      </c>
      <c r="F21" s="316" t="s">
        <v>106</v>
      </c>
      <c r="G21" s="316"/>
      <c r="H21" s="316"/>
      <c r="I21" s="316"/>
      <c r="J21" s="316"/>
      <c r="K21" s="314"/>
    </row>
    <row r="22" spans="2:11" s="1" customFormat="1" ht="15" customHeight="1">
      <c r="B22" s="317"/>
      <c r="C22" s="318"/>
      <c r="D22" s="318"/>
      <c r="E22" s="320" t="s">
        <v>1056</v>
      </c>
      <c r="F22" s="316" t="s">
        <v>1057</v>
      </c>
      <c r="G22" s="316"/>
      <c r="H22" s="316"/>
      <c r="I22" s="316"/>
      <c r="J22" s="316"/>
      <c r="K22" s="314"/>
    </row>
    <row r="23" spans="2:11" s="1" customFormat="1" ht="15" customHeight="1">
      <c r="B23" s="317"/>
      <c r="C23" s="318"/>
      <c r="D23" s="318"/>
      <c r="E23" s="320" t="s">
        <v>1058</v>
      </c>
      <c r="F23" s="316" t="s">
        <v>1059</v>
      </c>
      <c r="G23" s="316"/>
      <c r="H23" s="316"/>
      <c r="I23" s="316"/>
      <c r="J23" s="316"/>
      <c r="K23" s="314"/>
    </row>
    <row r="24" spans="2:11" s="1" customFormat="1" ht="12.75" customHeight="1">
      <c r="B24" s="317"/>
      <c r="C24" s="318"/>
      <c r="D24" s="318"/>
      <c r="E24" s="318"/>
      <c r="F24" s="318"/>
      <c r="G24" s="318"/>
      <c r="H24" s="318"/>
      <c r="I24" s="318"/>
      <c r="J24" s="318"/>
      <c r="K24" s="314"/>
    </row>
    <row r="25" spans="2:11" s="1" customFormat="1" ht="15" customHeight="1">
      <c r="B25" s="317"/>
      <c r="C25" s="316" t="s">
        <v>1060</v>
      </c>
      <c r="D25" s="316"/>
      <c r="E25" s="316"/>
      <c r="F25" s="316"/>
      <c r="G25" s="316"/>
      <c r="H25" s="316"/>
      <c r="I25" s="316"/>
      <c r="J25" s="316"/>
      <c r="K25" s="314"/>
    </row>
    <row r="26" spans="2:11" s="1" customFormat="1" ht="15" customHeight="1">
      <c r="B26" s="317"/>
      <c r="C26" s="316" t="s">
        <v>1061</v>
      </c>
      <c r="D26" s="316"/>
      <c r="E26" s="316"/>
      <c r="F26" s="316"/>
      <c r="G26" s="316"/>
      <c r="H26" s="316"/>
      <c r="I26" s="316"/>
      <c r="J26" s="316"/>
      <c r="K26" s="314"/>
    </row>
    <row r="27" spans="2:11" s="1" customFormat="1" ht="15" customHeight="1">
      <c r="B27" s="317"/>
      <c r="C27" s="316"/>
      <c r="D27" s="316" t="s">
        <v>1062</v>
      </c>
      <c r="E27" s="316"/>
      <c r="F27" s="316"/>
      <c r="G27" s="316"/>
      <c r="H27" s="316"/>
      <c r="I27" s="316"/>
      <c r="J27" s="316"/>
      <c r="K27" s="314"/>
    </row>
    <row r="28" spans="2:11" s="1" customFormat="1" ht="15" customHeight="1">
      <c r="B28" s="317"/>
      <c r="C28" s="318"/>
      <c r="D28" s="316" t="s">
        <v>1063</v>
      </c>
      <c r="E28" s="316"/>
      <c r="F28" s="316"/>
      <c r="G28" s="316"/>
      <c r="H28" s="316"/>
      <c r="I28" s="316"/>
      <c r="J28" s="316"/>
      <c r="K28" s="314"/>
    </row>
    <row r="29" spans="2:11" s="1" customFormat="1" ht="12.7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4"/>
    </row>
    <row r="30" spans="2:11" s="1" customFormat="1" ht="15" customHeight="1">
      <c r="B30" s="317"/>
      <c r="C30" s="318"/>
      <c r="D30" s="316" t="s">
        <v>1064</v>
      </c>
      <c r="E30" s="316"/>
      <c r="F30" s="316"/>
      <c r="G30" s="316"/>
      <c r="H30" s="316"/>
      <c r="I30" s="316"/>
      <c r="J30" s="316"/>
      <c r="K30" s="314"/>
    </row>
    <row r="31" spans="2:11" s="1" customFormat="1" ht="15" customHeight="1">
      <c r="B31" s="317"/>
      <c r="C31" s="318"/>
      <c r="D31" s="316" t="s">
        <v>1065</v>
      </c>
      <c r="E31" s="316"/>
      <c r="F31" s="316"/>
      <c r="G31" s="316"/>
      <c r="H31" s="316"/>
      <c r="I31" s="316"/>
      <c r="J31" s="316"/>
      <c r="K31" s="314"/>
    </row>
    <row r="32" spans="2:11" s="1" customFormat="1" ht="12.7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4"/>
    </row>
    <row r="33" spans="2:11" s="1" customFormat="1" ht="15" customHeight="1">
      <c r="B33" s="317"/>
      <c r="C33" s="318"/>
      <c r="D33" s="316" t="s">
        <v>1066</v>
      </c>
      <c r="E33" s="316"/>
      <c r="F33" s="316"/>
      <c r="G33" s="316"/>
      <c r="H33" s="316"/>
      <c r="I33" s="316"/>
      <c r="J33" s="316"/>
      <c r="K33" s="314"/>
    </row>
    <row r="34" spans="2:11" s="1" customFormat="1" ht="15" customHeight="1">
      <c r="B34" s="317"/>
      <c r="C34" s="318"/>
      <c r="D34" s="316" t="s">
        <v>1067</v>
      </c>
      <c r="E34" s="316"/>
      <c r="F34" s="316"/>
      <c r="G34" s="316"/>
      <c r="H34" s="316"/>
      <c r="I34" s="316"/>
      <c r="J34" s="316"/>
      <c r="K34" s="314"/>
    </row>
    <row r="35" spans="2:11" s="1" customFormat="1" ht="15" customHeight="1">
      <c r="B35" s="317"/>
      <c r="C35" s="318"/>
      <c r="D35" s="316" t="s">
        <v>1068</v>
      </c>
      <c r="E35" s="316"/>
      <c r="F35" s="316"/>
      <c r="G35" s="316"/>
      <c r="H35" s="316"/>
      <c r="I35" s="316"/>
      <c r="J35" s="316"/>
      <c r="K35" s="314"/>
    </row>
    <row r="36" spans="2:11" s="1" customFormat="1" ht="15" customHeight="1">
      <c r="B36" s="317"/>
      <c r="C36" s="318"/>
      <c r="D36" s="316"/>
      <c r="E36" s="319" t="s">
        <v>148</v>
      </c>
      <c r="F36" s="316"/>
      <c r="G36" s="316" t="s">
        <v>1069</v>
      </c>
      <c r="H36" s="316"/>
      <c r="I36" s="316"/>
      <c r="J36" s="316"/>
      <c r="K36" s="314"/>
    </row>
    <row r="37" spans="2:11" s="1" customFormat="1" ht="30.75" customHeight="1">
      <c r="B37" s="317"/>
      <c r="C37" s="318"/>
      <c r="D37" s="316"/>
      <c r="E37" s="319" t="s">
        <v>1070</v>
      </c>
      <c r="F37" s="316"/>
      <c r="G37" s="316" t="s">
        <v>1071</v>
      </c>
      <c r="H37" s="316"/>
      <c r="I37" s="316"/>
      <c r="J37" s="316"/>
      <c r="K37" s="314"/>
    </row>
    <row r="38" spans="2:11" s="1" customFormat="1" ht="15" customHeight="1">
      <c r="B38" s="317"/>
      <c r="C38" s="318"/>
      <c r="D38" s="316"/>
      <c r="E38" s="319" t="s">
        <v>63</v>
      </c>
      <c r="F38" s="316"/>
      <c r="G38" s="316" t="s">
        <v>1072</v>
      </c>
      <c r="H38" s="316"/>
      <c r="I38" s="316"/>
      <c r="J38" s="316"/>
      <c r="K38" s="314"/>
    </row>
    <row r="39" spans="2:11" s="1" customFormat="1" ht="15" customHeight="1">
      <c r="B39" s="317"/>
      <c r="C39" s="318"/>
      <c r="D39" s="316"/>
      <c r="E39" s="319" t="s">
        <v>64</v>
      </c>
      <c r="F39" s="316"/>
      <c r="G39" s="316" t="s">
        <v>1073</v>
      </c>
      <c r="H39" s="316"/>
      <c r="I39" s="316"/>
      <c r="J39" s="316"/>
      <c r="K39" s="314"/>
    </row>
    <row r="40" spans="2:11" s="1" customFormat="1" ht="15" customHeight="1">
      <c r="B40" s="317"/>
      <c r="C40" s="318"/>
      <c r="D40" s="316"/>
      <c r="E40" s="319" t="s">
        <v>149</v>
      </c>
      <c r="F40" s="316"/>
      <c r="G40" s="316" t="s">
        <v>1074</v>
      </c>
      <c r="H40" s="316"/>
      <c r="I40" s="316"/>
      <c r="J40" s="316"/>
      <c r="K40" s="314"/>
    </row>
    <row r="41" spans="2:11" s="1" customFormat="1" ht="15" customHeight="1">
      <c r="B41" s="317"/>
      <c r="C41" s="318"/>
      <c r="D41" s="316"/>
      <c r="E41" s="319" t="s">
        <v>150</v>
      </c>
      <c r="F41" s="316"/>
      <c r="G41" s="316" t="s">
        <v>1075</v>
      </c>
      <c r="H41" s="316"/>
      <c r="I41" s="316"/>
      <c r="J41" s="316"/>
      <c r="K41" s="314"/>
    </row>
    <row r="42" spans="2:11" s="1" customFormat="1" ht="15" customHeight="1">
      <c r="B42" s="317"/>
      <c r="C42" s="318"/>
      <c r="D42" s="316"/>
      <c r="E42" s="319" t="s">
        <v>1076</v>
      </c>
      <c r="F42" s="316"/>
      <c r="G42" s="316" t="s">
        <v>1077</v>
      </c>
      <c r="H42" s="316"/>
      <c r="I42" s="316"/>
      <c r="J42" s="316"/>
      <c r="K42" s="314"/>
    </row>
    <row r="43" spans="2:11" s="1" customFormat="1" ht="15" customHeight="1">
      <c r="B43" s="317"/>
      <c r="C43" s="318"/>
      <c r="D43" s="316"/>
      <c r="E43" s="319"/>
      <c r="F43" s="316"/>
      <c r="G43" s="316" t="s">
        <v>1078</v>
      </c>
      <c r="H43" s="316"/>
      <c r="I43" s="316"/>
      <c r="J43" s="316"/>
      <c r="K43" s="314"/>
    </row>
    <row r="44" spans="2:11" s="1" customFormat="1" ht="15" customHeight="1">
      <c r="B44" s="317"/>
      <c r="C44" s="318"/>
      <c r="D44" s="316"/>
      <c r="E44" s="319" t="s">
        <v>1079</v>
      </c>
      <c r="F44" s="316"/>
      <c r="G44" s="316" t="s">
        <v>1080</v>
      </c>
      <c r="H44" s="316"/>
      <c r="I44" s="316"/>
      <c r="J44" s="316"/>
      <c r="K44" s="314"/>
    </row>
    <row r="45" spans="2:11" s="1" customFormat="1" ht="15" customHeight="1">
      <c r="B45" s="317"/>
      <c r="C45" s="318"/>
      <c r="D45" s="316"/>
      <c r="E45" s="319" t="s">
        <v>152</v>
      </c>
      <c r="F45" s="316"/>
      <c r="G45" s="316" t="s">
        <v>1081</v>
      </c>
      <c r="H45" s="316"/>
      <c r="I45" s="316"/>
      <c r="J45" s="316"/>
      <c r="K45" s="314"/>
    </row>
    <row r="46" spans="2:11" s="1" customFormat="1" ht="12.75" customHeight="1">
      <c r="B46" s="317"/>
      <c r="C46" s="318"/>
      <c r="D46" s="316"/>
      <c r="E46" s="316"/>
      <c r="F46" s="316"/>
      <c r="G46" s="316"/>
      <c r="H46" s="316"/>
      <c r="I46" s="316"/>
      <c r="J46" s="316"/>
      <c r="K46" s="314"/>
    </row>
    <row r="47" spans="2:11" s="1" customFormat="1" ht="15" customHeight="1">
      <c r="B47" s="317"/>
      <c r="C47" s="318"/>
      <c r="D47" s="316" t="s">
        <v>1082</v>
      </c>
      <c r="E47" s="316"/>
      <c r="F47" s="316"/>
      <c r="G47" s="316"/>
      <c r="H47" s="316"/>
      <c r="I47" s="316"/>
      <c r="J47" s="316"/>
      <c r="K47" s="314"/>
    </row>
    <row r="48" spans="2:11" s="1" customFormat="1" ht="15" customHeight="1">
      <c r="B48" s="317"/>
      <c r="C48" s="318"/>
      <c r="D48" s="318"/>
      <c r="E48" s="316" t="s">
        <v>1083</v>
      </c>
      <c r="F48" s="316"/>
      <c r="G48" s="316"/>
      <c r="H48" s="316"/>
      <c r="I48" s="316"/>
      <c r="J48" s="316"/>
      <c r="K48" s="314"/>
    </row>
    <row r="49" spans="2:11" s="1" customFormat="1" ht="15" customHeight="1">
      <c r="B49" s="317"/>
      <c r="C49" s="318"/>
      <c r="D49" s="318"/>
      <c r="E49" s="316" t="s">
        <v>1084</v>
      </c>
      <c r="F49" s="316"/>
      <c r="G49" s="316"/>
      <c r="H49" s="316"/>
      <c r="I49" s="316"/>
      <c r="J49" s="316"/>
      <c r="K49" s="314"/>
    </row>
    <row r="50" spans="2:11" s="1" customFormat="1" ht="15" customHeight="1">
      <c r="B50" s="317"/>
      <c r="C50" s="318"/>
      <c r="D50" s="318"/>
      <c r="E50" s="316" t="s">
        <v>1085</v>
      </c>
      <c r="F50" s="316"/>
      <c r="G50" s="316"/>
      <c r="H50" s="316"/>
      <c r="I50" s="316"/>
      <c r="J50" s="316"/>
      <c r="K50" s="314"/>
    </row>
    <row r="51" spans="2:11" s="1" customFormat="1" ht="15" customHeight="1">
      <c r="B51" s="317"/>
      <c r="C51" s="318"/>
      <c r="D51" s="316" t="s">
        <v>1086</v>
      </c>
      <c r="E51" s="316"/>
      <c r="F51" s="316"/>
      <c r="G51" s="316"/>
      <c r="H51" s="316"/>
      <c r="I51" s="316"/>
      <c r="J51" s="316"/>
      <c r="K51" s="314"/>
    </row>
    <row r="52" spans="2:11" s="1" customFormat="1" ht="25.5" customHeight="1">
      <c r="B52" s="312"/>
      <c r="C52" s="313" t="s">
        <v>1087</v>
      </c>
      <c r="D52" s="313"/>
      <c r="E52" s="313"/>
      <c r="F52" s="313"/>
      <c r="G52" s="313"/>
      <c r="H52" s="313"/>
      <c r="I52" s="313"/>
      <c r="J52" s="313"/>
      <c r="K52" s="314"/>
    </row>
    <row r="53" spans="2:11" s="1" customFormat="1" ht="5.25" customHeight="1">
      <c r="B53" s="312"/>
      <c r="C53" s="315"/>
      <c r="D53" s="315"/>
      <c r="E53" s="315"/>
      <c r="F53" s="315"/>
      <c r="G53" s="315"/>
      <c r="H53" s="315"/>
      <c r="I53" s="315"/>
      <c r="J53" s="315"/>
      <c r="K53" s="314"/>
    </row>
    <row r="54" spans="2:11" s="1" customFormat="1" ht="15" customHeight="1">
      <c r="B54" s="312"/>
      <c r="C54" s="316" t="s">
        <v>1088</v>
      </c>
      <c r="D54" s="316"/>
      <c r="E54" s="316"/>
      <c r="F54" s="316"/>
      <c r="G54" s="316"/>
      <c r="H54" s="316"/>
      <c r="I54" s="316"/>
      <c r="J54" s="316"/>
      <c r="K54" s="314"/>
    </row>
    <row r="55" spans="2:11" s="1" customFormat="1" ht="15" customHeight="1">
      <c r="B55" s="312"/>
      <c r="C55" s="316" t="s">
        <v>1089</v>
      </c>
      <c r="D55" s="316"/>
      <c r="E55" s="316"/>
      <c r="F55" s="316"/>
      <c r="G55" s="316"/>
      <c r="H55" s="316"/>
      <c r="I55" s="316"/>
      <c r="J55" s="316"/>
      <c r="K55" s="314"/>
    </row>
    <row r="56" spans="2:11" s="1" customFormat="1" ht="12.75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4"/>
    </row>
    <row r="57" spans="2:11" s="1" customFormat="1" ht="15" customHeight="1">
      <c r="B57" s="312"/>
      <c r="C57" s="316" t="s">
        <v>1090</v>
      </c>
      <c r="D57" s="316"/>
      <c r="E57" s="316"/>
      <c r="F57" s="316"/>
      <c r="G57" s="316"/>
      <c r="H57" s="316"/>
      <c r="I57" s="316"/>
      <c r="J57" s="316"/>
      <c r="K57" s="314"/>
    </row>
    <row r="58" spans="2:11" s="1" customFormat="1" ht="15" customHeight="1">
      <c r="B58" s="312"/>
      <c r="C58" s="318"/>
      <c r="D58" s="316" t="s">
        <v>1091</v>
      </c>
      <c r="E58" s="316"/>
      <c r="F58" s="316"/>
      <c r="G58" s="316"/>
      <c r="H58" s="316"/>
      <c r="I58" s="316"/>
      <c r="J58" s="316"/>
      <c r="K58" s="314"/>
    </row>
    <row r="59" spans="2:11" s="1" customFormat="1" ht="15" customHeight="1">
      <c r="B59" s="312"/>
      <c r="C59" s="318"/>
      <c r="D59" s="316" t="s">
        <v>1092</v>
      </c>
      <c r="E59" s="316"/>
      <c r="F59" s="316"/>
      <c r="G59" s="316"/>
      <c r="H59" s="316"/>
      <c r="I59" s="316"/>
      <c r="J59" s="316"/>
      <c r="K59" s="314"/>
    </row>
    <row r="60" spans="2:11" s="1" customFormat="1" ht="15" customHeight="1">
      <c r="B60" s="312"/>
      <c r="C60" s="318"/>
      <c r="D60" s="316" t="s">
        <v>1093</v>
      </c>
      <c r="E60" s="316"/>
      <c r="F60" s="316"/>
      <c r="G60" s="316"/>
      <c r="H60" s="316"/>
      <c r="I60" s="316"/>
      <c r="J60" s="316"/>
      <c r="K60" s="314"/>
    </row>
    <row r="61" spans="2:11" s="1" customFormat="1" ht="15" customHeight="1">
      <c r="B61" s="312"/>
      <c r="C61" s="318"/>
      <c r="D61" s="316" t="s">
        <v>1094</v>
      </c>
      <c r="E61" s="316"/>
      <c r="F61" s="316"/>
      <c r="G61" s="316"/>
      <c r="H61" s="316"/>
      <c r="I61" s="316"/>
      <c r="J61" s="316"/>
      <c r="K61" s="314"/>
    </row>
    <row r="62" spans="2:11" s="1" customFormat="1" ht="15" customHeight="1">
      <c r="B62" s="312"/>
      <c r="C62" s="318"/>
      <c r="D62" s="321" t="s">
        <v>1095</v>
      </c>
      <c r="E62" s="321"/>
      <c r="F62" s="321"/>
      <c r="G62" s="321"/>
      <c r="H62" s="321"/>
      <c r="I62" s="321"/>
      <c r="J62" s="321"/>
      <c r="K62" s="314"/>
    </row>
    <row r="63" spans="2:11" s="1" customFormat="1" ht="15" customHeight="1">
      <c r="B63" s="312"/>
      <c r="C63" s="318"/>
      <c r="D63" s="316" t="s">
        <v>1096</v>
      </c>
      <c r="E63" s="316"/>
      <c r="F63" s="316"/>
      <c r="G63" s="316"/>
      <c r="H63" s="316"/>
      <c r="I63" s="316"/>
      <c r="J63" s="316"/>
      <c r="K63" s="314"/>
    </row>
    <row r="64" spans="2:11" s="1" customFormat="1" ht="12.75" customHeight="1">
      <c r="B64" s="312"/>
      <c r="C64" s="318"/>
      <c r="D64" s="318"/>
      <c r="E64" s="322"/>
      <c r="F64" s="318"/>
      <c r="G64" s="318"/>
      <c r="H64" s="318"/>
      <c r="I64" s="318"/>
      <c r="J64" s="318"/>
      <c r="K64" s="314"/>
    </row>
    <row r="65" spans="2:11" s="1" customFormat="1" ht="15" customHeight="1">
      <c r="B65" s="312"/>
      <c r="C65" s="318"/>
      <c r="D65" s="316" t="s">
        <v>1097</v>
      </c>
      <c r="E65" s="316"/>
      <c r="F65" s="316"/>
      <c r="G65" s="316"/>
      <c r="H65" s="316"/>
      <c r="I65" s="316"/>
      <c r="J65" s="316"/>
      <c r="K65" s="314"/>
    </row>
    <row r="66" spans="2:11" s="1" customFormat="1" ht="15" customHeight="1">
      <c r="B66" s="312"/>
      <c r="C66" s="318"/>
      <c r="D66" s="321" t="s">
        <v>1098</v>
      </c>
      <c r="E66" s="321"/>
      <c r="F66" s="321"/>
      <c r="G66" s="321"/>
      <c r="H66" s="321"/>
      <c r="I66" s="321"/>
      <c r="J66" s="321"/>
      <c r="K66" s="314"/>
    </row>
    <row r="67" spans="2:11" s="1" customFormat="1" ht="15" customHeight="1">
      <c r="B67" s="312"/>
      <c r="C67" s="318"/>
      <c r="D67" s="316" t="s">
        <v>1099</v>
      </c>
      <c r="E67" s="316"/>
      <c r="F67" s="316"/>
      <c r="G67" s="316"/>
      <c r="H67" s="316"/>
      <c r="I67" s="316"/>
      <c r="J67" s="316"/>
      <c r="K67" s="314"/>
    </row>
    <row r="68" spans="2:11" s="1" customFormat="1" ht="15" customHeight="1">
      <c r="B68" s="312"/>
      <c r="C68" s="318"/>
      <c r="D68" s="316" t="s">
        <v>1100</v>
      </c>
      <c r="E68" s="316"/>
      <c r="F68" s="316"/>
      <c r="G68" s="316"/>
      <c r="H68" s="316"/>
      <c r="I68" s="316"/>
      <c r="J68" s="316"/>
      <c r="K68" s="314"/>
    </row>
    <row r="69" spans="2:11" s="1" customFormat="1" ht="15" customHeight="1">
      <c r="B69" s="312"/>
      <c r="C69" s="318"/>
      <c r="D69" s="316" t="s">
        <v>1101</v>
      </c>
      <c r="E69" s="316"/>
      <c r="F69" s="316"/>
      <c r="G69" s="316"/>
      <c r="H69" s="316"/>
      <c r="I69" s="316"/>
      <c r="J69" s="316"/>
      <c r="K69" s="314"/>
    </row>
    <row r="70" spans="2:11" s="1" customFormat="1" ht="15" customHeight="1">
      <c r="B70" s="312"/>
      <c r="C70" s="318"/>
      <c r="D70" s="316" t="s">
        <v>1102</v>
      </c>
      <c r="E70" s="316"/>
      <c r="F70" s="316"/>
      <c r="G70" s="316"/>
      <c r="H70" s="316"/>
      <c r="I70" s="316"/>
      <c r="J70" s="316"/>
      <c r="K70" s="314"/>
    </row>
    <row r="71" spans="2:11" s="1" customFormat="1" ht="12.75" customHeight="1">
      <c r="B71" s="323"/>
      <c r="C71" s="324"/>
      <c r="D71" s="324"/>
      <c r="E71" s="324"/>
      <c r="F71" s="324"/>
      <c r="G71" s="324"/>
      <c r="H71" s="324"/>
      <c r="I71" s="324"/>
      <c r="J71" s="324"/>
      <c r="K71" s="325"/>
    </row>
    <row r="72" spans="2:11" s="1" customFormat="1" ht="18.75" customHeight="1">
      <c r="B72" s="326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s="1" customFormat="1" ht="18.75" customHeight="1"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2:11" s="1" customFormat="1" ht="7.5" customHeight="1">
      <c r="B74" s="328"/>
      <c r="C74" s="329"/>
      <c r="D74" s="329"/>
      <c r="E74" s="329"/>
      <c r="F74" s="329"/>
      <c r="G74" s="329"/>
      <c r="H74" s="329"/>
      <c r="I74" s="329"/>
      <c r="J74" s="329"/>
      <c r="K74" s="330"/>
    </row>
    <row r="75" spans="2:11" s="1" customFormat="1" ht="45" customHeight="1">
      <c r="B75" s="331"/>
      <c r="C75" s="332" t="s">
        <v>1103</v>
      </c>
      <c r="D75" s="332"/>
      <c r="E75" s="332"/>
      <c r="F75" s="332"/>
      <c r="G75" s="332"/>
      <c r="H75" s="332"/>
      <c r="I75" s="332"/>
      <c r="J75" s="332"/>
      <c r="K75" s="333"/>
    </row>
    <row r="76" spans="2:11" s="1" customFormat="1" ht="17.25" customHeight="1">
      <c r="B76" s="331"/>
      <c r="C76" s="334" t="s">
        <v>1104</v>
      </c>
      <c r="D76" s="334"/>
      <c r="E76" s="334"/>
      <c r="F76" s="334" t="s">
        <v>1105</v>
      </c>
      <c r="G76" s="335"/>
      <c r="H76" s="334" t="s">
        <v>64</v>
      </c>
      <c r="I76" s="334" t="s">
        <v>67</v>
      </c>
      <c r="J76" s="334" t="s">
        <v>1106</v>
      </c>
      <c r="K76" s="333"/>
    </row>
    <row r="77" spans="2:11" s="1" customFormat="1" ht="17.25" customHeight="1">
      <c r="B77" s="331"/>
      <c r="C77" s="336" t="s">
        <v>1107</v>
      </c>
      <c r="D77" s="336"/>
      <c r="E77" s="336"/>
      <c r="F77" s="337" t="s">
        <v>1108</v>
      </c>
      <c r="G77" s="338"/>
      <c r="H77" s="336"/>
      <c r="I77" s="336"/>
      <c r="J77" s="336" t="s">
        <v>1109</v>
      </c>
      <c r="K77" s="333"/>
    </row>
    <row r="78" spans="2:11" s="1" customFormat="1" ht="5.25" customHeight="1">
      <c r="B78" s="331"/>
      <c r="C78" s="339"/>
      <c r="D78" s="339"/>
      <c r="E78" s="339"/>
      <c r="F78" s="339"/>
      <c r="G78" s="340"/>
      <c r="H78" s="339"/>
      <c r="I78" s="339"/>
      <c r="J78" s="339"/>
      <c r="K78" s="333"/>
    </row>
    <row r="79" spans="2:11" s="1" customFormat="1" ht="15" customHeight="1">
      <c r="B79" s="331"/>
      <c r="C79" s="319" t="s">
        <v>63</v>
      </c>
      <c r="D79" s="341"/>
      <c r="E79" s="341"/>
      <c r="F79" s="342" t="s">
        <v>1110</v>
      </c>
      <c r="G79" s="343"/>
      <c r="H79" s="319" t="s">
        <v>1111</v>
      </c>
      <c r="I79" s="319" t="s">
        <v>1112</v>
      </c>
      <c r="J79" s="319">
        <v>20</v>
      </c>
      <c r="K79" s="333"/>
    </row>
    <row r="80" spans="2:11" s="1" customFormat="1" ht="15" customHeight="1">
      <c r="B80" s="331"/>
      <c r="C80" s="319" t="s">
        <v>1113</v>
      </c>
      <c r="D80" s="319"/>
      <c r="E80" s="319"/>
      <c r="F80" s="342" t="s">
        <v>1110</v>
      </c>
      <c r="G80" s="343"/>
      <c r="H80" s="319" t="s">
        <v>1114</v>
      </c>
      <c r="I80" s="319" t="s">
        <v>1112</v>
      </c>
      <c r="J80" s="319">
        <v>120</v>
      </c>
      <c r="K80" s="333"/>
    </row>
    <row r="81" spans="2:11" s="1" customFormat="1" ht="15" customHeight="1">
      <c r="B81" s="344"/>
      <c r="C81" s="319" t="s">
        <v>1115</v>
      </c>
      <c r="D81" s="319"/>
      <c r="E81" s="319"/>
      <c r="F81" s="342" t="s">
        <v>1116</v>
      </c>
      <c r="G81" s="343"/>
      <c r="H81" s="319" t="s">
        <v>1117</v>
      </c>
      <c r="I81" s="319" t="s">
        <v>1112</v>
      </c>
      <c r="J81" s="319">
        <v>50</v>
      </c>
      <c r="K81" s="333"/>
    </row>
    <row r="82" spans="2:11" s="1" customFormat="1" ht="15" customHeight="1">
      <c r="B82" s="344"/>
      <c r="C82" s="319" t="s">
        <v>1118</v>
      </c>
      <c r="D82" s="319"/>
      <c r="E82" s="319"/>
      <c r="F82" s="342" t="s">
        <v>1110</v>
      </c>
      <c r="G82" s="343"/>
      <c r="H82" s="319" t="s">
        <v>1119</v>
      </c>
      <c r="I82" s="319" t="s">
        <v>1120</v>
      </c>
      <c r="J82" s="319"/>
      <c r="K82" s="333"/>
    </row>
    <row r="83" spans="2:11" s="1" customFormat="1" ht="15" customHeight="1">
      <c r="B83" s="344"/>
      <c r="C83" s="345" t="s">
        <v>1121</v>
      </c>
      <c r="D83" s="345"/>
      <c r="E83" s="345"/>
      <c r="F83" s="346" t="s">
        <v>1116</v>
      </c>
      <c r="G83" s="345"/>
      <c r="H83" s="345" t="s">
        <v>1122</v>
      </c>
      <c r="I83" s="345" t="s">
        <v>1112</v>
      </c>
      <c r="J83" s="345">
        <v>15</v>
      </c>
      <c r="K83" s="333"/>
    </row>
    <row r="84" spans="2:11" s="1" customFormat="1" ht="15" customHeight="1">
      <c r="B84" s="344"/>
      <c r="C84" s="345" t="s">
        <v>1123</v>
      </c>
      <c r="D84" s="345"/>
      <c r="E84" s="345"/>
      <c r="F84" s="346" t="s">
        <v>1116</v>
      </c>
      <c r="G84" s="345"/>
      <c r="H84" s="345" t="s">
        <v>1124</v>
      </c>
      <c r="I84" s="345" t="s">
        <v>1112</v>
      </c>
      <c r="J84" s="345">
        <v>15</v>
      </c>
      <c r="K84" s="333"/>
    </row>
    <row r="85" spans="2:11" s="1" customFormat="1" ht="15" customHeight="1">
      <c r="B85" s="344"/>
      <c r="C85" s="345" t="s">
        <v>1125</v>
      </c>
      <c r="D85" s="345"/>
      <c r="E85" s="345"/>
      <c r="F85" s="346" t="s">
        <v>1116</v>
      </c>
      <c r="G85" s="345"/>
      <c r="H85" s="345" t="s">
        <v>1126</v>
      </c>
      <c r="I85" s="345" t="s">
        <v>1112</v>
      </c>
      <c r="J85" s="345">
        <v>20</v>
      </c>
      <c r="K85" s="333"/>
    </row>
    <row r="86" spans="2:11" s="1" customFormat="1" ht="15" customHeight="1">
      <c r="B86" s="344"/>
      <c r="C86" s="345" t="s">
        <v>1127</v>
      </c>
      <c r="D86" s="345"/>
      <c r="E86" s="345"/>
      <c r="F86" s="346" t="s">
        <v>1116</v>
      </c>
      <c r="G86" s="345"/>
      <c r="H86" s="345" t="s">
        <v>1128</v>
      </c>
      <c r="I86" s="345" t="s">
        <v>1112</v>
      </c>
      <c r="J86" s="345">
        <v>20</v>
      </c>
      <c r="K86" s="333"/>
    </row>
    <row r="87" spans="2:11" s="1" customFormat="1" ht="15" customHeight="1">
      <c r="B87" s="344"/>
      <c r="C87" s="319" t="s">
        <v>1129</v>
      </c>
      <c r="D87" s="319"/>
      <c r="E87" s="319"/>
      <c r="F87" s="342" t="s">
        <v>1116</v>
      </c>
      <c r="G87" s="343"/>
      <c r="H87" s="319" t="s">
        <v>1130</v>
      </c>
      <c r="I87" s="319" t="s">
        <v>1112</v>
      </c>
      <c r="J87" s="319">
        <v>50</v>
      </c>
      <c r="K87" s="333"/>
    </row>
    <row r="88" spans="2:11" s="1" customFormat="1" ht="15" customHeight="1">
      <c r="B88" s="344"/>
      <c r="C88" s="319" t="s">
        <v>1131</v>
      </c>
      <c r="D88" s="319"/>
      <c r="E88" s="319"/>
      <c r="F88" s="342" t="s">
        <v>1116</v>
      </c>
      <c r="G88" s="343"/>
      <c r="H88" s="319" t="s">
        <v>1132</v>
      </c>
      <c r="I88" s="319" t="s">
        <v>1112</v>
      </c>
      <c r="J88" s="319">
        <v>20</v>
      </c>
      <c r="K88" s="333"/>
    </row>
    <row r="89" spans="2:11" s="1" customFormat="1" ht="15" customHeight="1">
      <c r="B89" s="344"/>
      <c r="C89" s="319" t="s">
        <v>1133</v>
      </c>
      <c r="D89" s="319"/>
      <c r="E89" s="319"/>
      <c r="F89" s="342" t="s">
        <v>1116</v>
      </c>
      <c r="G89" s="343"/>
      <c r="H89" s="319" t="s">
        <v>1134</v>
      </c>
      <c r="I89" s="319" t="s">
        <v>1112</v>
      </c>
      <c r="J89" s="319">
        <v>20</v>
      </c>
      <c r="K89" s="333"/>
    </row>
    <row r="90" spans="2:11" s="1" customFormat="1" ht="15" customHeight="1">
      <c r="B90" s="344"/>
      <c r="C90" s="319" t="s">
        <v>1135</v>
      </c>
      <c r="D90" s="319"/>
      <c r="E90" s="319"/>
      <c r="F90" s="342" t="s">
        <v>1116</v>
      </c>
      <c r="G90" s="343"/>
      <c r="H90" s="319" t="s">
        <v>1136</v>
      </c>
      <c r="I90" s="319" t="s">
        <v>1112</v>
      </c>
      <c r="J90" s="319">
        <v>50</v>
      </c>
      <c r="K90" s="333"/>
    </row>
    <row r="91" spans="2:11" s="1" customFormat="1" ht="15" customHeight="1">
      <c r="B91" s="344"/>
      <c r="C91" s="319" t="s">
        <v>1137</v>
      </c>
      <c r="D91" s="319"/>
      <c r="E91" s="319"/>
      <c r="F91" s="342" t="s">
        <v>1116</v>
      </c>
      <c r="G91" s="343"/>
      <c r="H91" s="319" t="s">
        <v>1137</v>
      </c>
      <c r="I91" s="319" t="s">
        <v>1112</v>
      </c>
      <c r="J91" s="319">
        <v>50</v>
      </c>
      <c r="K91" s="333"/>
    </row>
    <row r="92" spans="2:11" s="1" customFormat="1" ht="15" customHeight="1">
      <c r="B92" s="344"/>
      <c r="C92" s="319" t="s">
        <v>1138</v>
      </c>
      <c r="D92" s="319"/>
      <c r="E92" s="319"/>
      <c r="F92" s="342" t="s">
        <v>1116</v>
      </c>
      <c r="G92" s="343"/>
      <c r="H92" s="319" t="s">
        <v>1139</v>
      </c>
      <c r="I92" s="319" t="s">
        <v>1112</v>
      </c>
      <c r="J92" s="319">
        <v>255</v>
      </c>
      <c r="K92" s="333"/>
    </row>
    <row r="93" spans="2:11" s="1" customFormat="1" ht="15" customHeight="1">
      <c r="B93" s="344"/>
      <c r="C93" s="319" t="s">
        <v>1140</v>
      </c>
      <c r="D93" s="319"/>
      <c r="E93" s="319"/>
      <c r="F93" s="342" t="s">
        <v>1110</v>
      </c>
      <c r="G93" s="343"/>
      <c r="H93" s="319" t="s">
        <v>1141</v>
      </c>
      <c r="I93" s="319" t="s">
        <v>1142</v>
      </c>
      <c r="J93" s="319"/>
      <c r="K93" s="333"/>
    </row>
    <row r="94" spans="2:11" s="1" customFormat="1" ht="15" customHeight="1">
      <c r="B94" s="344"/>
      <c r="C94" s="319" t="s">
        <v>1143</v>
      </c>
      <c r="D94" s="319"/>
      <c r="E94" s="319"/>
      <c r="F94" s="342" t="s">
        <v>1110</v>
      </c>
      <c r="G94" s="343"/>
      <c r="H94" s="319" t="s">
        <v>1144</v>
      </c>
      <c r="I94" s="319" t="s">
        <v>1145</v>
      </c>
      <c r="J94" s="319"/>
      <c r="K94" s="333"/>
    </row>
    <row r="95" spans="2:11" s="1" customFormat="1" ht="15" customHeight="1">
      <c r="B95" s="344"/>
      <c r="C95" s="319" t="s">
        <v>1146</v>
      </c>
      <c r="D95" s="319"/>
      <c r="E95" s="319"/>
      <c r="F95" s="342" t="s">
        <v>1110</v>
      </c>
      <c r="G95" s="343"/>
      <c r="H95" s="319" t="s">
        <v>1146</v>
      </c>
      <c r="I95" s="319" t="s">
        <v>1145</v>
      </c>
      <c r="J95" s="319"/>
      <c r="K95" s="333"/>
    </row>
    <row r="96" spans="2:11" s="1" customFormat="1" ht="15" customHeight="1">
      <c r="B96" s="344"/>
      <c r="C96" s="319" t="s">
        <v>48</v>
      </c>
      <c r="D96" s="319"/>
      <c r="E96" s="319"/>
      <c r="F96" s="342" t="s">
        <v>1110</v>
      </c>
      <c r="G96" s="343"/>
      <c r="H96" s="319" t="s">
        <v>1147</v>
      </c>
      <c r="I96" s="319" t="s">
        <v>1145</v>
      </c>
      <c r="J96" s="319"/>
      <c r="K96" s="333"/>
    </row>
    <row r="97" spans="2:11" s="1" customFormat="1" ht="15" customHeight="1">
      <c r="B97" s="344"/>
      <c r="C97" s="319" t="s">
        <v>58</v>
      </c>
      <c r="D97" s="319"/>
      <c r="E97" s="319"/>
      <c r="F97" s="342" t="s">
        <v>1110</v>
      </c>
      <c r="G97" s="343"/>
      <c r="H97" s="319" t="s">
        <v>1148</v>
      </c>
      <c r="I97" s="319" t="s">
        <v>1145</v>
      </c>
      <c r="J97" s="319"/>
      <c r="K97" s="333"/>
    </row>
    <row r="98" spans="2:11" s="1" customFormat="1" ht="15" customHeight="1">
      <c r="B98" s="347"/>
      <c r="C98" s="348"/>
      <c r="D98" s="348"/>
      <c r="E98" s="348"/>
      <c r="F98" s="348"/>
      <c r="G98" s="348"/>
      <c r="H98" s="348"/>
      <c r="I98" s="348"/>
      <c r="J98" s="348"/>
      <c r="K98" s="349"/>
    </row>
    <row r="99" spans="2:11" s="1" customFormat="1" ht="18.75" customHeight="1">
      <c r="B99" s="350"/>
      <c r="C99" s="351"/>
      <c r="D99" s="351"/>
      <c r="E99" s="351"/>
      <c r="F99" s="351"/>
      <c r="G99" s="351"/>
      <c r="H99" s="351"/>
      <c r="I99" s="351"/>
      <c r="J99" s="351"/>
      <c r="K99" s="350"/>
    </row>
    <row r="100" spans="2:11" s="1" customFormat="1" ht="18.75" customHeight="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pans="2:11" s="1" customFormat="1" ht="7.5" customHeight="1">
      <c r="B101" s="328"/>
      <c r="C101" s="329"/>
      <c r="D101" s="329"/>
      <c r="E101" s="329"/>
      <c r="F101" s="329"/>
      <c r="G101" s="329"/>
      <c r="H101" s="329"/>
      <c r="I101" s="329"/>
      <c r="J101" s="329"/>
      <c r="K101" s="330"/>
    </row>
    <row r="102" spans="2:11" s="1" customFormat="1" ht="45" customHeight="1">
      <c r="B102" s="331"/>
      <c r="C102" s="332" t="s">
        <v>1149</v>
      </c>
      <c r="D102" s="332"/>
      <c r="E102" s="332"/>
      <c r="F102" s="332"/>
      <c r="G102" s="332"/>
      <c r="H102" s="332"/>
      <c r="I102" s="332"/>
      <c r="J102" s="332"/>
      <c r="K102" s="333"/>
    </row>
    <row r="103" spans="2:11" s="1" customFormat="1" ht="17.25" customHeight="1">
      <c r="B103" s="331"/>
      <c r="C103" s="334" t="s">
        <v>1104</v>
      </c>
      <c r="D103" s="334"/>
      <c r="E103" s="334"/>
      <c r="F103" s="334" t="s">
        <v>1105</v>
      </c>
      <c r="G103" s="335"/>
      <c r="H103" s="334" t="s">
        <v>64</v>
      </c>
      <c r="I103" s="334" t="s">
        <v>67</v>
      </c>
      <c r="J103" s="334" t="s">
        <v>1106</v>
      </c>
      <c r="K103" s="333"/>
    </row>
    <row r="104" spans="2:11" s="1" customFormat="1" ht="17.25" customHeight="1">
      <c r="B104" s="331"/>
      <c r="C104" s="336" t="s">
        <v>1107</v>
      </c>
      <c r="D104" s="336"/>
      <c r="E104" s="336"/>
      <c r="F104" s="337" t="s">
        <v>1108</v>
      </c>
      <c r="G104" s="338"/>
      <c r="H104" s="336"/>
      <c r="I104" s="336"/>
      <c r="J104" s="336" t="s">
        <v>1109</v>
      </c>
      <c r="K104" s="333"/>
    </row>
    <row r="105" spans="2:11" s="1" customFormat="1" ht="5.25" customHeight="1">
      <c r="B105" s="331"/>
      <c r="C105" s="334"/>
      <c r="D105" s="334"/>
      <c r="E105" s="334"/>
      <c r="F105" s="334"/>
      <c r="G105" s="352"/>
      <c r="H105" s="334"/>
      <c r="I105" s="334"/>
      <c r="J105" s="334"/>
      <c r="K105" s="333"/>
    </row>
    <row r="106" spans="2:11" s="1" customFormat="1" ht="15" customHeight="1">
      <c r="B106" s="331"/>
      <c r="C106" s="319" t="s">
        <v>63</v>
      </c>
      <c r="D106" s="341"/>
      <c r="E106" s="341"/>
      <c r="F106" s="342" t="s">
        <v>1110</v>
      </c>
      <c r="G106" s="319"/>
      <c r="H106" s="319" t="s">
        <v>1150</v>
      </c>
      <c r="I106" s="319" t="s">
        <v>1112</v>
      </c>
      <c r="J106" s="319">
        <v>20</v>
      </c>
      <c r="K106" s="333"/>
    </row>
    <row r="107" spans="2:11" s="1" customFormat="1" ht="15" customHeight="1">
      <c r="B107" s="331"/>
      <c r="C107" s="319" t="s">
        <v>1113</v>
      </c>
      <c r="D107" s="319"/>
      <c r="E107" s="319"/>
      <c r="F107" s="342" t="s">
        <v>1110</v>
      </c>
      <c r="G107" s="319"/>
      <c r="H107" s="319" t="s">
        <v>1150</v>
      </c>
      <c r="I107" s="319" t="s">
        <v>1112</v>
      </c>
      <c r="J107" s="319">
        <v>120</v>
      </c>
      <c r="K107" s="333"/>
    </row>
    <row r="108" spans="2:11" s="1" customFormat="1" ht="15" customHeight="1">
      <c r="B108" s="344"/>
      <c r="C108" s="319" t="s">
        <v>1115</v>
      </c>
      <c r="D108" s="319"/>
      <c r="E108" s="319"/>
      <c r="F108" s="342" t="s">
        <v>1116</v>
      </c>
      <c r="G108" s="319"/>
      <c r="H108" s="319" t="s">
        <v>1150</v>
      </c>
      <c r="I108" s="319" t="s">
        <v>1112</v>
      </c>
      <c r="J108" s="319">
        <v>50</v>
      </c>
      <c r="K108" s="333"/>
    </row>
    <row r="109" spans="2:11" s="1" customFormat="1" ht="15" customHeight="1">
      <c r="B109" s="344"/>
      <c r="C109" s="319" t="s">
        <v>1118</v>
      </c>
      <c r="D109" s="319"/>
      <c r="E109" s="319"/>
      <c r="F109" s="342" t="s">
        <v>1110</v>
      </c>
      <c r="G109" s="319"/>
      <c r="H109" s="319" t="s">
        <v>1150</v>
      </c>
      <c r="I109" s="319" t="s">
        <v>1120</v>
      </c>
      <c r="J109" s="319"/>
      <c r="K109" s="333"/>
    </row>
    <row r="110" spans="2:11" s="1" customFormat="1" ht="15" customHeight="1">
      <c r="B110" s="344"/>
      <c r="C110" s="319" t="s">
        <v>1129</v>
      </c>
      <c r="D110" s="319"/>
      <c r="E110" s="319"/>
      <c r="F110" s="342" t="s">
        <v>1116</v>
      </c>
      <c r="G110" s="319"/>
      <c r="H110" s="319" t="s">
        <v>1150</v>
      </c>
      <c r="I110" s="319" t="s">
        <v>1112</v>
      </c>
      <c r="J110" s="319">
        <v>50</v>
      </c>
      <c r="K110" s="333"/>
    </row>
    <row r="111" spans="2:11" s="1" customFormat="1" ht="15" customHeight="1">
      <c r="B111" s="344"/>
      <c r="C111" s="319" t="s">
        <v>1137</v>
      </c>
      <c r="D111" s="319"/>
      <c r="E111" s="319"/>
      <c r="F111" s="342" t="s">
        <v>1116</v>
      </c>
      <c r="G111" s="319"/>
      <c r="H111" s="319" t="s">
        <v>1150</v>
      </c>
      <c r="I111" s="319" t="s">
        <v>1112</v>
      </c>
      <c r="J111" s="319">
        <v>50</v>
      </c>
      <c r="K111" s="333"/>
    </row>
    <row r="112" spans="2:11" s="1" customFormat="1" ht="15" customHeight="1">
      <c r="B112" s="344"/>
      <c r="C112" s="319" t="s">
        <v>1135</v>
      </c>
      <c r="D112" s="319"/>
      <c r="E112" s="319"/>
      <c r="F112" s="342" t="s">
        <v>1116</v>
      </c>
      <c r="G112" s="319"/>
      <c r="H112" s="319" t="s">
        <v>1150</v>
      </c>
      <c r="I112" s="319" t="s">
        <v>1112</v>
      </c>
      <c r="J112" s="319">
        <v>50</v>
      </c>
      <c r="K112" s="333"/>
    </row>
    <row r="113" spans="2:11" s="1" customFormat="1" ht="15" customHeight="1">
      <c r="B113" s="344"/>
      <c r="C113" s="319" t="s">
        <v>63</v>
      </c>
      <c r="D113" s="319"/>
      <c r="E113" s="319"/>
      <c r="F113" s="342" t="s">
        <v>1110</v>
      </c>
      <c r="G113" s="319"/>
      <c r="H113" s="319" t="s">
        <v>1151</v>
      </c>
      <c r="I113" s="319" t="s">
        <v>1112</v>
      </c>
      <c r="J113" s="319">
        <v>20</v>
      </c>
      <c r="K113" s="333"/>
    </row>
    <row r="114" spans="2:11" s="1" customFormat="1" ht="15" customHeight="1">
      <c r="B114" s="344"/>
      <c r="C114" s="319" t="s">
        <v>1152</v>
      </c>
      <c r="D114" s="319"/>
      <c r="E114" s="319"/>
      <c r="F114" s="342" t="s">
        <v>1110</v>
      </c>
      <c r="G114" s="319"/>
      <c r="H114" s="319" t="s">
        <v>1153</v>
      </c>
      <c r="I114" s="319" t="s">
        <v>1112</v>
      </c>
      <c r="J114" s="319">
        <v>120</v>
      </c>
      <c r="K114" s="333"/>
    </row>
    <row r="115" spans="2:11" s="1" customFormat="1" ht="15" customHeight="1">
      <c r="B115" s="344"/>
      <c r="C115" s="319" t="s">
        <v>48</v>
      </c>
      <c r="D115" s="319"/>
      <c r="E115" s="319"/>
      <c r="F115" s="342" t="s">
        <v>1110</v>
      </c>
      <c r="G115" s="319"/>
      <c r="H115" s="319" t="s">
        <v>1154</v>
      </c>
      <c r="I115" s="319" t="s">
        <v>1145</v>
      </c>
      <c r="J115" s="319"/>
      <c r="K115" s="333"/>
    </row>
    <row r="116" spans="2:11" s="1" customFormat="1" ht="15" customHeight="1">
      <c r="B116" s="344"/>
      <c r="C116" s="319" t="s">
        <v>58</v>
      </c>
      <c r="D116" s="319"/>
      <c r="E116" s="319"/>
      <c r="F116" s="342" t="s">
        <v>1110</v>
      </c>
      <c r="G116" s="319"/>
      <c r="H116" s="319" t="s">
        <v>1155</v>
      </c>
      <c r="I116" s="319" t="s">
        <v>1145</v>
      </c>
      <c r="J116" s="319"/>
      <c r="K116" s="333"/>
    </row>
    <row r="117" spans="2:11" s="1" customFormat="1" ht="15" customHeight="1">
      <c r="B117" s="344"/>
      <c r="C117" s="319" t="s">
        <v>67</v>
      </c>
      <c r="D117" s="319"/>
      <c r="E117" s="319"/>
      <c r="F117" s="342" t="s">
        <v>1110</v>
      </c>
      <c r="G117" s="319"/>
      <c r="H117" s="319" t="s">
        <v>1156</v>
      </c>
      <c r="I117" s="319" t="s">
        <v>1157</v>
      </c>
      <c r="J117" s="319"/>
      <c r="K117" s="333"/>
    </row>
    <row r="118" spans="2:11" s="1" customFormat="1" ht="15" customHeight="1">
      <c r="B118" s="347"/>
      <c r="C118" s="353"/>
      <c r="D118" s="353"/>
      <c r="E118" s="353"/>
      <c r="F118" s="353"/>
      <c r="G118" s="353"/>
      <c r="H118" s="353"/>
      <c r="I118" s="353"/>
      <c r="J118" s="353"/>
      <c r="K118" s="349"/>
    </row>
    <row r="119" spans="2:11" s="1" customFormat="1" ht="18.75" customHeight="1">
      <c r="B119" s="354"/>
      <c r="C119" s="355"/>
      <c r="D119" s="355"/>
      <c r="E119" s="355"/>
      <c r="F119" s="356"/>
      <c r="G119" s="355"/>
      <c r="H119" s="355"/>
      <c r="I119" s="355"/>
      <c r="J119" s="355"/>
      <c r="K119" s="354"/>
    </row>
    <row r="120" spans="2:11" s="1" customFormat="1" ht="18.75" customHeight="1"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pans="2:11" s="1" customFormat="1" ht="7.5" customHeight="1">
      <c r="B121" s="357"/>
      <c r="C121" s="358"/>
      <c r="D121" s="358"/>
      <c r="E121" s="358"/>
      <c r="F121" s="358"/>
      <c r="G121" s="358"/>
      <c r="H121" s="358"/>
      <c r="I121" s="358"/>
      <c r="J121" s="358"/>
      <c r="K121" s="359"/>
    </row>
    <row r="122" spans="2:11" s="1" customFormat="1" ht="45" customHeight="1">
      <c r="B122" s="360"/>
      <c r="C122" s="310" t="s">
        <v>1158</v>
      </c>
      <c r="D122" s="310"/>
      <c r="E122" s="310"/>
      <c r="F122" s="310"/>
      <c r="G122" s="310"/>
      <c r="H122" s="310"/>
      <c r="I122" s="310"/>
      <c r="J122" s="310"/>
      <c r="K122" s="361"/>
    </row>
    <row r="123" spans="2:11" s="1" customFormat="1" ht="17.25" customHeight="1">
      <c r="B123" s="362"/>
      <c r="C123" s="334" t="s">
        <v>1104</v>
      </c>
      <c r="D123" s="334"/>
      <c r="E123" s="334"/>
      <c r="F123" s="334" t="s">
        <v>1105</v>
      </c>
      <c r="G123" s="335"/>
      <c r="H123" s="334" t="s">
        <v>64</v>
      </c>
      <c r="I123" s="334" t="s">
        <v>67</v>
      </c>
      <c r="J123" s="334" t="s">
        <v>1106</v>
      </c>
      <c r="K123" s="363"/>
    </row>
    <row r="124" spans="2:11" s="1" customFormat="1" ht="17.25" customHeight="1">
      <c r="B124" s="362"/>
      <c r="C124" s="336" t="s">
        <v>1107</v>
      </c>
      <c r="D124" s="336"/>
      <c r="E124" s="336"/>
      <c r="F124" s="337" t="s">
        <v>1108</v>
      </c>
      <c r="G124" s="338"/>
      <c r="H124" s="336"/>
      <c r="I124" s="336"/>
      <c r="J124" s="336" t="s">
        <v>1109</v>
      </c>
      <c r="K124" s="363"/>
    </row>
    <row r="125" spans="2:11" s="1" customFormat="1" ht="5.25" customHeight="1">
      <c r="B125" s="364"/>
      <c r="C125" s="339"/>
      <c r="D125" s="339"/>
      <c r="E125" s="339"/>
      <c r="F125" s="339"/>
      <c r="G125" s="365"/>
      <c r="H125" s="339"/>
      <c r="I125" s="339"/>
      <c r="J125" s="339"/>
      <c r="K125" s="366"/>
    </row>
    <row r="126" spans="2:11" s="1" customFormat="1" ht="15" customHeight="1">
      <c r="B126" s="364"/>
      <c r="C126" s="319" t="s">
        <v>1113</v>
      </c>
      <c r="D126" s="341"/>
      <c r="E126" s="341"/>
      <c r="F126" s="342" t="s">
        <v>1110</v>
      </c>
      <c r="G126" s="319"/>
      <c r="H126" s="319" t="s">
        <v>1150</v>
      </c>
      <c r="I126" s="319" t="s">
        <v>1112</v>
      </c>
      <c r="J126" s="319">
        <v>120</v>
      </c>
      <c r="K126" s="367"/>
    </row>
    <row r="127" spans="2:11" s="1" customFormat="1" ht="15" customHeight="1">
      <c r="B127" s="364"/>
      <c r="C127" s="319" t="s">
        <v>1159</v>
      </c>
      <c r="D127" s="319"/>
      <c r="E127" s="319"/>
      <c r="F127" s="342" t="s">
        <v>1110</v>
      </c>
      <c r="G127" s="319"/>
      <c r="H127" s="319" t="s">
        <v>1160</v>
      </c>
      <c r="I127" s="319" t="s">
        <v>1112</v>
      </c>
      <c r="J127" s="319" t="s">
        <v>1161</v>
      </c>
      <c r="K127" s="367"/>
    </row>
    <row r="128" spans="2:11" s="1" customFormat="1" ht="15" customHeight="1">
      <c r="B128" s="364"/>
      <c r="C128" s="319" t="s">
        <v>1058</v>
      </c>
      <c r="D128" s="319"/>
      <c r="E128" s="319"/>
      <c r="F128" s="342" t="s">
        <v>1110</v>
      </c>
      <c r="G128" s="319"/>
      <c r="H128" s="319" t="s">
        <v>1162</v>
      </c>
      <c r="I128" s="319" t="s">
        <v>1112</v>
      </c>
      <c r="J128" s="319" t="s">
        <v>1161</v>
      </c>
      <c r="K128" s="367"/>
    </row>
    <row r="129" spans="2:11" s="1" customFormat="1" ht="15" customHeight="1">
      <c r="B129" s="364"/>
      <c r="C129" s="319" t="s">
        <v>1121</v>
      </c>
      <c r="D129" s="319"/>
      <c r="E129" s="319"/>
      <c r="F129" s="342" t="s">
        <v>1116</v>
      </c>
      <c r="G129" s="319"/>
      <c r="H129" s="319" t="s">
        <v>1122</v>
      </c>
      <c r="I129" s="319" t="s">
        <v>1112</v>
      </c>
      <c r="J129" s="319">
        <v>15</v>
      </c>
      <c r="K129" s="367"/>
    </row>
    <row r="130" spans="2:11" s="1" customFormat="1" ht="15" customHeight="1">
      <c r="B130" s="364"/>
      <c r="C130" s="345" t="s">
        <v>1123</v>
      </c>
      <c r="D130" s="345"/>
      <c r="E130" s="345"/>
      <c r="F130" s="346" t="s">
        <v>1116</v>
      </c>
      <c r="G130" s="345"/>
      <c r="H130" s="345" t="s">
        <v>1124</v>
      </c>
      <c r="I130" s="345" t="s">
        <v>1112</v>
      </c>
      <c r="J130" s="345">
        <v>15</v>
      </c>
      <c r="K130" s="367"/>
    </row>
    <row r="131" spans="2:11" s="1" customFormat="1" ht="15" customHeight="1">
      <c r="B131" s="364"/>
      <c r="C131" s="345" t="s">
        <v>1125</v>
      </c>
      <c r="D131" s="345"/>
      <c r="E131" s="345"/>
      <c r="F131" s="346" t="s">
        <v>1116</v>
      </c>
      <c r="G131" s="345"/>
      <c r="H131" s="345" t="s">
        <v>1126</v>
      </c>
      <c r="I131" s="345" t="s">
        <v>1112</v>
      </c>
      <c r="J131" s="345">
        <v>20</v>
      </c>
      <c r="K131" s="367"/>
    </row>
    <row r="132" spans="2:11" s="1" customFormat="1" ht="15" customHeight="1">
      <c r="B132" s="364"/>
      <c r="C132" s="345" t="s">
        <v>1127</v>
      </c>
      <c r="D132" s="345"/>
      <c r="E132" s="345"/>
      <c r="F132" s="346" t="s">
        <v>1116</v>
      </c>
      <c r="G132" s="345"/>
      <c r="H132" s="345" t="s">
        <v>1128</v>
      </c>
      <c r="I132" s="345" t="s">
        <v>1112</v>
      </c>
      <c r="J132" s="345">
        <v>20</v>
      </c>
      <c r="K132" s="367"/>
    </row>
    <row r="133" spans="2:11" s="1" customFormat="1" ht="15" customHeight="1">
      <c r="B133" s="364"/>
      <c r="C133" s="319" t="s">
        <v>1115</v>
      </c>
      <c r="D133" s="319"/>
      <c r="E133" s="319"/>
      <c r="F133" s="342" t="s">
        <v>1116</v>
      </c>
      <c r="G133" s="319"/>
      <c r="H133" s="319" t="s">
        <v>1150</v>
      </c>
      <c r="I133" s="319" t="s">
        <v>1112</v>
      </c>
      <c r="J133" s="319">
        <v>50</v>
      </c>
      <c r="K133" s="367"/>
    </row>
    <row r="134" spans="2:11" s="1" customFormat="1" ht="15" customHeight="1">
      <c r="B134" s="364"/>
      <c r="C134" s="319" t="s">
        <v>1129</v>
      </c>
      <c r="D134" s="319"/>
      <c r="E134" s="319"/>
      <c r="F134" s="342" t="s">
        <v>1116</v>
      </c>
      <c r="G134" s="319"/>
      <c r="H134" s="319" t="s">
        <v>1150</v>
      </c>
      <c r="I134" s="319" t="s">
        <v>1112</v>
      </c>
      <c r="J134" s="319">
        <v>50</v>
      </c>
      <c r="K134" s="367"/>
    </row>
    <row r="135" spans="2:11" s="1" customFormat="1" ht="15" customHeight="1">
      <c r="B135" s="364"/>
      <c r="C135" s="319" t="s">
        <v>1135</v>
      </c>
      <c r="D135" s="319"/>
      <c r="E135" s="319"/>
      <c r="F135" s="342" t="s">
        <v>1116</v>
      </c>
      <c r="G135" s="319"/>
      <c r="H135" s="319" t="s">
        <v>1150</v>
      </c>
      <c r="I135" s="319" t="s">
        <v>1112</v>
      </c>
      <c r="J135" s="319">
        <v>50</v>
      </c>
      <c r="K135" s="367"/>
    </row>
    <row r="136" spans="2:11" s="1" customFormat="1" ht="15" customHeight="1">
      <c r="B136" s="364"/>
      <c r="C136" s="319" t="s">
        <v>1137</v>
      </c>
      <c r="D136" s="319"/>
      <c r="E136" s="319"/>
      <c r="F136" s="342" t="s">
        <v>1116</v>
      </c>
      <c r="G136" s="319"/>
      <c r="H136" s="319" t="s">
        <v>1150</v>
      </c>
      <c r="I136" s="319" t="s">
        <v>1112</v>
      </c>
      <c r="J136" s="319">
        <v>50</v>
      </c>
      <c r="K136" s="367"/>
    </row>
    <row r="137" spans="2:11" s="1" customFormat="1" ht="15" customHeight="1">
      <c r="B137" s="364"/>
      <c r="C137" s="319" t="s">
        <v>1138</v>
      </c>
      <c r="D137" s="319"/>
      <c r="E137" s="319"/>
      <c r="F137" s="342" t="s">
        <v>1116</v>
      </c>
      <c r="G137" s="319"/>
      <c r="H137" s="319" t="s">
        <v>1163</v>
      </c>
      <c r="I137" s="319" t="s">
        <v>1112</v>
      </c>
      <c r="J137" s="319">
        <v>255</v>
      </c>
      <c r="K137" s="367"/>
    </row>
    <row r="138" spans="2:11" s="1" customFormat="1" ht="15" customHeight="1">
      <c r="B138" s="364"/>
      <c r="C138" s="319" t="s">
        <v>1140</v>
      </c>
      <c r="D138" s="319"/>
      <c r="E138" s="319"/>
      <c r="F138" s="342" t="s">
        <v>1110</v>
      </c>
      <c r="G138" s="319"/>
      <c r="H138" s="319" t="s">
        <v>1164</v>
      </c>
      <c r="I138" s="319" t="s">
        <v>1142</v>
      </c>
      <c r="J138" s="319"/>
      <c r="K138" s="367"/>
    </row>
    <row r="139" spans="2:11" s="1" customFormat="1" ht="15" customHeight="1">
      <c r="B139" s="364"/>
      <c r="C139" s="319" t="s">
        <v>1143</v>
      </c>
      <c r="D139" s="319"/>
      <c r="E139" s="319"/>
      <c r="F139" s="342" t="s">
        <v>1110</v>
      </c>
      <c r="G139" s="319"/>
      <c r="H139" s="319" t="s">
        <v>1165</v>
      </c>
      <c r="I139" s="319" t="s">
        <v>1145</v>
      </c>
      <c r="J139" s="319"/>
      <c r="K139" s="367"/>
    </row>
    <row r="140" spans="2:11" s="1" customFormat="1" ht="15" customHeight="1">
      <c r="B140" s="364"/>
      <c r="C140" s="319" t="s">
        <v>1146</v>
      </c>
      <c r="D140" s="319"/>
      <c r="E140" s="319"/>
      <c r="F140" s="342" t="s">
        <v>1110</v>
      </c>
      <c r="G140" s="319"/>
      <c r="H140" s="319" t="s">
        <v>1146</v>
      </c>
      <c r="I140" s="319" t="s">
        <v>1145</v>
      </c>
      <c r="J140" s="319"/>
      <c r="K140" s="367"/>
    </row>
    <row r="141" spans="2:11" s="1" customFormat="1" ht="15" customHeight="1">
      <c r="B141" s="364"/>
      <c r="C141" s="319" t="s">
        <v>48</v>
      </c>
      <c r="D141" s="319"/>
      <c r="E141" s="319"/>
      <c r="F141" s="342" t="s">
        <v>1110</v>
      </c>
      <c r="G141" s="319"/>
      <c r="H141" s="319" t="s">
        <v>1166</v>
      </c>
      <c r="I141" s="319" t="s">
        <v>1145</v>
      </c>
      <c r="J141" s="319"/>
      <c r="K141" s="367"/>
    </row>
    <row r="142" spans="2:11" s="1" customFormat="1" ht="15" customHeight="1">
      <c r="B142" s="364"/>
      <c r="C142" s="319" t="s">
        <v>1167</v>
      </c>
      <c r="D142" s="319"/>
      <c r="E142" s="319"/>
      <c r="F142" s="342" t="s">
        <v>1110</v>
      </c>
      <c r="G142" s="319"/>
      <c r="H142" s="319" t="s">
        <v>1168</v>
      </c>
      <c r="I142" s="319" t="s">
        <v>1145</v>
      </c>
      <c r="J142" s="319"/>
      <c r="K142" s="367"/>
    </row>
    <row r="143" spans="2:11" s="1" customFormat="1" ht="15" customHeight="1">
      <c r="B143" s="368"/>
      <c r="C143" s="369"/>
      <c r="D143" s="369"/>
      <c r="E143" s="369"/>
      <c r="F143" s="369"/>
      <c r="G143" s="369"/>
      <c r="H143" s="369"/>
      <c r="I143" s="369"/>
      <c r="J143" s="369"/>
      <c r="K143" s="370"/>
    </row>
    <row r="144" spans="2:11" s="1" customFormat="1" ht="18.75" customHeight="1">
      <c r="B144" s="355"/>
      <c r="C144" s="355"/>
      <c r="D144" s="355"/>
      <c r="E144" s="355"/>
      <c r="F144" s="356"/>
      <c r="G144" s="355"/>
      <c r="H144" s="355"/>
      <c r="I144" s="355"/>
      <c r="J144" s="355"/>
      <c r="K144" s="355"/>
    </row>
    <row r="145" spans="2:11" s="1" customFormat="1" ht="18.75" customHeight="1"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</row>
    <row r="146" spans="2:11" s="1" customFormat="1" ht="7.5" customHeight="1">
      <c r="B146" s="328"/>
      <c r="C146" s="329"/>
      <c r="D146" s="329"/>
      <c r="E146" s="329"/>
      <c r="F146" s="329"/>
      <c r="G146" s="329"/>
      <c r="H146" s="329"/>
      <c r="I146" s="329"/>
      <c r="J146" s="329"/>
      <c r="K146" s="330"/>
    </row>
    <row r="147" spans="2:11" s="1" customFormat="1" ht="45" customHeight="1">
      <c r="B147" s="331"/>
      <c r="C147" s="332" t="s">
        <v>1169</v>
      </c>
      <c r="D147" s="332"/>
      <c r="E147" s="332"/>
      <c r="F147" s="332"/>
      <c r="G147" s="332"/>
      <c r="H147" s="332"/>
      <c r="I147" s="332"/>
      <c r="J147" s="332"/>
      <c r="K147" s="333"/>
    </row>
    <row r="148" spans="2:11" s="1" customFormat="1" ht="17.25" customHeight="1">
      <c r="B148" s="331"/>
      <c r="C148" s="334" t="s">
        <v>1104</v>
      </c>
      <c r="D148" s="334"/>
      <c r="E148" s="334"/>
      <c r="F148" s="334" t="s">
        <v>1105</v>
      </c>
      <c r="G148" s="335"/>
      <c r="H148" s="334" t="s">
        <v>64</v>
      </c>
      <c r="I148" s="334" t="s">
        <v>67</v>
      </c>
      <c r="J148" s="334" t="s">
        <v>1106</v>
      </c>
      <c r="K148" s="333"/>
    </row>
    <row r="149" spans="2:11" s="1" customFormat="1" ht="17.25" customHeight="1">
      <c r="B149" s="331"/>
      <c r="C149" s="336" t="s">
        <v>1107</v>
      </c>
      <c r="D149" s="336"/>
      <c r="E149" s="336"/>
      <c r="F149" s="337" t="s">
        <v>1108</v>
      </c>
      <c r="G149" s="338"/>
      <c r="H149" s="336"/>
      <c r="I149" s="336"/>
      <c r="J149" s="336" t="s">
        <v>1109</v>
      </c>
      <c r="K149" s="333"/>
    </row>
    <row r="150" spans="2:11" s="1" customFormat="1" ht="5.25" customHeight="1">
      <c r="B150" s="344"/>
      <c r="C150" s="339"/>
      <c r="D150" s="339"/>
      <c r="E150" s="339"/>
      <c r="F150" s="339"/>
      <c r="G150" s="340"/>
      <c r="H150" s="339"/>
      <c r="I150" s="339"/>
      <c r="J150" s="339"/>
      <c r="K150" s="367"/>
    </row>
    <row r="151" spans="2:11" s="1" customFormat="1" ht="15" customHeight="1">
      <c r="B151" s="344"/>
      <c r="C151" s="371" t="s">
        <v>1113</v>
      </c>
      <c r="D151" s="319"/>
      <c r="E151" s="319"/>
      <c r="F151" s="372" t="s">
        <v>1110</v>
      </c>
      <c r="G151" s="319"/>
      <c r="H151" s="371" t="s">
        <v>1150</v>
      </c>
      <c r="I151" s="371" t="s">
        <v>1112</v>
      </c>
      <c r="J151" s="371">
        <v>120</v>
      </c>
      <c r="K151" s="367"/>
    </row>
    <row r="152" spans="2:11" s="1" customFormat="1" ht="15" customHeight="1">
      <c r="B152" s="344"/>
      <c r="C152" s="371" t="s">
        <v>1159</v>
      </c>
      <c r="D152" s="319"/>
      <c r="E152" s="319"/>
      <c r="F152" s="372" t="s">
        <v>1110</v>
      </c>
      <c r="G152" s="319"/>
      <c r="H152" s="371" t="s">
        <v>1170</v>
      </c>
      <c r="I152" s="371" t="s">
        <v>1112</v>
      </c>
      <c r="J152" s="371" t="s">
        <v>1161</v>
      </c>
      <c r="K152" s="367"/>
    </row>
    <row r="153" spans="2:11" s="1" customFormat="1" ht="15" customHeight="1">
      <c r="B153" s="344"/>
      <c r="C153" s="371" t="s">
        <v>1058</v>
      </c>
      <c r="D153" s="319"/>
      <c r="E153" s="319"/>
      <c r="F153" s="372" t="s">
        <v>1110</v>
      </c>
      <c r="G153" s="319"/>
      <c r="H153" s="371" t="s">
        <v>1171</v>
      </c>
      <c r="I153" s="371" t="s">
        <v>1112</v>
      </c>
      <c r="J153" s="371" t="s">
        <v>1161</v>
      </c>
      <c r="K153" s="367"/>
    </row>
    <row r="154" spans="2:11" s="1" customFormat="1" ht="15" customHeight="1">
      <c r="B154" s="344"/>
      <c r="C154" s="371" t="s">
        <v>1115</v>
      </c>
      <c r="D154" s="319"/>
      <c r="E154" s="319"/>
      <c r="F154" s="372" t="s">
        <v>1116</v>
      </c>
      <c r="G154" s="319"/>
      <c r="H154" s="371" t="s">
        <v>1150</v>
      </c>
      <c r="I154" s="371" t="s">
        <v>1112</v>
      </c>
      <c r="J154" s="371">
        <v>50</v>
      </c>
      <c r="K154" s="367"/>
    </row>
    <row r="155" spans="2:11" s="1" customFormat="1" ht="15" customHeight="1">
      <c r="B155" s="344"/>
      <c r="C155" s="371" t="s">
        <v>1118</v>
      </c>
      <c r="D155" s="319"/>
      <c r="E155" s="319"/>
      <c r="F155" s="372" t="s">
        <v>1110</v>
      </c>
      <c r="G155" s="319"/>
      <c r="H155" s="371" t="s">
        <v>1150</v>
      </c>
      <c r="I155" s="371" t="s">
        <v>1120</v>
      </c>
      <c r="J155" s="371"/>
      <c r="K155" s="367"/>
    </row>
    <row r="156" spans="2:11" s="1" customFormat="1" ht="15" customHeight="1">
      <c r="B156" s="344"/>
      <c r="C156" s="371" t="s">
        <v>1129</v>
      </c>
      <c r="D156" s="319"/>
      <c r="E156" s="319"/>
      <c r="F156" s="372" t="s">
        <v>1116</v>
      </c>
      <c r="G156" s="319"/>
      <c r="H156" s="371" t="s">
        <v>1150</v>
      </c>
      <c r="I156" s="371" t="s">
        <v>1112</v>
      </c>
      <c r="J156" s="371">
        <v>50</v>
      </c>
      <c r="K156" s="367"/>
    </row>
    <row r="157" spans="2:11" s="1" customFormat="1" ht="15" customHeight="1">
      <c r="B157" s="344"/>
      <c r="C157" s="371" t="s">
        <v>1137</v>
      </c>
      <c r="D157" s="319"/>
      <c r="E157" s="319"/>
      <c r="F157" s="372" t="s">
        <v>1116</v>
      </c>
      <c r="G157" s="319"/>
      <c r="H157" s="371" t="s">
        <v>1150</v>
      </c>
      <c r="I157" s="371" t="s">
        <v>1112</v>
      </c>
      <c r="J157" s="371">
        <v>50</v>
      </c>
      <c r="K157" s="367"/>
    </row>
    <row r="158" spans="2:11" s="1" customFormat="1" ht="15" customHeight="1">
      <c r="B158" s="344"/>
      <c r="C158" s="371" t="s">
        <v>1135</v>
      </c>
      <c r="D158" s="319"/>
      <c r="E158" s="319"/>
      <c r="F158" s="372" t="s">
        <v>1116</v>
      </c>
      <c r="G158" s="319"/>
      <c r="H158" s="371" t="s">
        <v>1150</v>
      </c>
      <c r="I158" s="371" t="s">
        <v>1112</v>
      </c>
      <c r="J158" s="371">
        <v>50</v>
      </c>
      <c r="K158" s="367"/>
    </row>
    <row r="159" spans="2:11" s="1" customFormat="1" ht="15" customHeight="1">
      <c r="B159" s="344"/>
      <c r="C159" s="371" t="s">
        <v>136</v>
      </c>
      <c r="D159" s="319"/>
      <c r="E159" s="319"/>
      <c r="F159" s="372" t="s">
        <v>1110</v>
      </c>
      <c r="G159" s="319"/>
      <c r="H159" s="371" t="s">
        <v>1172</v>
      </c>
      <c r="I159" s="371" t="s">
        <v>1112</v>
      </c>
      <c r="J159" s="371" t="s">
        <v>1173</v>
      </c>
      <c r="K159" s="367"/>
    </row>
    <row r="160" spans="2:11" s="1" customFormat="1" ht="15" customHeight="1">
      <c r="B160" s="344"/>
      <c r="C160" s="371" t="s">
        <v>1174</v>
      </c>
      <c r="D160" s="319"/>
      <c r="E160" s="319"/>
      <c r="F160" s="372" t="s">
        <v>1110</v>
      </c>
      <c r="G160" s="319"/>
      <c r="H160" s="371" t="s">
        <v>1175</v>
      </c>
      <c r="I160" s="371" t="s">
        <v>1145</v>
      </c>
      <c r="J160" s="371"/>
      <c r="K160" s="367"/>
    </row>
    <row r="161" spans="2:11" s="1" customFormat="1" ht="15" customHeight="1">
      <c r="B161" s="373"/>
      <c r="C161" s="353"/>
      <c r="D161" s="353"/>
      <c r="E161" s="353"/>
      <c r="F161" s="353"/>
      <c r="G161" s="353"/>
      <c r="H161" s="353"/>
      <c r="I161" s="353"/>
      <c r="J161" s="353"/>
      <c r="K161" s="374"/>
    </row>
    <row r="162" spans="2:11" s="1" customFormat="1" ht="18.75" customHeight="1">
      <c r="B162" s="355"/>
      <c r="C162" s="365"/>
      <c r="D162" s="365"/>
      <c r="E162" s="365"/>
      <c r="F162" s="375"/>
      <c r="G162" s="365"/>
      <c r="H162" s="365"/>
      <c r="I162" s="365"/>
      <c r="J162" s="365"/>
      <c r="K162" s="355"/>
    </row>
    <row r="163" spans="2:11" s="1" customFormat="1" ht="18.75" customHeight="1"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</row>
    <row r="164" spans="2:11" s="1" customFormat="1" ht="7.5" customHeight="1">
      <c r="B164" s="306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pans="2:11" s="1" customFormat="1" ht="45" customHeight="1">
      <c r="B165" s="309"/>
      <c r="C165" s="310" t="s">
        <v>1176</v>
      </c>
      <c r="D165" s="310"/>
      <c r="E165" s="310"/>
      <c r="F165" s="310"/>
      <c r="G165" s="310"/>
      <c r="H165" s="310"/>
      <c r="I165" s="310"/>
      <c r="J165" s="310"/>
      <c r="K165" s="311"/>
    </row>
    <row r="166" spans="2:11" s="1" customFormat="1" ht="17.25" customHeight="1">
      <c r="B166" s="309"/>
      <c r="C166" s="334" t="s">
        <v>1104</v>
      </c>
      <c r="D166" s="334"/>
      <c r="E166" s="334"/>
      <c r="F166" s="334" t="s">
        <v>1105</v>
      </c>
      <c r="G166" s="376"/>
      <c r="H166" s="377" t="s">
        <v>64</v>
      </c>
      <c r="I166" s="377" t="s">
        <v>67</v>
      </c>
      <c r="J166" s="334" t="s">
        <v>1106</v>
      </c>
      <c r="K166" s="311"/>
    </row>
    <row r="167" spans="2:11" s="1" customFormat="1" ht="17.25" customHeight="1">
      <c r="B167" s="312"/>
      <c r="C167" s="336" t="s">
        <v>1107</v>
      </c>
      <c r="D167" s="336"/>
      <c r="E167" s="336"/>
      <c r="F167" s="337" t="s">
        <v>1108</v>
      </c>
      <c r="G167" s="378"/>
      <c r="H167" s="379"/>
      <c r="I167" s="379"/>
      <c r="J167" s="336" t="s">
        <v>1109</v>
      </c>
      <c r="K167" s="314"/>
    </row>
    <row r="168" spans="2:11" s="1" customFormat="1" ht="5.25" customHeight="1">
      <c r="B168" s="344"/>
      <c r="C168" s="339"/>
      <c r="D168" s="339"/>
      <c r="E168" s="339"/>
      <c r="F168" s="339"/>
      <c r="G168" s="340"/>
      <c r="H168" s="339"/>
      <c r="I168" s="339"/>
      <c r="J168" s="339"/>
      <c r="K168" s="367"/>
    </row>
    <row r="169" spans="2:11" s="1" customFormat="1" ht="15" customHeight="1">
      <c r="B169" s="344"/>
      <c r="C169" s="319" t="s">
        <v>1113</v>
      </c>
      <c r="D169" s="319"/>
      <c r="E169" s="319"/>
      <c r="F169" s="342" t="s">
        <v>1110</v>
      </c>
      <c r="G169" s="319"/>
      <c r="H169" s="319" t="s">
        <v>1150</v>
      </c>
      <c r="I169" s="319" t="s">
        <v>1112</v>
      </c>
      <c r="J169" s="319">
        <v>120</v>
      </c>
      <c r="K169" s="367"/>
    </row>
    <row r="170" spans="2:11" s="1" customFormat="1" ht="15" customHeight="1">
      <c r="B170" s="344"/>
      <c r="C170" s="319" t="s">
        <v>1159</v>
      </c>
      <c r="D170" s="319"/>
      <c r="E170" s="319"/>
      <c r="F170" s="342" t="s">
        <v>1110</v>
      </c>
      <c r="G170" s="319"/>
      <c r="H170" s="319" t="s">
        <v>1160</v>
      </c>
      <c r="I170" s="319" t="s">
        <v>1112</v>
      </c>
      <c r="J170" s="319" t="s">
        <v>1161</v>
      </c>
      <c r="K170" s="367"/>
    </row>
    <row r="171" spans="2:11" s="1" customFormat="1" ht="15" customHeight="1">
      <c r="B171" s="344"/>
      <c r="C171" s="319" t="s">
        <v>1058</v>
      </c>
      <c r="D171" s="319"/>
      <c r="E171" s="319"/>
      <c r="F171" s="342" t="s">
        <v>1110</v>
      </c>
      <c r="G171" s="319"/>
      <c r="H171" s="319" t="s">
        <v>1177</v>
      </c>
      <c r="I171" s="319" t="s">
        <v>1112</v>
      </c>
      <c r="J171" s="319" t="s">
        <v>1161</v>
      </c>
      <c r="K171" s="367"/>
    </row>
    <row r="172" spans="2:11" s="1" customFormat="1" ht="15" customHeight="1">
      <c r="B172" s="344"/>
      <c r="C172" s="319" t="s">
        <v>1115</v>
      </c>
      <c r="D172" s="319"/>
      <c r="E172" s="319"/>
      <c r="F172" s="342" t="s">
        <v>1116</v>
      </c>
      <c r="G172" s="319"/>
      <c r="H172" s="319" t="s">
        <v>1177</v>
      </c>
      <c r="I172" s="319" t="s">
        <v>1112</v>
      </c>
      <c r="J172" s="319">
        <v>50</v>
      </c>
      <c r="K172" s="367"/>
    </row>
    <row r="173" spans="2:11" s="1" customFormat="1" ht="15" customHeight="1">
      <c r="B173" s="344"/>
      <c r="C173" s="319" t="s">
        <v>1118</v>
      </c>
      <c r="D173" s="319"/>
      <c r="E173" s="319"/>
      <c r="F173" s="342" t="s">
        <v>1110</v>
      </c>
      <c r="G173" s="319"/>
      <c r="H173" s="319" t="s">
        <v>1177</v>
      </c>
      <c r="I173" s="319" t="s">
        <v>1120</v>
      </c>
      <c r="J173" s="319"/>
      <c r="K173" s="367"/>
    </row>
    <row r="174" spans="2:11" s="1" customFormat="1" ht="15" customHeight="1">
      <c r="B174" s="344"/>
      <c r="C174" s="319" t="s">
        <v>1129</v>
      </c>
      <c r="D174" s="319"/>
      <c r="E174" s="319"/>
      <c r="F174" s="342" t="s">
        <v>1116</v>
      </c>
      <c r="G174" s="319"/>
      <c r="H174" s="319" t="s">
        <v>1177</v>
      </c>
      <c r="I174" s="319" t="s">
        <v>1112</v>
      </c>
      <c r="J174" s="319">
        <v>50</v>
      </c>
      <c r="K174" s="367"/>
    </row>
    <row r="175" spans="2:11" s="1" customFormat="1" ht="15" customHeight="1">
      <c r="B175" s="344"/>
      <c r="C175" s="319" t="s">
        <v>1137</v>
      </c>
      <c r="D175" s="319"/>
      <c r="E175" s="319"/>
      <c r="F175" s="342" t="s">
        <v>1116</v>
      </c>
      <c r="G175" s="319"/>
      <c r="H175" s="319" t="s">
        <v>1177</v>
      </c>
      <c r="I175" s="319" t="s">
        <v>1112</v>
      </c>
      <c r="J175" s="319">
        <v>50</v>
      </c>
      <c r="K175" s="367"/>
    </row>
    <row r="176" spans="2:11" s="1" customFormat="1" ht="15" customHeight="1">
      <c r="B176" s="344"/>
      <c r="C176" s="319" t="s">
        <v>1135</v>
      </c>
      <c r="D176" s="319"/>
      <c r="E176" s="319"/>
      <c r="F176" s="342" t="s">
        <v>1116</v>
      </c>
      <c r="G176" s="319"/>
      <c r="H176" s="319" t="s">
        <v>1177</v>
      </c>
      <c r="I176" s="319" t="s">
        <v>1112</v>
      </c>
      <c r="J176" s="319">
        <v>50</v>
      </c>
      <c r="K176" s="367"/>
    </row>
    <row r="177" spans="2:11" s="1" customFormat="1" ht="15" customHeight="1">
      <c r="B177" s="344"/>
      <c r="C177" s="319" t="s">
        <v>148</v>
      </c>
      <c r="D177" s="319"/>
      <c r="E177" s="319"/>
      <c r="F177" s="342" t="s">
        <v>1110</v>
      </c>
      <c r="G177" s="319"/>
      <c r="H177" s="319" t="s">
        <v>1178</v>
      </c>
      <c r="I177" s="319" t="s">
        <v>1179</v>
      </c>
      <c r="J177" s="319"/>
      <c r="K177" s="367"/>
    </row>
    <row r="178" spans="2:11" s="1" customFormat="1" ht="15" customHeight="1">
      <c r="B178" s="344"/>
      <c r="C178" s="319" t="s">
        <v>67</v>
      </c>
      <c r="D178" s="319"/>
      <c r="E178" s="319"/>
      <c r="F178" s="342" t="s">
        <v>1110</v>
      </c>
      <c r="G178" s="319"/>
      <c r="H178" s="319" t="s">
        <v>1180</v>
      </c>
      <c r="I178" s="319" t="s">
        <v>1181</v>
      </c>
      <c r="J178" s="319">
        <v>1</v>
      </c>
      <c r="K178" s="367"/>
    </row>
    <row r="179" spans="2:11" s="1" customFormat="1" ht="15" customHeight="1">
      <c r="B179" s="344"/>
      <c r="C179" s="319" t="s">
        <v>63</v>
      </c>
      <c r="D179" s="319"/>
      <c r="E179" s="319"/>
      <c r="F179" s="342" t="s">
        <v>1110</v>
      </c>
      <c r="G179" s="319"/>
      <c r="H179" s="319" t="s">
        <v>1182</v>
      </c>
      <c r="I179" s="319" t="s">
        <v>1112</v>
      </c>
      <c r="J179" s="319">
        <v>20</v>
      </c>
      <c r="K179" s="367"/>
    </row>
    <row r="180" spans="2:11" s="1" customFormat="1" ht="15" customHeight="1">
      <c r="B180" s="344"/>
      <c r="C180" s="319" t="s">
        <v>64</v>
      </c>
      <c r="D180" s="319"/>
      <c r="E180" s="319"/>
      <c r="F180" s="342" t="s">
        <v>1110</v>
      </c>
      <c r="G180" s="319"/>
      <c r="H180" s="319" t="s">
        <v>1183</v>
      </c>
      <c r="I180" s="319" t="s">
        <v>1112</v>
      </c>
      <c r="J180" s="319">
        <v>255</v>
      </c>
      <c r="K180" s="367"/>
    </row>
    <row r="181" spans="2:11" s="1" customFormat="1" ht="15" customHeight="1">
      <c r="B181" s="344"/>
      <c r="C181" s="319" t="s">
        <v>149</v>
      </c>
      <c r="D181" s="319"/>
      <c r="E181" s="319"/>
      <c r="F181" s="342" t="s">
        <v>1110</v>
      </c>
      <c r="G181" s="319"/>
      <c r="H181" s="319" t="s">
        <v>1074</v>
      </c>
      <c r="I181" s="319" t="s">
        <v>1112</v>
      </c>
      <c r="J181" s="319">
        <v>10</v>
      </c>
      <c r="K181" s="367"/>
    </row>
    <row r="182" spans="2:11" s="1" customFormat="1" ht="15" customHeight="1">
      <c r="B182" s="344"/>
      <c r="C182" s="319" t="s">
        <v>150</v>
      </c>
      <c r="D182" s="319"/>
      <c r="E182" s="319"/>
      <c r="F182" s="342" t="s">
        <v>1110</v>
      </c>
      <c r="G182" s="319"/>
      <c r="H182" s="319" t="s">
        <v>1184</v>
      </c>
      <c r="I182" s="319" t="s">
        <v>1145</v>
      </c>
      <c r="J182" s="319"/>
      <c r="K182" s="367"/>
    </row>
    <row r="183" spans="2:11" s="1" customFormat="1" ht="15" customHeight="1">
      <c r="B183" s="344"/>
      <c r="C183" s="319" t="s">
        <v>1185</v>
      </c>
      <c r="D183" s="319"/>
      <c r="E183" s="319"/>
      <c r="F183" s="342" t="s">
        <v>1110</v>
      </c>
      <c r="G183" s="319"/>
      <c r="H183" s="319" t="s">
        <v>1186</v>
      </c>
      <c r="I183" s="319" t="s">
        <v>1145</v>
      </c>
      <c r="J183" s="319"/>
      <c r="K183" s="367"/>
    </row>
    <row r="184" spans="2:11" s="1" customFormat="1" ht="15" customHeight="1">
      <c r="B184" s="344"/>
      <c r="C184" s="319" t="s">
        <v>1174</v>
      </c>
      <c r="D184" s="319"/>
      <c r="E184" s="319"/>
      <c r="F184" s="342" t="s">
        <v>1110</v>
      </c>
      <c r="G184" s="319"/>
      <c r="H184" s="319" t="s">
        <v>1187</v>
      </c>
      <c r="I184" s="319" t="s">
        <v>1145</v>
      </c>
      <c r="J184" s="319"/>
      <c r="K184" s="367"/>
    </row>
    <row r="185" spans="2:11" s="1" customFormat="1" ht="15" customHeight="1">
      <c r="B185" s="344"/>
      <c r="C185" s="319" t="s">
        <v>152</v>
      </c>
      <c r="D185" s="319"/>
      <c r="E185" s="319"/>
      <c r="F185" s="342" t="s">
        <v>1116</v>
      </c>
      <c r="G185" s="319"/>
      <c r="H185" s="319" t="s">
        <v>1188</v>
      </c>
      <c r="I185" s="319" t="s">
        <v>1112</v>
      </c>
      <c r="J185" s="319">
        <v>50</v>
      </c>
      <c r="K185" s="367"/>
    </row>
    <row r="186" spans="2:11" s="1" customFormat="1" ht="15" customHeight="1">
      <c r="B186" s="344"/>
      <c r="C186" s="319" t="s">
        <v>1189</v>
      </c>
      <c r="D186" s="319"/>
      <c r="E186" s="319"/>
      <c r="F186" s="342" t="s">
        <v>1116</v>
      </c>
      <c r="G186" s="319"/>
      <c r="H186" s="319" t="s">
        <v>1190</v>
      </c>
      <c r="I186" s="319" t="s">
        <v>1191</v>
      </c>
      <c r="J186" s="319"/>
      <c r="K186" s="367"/>
    </row>
    <row r="187" spans="2:11" s="1" customFormat="1" ht="15" customHeight="1">
      <c r="B187" s="344"/>
      <c r="C187" s="319" t="s">
        <v>1192</v>
      </c>
      <c r="D187" s="319"/>
      <c r="E187" s="319"/>
      <c r="F187" s="342" t="s">
        <v>1116</v>
      </c>
      <c r="G187" s="319"/>
      <c r="H187" s="319" t="s">
        <v>1193</v>
      </c>
      <c r="I187" s="319" t="s">
        <v>1191</v>
      </c>
      <c r="J187" s="319"/>
      <c r="K187" s="367"/>
    </row>
    <row r="188" spans="2:11" s="1" customFormat="1" ht="15" customHeight="1">
      <c r="B188" s="344"/>
      <c r="C188" s="319" t="s">
        <v>1194</v>
      </c>
      <c r="D188" s="319"/>
      <c r="E188" s="319"/>
      <c r="F188" s="342" t="s">
        <v>1116</v>
      </c>
      <c r="G188" s="319"/>
      <c r="H188" s="319" t="s">
        <v>1195</v>
      </c>
      <c r="I188" s="319" t="s">
        <v>1191</v>
      </c>
      <c r="J188" s="319"/>
      <c r="K188" s="367"/>
    </row>
    <row r="189" spans="2:11" s="1" customFormat="1" ht="15" customHeight="1">
      <c r="B189" s="344"/>
      <c r="C189" s="380" t="s">
        <v>1196</v>
      </c>
      <c r="D189" s="319"/>
      <c r="E189" s="319"/>
      <c r="F189" s="342" t="s">
        <v>1116</v>
      </c>
      <c r="G189" s="319"/>
      <c r="H189" s="319" t="s">
        <v>1197</v>
      </c>
      <c r="I189" s="319" t="s">
        <v>1198</v>
      </c>
      <c r="J189" s="381" t="s">
        <v>1199</v>
      </c>
      <c r="K189" s="367"/>
    </row>
    <row r="190" spans="2:11" s="1" customFormat="1" ht="15" customHeight="1">
      <c r="B190" s="344"/>
      <c r="C190" s="380" t="s">
        <v>52</v>
      </c>
      <c r="D190" s="319"/>
      <c r="E190" s="319"/>
      <c r="F190" s="342" t="s">
        <v>1110</v>
      </c>
      <c r="G190" s="319"/>
      <c r="H190" s="316" t="s">
        <v>1200</v>
      </c>
      <c r="I190" s="319" t="s">
        <v>1201</v>
      </c>
      <c r="J190" s="319"/>
      <c r="K190" s="367"/>
    </row>
    <row r="191" spans="2:11" s="1" customFormat="1" ht="15" customHeight="1">
      <c r="B191" s="344"/>
      <c r="C191" s="380" t="s">
        <v>1202</v>
      </c>
      <c r="D191" s="319"/>
      <c r="E191" s="319"/>
      <c r="F191" s="342" t="s">
        <v>1110</v>
      </c>
      <c r="G191" s="319"/>
      <c r="H191" s="319" t="s">
        <v>1203</v>
      </c>
      <c r="I191" s="319" t="s">
        <v>1145</v>
      </c>
      <c r="J191" s="319"/>
      <c r="K191" s="367"/>
    </row>
    <row r="192" spans="2:11" s="1" customFormat="1" ht="15" customHeight="1">
      <c r="B192" s="344"/>
      <c r="C192" s="380" t="s">
        <v>1204</v>
      </c>
      <c r="D192" s="319"/>
      <c r="E192" s="319"/>
      <c r="F192" s="342" t="s">
        <v>1110</v>
      </c>
      <c r="G192" s="319"/>
      <c r="H192" s="319" t="s">
        <v>1205</v>
      </c>
      <c r="I192" s="319" t="s">
        <v>1145</v>
      </c>
      <c r="J192" s="319"/>
      <c r="K192" s="367"/>
    </row>
    <row r="193" spans="2:11" s="1" customFormat="1" ht="15" customHeight="1">
      <c r="B193" s="344"/>
      <c r="C193" s="380" t="s">
        <v>1206</v>
      </c>
      <c r="D193" s="319"/>
      <c r="E193" s="319"/>
      <c r="F193" s="342" t="s">
        <v>1116</v>
      </c>
      <c r="G193" s="319"/>
      <c r="H193" s="319" t="s">
        <v>1207</v>
      </c>
      <c r="I193" s="319" t="s">
        <v>1145</v>
      </c>
      <c r="J193" s="319"/>
      <c r="K193" s="367"/>
    </row>
    <row r="194" spans="2:11" s="1" customFormat="1" ht="15" customHeight="1">
      <c r="B194" s="373"/>
      <c r="C194" s="382"/>
      <c r="D194" s="353"/>
      <c r="E194" s="353"/>
      <c r="F194" s="353"/>
      <c r="G194" s="353"/>
      <c r="H194" s="353"/>
      <c r="I194" s="353"/>
      <c r="J194" s="353"/>
      <c r="K194" s="374"/>
    </row>
    <row r="195" spans="2:11" s="1" customFormat="1" ht="18.75" customHeight="1">
      <c r="B195" s="355"/>
      <c r="C195" s="365"/>
      <c r="D195" s="365"/>
      <c r="E195" s="365"/>
      <c r="F195" s="375"/>
      <c r="G195" s="365"/>
      <c r="H195" s="365"/>
      <c r="I195" s="365"/>
      <c r="J195" s="365"/>
      <c r="K195" s="355"/>
    </row>
    <row r="196" spans="2:11" s="1" customFormat="1" ht="18.75" customHeight="1">
      <c r="B196" s="355"/>
      <c r="C196" s="365"/>
      <c r="D196" s="365"/>
      <c r="E196" s="365"/>
      <c r="F196" s="375"/>
      <c r="G196" s="365"/>
      <c r="H196" s="365"/>
      <c r="I196" s="365"/>
      <c r="J196" s="365"/>
      <c r="K196" s="355"/>
    </row>
    <row r="197" spans="2:11" s="1" customFormat="1" ht="18.75" customHeight="1"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</row>
    <row r="198" spans="2:11" s="1" customFormat="1" ht="13.5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  <row r="199" spans="2:11" s="1" customFormat="1" ht="21">
      <c r="B199" s="309"/>
      <c r="C199" s="310" t="s">
        <v>1208</v>
      </c>
      <c r="D199" s="310"/>
      <c r="E199" s="310"/>
      <c r="F199" s="310"/>
      <c r="G199" s="310"/>
      <c r="H199" s="310"/>
      <c r="I199" s="310"/>
      <c r="J199" s="310"/>
      <c r="K199" s="311"/>
    </row>
    <row r="200" spans="2:11" s="1" customFormat="1" ht="25.5" customHeight="1">
      <c r="B200" s="309"/>
      <c r="C200" s="383" t="s">
        <v>1209</v>
      </c>
      <c r="D200" s="383"/>
      <c r="E200" s="383"/>
      <c r="F200" s="383" t="s">
        <v>1210</v>
      </c>
      <c r="G200" s="384"/>
      <c r="H200" s="383" t="s">
        <v>1211</v>
      </c>
      <c r="I200" s="383"/>
      <c r="J200" s="383"/>
      <c r="K200" s="311"/>
    </row>
    <row r="201" spans="2:11" s="1" customFormat="1" ht="5.25" customHeight="1">
      <c r="B201" s="344"/>
      <c r="C201" s="339"/>
      <c r="D201" s="339"/>
      <c r="E201" s="339"/>
      <c r="F201" s="339"/>
      <c r="G201" s="365"/>
      <c r="H201" s="339"/>
      <c r="I201" s="339"/>
      <c r="J201" s="339"/>
      <c r="K201" s="367"/>
    </row>
    <row r="202" spans="2:11" s="1" customFormat="1" ht="15" customHeight="1">
      <c r="B202" s="344"/>
      <c r="C202" s="319" t="s">
        <v>1201</v>
      </c>
      <c r="D202" s="319"/>
      <c r="E202" s="319"/>
      <c r="F202" s="342" t="s">
        <v>53</v>
      </c>
      <c r="G202" s="319"/>
      <c r="H202" s="319" t="s">
        <v>1212</v>
      </c>
      <c r="I202" s="319"/>
      <c r="J202" s="319"/>
      <c r="K202" s="367"/>
    </row>
    <row r="203" spans="2:11" s="1" customFormat="1" ht="15" customHeight="1">
      <c r="B203" s="344"/>
      <c r="C203" s="319"/>
      <c r="D203" s="319"/>
      <c r="E203" s="319"/>
      <c r="F203" s="342" t="s">
        <v>54</v>
      </c>
      <c r="G203" s="319"/>
      <c r="H203" s="319" t="s">
        <v>1213</v>
      </c>
      <c r="I203" s="319"/>
      <c r="J203" s="319"/>
      <c r="K203" s="367"/>
    </row>
    <row r="204" spans="2:11" s="1" customFormat="1" ht="15" customHeight="1">
      <c r="B204" s="344"/>
      <c r="C204" s="319"/>
      <c r="D204" s="319"/>
      <c r="E204" s="319"/>
      <c r="F204" s="342" t="s">
        <v>57</v>
      </c>
      <c r="G204" s="319"/>
      <c r="H204" s="319" t="s">
        <v>1214</v>
      </c>
      <c r="I204" s="319"/>
      <c r="J204" s="319"/>
      <c r="K204" s="367"/>
    </row>
    <row r="205" spans="2:11" s="1" customFormat="1" ht="15" customHeight="1">
      <c r="B205" s="344"/>
      <c r="C205" s="319"/>
      <c r="D205" s="319"/>
      <c r="E205" s="319"/>
      <c r="F205" s="342" t="s">
        <v>55</v>
      </c>
      <c r="G205" s="319"/>
      <c r="H205" s="319" t="s">
        <v>1215</v>
      </c>
      <c r="I205" s="319"/>
      <c r="J205" s="319"/>
      <c r="K205" s="367"/>
    </row>
    <row r="206" spans="2:11" s="1" customFormat="1" ht="15" customHeight="1">
      <c r="B206" s="344"/>
      <c r="C206" s="319"/>
      <c r="D206" s="319"/>
      <c r="E206" s="319"/>
      <c r="F206" s="342" t="s">
        <v>56</v>
      </c>
      <c r="G206" s="319"/>
      <c r="H206" s="319" t="s">
        <v>1216</v>
      </c>
      <c r="I206" s="319"/>
      <c r="J206" s="319"/>
      <c r="K206" s="367"/>
    </row>
    <row r="207" spans="2:11" s="1" customFormat="1" ht="15" customHeight="1">
      <c r="B207" s="344"/>
      <c r="C207" s="319"/>
      <c r="D207" s="319"/>
      <c r="E207" s="319"/>
      <c r="F207" s="342"/>
      <c r="G207" s="319"/>
      <c r="H207" s="319"/>
      <c r="I207" s="319"/>
      <c r="J207" s="319"/>
      <c r="K207" s="367"/>
    </row>
    <row r="208" spans="2:11" s="1" customFormat="1" ht="15" customHeight="1">
      <c r="B208" s="344"/>
      <c r="C208" s="319" t="s">
        <v>1157</v>
      </c>
      <c r="D208" s="319"/>
      <c r="E208" s="319"/>
      <c r="F208" s="342" t="s">
        <v>89</v>
      </c>
      <c r="G208" s="319"/>
      <c r="H208" s="319" t="s">
        <v>1217</v>
      </c>
      <c r="I208" s="319"/>
      <c r="J208" s="319"/>
      <c r="K208" s="367"/>
    </row>
    <row r="209" spans="2:11" s="1" customFormat="1" ht="15" customHeight="1">
      <c r="B209" s="344"/>
      <c r="C209" s="319"/>
      <c r="D209" s="319"/>
      <c r="E209" s="319"/>
      <c r="F209" s="342" t="s">
        <v>1054</v>
      </c>
      <c r="G209" s="319"/>
      <c r="H209" s="319" t="s">
        <v>1055</v>
      </c>
      <c r="I209" s="319"/>
      <c r="J209" s="319"/>
      <c r="K209" s="367"/>
    </row>
    <row r="210" spans="2:11" s="1" customFormat="1" ht="15" customHeight="1">
      <c r="B210" s="344"/>
      <c r="C210" s="319"/>
      <c r="D210" s="319"/>
      <c r="E210" s="319"/>
      <c r="F210" s="342" t="s">
        <v>1052</v>
      </c>
      <c r="G210" s="319"/>
      <c r="H210" s="319" t="s">
        <v>1218</v>
      </c>
      <c r="I210" s="319"/>
      <c r="J210" s="319"/>
      <c r="K210" s="367"/>
    </row>
    <row r="211" spans="2:11" s="1" customFormat="1" ht="15" customHeight="1">
      <c r="B211" s="385"/>
      <c r="C211" s="319"/>
      <c r="D211" s="319"/>
      <c r="E211" s="319"/>
      <c r="F211" s="342" t="s">
        <v>105</v>
      </c>
      <c r="G211" s="380"/>
      <c r="H211" s="371" t="s">
        <v>106</v>
      </c>
      <c r="I211" s="371"/>
      <c r="J211" s="371"/>
      <c r="K211" s="386"/>
    </row>
    <row r="212" spans="2:11" s="1" customFormat="1" ht="15" customHeight="1">
      <c r="B212" s="385"/>
      <c r="C212" s="319"/>
      <c r="D212" s="319"/>
      <c r="E212" s="319"/>
      <c r="F212" s="342" t="s">
        <v>1056</v>
      </c>
      <c r="G212" s="380"/>
      <c r="H212" s="371" t="s">
        <v>948</v>
      </c>
      <c r="I212" s="371"/>
      <c r="J212" s="371"/>
      <c r="K212" s="386"/>
    </row>
    <row r="213" spans="2:11" s="1" customFormat="1" ht="15" customHeight="1">
      <c r="B213" s="385"/>
      <c r="C213" s="319"/>
      <c r="D213" s="319"/>
      <c r="E213" s="319"/>
      <c r="F213" s="342"/>
      <c r="G213" s="380"/>
      <c r="H213" s="371"/>
      <c r="I213" s="371"/>
      <c r="J213" s="371"/>
      <c r="K213" s="386"/>
    </row>
    <row r="214" spans="2:11" s="1" customFormat="1" ht="15" customHeight="1">
      <c r="B214" s="385"/>
      <c r="C214" s="319" t="s">
        <v>1181</v>
      </c>
      <c r="D214" s="319"/>
      <c r="E214" s="319"/>
      <c r="F214" s="342">
        <v>1</v>
      </c>
      <c r="G214" s="380"/>
      <c r="H214" s="371" t="s">
        <v>1219</v>
      </c>
      <c r="I214" s="371"/>
      <c r="J214" s="371"/>
      <c r="K214" s="386"/>
    </row>
    <row r="215" spans="2:11" s="1" customFormat="1" ht="15" customHeight="1">
      <c r="B215" s="385"/>
      <c r="C215" s="319"/>
      <c r="D215" s="319"/>
      <c r="E215" s="319"/>
      <c r="F215" s="342">
        <v>2</v>
      </c>
      <c r="G215" s="380"/>
      <c r="H215" s="371" t="s">
        <v>1220</v>
      </c>
      <c r="I215" s="371"/>
      <c r="J215" s="371"/>
      <c r="K215" s="386"/>
    </row>
    <row r="216" spans="2:11" s="1" customFormat="1" ht="15" customHeight="1">
      <c r="B216" s="385"/>
      <c r="C216" s="319"/>
      <c r="D216" s="319"/>
      <c r="E216" s="319"/>
      <c r="F216" s="342">
        <v>3</v>
      </c>
      <c r="G216" s="380"/>
      <c r="H216" s="371" t="s">
        <v>1221</v>
      </c>
      <c r="I216" s="371"/>
      <c r="J216" s="371"/>
      <c r="K216" s="386"/>
    </row>
    <row r="217" spans="2:11" s="1" customFormat="1" ht="15" customHeight="1">
      <c r="B217" s="385"/>
      <c r="C217" s="319"/>
      <c r="D217" s="319"/>
      <c r="E217" s="319"/>
      <c r="F217" s="342">
        <v>4</v>
      </c>
      <c r="G217" s="380"/>
      <c r="H217" s="371" t="s">
        <v>1222</v>
      </c>
      <c r="I217" s="371"/>
      <c r="J217" s="371"/>
      <c r="K217" s="386"/>
    </row>
    <row r="218" spans="2:11" s="1" customFormat="1" ht="12.75" customHeight="1">
      <c r="B218" s="387"/>
      <c r="C218" s="388"/>
      <c r="D218" s="388"/>
      <c r="E218" s="388"/>
      <c r="F218" s="388"/>
      <c r="G218" s="388"/>
      <c r="H218" s="388"/>
      <c r="I218" s="388"/>
      <c r="J218" s="388"/>
      <c r="K218" s="38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Správce.KROS</cp:lastModifiedBy>
  <dcterms:created xsi:type="dcterms:W3CDTF">2023-04-21T08:54:28Z</dcterms:created>
  <dcterms:modified xsi:type="dcterms:W3CDTF">2023-04-21T08:54:37Z</dcterms:modified>
  <cp:category/>
  <cp:version/>
  <cp:contentType/>
  <cp:contentStatus/>
</cp:coreProperties>
</file>