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_aVDo\Aspee10_2022\Zibohlavy_tubosider_1522900\_odevzdani\soupis\"/>
    </mc:Choice>
  </mc:AlternateContent>
  <bookViews>
    <workbookView xWindow="240" yWindow="120" windowWidth="14940" windowHeight="9225"/>
  </bookViews>
  <sheets>
    <sheet name="Rekapitulace" sheetId="1" r:id="rId1"/>
    <sheet name="SO 000_SO 000" sheetId="2" r:id="rId2"/>
    <sheet name="SO 180_SO 180" sheetId="3" r:id="rId3"/>
    <sheet name="SO 201_SO 201" sheetId="4" r:id="rId4"/>
  </sheets>
  <calcPr calcId="152511"/>
  <webPublishing codePage="0"/>
</workbook>
</file>

<file path=xl/calcChain.xml><?xml version="1.0" encoding="utf-8"?>
<calcChain xmlns="http://schemas.openxmlformats.org/spreadsheetml/2006/main">
  <c r="I213" i="4" l="1"/>
  <c r="O213" i="4" s="1"/>
  <c r="I210" i="4"/>
  <c r="O210" i="4" s="1"/>
  <c r="I207" i="4"/>
  <c r="O207" i="4" s="1"/>
  <c r="I204" i="4"/>
  <c r="O204" i="4" s="1"/>
  <c r="I201" i="4"/>
  <c r="O201" i="4" s="1"/>
  <c r="I198" i="4"/>
  <c r="O198" i="4" s="1"/>
  <c r="I195" i="4"/>
  <c r="O195" i="4" s="1"/>
  <c r="I192" i="4"/>
  <c r="O192" i="4" s="1"/>
  <c r="I189" i="4"/>
  <c r="O189" i="4" s="1"/>
  <c r="I186" i="4"/>
  <c r="O186" i="4" s="1"/>
  <c r="I183" i="4"/>
  <c r="O183" i="4" s="1"/>
  <c r="R182" i="4" s="1"/>
  <c r="O182" i="4" s="1"/>
  <c r="I179" i="4"/>
  <c r="Q178" i="4" s="1"/>
  <c r="I178" i="4" s="1"/>
  <c r="I175" i="4"/>
  <c r="O175" i="4" s="1"/>
  <c r="I172" i="4"/>
  <c r="Q171" i="4" s="1"/>
  <c r="I171" i="4" s="1"/>
  <c r="I168" i="4"/>
  <c r="O168" i="4" s="1"/>
  <c r="I165" i="4"/>
  <c r="O165" i="4" s="1"/>
  <c r="I162" i="4"/>
  <c r="O162" i="4" s="1"/>
  <c r="I159" i="4"/>
  <c r="O159" i="4" s="1"/>
  <c r="I156" i="4"/>
  <c r="O156" i="4" s="1"/>
  <c r="I153" i="4"/>
  <c r="O153" i="4" s="1"/>
  <c r="I150" i="4"/>
  <c r="O150" i="4" s="1"/>
  <c r="I147" i="4"/>
  <c r="Q146" i="4" s="1"/>
  <c r="I146" i="4" s="1"/>
  <c r="I143" i="4"/>
  <c r="O143" i="4" s="1"/>
  <c r="I140" i="4"/>
  <c r="O140" i="4" s="1"/>
  <c r="I137" i="4"/>
  <c r="O137" i="4" s="1"/>
  <c r="I134" i="4"/>
  <c r="O134" i="4" s="1"/>
  <c r="I131" i="4"/>
  <c r="O131" i="4" s="1"/>
  <c r="I128" i="4"/>
  <c r="Q127" i="4" s="1"/>
  <c r="I127" i="4" s="1"/>
  <c r="I124" i="4"/>
  <c r="O124" i="4" s="1"/>
  <c r="I121" i="4"/>
  <c r="Q120" i="4" s="1"/>
  <c r="I120" i="4" s="1"/>
  <c r="I117" i="4"/>
  <c r="O117" i="4" s="1"/>
  <c r="I114" i="4"/>
  <c r="O114" i="4" s="1"/>
  <c r="I111" i="4"/>
  <c r="O111" i="4" s="1"/>
  <c r="I108" i="4"/>
  <c r="O108" i="4" s="1"/>
  <c r="I105" i="4"/>
  <c r="O105" i="4" s="1"/>
  <c r="I102" i="4"/>
  <c r="Q101" i="4" s="1"/>
  <c r="I101" i="4" s="1"/>
  <c r="I98" i="4"/>
  <c r="O98" i="4" s="1"/>
  <c r="I95" i="4"/>
  <c r="O95" i="4" s="1"/>
  <c r="I92" i="4"/>
  <c r="O92" i="4" s="1"/>
  <c r="I89" i="4"/>
  <c r="O89" i="4" s="1"/>
  <c r="I86" i="4"/>
  <c r="O86" i="4" s="1"/>
  <c r="I83" i="4"/>
  <c r="O83" i="4" s="1"/>
  <c r="I80" i="4"/>
  <c r="O80" i="4" s="1"/>
  <c r="I77" i="4"/>
  <c r="O77" i="4" s="1"/>
  <c r="I74" i="4"/>
  <c r="O74" i="4" s="1"/>
  <c r="I71" i="4"/>
  <c r="O71" i="4" s="1"/>
  <c r="I68" i="4"/>
  <c r="O68" i="4" s="1"/>
  <c r="I65" i="4"/>
  <c r="O65" i="4" s="1"/>
  <c r="I62" i="4"/>
  <c r="O62" i="4" s="1"/>
  <c r="I59" i="4"/>
  <c r="O59" i="4" s="1"/>
  <c r="I56" i="4"/>
  <c r="O56" i="4" s="1"/>
  <c r="I53" i="4"/>
  <c r="O53" i="4" s="1"/>
  <c r="I50" i="4"/>
  <c r="O50" i="4" s="1"/>
  <c r="I47" i="4"/>
  <c r="O47" i="4" s="1"/>
  <c r="I44" i="4"/>
  <c r="O44" i="4" s="1"/>
  <c r="R43" i="4" s="1"/>
  <c r="O43" i="4" s="1"/>
  <c r="I40" i="4"/>
  <c r="O40" i="4" s="1"/>
  <c r="I37" i="4"/>
  <c r="O37" i="4" s="1"/>
  <c r="I34" i="4"/>
  <c r="O34" i="4" s="1"/>
  <c r="I31" i="4"/>
  <c r="O31" i="4" s="1"/>
  <c r="I28" i="4"/>
  <c r="O28" i="4" s="1"/>
  <c r="I25" i="4"/>
  <c r="O25" i="4" s="1"/>
  <c r="I22" i="4"/>
  <c r="O22" i="4" s="1"/>
  <c r="I19" i="4"/>
  <c r="O19" i="4" s="1"/>
  <c r="I16" i="4"/>
  <c r="O16" i="4" s="1"/>
  <c r="I13" i="4"/>
  <c r="O13" i="4" s="1"/>
  <c r="I10" i="4"/>
  <c r="Q9" i="4" s="1"/>
  <c r="I9" i="4" s="1"/>
  <c r="I13" i="3"/>
  <c r="O13" i="3" s="1"/>
  <c r="I10" i="3"/>
  <c r="O10" i="3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O13" i="2" s="1"/>
  <c r="I10" i="2"/>
  <c r="Q9" i="2" s="1"/>
  <c r="I9" i="2" s="1"/>
  <c r="I3" i="2" s="1"/>
  <c r="C10" i="1" s="1"/>
  <c r="R9" i="3" l="1"/>
  <c r="O9" i="3" s="1"/>
  <c r="O2" i="3" s="1"/>
  <c r="D11" i="1" s="1"/>
  <c r="Q43" i="4"/>
  <c r="I43" i="4" s="1"/>
  <c r="Q9" i="3"/>
  <c r="I9" i="3" s="1"/>
  <c r="I3" i="3" s="1"/>
  <c r="C11" i="1" s="1"/>
  <c r="Q182" i="4"/>
  <c r="I182" i="4" s="1"/>
  <c r="I3" i="4" s="1"/>
  <c r="C12" i="1" s="1"/>
  <c r="O10" i="2"/>
  <c r="R9" i="2" s="1"/>
  <c r="O9" i="2" s="1"/>
  <c r="O2" i="2" s="1"/>
  <c r="D10" i="1" s="1"/>
  <c r="E10" i="1" s="1"/>
  <c r="O10" i="4"/>
  <c r="R9" i="4" s="1"/>
  <c r="O9" i="4" s="1"/>
  <c r="O102" i="4"/>
  <c r="R101" i="4" s="1"/>
  <c r="O101" i="4" s="1"/>
  <c r="O121" i="4"/>
  <c r="R120" i="4" s="1"/>
  <c r="O120" i="4" s="1"/>
  <c r="O128" i="4"/>
  <c r="R127" i="4" s="1"/>
  <c r="O127" i="4" s="1"/>
  <c r="O147" i="4"/>
  <c r="R146" i="4" s="1"/>
  <c r="O146" i="4" s="1"/>
  <c r="O172" i="4"/>
  <c r="R171" i="4" s="1"/>
  <c r="O171" i="4" s="1"/>
  <c r="O179" i="4"/>
  <c r="R178" i="4" s="1"/>
  <c r="O178" i="4" s="1"/>
  <c r="E11" i="1" l="1"/>
  <c r="C6" i="1"/>
  <c r="O2" i="4"/>
  <c r="D12" i="1" s="1"/>
  <c r="E12" i="1" s="1"/>
  <c r="C7" i="1" l="1"/>
</calcChain>
</file>

<file path=xl/sharedStrings.xml><?xml version="1.0" encoding="utf-8"?>
<sst xmlns="http://schemas.openxmlformats.org/spreadsheetml/2006/main" count="1188" uniqueCount="405">
  <si>
    <t>Firma: Pontex, spol. s r.o.</t>
  </si>
  <si>
    <t>Rekapitulace ceny</t>
  </si>
  <si>
    <t>Stavba: 1522900Zibohlav - III/12547 Zibohlavy – přestavba havarijního propustku ev. č. 12547p na most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</si>
  <si>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</si>
  <si>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</si>
  <si>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</si>
  <si>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</si>
  <si>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</si>
  <si>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</si>
  <si>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</si>
  <si>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</si>
  <si>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</si>
  <si>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</si>
  <si>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</si>
  <si>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</si>
  <si>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1522900Zibohlav</t>
  </si>
  <si>
    <t>III/12547 Zibohlavy – přestavba havarijního propustku ev. č. 12547p na most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</si>
  <si>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</si>
  <si>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</si>
  <si>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</si>
  <si>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</si>
  <si>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</si>
  <si>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</si>
  <si>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</si>
  <si>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</si>
  <si>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</si>
  <si>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</si>
  <si>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</si>
  <si>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</si>
  <si>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</si>
  <si>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</si>
  <si>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</si>
  <si>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</si>
  <si>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</si>
  <si>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</si>
  <si>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</si>
  <si>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</si>
  <si>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</si>
  <si>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</si>
  <si>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</si>
  <si>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</si>
  <si>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</si>
  <si>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</si>
  <si>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</si>
  <si>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</si>
  <si>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</si>
  <si>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</si>
  <si>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</si>
  <si>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</si>
  <si>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</si>
  <si>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</si>
  <si>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</si>
  <si>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</si>
  <si>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</si>
  <si>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</si>
  <si>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</si>
  <si>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</si>
  <si>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</si>
  <si>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</si>
  <si>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</si>
  <si>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</si>
  <si>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</si>
  <si>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2021_OTSKP</t>
  </si>
  <si>
    <t>dle TKP, ZTKP</t>
  </si>
  <si>
    <t>02620</t>
  </si>
  <si>
    <t>ZKOUŠENÍ KONSTRUKCÍ A PRACÍ NEZÁVISLOU ZKUŠEBNOU</t>
  </si>
  <si>
    <t>dle TKP včetně zkoušení obsahu aromatických uhlovodíků a zatřídění dle vyhlášky č. 130/2019 sb. v aktuálním znění</t>
  </si>
  <si>
    <t>02730</t>
  </si>
  <si>
    <t>POMOC PRÁCE ZŘÍZ NEBO ZAJIŠŤ OCHRANU INŽENÝRSKÝCH SÍTÍ</t>
  </si>
  <si>
    <t>zajištění ochrany všech stávajících vedení sítí po dobu stavby</t>
  </si>
  <si>
    <t>02910</t>
  </si>
  <si>
    <t>A</t>
  </si>
  <si>
    <t>OSTATNÍ POŽADAVKY - ZEMĚMĚŘIČSKÁ MĚŘENÍ</t>
  </si>
  <si>
    <t>vytyčení stávajících IS</t>
  </si>
  <si>
    <t>7</t>
  </si>
  <si>
    <t>B</t>
  </si>
  <si>
    <t>vytyčení hranice staveniště, vč.vyhotovení vytyčovacího protokolu stavby</t>
  </si>
  <si>
    <t>8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</si>
  <si>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</si>
  <si>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</si>
  <si>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</si>
  <si>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</si>
  <si>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</si>
  <si>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</si>
  <si>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PKO, apod.)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</si>
  <si>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</si>
  <si>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</si>
  <si>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</si>
  <si>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</si>
  <si>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</si>
  <si>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</si>
  <si>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</si>
  <si>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</si>
  <si>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</si>
  <si>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Ve 12-ti vyhotoveních</t>
  </si>
  <si>
    <t>13</t>
  </si>
  <si>
    <t>02946</t>
  </si>
  <si>
    <t>OSTAT POŽADAVKY - FOTODOKUMENTACE</t>
  </si>
  <si>
    <t>Včetně zdokumentování stávajícího stavu během demolice a pasportizace 
přilehlých ploch, okolí a konstrukcí</t>
  </si>
  <si>
    <t>14</t>
  </si>
  <si>
    <t>02950</t>
  </si>
  <si>
    <t>OSTATNÍ POŽADAVKY - POSUDKY, KONTROLY, REVIZNÍ ZPRÁVY</t>
  </si>
  <si>
    <t>Povodňový a havarijní plán</t>
  </si>
  <si>
    <t>15</t>
  </si>
  <si>
    <t>02991</t>
  </si>
  <si>
    <t>OSTATNÍ POŽADAVKY - INFORMAČNÍ TABULE</t>
  </si>
  <si>
    <t>Označení stavby dle směrnic investora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</si>
  <si>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</si>
  <si>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</si>
  <si>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</si>
  <si>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</si>
  <si>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180</t>
  </si>
  <si>
    <t>Dopravně inženýrská opatření</t>
  </si>
  <si>
    <t>02710R</t>
  </si>
  <si>
    <t>PASPORTIZACE DOPRAVNÍHO ZNAČENÍ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</si>
  <si>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</si>
  <si>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</si>
  <si>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</si>
  <si>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SO 201</t>
  </si>
  <si>
    <t>Přestavba havarijního propustku ev. č. 12547p na most</t>
  </si>
  <si>
    <t>014211</t>
  </si>
  <si>
    <t>POPLATKY ZA ZEMNÍK - ORNICE</t>
  </si>
  <si>
    <t>M3</t>
  </si>
  <si>
    <t>nákup vč.dovozu na stavbu</t>
  </si>
  <si>
    <t>100,0*0,15=15,000 [A]</t>
  </si>
  <si>
    <t>015111</t>
  </si>
  <si>
    <t>POPLATKY ZA LIKVIDACŮ ODPADŮ NEKONTAMINOVANÝCH - 17 05 04  VYTĚŽENÉ ZEMINY A HORNINY -  I. TŘÍDA TĚŽITELNOSTI</t>
  </si>
  <si>
    <t>T</t>
  </si>
  <si>
    <t>pol.131738  446,61*2,0=893,220 [A] 
pol.11130  150,0*0,2*2,0=60,000 [B] 
pol.12960  25,88*2,0=51,760 [C] 
pol.113328  18,0*2,0=36,000 [D] 
Celkem: A+B+C+D=1 040,980 [E]</t>
  </si>
  <si>
    <t>Možno čerpat jen se souhlasem TDS</t>
  </si>
  <si>
    <t>pol.17120.A  31,5*2,0=63,000 [A]</t>
  </si>
  <si>
    <t>015130</t>
  </si>
  <si>
    <t>POPLATKY ZA LIKVIDACŮ ODPADŮ NEKONTAMINOVANÝCH - 17 03 02  VYBOURANÝ ASFALTOVÝ BETON BEZ DEHTU</t>
  </si>
  <si>
    <t>pol.113138  16,4*2,4=39,360 [A]</t>
  </si>
  <si>
    <t>015140</t>
  </si>
  <si>
    <t>a</t>
  </si>
  <si>
    <t>POPLATKY ZA LIKVIDACŮ ODPADŮ NEKONTAMINOVANÝCH - 17 01 01  BETON Z DEMOLIC OBJEKTŮ, ZÁKLADŮ TV</t>
  </si>
  <si>
    <t>beton prostý</t>
  </si>
  <si>
    <t>pol.11328  5,4*0,1*2,3=1,242 [A] 
pol.966158  2,68*2,3=6,164 [B] 
Celkem: A+B=7,406 [C]</t>
  </si>
  <si>
    <t>b</t>
  </si>
  <si>
    <t>železobeton</t>
  </si>
  <si>
    <t>pol.966168   13,66*2,5=34,150 [A]</t>
  </si>
  <si>
    <t>015330</t>
  </si>
  <si>
    <t>POPLATKY ZA LIKVIDACŮ ODPADŮ NEKONTAMINOVANÝCH - 17 05 04  KAMENNÁ SUŤ</t>
  </si>
  <si>
    <t>kameny</t>
  </si>
  <si>
    <t>pol.966138  39,0*2,6=101,400 [A]</t>
  </si>
  <si>
    <t>plán sledování a údržby mostu</t>
  </si>
  <si>
    <t>029412</t>
  </si>
  <si>
    <t>OSTATNÍ POŽADAVKY - VYPRACOVÁNÍ MOSTNÍHO LISTU</t>
  </si>
  <si>
    <t>výpočet zatížitelnosti</t>
  </si>
  <si>
    <t>02953</t>
  </si>
  <si>
    <t>OSTATNÍ POŽADAVKY - HLAVNÍ MOSTNÍ PROHLÍDKA</t>
  </si>
  <si>
    <t>1. HMP vč.zpřístupněn</t>
  </si>
  <si>
    <t>Zemní práce</t>
  </si>
  <si>
    <t>11120</t>
  </si>
  <si>
    <t>ODSTRANĚNÍ KŘOVIN</t>
  </si>
  <si>
    <t>M2</t>
  </si>
  <si>
    <t>vč.likvidace (štěpkování, spálení)</t>
  </si>
  <si>
    <t>odhad  20,0=20,000 [A]</t>
  </si>
  <si>
    <t>11130</t>
  </si>
  <si>
    <t>SEJMUTÍ DRNU</t>
  </si>
  <si>
    <t>vč.odvozu a uložení na skládku</t>
  </si>
  <si>
    <t>5,0*5,0*2+10,0*5,0*2=150,000 [A]</t>
  </si>
  <si>
    <t>112048</t>
  </si>
  <si>
    <t>KÁCENÍ STROMŮ D KMENE DO 0,3M S ODSTRANĚNÍM PAŘEZŮ, ODVOZ DO 20KM</t>
  </si>
  <si>
    <t>vč.odvozu a likvidace</t>
  </si>
  <si>
    <t>3+1=4,000 [A]</t>
  </si>
  <si>
    <t>113138</t>
  </si>
  <si>
    <t>ODSTRANĚNÍ KRYTU ZPEVNĚNÝCH PLOCH S ASFALT POJIVEM, ODVOZ DO 20KM</t>
  </si>
  <si>
    <t>vozovka tl.200 mm 4,1*20,0*0,2=16,400 [A]</t>
  </si>
  <si>
    <t>11328</t>
  </si>
  <si>
    <t>ODSTRANĚNÍ PŘÍKOPŮ, ŽLABŮ A RIGOLŮ Z PŘÍKOPOVÝCH TVÁRNIC</t>
  </si>
  <si>
    <t>podél křídel  0,6*(5,0+4,0)=5,400 [A]</t>
  </si>
  <si>
    <t>17</t>
  </si>
  <si>
    <t>113328</t>
  </si>
  <si>
    <t>ODSTRAN PODKL ZPEVNĚNÝCH PLOCH Z KAMENIVA NESTMEL, ODVOZ DO 20KM</t>
  </si>
  <si>
    <t>vozovka  4,5*20,0*0,2=18,000 [A]</t>
  </si>
  <si>
    <t>18</t>
  </si>
  <si>
    <t>113763</t>
  </si>
  <si>
    <t>FRÉZOVÁNÍ DRÁŽKY PRŮŘEZU DO 300MM2 V ASFALTOVÉ VOZOVCE</t>
  </si>
  <si>
    <t>M</t>
  </si>
  <si>
    <t>napojení - 10x30 mm</t>
  </si>
  <si>
    <t>3,8+4,7=8,500 [A]</t>
  </si>
  <si>
    <t>19</t>
  </si>
  <si>
    <t>11511</t>
  </si>
  <si>
    <t>ČERPÁNÍ VODY DO 500 L/MIN</t>
  </si>
  <si>
    <t>HOD</t>
  </si>
  <si>
    <t>položka zahrnuje i potrubí, pohotovost záložní čerpací soupravy a zřízení čerpací jímky, následná demontáž a likvidace těchto zařízení</t>
  </si>
  <si>
    <t>8hod*21dní=168,000 [A]</t>
  </si>
  <si>
    <t>20</t>
  </si>
  <si>
    <t>11520R</t>
  </si>
  <si>
    <t>PŘEVEDENÍ VODY POTRUBÍM NEBO ŽLABY</t>
  </si>
  <si>
    <t>Položka zahrnuje veškeré náklady se zřízení obtoku, jeho provozování po potřebnou dobu a odstranění. V rámci této položky může zhotovitel 
provést i jiný způsob převedení vody potoka přes stavbu.</t>
  </si>
  <si>
    <t>21</t>
  </si>
  <si>
    <t>12960</t>
  </si>
  <si>
    <t>ČIŠTĚNÍ VODOTEČÍ A MELIORAČ KANÁLŮ OD NÁNOSŮ</t>
  </si>
  <si>
    <t>vč.odvozu na skládku</t>
  </si>
  <si>
    <t>vč.prohloubení dna pro dlažbu  
2,0*0,2*7,6+4,0*0,4*(21,5-7,6)=25,280 [A] 
výkop pro práh  0,3*0,5*2,0*2=0,600 [B] 
Celkem: A+B=25,880 [C]</t>
  </si>
  <si>
    <t>22</t>
  </si>
  <si>
    <t>131738</t>
  </si>
  <si>
    <t>HLOUBENÍ JAM ZAPAŽ I NEPAŽ TŘ. I, ODVOZ DO 20KM</t>
  </si>
  <si>
    <t>9,0*4,0*15,0=540,000 [A] 
odpočet konstrukce a otvor  -59,0-2,7-5,7=-67,400 [B] 
odpočet otvor  -1,9*1,8*7,6=-25,992 [C] 
Celkem: A+B+C=446,608 [D]</t>
  </si>
  <si>
    <t>23</t>
  </si>
  <si>
    <t>Možno čerpat jen se souhlasem TDS 
vč.odvozu na skládku</t>
  </si>
  <si>
    <t>pro zesílení polštáře  4,5*14,0*0,5=31,500 [A]</t>
  </si>
  <si>
    <t>24</t>
  </si>
  <si>
    <t>17120</t>
  </si>
  <si>
    <t>ULOŽENÍ SYPANINY DO NÁSYPŮ A NA SKLÁDKY BEZ ZHUTNĚNÍ</t>
  </si>
  <si>
    <t>skládka</t>
  </si>
  <si>
    <t>446,61=446,610 [A]</t>
  </si>
  <si>
    <t>25</t>
  </si>
  <si>
    <t>31,5=31,500 [A]</t>
  </si>
  <si>
    <t>26</t>
  </si>
  <si>
    <t>17380</t>
  </si>
  <si>
    <t>ZEMNÍ KRAJNICE A DOSYPÁVKY Z NAKUPOVANÝCH MATERIÁLŮ</t>
  </si>
  <si>
    <t>ŠD</t>
  </si>
  <si>
    <t>1,0*0,25*20,0*2=10,000 [A]</t>
  </si>
  <si>
    <t>27</t>
  </si>
  <si>
    <t>17481</t>
  </si>
  <si>
    <t>ZÁSYP JAM A RÝH Z NAKUPOVANÝCH MATERIÁLŮ</t>
  </si>
  <si>
    <t>hutněný zásyp ze štěrkopísku dle technol.předpisu dodavatele flexibilní konstrukce</t>
  </si>
  <si>
    <t>(9,6*3,1-9,5m2)*10,5=212,730 [B]</t>
  </si>
  <si>
    <t>28</t>
  </si>
  <si>
    <t>18222</t>
  </si>
  <si>
    <t>ROZPROSTŘENÍ ORNICE VE SVAHU V TL DO 0,15M</t>
  </si>
  <si>
    <t>5,0*5,0*4=100,000 [A]</t>
  </si>
  <si>
    <t>29</t>
  </si>
  <si>
    <t>18242</t>
  </si>
  <si>
    <t>ZALOŽENÍ TRÁVNÍKU HYDROOSEVEM NA ORNICI</t>
  </si>
  <si>
    <t>30</t>
  </si>
  <si>
    <t>18247</t>
  </si>
  <si>
    <t>OŠETŘOVÁNÍ TRÁVNÍKU</t>
  </si>
  <si>
    <t>Základy</t>
  </si>
  <si>
    <t>31</t>
  </si>
  <si>
    <t>21461</t>
  </si>
  <si>
    <t>SEPARAČNÍ GEOTEXTILIE</t>
  </si>
  <si>
    <t>pod hrubým štěrkem</t>
  </si>
  <si>
    <t>(5,0+1,0*2)*(13,5+1,0*2)=108,500 [A]</t>
  </si>
  <si>
    <t>32</t>
  </si>
  <si>
    <t>21461F</t>
  </si>
  <si>
    <t>SEPARAČNÍ GEOTEXTILIE DO 600G/M2</t>
  </si>
  <si>
    <t>rub gabionů</t>
  </si>
  <si>
    <t>5,5*5,0+4,0*2,0+2,5*(2,0+4,0)+1,5*1,0=52,000 [A]</t>
  </si>
  <si>
    <t>33</t>
  </si>
  <si>
    <t>27152</t>
  </si>
  <si>
    <t>POLŠTÁŘE POD ZÁKLADY Z KAMENIVA DRCENÉHO</t>
  </si>
  <si>
    <t>hrubý štěrk fr.63/125 tl.min.500 mm</t>
  </si>
  <si>
    <t>5,5*15,0*0,5=41,250 [A]</t>
  </si>
  <si>
    <t>34</t>
  </si>
  <si>
    <t>Možno čerpat jen se souhlasem TDS 
hrubý štěrk tl.500 mm</t>
  </si>
  <si>
    <t>35</t>
  </si>
  <si>
    <t>27157</t>
  </si>
  <si>
    <t>POLŠTÁŘE POD ZÁKLADY Z KAMENIVA TĚŽENÉHO</t>
  </si>
  <si>
    <t>štěrkopískový polštář fr.0/16 tl. min. 250 mm</t>
  </si>
  <si>
    <t>6,25*15,75*0,25=24,609 [A] 
čela  1,5*0,25*7,0*2=5,250 [B] 
Celkem: A+B=29,859 [C]</t>
  </si>
  <si>
    <t>36</t>
  </si>
  <si>
    <t>28999</t>
  </si>
  <si>
    <t>OPLÁŠTĚNÍ (ZPEVNĚNÍ) Z FÓLIE</t>
  </si>
  <si>
    <t>těsnící fólie</t>
  </si>
  <si>
    <t>k drenáži  2,1*10,5*2=44,100 [A]</t>
  </si>
  <si>
    <t>Svislé konstrukce</t>
  </si>
  <si>
    <t>37</t>
  </si>
  <si>
    <t>3272C7</t>
  </si>
  <si>
    <t>ZDI OPĚR, ZÁRUB, NÁBŘEŽ Z GABIONŮ ČÁSTEČNĚ ROVNANÝCH, DRÁT O4,0MM, POVRCHOVÁ ÚPRAVA Zn + Al</t>
  </si>
  <si>
    <t>na vtoku   
2,0*1,0*1,0*(3+2)=10,000 [A] 
1,5*1,0*1,0*(4+3)=10,500 [B] 
1,0*1,5*1,0*(6+5)=16,500 [C] 
1,0*0,5*1,0*(1+2)=1,500 [D] 
Celkem: A+B+C+D=38,500 [E]</t>
  </si>
  <si>
    <t>38</t>
  </si>
  <si>
    <t>38919R</t>
  </si>
  <si>
    <t>MOSTNÍ OCELOVÁ KONSTRUKCE Z PROFILOVANÉHO PLECHU</t>
  </si>
  <si>
    <t>dodání, montáž, osazení, vč.VTD, úpravy čel a podkladů pro statický přepočet konstrukce 
flexibilní ocelová konstrukce z profilovaného plechu tlamového profilu vč.PKO</t>
  </si>
  <si>
    <t>13,5=13,500 [A]</t>
  </si>
  <si>
    <t>Vodorovné konstrukce</t>
  </si>
  <si>
    <t>39</t>
  </si>
  <si>
    <t>451313</t>
  </si>
  <si>
    <t>PODKLADNÍ A VÝPLŇOVÉ VRSTVY Z PROSTÉHO BETONU C16/20</t>
  </si>
  <si>
    <t>C16/20n XF1 - lože dlažby - suchý beton</t>
  </si>
  <si>
    <t>v rámu  4,5*13,5*0,2=12,150 [A] 
před a za  (2,0+4,5)*0,5*(3,5+4,5)*0,2=5,200 [B] 
čelo  25,0m2*0,2=5,000 [C] 
Celkem: A+B+C=22,350 [D]</t>
  </si>
  <si>
    <t>40</t>
  </si>
  <si>
    <t>45152</t>
  </si>
  <si>
    <t>PODKLADNÍ A VÝPLŇOVÉ VRSTVY Z KAMENIVA DRCENÉHO</t>
  </si>
  <si>
    <t>ŠD tl.250 mm - lože pro gabiony</t>
  </si>
  <si>
    <t>2,6*0,25*(3,3+2,3)=3,640 [A]</t>
  </si>
  <si>
    <t>41</t>
  </si>
  <si>
    <t>45157</t>
  </si>
  <si>
    <t>PODKLADNÍ A VÝPLŇOVÉ VRSTVY Z KAMENIVA TĚŽENÉHO</t>
  </si>
  <si>
    <t>vrstva nehutněného písku tl.min.70 mm</t>
  </si>
  <si>
    <t>4,0*14,0*0,1=5,600 [A]</t>
  </si>
  <si>
    <t>42</t>
  </si>
  <si>
    <t>46251</t>
  </si>
  <si>
    <t>ZÁHOZ Z LOMOVÉHO KAMENE</t>
  </si>
  <si>
    <t>navázání koryta vně prahů  2,0*1,0*0,4*2=1,600 [A]</t>
  </si>
  <si>
    <t>43</t>
  </si>
  <si>
    <t>465512</t>
  </si>
  <si>
    <t>DLAŽBY Z LOMOVÉHO KAMENE NA MC</t>
  </si>
  <si>
    <t>s vyspárováním</t>
  </si>
  <si>
    <t>v rámu - kyneta  4,5*13,5*0,2=12,150 [A] 
před a za  (2,0+4,5)*0,5*(3,5+4,5)*0,2=5,200 [B] 
čelo  25,0m2*0,2=5,000 [C] 
Celkem: A+B+C=22,350 [D]</t>
  </si>
  <si>
    <t>44</t>
  </si>
  <si>
    <t>467314</t>
  </si>
  <si>
    <t>STUPNĚ A PRAHY VODNÍCH KORYT Z PROSTÉHO BETONU C25/30</t>
  </si>
  <si>
    <t>C25/30 XF3</t>
  </si>
  <si>
    <t>0,3*0,6*2,0*2=0,720 [A]</t>
  </si>
  <si>
    <t>Komunikace</t>
  </si>
  <si>
    <t>45</t>
  </si>
  <si>
    <t>56143</t>
  </si>
  <si>
    <t>KAMENIVO ZPEVNĚNÉ CEMENTEM TL. DO 150MM</t>
  </si>
  <si>
    <t>tl.150 mm</t>
  </si>
  <si>
    <t>vozovka  6,3*18,5=116,550 [A]</t>
  </si>
  <si>
    <t>46</t>
  </si>
  <si>
    <t>56334</t>
  </si>
  <si>
    <t>VOZOVKOVÉ VRSTVY ZE ŠTĚRKODRTI TL. DO 200MM</t>
  </si>
  <si>
    <t>ŠD tl.200 mm</t>
  </si>
  <si>
    <t>vozovka  8,0*18,0=144,000 [A]</t>
  </si>
  <si>
    <t>47</t>
  </si>
  <si>
    <t>56932</t>
  </si>
  <si>
    <t>ZPEVNĚNÍ KRAJNIC ZE ŠTĚRKODRTI TL. DO 100MM</t>
  </si>
  <si>
    <t>1,5*25,0*2=75,000 [A]</t>
  </si>
  <si>
    <t>48</t>
  </si>
  <si>
    <t>572133</t>
  </si>
  <si>
    <t>INFILTRAČNÍ POSTŘIK Z EMULZE DO 1,5KG/M2</t>
  </si>
  <si>
    <t>PI 1,1 kg/m2</t>
  </si>
  <si>
    <t>116,55=116,550 [A]</t>
  </si>
  <si>
    <t>49</t>
  </si>
  <si>
    <t>572214</t>
  </si>
  <si>
    <t>SPOJOVACÍ POSTŘIK Z MODIFIK EMULZE DO 0,5KG/M2</t>
  </si>
  <si>
    <t>PS-E 0,3 kg/m2</t>
  </si>
  <si>
    <t>111,15+113,05=224,200 [A]</t>
  </si>
  <si>
    <t>50</t>
  </si>
  <si>
    <t>574B34</t>
  </si>
  <si>
    <t>ASFALTOVÝ BETON PRO OBRUSNÉ VRSTVY MODIFIK ACO 11+, 11S TL. 40MM</t>
  </si>
  <si>
    <t>ACO 11S</t>
  </si>
  <si>
    <t>vozovka  5,5*20,0=110,000 [A]</t>
  </si>
  <si>
    <t>51</t>
  </si>
  <si>
    <t>574D66</t>
  </si>
  <si>
    <t>ASFALTOVÝ BETON PRO LOŽNÍ VRSTVY MODIFIK ACL 16+, 16S TL. 70MM</t>
  </si>
  <si>
    <t>ACL 16S</t>
  </si>
  <si>
    <t>vozovka  5,7*19,5=111,150 [A]</t>
  </si>
  <si>
    <t>52</t>
  </si>
  <si>
    <t>574F88</t>
  </si>
  <si>
    <t>ASFALTOVÝ BETON PRO PODKLADNÍ VRSTVY MODIFIK ACP 22+, 22S TL. 90MM</t>
  </si>
  <si>
    <t>ACP 22S</t>
  </si>
  <si>
    <t>vozovka  5,95*19,0=113,050 [A]</t>
  </si>
  <si>
    <t>Přidružená stavební výroba</t>
  </si>
  <si>
    <t>53</t>
  </si>
  <si>
    <t>711137</t>
  </si>
  <si>
    <t>IZOLACE BĚŽN KONSTR PROTI VOL STÉK VODĚ Z PE FÓLIÍ</t>
  </si>
  <si>
    <t>HDPE fólie - plovoucí hydroizolace</t>
  </si>
  <si>
    <t>nad konstrukcí  7,0*8,2=57,400 [A]</t>
  </si>
  <si>
    <t>54</t>
  </si>
  <si>
    <t>711509</t>
  </si>
  <si>
    <t>OCHRANA IZOLACE NA POVRCHU TEXTILIÍ</t>
  </si>
  <si>
    <t>ochranná geotextilie netkaná</t>
  </si>
  <si>
    <t>ochrana HDPE fólie nad konstrukcí  7,0*8,2*2=114,800 [A]</t>
  </si>
  <si>
    <t>Potrubí</t>
  </si>
  <si>
    <t>55</t>
  </si>
  <si>
    <t>87533</t>
  </si>
  <si>
    <t>POTRUBÍ DREN Z TRUB PLAST DN DO 150MM</t>
  </si>
  <si>
    <t>DN 150 mm vyvedena před konstrukci</t>
  </si>
  <si>
    <t>11,0*2=22,000 [A]</t>
  </si>
  <si>
    <t>Ostatní konstrukce a práce</t>
  </si>
  <si>
    <t>56</t>
  </si>
  <si>
    <t>9111A1</t>
  </si>
  <si>
    <t>ZÁBRADLÍ SILNIČNÍ S VODOR MADLY - DODÁVKA A MONTÁŽ</t>
  </si>
  <si>
    <t>kompletní vč.kotvení do gabionu</t>
  </si>
  <si>
    <t>4*4,0=16,000 [A]</t>
  </si>
  <si>
    <t>57</t>
  </si>
  <si>
    <t>9112A3</t>
  </si>
  <si>
    <t>ZÁBRADLÍ MOSTNÍ S VODOR MADLY - DEMONTÁŽ S PŘESUNEM</t>
  </si>
  <si>
    <t>vč.odvozu - dvoumadlové zábradlí</t>
  </si>
  <si>
    <t>10,0*2=20,000 [A]</t>
  </si>
  <si>
    <t>58</t>
  </si>
  <si>
    <t>9113B1</t>
  </si>
  <si>
    <t>SVODIDLO OCEL SILNIČ JEDNOSTR, ÚROVEŇ ZADRŽ H1 -DODÁVKA A MONTÁŽ</t>
  </si>
  <si>
    <t>V délce nejsou zahrnuty výškové náběhy. Ty zvolí zhotovitel dle možností konkrétního vybraného typu svodidla.</t>
  </si>
  <si>
    <t>30,0*2=60,000 [A]</t>
  </si>
  <si>
    <t>59</t>
  </si>
  <si>
    <t>91238</t>
  </si>
  <si>
    <t>SMĚROVÉ SLOUPKY Z PLAST HMOT - NÁSTAVCE NA SVODIDLA VČETNĚ ODRAZNÉHO PÁSKU</t>
  </si>
  <si>
    <t>Z11 e,f</t>
  </si>
  <si>
    <t>3+3=6,000 [A]</t>
  </si>
  <si>
    <t>60</t>
  </si>
  <si>
    <t>91355</t>
  </si>
  <si>
    <t>EVIDENČNÍ ČÍSLO MOSTU</t>
  </si>
  <si>
    <t>kompletní vč.uchycení</t>
  </si>
  <si>
    <t>2=2,000 [A]</t>
  </si>
  <si>
    <t>61</t>
  </si>
  <si>
    <t>915111</t>
  </si>
  <si>
    <t>VODOROVNÉ DOPRAVNÍ ZNAČENÍ BARVOU HLADKÉ - DODÁVKA A POKLÁDKA</t>
  </si>
  <si>
    <t>vodící proužky  0,25*25,0*2=12,500 [A]</t>
  </si>
  <si>
    <t>62</t>
  </si>
  <si>
    <t>915211</t>
  </si>
  <si>
    <t>VODOROVNÉ DOPRAVNÍ ZNAČENÍ PLASTEM HLADKÉ - DODÁVKA A POKLÁDKA</t>
  </si>
  <si>
    <t>63</t>
  </si>
  <si>
    <t>931323</t>
  </si>
  <si>
    <t>TĚSNĚNÍ DILATAČ SPAR ASF ZÁLIVKOU MODIFIK PRŮŘ DO 300MM2</t>
  </si>
  <si>
    <t>64</t>
  </si>
  <si>
    <t>966138</t>
  </si>
  <si>
    <t>BOURÁNÍ KONSTRUKCÍ Z KAMENE NA MC S ODVOZEM DO 20KM</t>
  </si>
  <si>
    <t>opěry  1,0*2,5*7,6*2=38,000 [A] 
křídla  3,5*3,0*0,5*4=21,000 [B] 
Celkem: A+B=59,000 [C]</t>
  </si>
  <si>
    <t>65</t>
  </si>
  <si>
    <t>966158</t>
  </si>
  <si>
    <t>BOURÁNÍ KONSTRUKCÍ Z PROST BETONU S ODVOZEM DO 20KM</t>
  </si>
  <si>
    <t>dno rámu tl.150 mm  2,0*7,6*0,15=2,280 [A] 
podél křídel  0,2*5,0*0,1*4=0,400 [B] 
Celkem: A+B=2,680 [C]</t>
  </si>
  <si>
    <t>66</t>
  </si>
  <si>
    <t>966168</t>
  </si>
  <si>
    <t>BOURÁNÍ KONSTRUKCÍ ZE ŽELEZOBETONU S ODVOZEM DO 20KM</t>
  </si>
  <si>
    <t>NK  2,5*7,6*0,3=5,700 [A] 
římsy  (0,31*0,8+0,5*0,3)*10,0*2=7,960 [B] 
Celkem: A+B=13,660 [C]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</si>
</sst>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6" xfId="6" applyFont="1" applyFill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SUM(C10:C12)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SUM(E10:E12)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19</v>
      </c>
      <c r="B10" s="23" t="s">
        <v>20</v>
      </c>
      <c r="C10" s="24">
        <f>'SO 000_SO 000'!I3</f>
        <v>0</v>
      </c>
      <c r="D10" s="24">
        <f>'SO 000_SO 000'!O2</f>
        <v>0</v>
      </c>
      <c r="E10" s="24">
        <f>C10+D10</f>
        <v>0</v>
      </c>
    </row>
    <row r="11" spans="1:5" ht="12.75" customHeight="1" x14ac:dyDescent="0.2">
      <c r="A11" s="23" t="s">
        <v>111</v>
      </c>
      <c r="B11" s="23" t="s">
        <v>112</v>
      </c>
      <c r="C11" s="24">
        <f>'SO 180_SO 180'!I3</f>
        <v>0</v>
      </c>
      <c r="D11" s="24">
        <f>'SO 180_SO 180'!O2</f>
        <v>0</v>
      </c>
      <c r="E11" s="24">
        <f>C11+D11</f>
        <v>0</v>
      </c>
    </row>
    <row r="12" spans="1:5" ht="12.75" customHeight="1" x14ac:dyDescent="0.2">
      <c r="A12" s="23" t="s">
        <v>118</v>
      </c>
      <c r="B12" s="23" t="s">
        <v>119</v>
      </c>
      <c r="C12" s="24">
        <f>'SO 201_SO 201'!I3</f>
        <v>0</v>
      </c>
      <c r="D12" s="24">
        <f>'SO 201_SO 201'!O2</f>
        <v>0</v>
      </c>
      <c r="E12" s="24">
        <f>C12+D12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0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</v>
      </c>
      <c r="D4" s="7"/>
      <c r="E4" s="19" t="s">
        <v>20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20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0+I10+I13+I16+I19+I22+I25+I28+I31+I34+I37+I40+I43+I46+I49+I52+I55</f>
        <v>0</v>
      </c>
      <c r="R9">
        <f>0+O10+O13+O16+O19+O22+O25+O28+O31+O34+O37+O40+O43+O46+O49+O52+O55</f>
        <v>0</v>
      </c>
    </row>
    <row r="10" spans="1:18" x14ac:dyDescent="0.2">
      <c r="A10" s="25" t="s">
        <v>49</v>
      </c>
      <c r="B10" s="30" t="s">
        <v>31</v>
      </c>
      <c r="C10" s="30" t="s">
        <v>50</v>
      </c>
      <c r="D10" s="25" t="s">
        <v>51</v>
      </c>
      <c r="E10" s="31" t="s">
        <v>52</v>
      </c>
      <c r="F10" s="32" t="s">
        <v>53</v>
      </c>
      <c r="G10" s="33">
        <v>1</v>
      </c>
      <c r="H10" s="34">
        <v>0</v>
      </c>
      <c r="I10" s="34">
        <f>ROUND(ROUND(H10,2)*ROUND(G10,3),2)</f>
        <v>0</v>
      </c>
      <c r="J10" s="32"/>
      <c r="O10">
        <f>(I10*21)/100</f>
        <v>0</v>
      </c>
      <c r="P10" t="s">
        <v>27</v>
      </c>
    </row>
    <row r="11" spans="1:18" ht="178.5" x14ac:dyDescent="0.2">
      <c r="A11" s="35" t="s">
        <v>54</v>
      </c>
      <c r="E11" s="36" t="s">
        <v>55</v>
      </c>
    </row>
    <row r="12" spans="1:18" x14ac:dyDescent="0.2">
      <c r="A12" s="39" t="s">
        <v>56</v>
      </c>
      <c r="E12" s="38" t="s">
        <v>51</v>
      </c>
    </row>
    <row r="13" spans="1:18" x14ac:dyDescent="0.2">
      <c r="A13" s="25" t="s">
        <v>49</v>
      </c>
      <c r="B13" s="30" t="s">
        <v>27</v>
      </c>
      <c r="C13" s="30" t="s">
        <v>57</v>
      </c>
      <c r="D13" s="25" t="s">
        <v>51</v>
      </c>
      <c r="E13" s="31" t="s">
        <v>58</v>
      </c>
      <c r="F13" s="32" t="s">
        <v>53</v>
      </c>
      <c r="G13" s="33">
        <v>1</v>
      </c>
      <c r="H13" s="34">
        <v>0</v>
      </c>
      <c r="I13" s="34">
        <f>ROUND(ROUND(H13,2)*ROUND(G13,3),2)</f>
        <v>0</v>
      </c>
      <c r="J13" s="32"/>
      <c r="O13">
        <f>(I13*21)/100</f>
        <v>0</v>
      </c>
      <c r="P13" t="s">
        <v>27</v>
      </c>
    </row>
    <row r="14" spans="1:18" ht="127.5" x14ac:dyDescent="0.2">
      <c r="A14" s="35" t="s">
        <v>54</v>
      </c>
      <c r="E14" s="36" t="s">
        <v>59</v>
      </c>
    </row>
    <row r="15" spans="1:18" x14ac:dyDescent="0.2">
      <c r="A15" s="39" t="s">
        <v>56</v>
      </c>
      <c r="E15" s="38" t="s">
        <v>51</v>
      </c>
    </row>
    <row r="16" spans="1:18" x14ac:dyDescent="0.2">
      <c r="A16" s="25" t="s">
        <v>49</v>
      </c>
      <c r="B16" s="30" t="s">
        <v>26</v>
      </c>
      <c r="C16" s="30" t="s">
        <v>60</v>
      </c>
      <c r="D16" s="25" t="s">
        <v>51</v>
      </c>
      <c r="E16" s="31" t="s">
        <v>61</v>
      </c>
      <c r="F16" s="32" t="s">
        <v>53</v>
      </c>
      <c r="G16" s="33">
        <v>1</v>
      </c>
      <c r="H16" s="34">
        <v>0</v>
      </c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6" x14ac:dyDescent="0.2">
      <c r="A17" s="35" t="s">
        <v>54</v>
      </c>
      <c r="E17" s="36" t="s">
        <v>63</v>
      </c>
    </row>
    <row r="18" spans="1:16" x14ac:dyDescent="0.2">
      <c r="A18" s="39" t="s">
        <v>56</v>
      </c>
      <c r="E18" s="38" t="s">
        <v>51</v>
      </c>
    </row>
    <row r="19" spans="1:16" x14ac:dyDescent="0.2">
      <c r="A19" s="25" t="s">
        <v>49</v>
      </c>
      <c r="B19" s="30" t="s">
        <v>35</v>
      </c>
      <c r="C19" s="30" t="s">
        <v>64</v>
      </c>
      <c r="D19" s="25" t="s">
        <v>51</v>
      </c>
      <c r="E19" s="31" t="s">
        <v>65</v>
      </c>
      <c r="F19" s="32" t="s">
        <v>53</v>
      </c>
      <c r="G19" s="33">
        <v>1</v>
      </c>
      <c r="H19" s="34">
        <v>0</v>
      </c>
      <c r="I19" s="34">
        <f>ROUND(ROUND(H19,2)*ROUND(G19,3),2)</f>
        <v>0</v>
      </c>
      <c r="J19" s="32" t="s">
        <v>62</v>
      </c>
      <c r="O19">
        <f>(I19*21)/100</f>
        <v>0</v>
      </c>
      <c r="P19" t="s">
        <v>27</v>
      </c>
    </row>
    <row r="20" spans="1:16" ht="25.5" x14ac:dyDescent="0.2">
      <c r="A20" s="35" t="s">
        <v>54</v>
      </c>
      <c r="E20" s="36" t="s">
        <v>66</v>
      </c>
    </row>
    <row r="21" spans="1:16" x14ac:dyDescent="0.2">
      <c r="A21" s="39" t="s">
        <v>56</v>
      </c>
      <c r="E21" s="38" t="s">
        <v>51</v>
      </c>
    </row>
    <row r="22" spans="1:16" x14ac:dyDescent="0.2">
      <c r="A22" s="25" t="s">
        <v>49</v>
      </c>
      <c r="B22" s="30" t="s">
        <v>37</v>
      </c>
      <c r="C22" s="30" t="s">
        <v>67</v>
      </c>
      <c r="D22" s="25" t="s">
        <v>51</v>
      </c>
      <c r="E22" s="31" t="s">
        <v>68</v>
      </c>
      <c r="F22" s="32" t="s">
        <v>53</v>
      </c>
      <c r="G22" s="33">
        <v>1</v>
      </c>
      <c r="H22" s="34">
        <v>0</v>
      </c>
      <c r="I22" s="34">
        <f>ROUND(ROUND(H22,2)*ROUND(G22,3),2)</f>
        <v>0</v>
      </c>
      <c r="J22" s="32" t="s">
        <v>62</v>
      </c>
      <c r="O22">
        <f>(I22*21)/100</f>
        <v>0</v>
      </c>
      <c r="P22" t="s">
        <v>27</v>
      </c>
    </row>
    <row r="23" spans="1:16" x14ac:dyDescent="0.2">
      <c r="A23" s="35" t="s">
        <v>54</v>
      </c>
      <c r="E23" s="36" t="s">
        <v>69</v>
      </c>
    </row>
    <row r="24" spans="1:16" x14ac:dyDescent="0.2">
      <c r="A24" s="39" t="s">
        <v>56</v>
      </c>
      <c r="E24" s="38" t="s">
        <v>51</v>
      </c>
    </row>
    <row r="25" spans="1:16" x14ac:dyDescent="0.2">
      <c r="A25" s="25" t="s">
        <v>49</v>
      </c>
      <c r="B25" s="30" t="s">
        <v>39</v>
      </c>
      <c r="C25" s="30" t="s">
        <v>70</v>
      </c>
      <c r="D25" s="25" t="s">
        <v>71</v>
      </c>
      <c r="E25" s="31" t="s">
        <v>72</v>
      </c>
      <c r="F25" s="32" t="s">
        <v>53</v>
      </c>
      <c r="G25" s="33">
        <v>1</v>
      </c>
      <c r="H25" s="34">
        <v>0</v>
      </c>
      <c r="I25" s="34">
        <f>ROUND(ROUND(H25,2)*ROUND(G25,3),2)</f>
        <v>0</v>
      </c>
      <c r="J25" s="32" t="s">
        <v>62</v>
      </c>
      <c r="O25">
        <f>(I25*21)/100</f>
        <v>0</v>
      </c>
      <c r="P25" t="s">
        <v>27</v>
      </c>
    </row>
    <row r="26" spans="1:16" x14ac:dyDescent="0.2">
      <c r="A26" s="35" t="s">
        <v>54</v>
      </c>
      <c r="E26" s="36" t="s">
        <v>73</v>
      </c>
    </row>
    <row r="27" spans="1:16" x14ac:dyDescent="0.2">
      <c r="A27" s="39" t="s">
        <v>56</v>
      </c>
      <c r="E27" s="38" t="s">
        <v>51</v>
      </c>
    </row>
    <row r="28" spans="1:16" x14ac:dyDescent="0.2">
      <c r="A28" s="25" t="s">
        <v>49</v>
      </c>
      <c r="B28" s="30" t="s">
        <v>74</v>
      </c>
      <c r="C28" s="30" t="s">
        <v>70</v>
      </c>
      <c r="D28" s="25" t="s">
        <v>75</v>
      </c>
      <c r="E28" s="31" t="s">
        <v>72</v>
      </c>
      <c r="F28" s="32" t="s">
        <v>53</v>
      </c>
      <c r="G28" s="33">
        <v>1</v>
      </c>
      <c r="H28" s="34">
        <v>0</v>
      </c>
      <c r="I28" s="34">
        <f>ROUND(ROUND(H28,2)*ROUND(G28,3),2)</f>
        <v>0</v>
      </c>
      <c r="J28" s="32" t="s">
        <v>62</v>
      </c>
      <c r="O28">
        <f>(I28*21)/100</f>
        <v>0</v>
      </c>
      <c r="P28" t="s">
        <v>27</v>
      </c>
    </row>
    <row r="29" spans="1:16" x14ac:dyDescent="0.2">
      <c r="A29" s="35" t="s">
        <v>54</v>
      </c>
      <c r="E29" s="36" t="s">
        <v>76</v>
      </c>
    </row>
    <row r="30" spans="1:16" x14ac:dyDescent="0.2">
      <c r="A30" s="39" t="s">
        <v>56</v>
      </c>
      <c r="E30" s="38" t="s">
        <v>51</v>
      </c>
    </row>
    <row r="31" spans="1:16" x14ac:dyDescent="0.2">
      <c r="A31" s="25" t="s">
        <v>49</v>
      </c>
      <c r="B31" s="30" t="s">
        <v>77</v>
      </c>
      <c r="C31" s="30" t="s">
        <v>78</v>
      </c>
      <c r="D31" s="25" t="s">
        <v>51</v>
      </c>
      <c r="E31" s="31" t="s">
        <v>79</v>
      </c>
      <c r="F31" s="32" t="s">
        <v>80</v>
      </c>
      <c r="G31" s="33">
        <v>1</v>
      </c>
      <c r="H31" s="34">
        <v>0</v>
      </c>
      <c r="I31" s="34">
        <f>ROUND(ROUND(H31,2)*ROUND(G31,3),2)</f>
        <v>0</v>
      </c>
      <c r="J31" s="32" t="s">
        <v>62</v>
      </c>
      <c r="O31">
        <f>(I31*21)/100</f>
        <v>0</v>
      </c>
      <c r="P31" t="s">
        <v>27</v>
      </c>
    </row>
    <row r="32" spans="1:16" ht="25.5" x14ac:dyDescent="0.2">
      <c r="A32" s="35" t="s">
        <v>54</v>
      </c>
      <c r="E32" s="36" t="s">
        <v>81</v>
      </c>
    </row>
    <row r="33" spans="1:16" x14ac:dyDescent="0.2">
      <c r="A33" s="39" t="s">
        <v>56</v>
      </c>
      <c r="E33" s="38" t="s">
        <v>51</v>
      </c>
    </row>
    <row r="34" spans="1:16" x14ac:dyDescent="0.2">
      <c r="A34" s="25" t="s">
        <v>49</v>
      </c>
      <c r="B34" s="30" t="s">
        <v>42</v>
      </c>
      <c r="C34" s="30" t="s">
        <v>82</v>
      </c>
      <c r="D34" s="25" t="s">
        <v>51</v>
      </c>
      <c r="E34" s="31" t="s">
        <v>83</v>
      </c>
      <c r="F34" s="32" t="s">
        <v>53</v>
      </c>
      <c r="G34" s="33">
        <v>1</v>
      </c>
      <c r="H34" s="34">
        <v>0</v>
      </c>
      <c r="I34" s="34">
        <f>ROUND(ROUND(H34,2)*ROUND(G34,3),2)</f>
        <v>0</v>
      </c>
      <c r="J34" s="32" t="s">
        <v>62</v>
      </c>
      <c r="O34">
        <f>(I34*21)/100</f>
        <v>0</v>
      </c>
      <c r="P34" t="s">
        <v>27</v>
      </c>
    </row>
    <row r="35" spans="1:16" x14ac:dyDescent="0.2">
      <c r="A35" s="35" t="s">
        <v>54</v>
      </c>
      <c r="E35" s="36" t="s">
        <v>84</v>
      </c>
    </row>
    <row r="36" spans="1:16" x14ac:dyDescent="0.2">
      <c r="A36" s="39" t="s">
        <v>56</v>
      </c>
      <c r="E36" s="38" t="s">
        <v>51</v>
      </c>
    </row>
    <row r="37" spans="1:16" x14ac:dyDescent="0.2">
      <c r="A37" s="25" t="s">
        <v>49</v>
      </c>
      <c r="B37" s="30" t="s">
        <v>44</v>
      </c>
      <c r="C37" s="30" t="s">
        <v>85</v>
      </c>
      <c r="D37" s="25" t="s">
        <v>51</v>
      </c>
      <c r="E37" s="31" t="s">
        <v>86</v>
      </c>
      <c r="F37" s="32" t="s">
        <v>53</v>
      </c>
      <c r="G37" s="33">
        <v>1</v>
      </c>
      <c r="H37" s="34">
        <v>0</v>
      </c>
      <c r="I37" s="34">
        <f>ROUND(ROUND(H37,2)*ROUND(G37,3),2)</f>
        <v>0</v>
      </c>
      <c r="J37" s="32" t="s">
        <v>62</v>
      </c>
      <c r="O37">
        <f>(I37*21)/100</f>
        <v>0</v>
      </c>
      <c r="P37" t="s">
        <v>27</v>
      </c>
    </row>
    <row r="38" spans="1:16" x14ac:dyDescent="0.2">
      <c r="A38" s="35" t="s">
        <v>54</v>
      </c>
      <c r="E38" s="36" t="s">
        <v>87</v>
      </c>
    </row>
    <row r="39" spans="1:16" x14ac:dyDescent="0.2">
      <c r="A39" s="39" t="s">
        <v>56</v>
      </c>
      <c r="E39" s="38" t="s">
        <v>51</v>
      </c>
    </row>
    <row r="40" spans="1:16" x14ac:dyDescent="0.2">
      <c r="A40" s="25" t="s">
        <v>49</v>
      </c>
      <c r="B40" s="30" t="s">
        <v>46</v>
      </c>
      <c r="C40" s="30" t="s">
        <v>88</v>
      </c>
      <c r="D40" s="25" t="s">
        <v>51</v>
      </c>
      <c r="E40" s="31" t="s">
        <v>89</v>
      </c>
      <c r="F40" s="32" t="s">
        <v>53</v>
      </c>
      <c r="G40" s="33">
        <v>1</v>
      </c>
      <c r="H40" s="34">
        <v>0</v>
      </c>
      <c r="I40" s="34">
        <f>ROUND(ROUND(H40,2)*ROUND(G40,3),2)</f>
        <v>0</v>
      </c>
      <c r="J40" s="32" t="s">
        <v>62</v>
      </c>
      <c r="O40">
        <f>(I40*21)/100</f>
        <v>0</v>
      </c>
      <c r="P40" t="s">
        <v>27</v>
      </c>
    </row>
    <row r="41" spans="1:16" x14ac:dyDescent="0.2">
      <c r="A41" s="35" t="s">
        <v>54</v>
      </c>
      <c r="E41" s="36" t="s">
        <v>90</v>
      </c>
    </row>
    <row r="42" spans="1:16" x14ac:dyDescent="0.2">
      <c r="A42" s="39" t="s">
        <v>56</v>
      </c>
      <c r="E42" s="38" t="s">
        <v>51</v>
      </c>
    </row>
    <row r="43" spans="1:16" x14ac:dyDescent="0.2">
      <c r="A43" s="25" t="s">
        <v>49</v>
      </c>
      <c r="B43" s="30" t="s">
        <v>91</v>
      </c>
      <c r="C43" s="30" t="s">
        <v>92</v>
      </c>
      <c r="D43" s="25" t="s">
        <v>51</v>
      </c>
      <c r="E43" s="31" t="s">
        <v>93</v>
      </c>
      <c r="F43" s="32" t="s">
        <v>53</v>
      </c>
      <c r="G43" s="33">
        <v>1</v>
      </c>
      <c r="H43" s="34">
        <v>0</v>
      </c>
      <c r="I43" s="34">
        <f>ROUND(ROUND(H43,2)*ROUND(G43,3),2)</f>
        <v>0</v>
      </c>
      <c r="J43" s="32" t="s">
        <v>62</v>
      </c>
      <c r="O43">
        <f>(I43*21)/100</f>
        <v>0</v>
      </c>
      <c r="P43" t="s">
        <v>27</v>
      </c>
    </row>
    <row r="44" spans="1:16" x14ac:dyDescent="0.2">
      <c r="A44" s="35" t="s">
        <v>54</v>
      </c>
      <c r="E44" s="36" t="s">
        <v>94</v>
      </c>
    </row>
    <row r="45" spans="1:16" x14ac:dyDescent="0.2">
      <c r="A45" s="39" t="s">
        <v>56</v>
      </c>
      <c r="E45" s="38" t="s">
        <v>51</v>
      </c>
    </row>
    <row r="46" spans="1:16" x14ac:dyDescent="0.2">
      <c r="A46" s="25" t="s">
        <v>49</v>
      </c>
      <c r="B46" s="30" t="s">
        <v>95</v>
      </c>
      <c r="C46" s="30" t="s">
        <v>96</v>
      </c>
      <c r="D46" s="25" t="s">
        <v>51</v>
      </c>
      <c r="E46" s="31" t="s">
        <v>97</v>
      </c>
      <c r="F46" s="32" t="s">
        <v>53</v>
      </c>
      <c r="G46" s="33">
        <v>1</v>
      </c>
      <c r="H46" s="34">
        <v>0</v>
      </c>
      <c r="I46" s="34">
        <f>ROUND(ROUND(H46,2)*ROUND(G46,3),2)</f>
        <v>0</v>
      </c>
      <c r="J46" s="32" t="s">
        <v>62</v>
      </c>
      <c r="O46">
        <f>(I46*21)/100</f>
        <v>0</v>
      </c>
      <c r="P46" t="s">
        <v>27</v>
      </c>
    </row>
    <row r="47" spans="1:16" ht="25.5" x14ac:dyDescent="0.2">
      <c r="A47" s="35" t="s">
        <v>54</v>
      </c>
      <c r="E47" s="36" t="s">
        <v>98</v>
      </c>
    </row>
    <row r="48" spans="1:16" x14ac:dyDescent="0.2">
      <c r="A48" s="39" t="s">
        <v>56</v>
      </c>
      <c r="E48" s="38" t="s">
        <v>51</v>
      </c>
    </row>
    <row r="49" spans="1:16" x14ac:dyDescent="0.2">
      <c r="A49" s="25" t="s">
        <v>49</v>
      </c>
      <c r="B49" s="30" t="s">
        <v>99</v>
      </c>
      <c r="C49" s="30" t="s">
        <v>100</v>
      </c>
      <c r="D49" s="25" t="s">
        <v>51</v>
      </c>
      <c r="E49" s="31" t="s">
        <v>101</v>
      </c>
      <c r="F49" s="32" t="s">
        <v>53</v>
      </c>
      <c r="G49" s="33">
        <v>1</v>
      </c>
      <c r="H49" s="34">
        <v>0</v>
      </c>
      <c r="I49" s="34">
        <f>ROUND(ROUND(H49,2)*ROUND(G49,3),2)</f>
        <v>0</v>
      </c>
      <c r="J49" s="32" t="s">
        <v>62</v>
      </c>
      <c r="O49">
        <f>(I49*21)/100</f>
        <v>0</v>
      </c>
      <c r="P49" t="s">
        <v>27</v>
      </c>
    </row>
    <row r="50" spans="1:16" x14ac:dyDescent="0.2">
      <c r="A50" s="35" t="s">
        <v>54</v>
      </c>
      <c r="E50" s="36" t="s">
        <v>102</v>
      </c>
    </row>
    <row r="51" spans="1:16" x14ac:dyDescent="0.2">
      <c r="A51" s="39" t="s">
        <v>56</v>
      </c>
      <c r="E51" s="38" t="s">
        <v>51</v>
      </c>
    </row>
    <row r="52" spans="1:16" x14ac:dyDescent="0.2">
      <c r="A52" s="25" t="s">
        <v>49</v>
      </c>
      <c r="B52" s="30" t="s">
        <v>103</v>
      </c>
      <c r="C52" s="30" t="s">
        <v>104</v>
      </c>
      <c r="D52" s="25" t="s">
        <v>51</v>
      </c>
      <c r="E52" s="31" t="s">
        <v>105</v>
      </c>
      <c r="F52" s="32" t="s">
        <v>80</v>
      </c>
      <c r="G52" s="33">
        <v>2</v>
      </c>
      <c r="H52" s="34">
        <v>0</v>
      </c>
      <c r="I52" s="34">
        <f>ROUND(ROUND(H52,2)*ROUND(G52,3),2)</f>
        <v>0</v>
      </c>
      <c r="J52" s="32" t="s">
        <v>62</v>
      </c>
      <c r="O52">
        <f>(I52*21)/100</f>
        <v>0</v>
      </c>
      <c r="P52" t="s">
        <v>27</v>
      </c>
    </row>
    <row r="53" spans="1:16" x14ac:dyDescent="0.2">
      <c r="A53" s="35" t="s">
        <v>54</v>
      </c>
      <c r="E53" s="36" t="s">
        <v>106</v>
      </c>
    </row>
    <row r="54" spans="1:16" x14ac:dyDescent="0.2">
      <c r="A54" s="39" t="s">
        <v>56</v>
      </c>
      <c r="E54" s="38" t="s">
        <v>51</v>
      </c>
    </row>
    <row r="55" spans="1:16" x14ac:dyDescent="0.2">
      <c r="A55" s="25" t="s">
        <v>49</v>
      </c>
      <c r="B55" s="30" t="s">
        <v>107</v>
      </c>
      <c r="C55" s="30" t="s">
        <v>108</v>
      </c>
      <c r="D55" s="25" t="s">
        <v>51</v>
      </c>
      <c r="E55" s="31" t="s">
        <v>109</v>
      </c>
      <c r="F55" s="32" t="s">
        <v>53</v>
      </c>
      <c r="G55" s="33">
        <v>1</v>
      </c>
      <c r="H55" s="34">
        <v>0</v>
      </c>
      <c r="I55" s="34">
        <f>ROUND(ROUND(H55,2)*ROUND(G55,3),2)</f>
        <v>0</v>
      </c>
      <c r="J55" s="32" t="s">
        <v>62</v>
      </c>
      <c r="O55">
        <f>(I55*21)/100</f>
        <v>0</v>
      </c>
      <c r="P55" t="s">
        <v>27</v>
      </c>
    </row>
    <row r="56" spans="1:16" ht="51" x14ac:dyDescent="0.2">
      <c r="A56" s="35" t="s">
        <v>54</v>
      </c>
      <c r="E56" s="36" t="s">
        <v>110</v>
      </c>
    </row>
    <row r="57" spans="1:16" x14ac:dyDescent="0.2">
      <c r="A57" s="37" t="s">
        <v>56</v>
      </c>
      <c r="E57" s="38" t="s">
        <v>51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111</v>
      </c>
      <c r="I3" s="40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111</v>
      </c>
      <c r="D4" s="7"/>
      <c r="E4" s="19" t="s">
        <v>112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111</v>
      </c>
      <c r="D5" s="2"/>
      <c r="E5" s="22" t="s">
        <v>112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</f>
        <v>0</v>
      </c>
      <c r="R9">
        <f>0+O10+O13</f>
        <v>0</v>
      </c>
    </row>
    <row r="10" spans="1:18" x14ac:dyDescent="0.2">
      <c r="A10" s="25" t="s">
        <v>49</v>
      </c>
      <c r="B10" s="30" t="s">
        <v>31</v>
      </c>
      <c r="C10" s="30" t="s">
        <v>113</v>
      </c>
      <c r="D10" s="25" t="s">
        <v>51</v>
      </c>
      <c r="E10" s="31" t="s">
        <v>114</v>
      </c>
      <c r="F10" s="32" t="s">
        <v>53</v>
      </c>
      <c r="G10" s="33">
        <v>1</v>
      </c>
      <c r="H10" s="34">
        <v>0</v>
      </c>
      <c r="I10" s="34">
        <f>ROUND(ROUND(H10,2)*ROUND(G10,3),2)</f>
        <v>0</v>
      </c>
      <c r="J10" s="32"/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51</v>
      </c>
    </row>
    <row r="12" spans="1:18" x14ac:dyDescent="0.2">
      <c r="A12" s="39" t="s">
        <v>56</v>
      </c>
      <c r="E12" s="38" t="s">
        <v>51</v>
      </c>
    </row>
    <row r="13" spans="1:18" x14ac:dyDescent="0.2">
      <c r="A13" s="25" t="s">
        <v>49</v>
      </c>
      <c r="B13" s="30" t="s">
        <v>27</v>
      </c>
      <c r="C13" s="30" t="s">
        <v>115</v>
      </c>
      <c r="D13" s="25" t="s">
        <v>51</v>
      </c>
      <c r="E13" s="31" t="s">
        <v>116</v>
      </c>
      <c r="F13" s="32" t="s">
        <v>53</v>
      </c>
      <c r="G13" s="33">
        <v>1</v>
      </c>
      <c r="H13" s="34">
        <v>0</v>
      </c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ht="140.25" x14ac:dyDescent="0.2">
      <c r="A14" s="35" t="s">
        <v>54</v>
      </c>
      <c r="E14" s="36" t="s">
        <v>117</v>
      </c>
    </row>
    <row r="15" spans="1:18" x14ac:dyDescent="0.2">
      <c r="A15" s="37" t="s">
        <v>56</v>
      </c>
      <c r="E15" s="38" t="s">
        <v>51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0+O9+O43+O101+O120+O127+O146+O171+O178+O182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118</v>
      </c>
      <c r="I3" s="40">
        <f>0+I9+I43+I101+I120+I127+I146+I171+I178+I182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118</v>
      </c>
      <c r="D4" s="7"/>
      <c r="E4" s="19" t="s">
        <v>119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118</v>
      </c>
      <c r="D5" s="2"/>
      <c r="E5" s="22" t="s">
        <v>119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0+I10+I13+I16+I19+I22+I25+I28+I31+I34+I37+I40</f>
        <v>0</v>
      </c>
      <c r="R9">
        <f>0+O10+O13+O16+O19+O22+O25+O28+O31+O34+O37+O40</f>
        <v>0</v>
      </c>
    </row>
    <row r="10" spans="1:18" x14ac:dyDescent="0.2">
      <c r="A10" s="25" t="s">
        <v>49</v>
      </c>
      <c r="B10" s="30" t="s">
        <v>31</v>
      </c>
      <c r="C10" s="30" t="s">
        <v>120</v>
      </c>
      <c r="D10" s="25" t="s">
        <v>51</v>
      </c>
      <c r="E10" s="31" t="s">
        <v>121</v>
      </c>
      <c r="F10" s="32" t="s">
        <v>122</v>
      </c>
      <c r="G10" s="33">
        <v>15</v>
      </c>
      <c r="H10" s="34">
        <v>0</v>
      </c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123</v>
      </c>
    </row>
    <row r="12" spans="1:18" x14ac:dyDescent="0.2">
      <c r="A12" s="39" t="s">
        <v>56</v>
      </c>
      <c r="E12" s="38" t="s">
        <v>124</v>
      </c>
    </row>
    <row r="13" spans="1:18" ht="25.5" x14ac:dyDescent="0.2">
      <c r="A13" s="25" t="s">
        <v>49</v>
      </c>
      <c r="B13" s="30" t="s">
        <v>27</v>
      </c>
      <c r="C13" s="30" t="s">
        <v>125</v>
      </c>
      <c r="D13" s="25" t="s">
        <v>51</v>
      </c>
      <c r="E13" s="31" t="s">
        <v>126</v>
      </c>
      <c r="F13" s="32" t="s">
        <v>127</v>
      </c>
      <c r="G13" s="33">
        <v>1040.98</v>
      </c>
      <c r="H13" s="34">
        <v>0</v>
      </c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x14ac:dyDescent="0.2">
      <c r="A14" s="35" t="s">
        <v>54</v>
      </c>
      <c r="E14" s="36" t="s">
        <v>51</v>
      </c>
    </row>
    <row r="15" spans="1:18" ht="63.75" x14ac:dyDescent="0.2">
      <c r="A15" s="39" t="s">
        <v>56</v>
      </c>
      <c r="E15" s="38" t="s">
        <v>128</v>
      </c>
    </row>
    <row r="16" spans="1:18" ht="25.5" x14ac:dyDescent="0.2">
      <c r="A16" s="25" t="s">
        <v>49</v>
      </c>
      <c r="B16" s="30" t="s">
        <v>26</v>
      </c>
      <c r="C16" s="30" t="s">
        <v>125</v>
      </c>
      <c r="D16" s="25" t="s">
        <v>71</v>
      </c>
      <c r="E16" s="31" t="s">
        <v>126</v>
      </c>
      <c r="F16" s="32" t="s">
        <v>127</v>
      </c>
      <c r="G16" s="33">
        <v>63</v>
      </c>
      <c r="H16" s="34">
        <v>0</v>
      </c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6" x14ac:dyDescent="0.2">
      <c r="A17" s="35" t="s">
        <v>54</v>
      </c>
      <c r="E17" s="36" t="s">
        <v>129</v>
      </c>
    </row>
    <row r="18" spans="1:16" x14ac:dyDescent="0.2">
      <c r="A18" s="39" t="s">
        <v>56</v>
      </c>
      <c r="E18" s="38" t="s">
        <v>130</v>
      </c>
    </row>
    <row r="19" spans="1:16" ht="25.5" x14ac:dyDescent="0.2">
      <c r="A19" s="25" t="s">
        <v>49</v>
      </c>
      <c r="B19" s="30" t="s">
        <v>35</v>
      </c>
      <c r="C19" s="30" t="s">
        <v>131</v>
      </c>
      <c r="D19" s="25" t="s">
        <v>51</v>
      </c>
      <c r="E19" s="31" t="s">
        <v>132</v>
      </c>
      <c r="F19" s="32" t="s">
        <v>127</v>
      </c>
      <c r="G19" s="33">
        <v>39.36</v>
      </c>
      <c r="H19" s="34">
        <v>0</v>
      </c>
      <c r="I19" s="34">
        <f>ROUND(ROUND(H19,2)*ROUND(G19,3),2)</f>
        <v>0</v>
      </c>
      <c r="J19" s="32" t="s">
        <v>62</v>
      </c>
      <c r="O19">
        <f>(I19*21)/100</f>
        <v>0</v>
      </c>
      <c r="P19" t="s">
        <v>27</v>
      </c>
    </row>
    <row r="20" spans="1:16" x14ac:dyDescent="0.2">
      <c r="A20" s="35" t="s">
        <v>54</v>
      </c>
      <c r="E20" s="36" t="s">
        <v>51</v>
      </c>
    </row>
    <row r="21" spans="1:16" x14ac:dyDescent="0.2">
      <c r="A21" s="39" t="s">
        <v>56</v>
      </c>
      <c r="E21" s="38" t="s">
        <v>133</v>
      </c>
    </row>
    <row r="22" spans="1:16" ht="25.5" x14ac:dyDescent="0.2">
      <c r="A22" s="25" t="s">
        <v>49</v>
      </c>
      <c r="B22" s="30" t="s">
        <v>37</v>
      </c>
      <c r="C22" s="30" t="s">
        <v>134</v>
      </c>
      <c r="D22" s="25" t="s">
        <v>135</v>
      </c>
      <c r="E22" s="31" t="s">
        <v>136</v>
      </c>
      <c r="F22" s="32" t="s">
        <v>127</v>
      </c>
      <c r="G22" s="33">
        <v>7.4059999999999997</v>
      </c>
      <c r="H22" s="34">
        <v>0</v>
      </c>
      <c r="I22" s="34">
        <f>ROUND(ROUND(H22,2)*ROUND(G22,3),2)</f>
        <v>0</v>
      </c>
      <c r="J22" s="32" t="s">
        <v>62</v>
      </c>
      <c r="O22">
        <f>(I22*21)/100</f>
        <v>0</v>
      </c>
      <c r="P22" t="s">
        <v>27</v>
      </c>
    </row>
    <row r="23" spans="1:16" x14ac:dyDescent="0.2">
      <c r="A23" s="35" t="s">
        <v>54</v>
      </c>
      <c r="E23" s="36" t="s">
        <v>137</v>
      </c>
    </row>
    <row r="24" spans="1:16" ht="38.25" x14ac:dyDescent="0.2">
      <c r="A24" s="39" t="s">
        <v>56</v>
      </c>
      <c r="E24" s="38" t="s">
        <v>138</v>
      </c>
    </row>
    <row r="25" spans="1:16" ht="25.5" x14ac:dyDescent="0.2">
      <c r="A25" s="25" t="s">
        <v>49</v>
      </c>
      <c r="B25" s="30" t="s">
        <v>39</v>
      </c>
      <c r="C25" s="30" t="s">
        <v>134</v>
      </c>
      <c r="D25" s="25" t="s">
        <v>139</v>
      </c>
      <c r="E25" s="31" t="s">
        <v>136</v>
      </c>
      <c r="F25" s="32" t="s">
        <v>127</v>
      </c>
      <c r="G25" s="33">
        <v>34.15</v>
      </c>
      <c r="H25" s="34">
        <v>0</v>
      </c>
      <c r="I25" s="34">
        <f>ROUND(ROUND(H25,2)*ROUND(G25,3),2)</f>
        <v>0</v>
      </c>
      <c r="J25" s="32" t="s">
        <v>62</v>
      </c>
      <c r="O25">
        <f>(I25*21)/100</f>
        <v>0</v>
      </c>
      <c r="P25" t="s">
        <v>27</v>
      </c>
    </row>
    <row r="26" spans="1:16" x14ac:dyDescent="0.2">
      <c r="A26" s="35" t="s">
        <v>54</v>
      </c>
      <c r="E26" s="36" t="s">
        <v>140</v>
      </c>
    </row>
    <row r="27" spans="1:16" x14ac:dyDescent="0.2">
      <c r="A27" s="39" t="s">
        <v>56</v>
      </c>
      <c r="E27" s="38" t="s">
        <v>141</v>
      </c>
    </row>
    <row r="28" spans="1:16" ht="25.5" x14ac:dyDescent="0.2">
      <c r="A28" s="25" t="s">
        <v>49</v>
      </c>
      <c r="B28" s="30" t="s">
        <v>74</v>
      </c>
      <c r="C28" s="30" t="s">
        <v>142</v>
      </c>
      <c r="D28" s="25" t="s">
        <v>51</v>
      </c>
      <c r="E28" s="31" t="s">
        <v>143</v>
      </c>
      <c r="F28" s="32" t="s">
        <v>127</v>
      </c>
      <c r="G28" s="33">
        <v>101.4</v>
      </c>
      <c r="H28" s="34">
        <v>0</v>
      </c>
      <c r="I28" s="34">
        <f>ROUND(ROUND(H28,2)*ROUND(G28,3),2)</f>
        <v>0</v>
      </c>
      <c r="J28" s="32" t="s">
        <v>62</v>
      </c>
      <c r="O28">
        <f>(I28*21)/100</f>
        <v>0</v>
      </c>
      <c r="P28" t="s">
        <v>27</v>
      </c>
    </row>
    <row r="29" spans="1:16" x14ac:dyDescent="0.2">
      <c r="A29" s="35" t="s">
        <v>54</v>
      </c>
      <c r="E29" s="36" t="s">
        <v>144</v>
      </c>
    </row>
    <row r="30" spans="1:16" x14ac:dyDescent="0.2">
      <c r="A30" s="39" t="s">
        <v>56</v>
      </c>
      <c r="E30" s="38" t="s">
        <v>145</v>
      </c>
    </row>
    <row r="31" spans="1:16" x14ac:dyDescent="0.2">
      <c r="A31" s="25" t="s">
        <v>49</v>
      </c>
      <c r="B31" s="30" t="s">
        <v>77</v>
      </c>
      <c r="C31" s="30" t="s">
        <v>82</v>
      </c>
      <c r="D31" s="25" t="s">
        <v>51</v>
      </c>
      <c r="E31" s="31" t="s">
        <v>83</v>
      </c>
      <c r="F31" s="32" t="s">
        <v>53</v>
      </c>
      <c r="G31" s="33">
        <v>1</v>
      </c>
      <c r="H31" s="34">
        <v>0</v>
      </c>
      <c r="I31" s="34">
        <f>ROUND(ROUND(H31,2)*ROUND(G31,3),2)</f>
        <v>0</v>
      </c>
      <c r="J31" s="32" t="s">
        <v>62</v>
      </c>
      <c r="O31">
        <f>(I31*21)/100</f>
        <v>0</v>
      </c>
      <c r="P31" t="s">
        <v>27</v>
      </c>
    </row>
    <row r="32" spans="1:16" x14ac:dyDescent="0.2">
      <c r="A32" s="35" t="s">
        <v>54</v>
      </c>
      <c r="E32" s="36" t="s">
        <v>146</v>
      </c>
    </row>
    <row r="33" spans="1:18" x14ac:dyDescent="0.2">
      <c r="A33" s="39" t="s">
        <v>56</v>
      </c>
      <c r="E33" s="38" t="s">
        <v>51</v>
      </c>
    </row>
    <row r="34" spans="1:18" x14ac:dyDescent="0.2">
      <c r="A34" s="25" t="s">
        <v>49</v>
      </c>
      <c r="B34" s="30" t="s">
        <v>42</v>
      </c>
      <c r="C34" s="30" t="s">
        <v>147</v>
      </c>
      <c r="D34" s="25" t="s">
        <v>51</v>
      </c>
      <c r="E34" s="31" t="s">
        <v>148</v>
      </c>
      <c r="F34" s="32" t="s">
        <v>80</v>
      </c>
      <c r="G34" s="33">
        <v>1</v>
      </c>
      <c r="H34" s="34">
        <v>0</v>
      </c>
      <c r="I34" s="34">
        <f>ROUND(ROUND(H34,2)*ROUND(G34,3),2)</f>
        <v>0</v>
      </c>
      <c r="J34" s="32" t="s">
        <v>62</v>
      </c>
      <c r="O34">
        <f>(I34*21)/100</f>
        <v>0</v>
      </c>
      <c r="P34" t="s">
        <v>27</v>
      </c>
    </row>
    <row r="35" spans="1:18" x14ac:dyDescent="0.2">
      <c r="A35" s="35" t="s">
        <v>54</v>
      </c>
      <c r="E35" s="36" t="s">
        <v>51</v>
      </c>
    </row>
    <row r="36" spans="1:18" x14ac:dyDescent="0.2">
      <c r="A36" s="39" t="s">
        <v>56</v>
      </c>
      <c r="E36" s="38" t="s">
        <v>51</v>
      </c>
    </row>
    <row r="37" spans="1:18" x14ac:dyDescent="0.2">
      <c r="A37" s="25" t="s">
        <v>49</v>
      </c>
      <c r="B37" s="30" t="s">
        <v>44</v>
      </c>
      <c r="C37" s="30" t="s">
        <v>100</v>
      </c>
      <c r="D37" s="25" t="s">
        <v>51</v>
      </c>
      <c r="E37" s="31" t="s">
        <v>101</v>
      </c>
      <c r="F37" s="32" t="s">
        <v>53</v>
      </c>
      <c r="G37" s="33">
        <v>1</v>
      </c>
      <c r="H37" s="34">
        <v>0</v>
      </c>
      <c r="I37" s="34">
        <f>ROUND(ROUND(H37,2)*ROUND(G37,3),2)</f>
        <v>0</v>
      </c>
      <c r="J37" s="32" t="s">
        <v>62</v>
      </c>
      <c r="O37">
        <f>(I37*21)/100</f>
        <v>0</v>
      </c>
      <c r="P37" t="s">
        <v>27</v>
      </c>
    </row>
    <row r="38" spans="1:18" x14ac:dyDescent="0.2">
      <c r="A38" s="35" t="s">
        <v>54</v>
      </c>
      <c r="E38" s="36" t="s">
        <v>149</v>
      </c>
    </row>
    <row r="39" spans="1:18" x14ac:dyDescent="0.2">
      <c r="A39" s="39" t="s">
        <v>56</v>
      </c>
      <c r="E39" s="38" t="s">
        <v>51</v>
      </c>
    </row>
    <row r="40" spans="1:18" x14ac:dyDescent="0.2">
      <c r="A40" s="25" t="s">
        <v>49</v>
      </c>
      <c r="B40" s="30" t="s">
        <v>46</v>
      </c>
      <c r="C40" s="30" t="s">
        <v>150</v>
      </c>
      <c r="D40" s="25" t="s">
        <v>51</v>
      </c>
      <c r="E40" s="31" t="s">
        <v>151</v>
      </c>
      <c r="F40" s="32" t="s">
        <v>80</v>
      </c>
      <c r="G40" s="33">
        <v>1</v>
      </c>
      <c r="H40" s="34">
        <v>0</v>
      </c>
      <c r="I40" s="34">
        <f>ROUND(ROUND(H40,2)*ROUND(G40,3),2)</f>
        <v>0</v>
      </c>
      <c r="J40" s="32" t="s">
        <v>62</v>
      </c>
      <c r="O40">
        <f>(I40*21)/100</f>
        <v>0</v>
      </c>
      <c r="P40" t="s">
        <v>27</v>
      </c>
    </row>
    <row r="41" spans="1:18" x14ac:dyDescent="0.2">
      <c r="A41" s="35" t="s">
        <v>54</v>
      </c>
      <c r="E41" s="36" t="s">
        <v>152</v>
      </c>
    </row>
    <row r="42" spans="1:18" x14ac:dyDescent="0.2">
      <c r="A42" s="37" t="s">
        <v>56</v>
      </c>
      <c r="E42" s="38" t="s">
        <v>51</v>
      </c>
    </row>
    <row r="43" spans="1:18" ht="12.75" customHeight="1" x14ac:dyDescent="0.2">
      <c r="A43" s="12" t="s">
        <v>47</v>
      </c>
      <c r="B43" s="12"/>
      <c r="C43" s="41" t="s">
        <v>31</v>
      </c>
      <c r="D43" s="12"/>
      <c r="E43" s="28" t="s">
        <v>153</v>
      </c>
      <c r="F43" s="12"/>
      <c r="G43" s="12"/>
      <c r="H43" s="12"/>
      <c r="I43" s="42">
        <f>0+Q43</f>
        <v>0</v>
      </c>
      <c r="J43" s="12"/>
      <c r="O43">
        <f>0+R43</f>
        <v>0</v>
      </c>
      <c r="Q43">
        <f>0+I44+I47+I50+I53+I56+I59+I62+I65+I68+I71+I74+I77+I80+I83+I86+I89+I92+I95+I98</f>
        <v>0</v>
      </c>
      <c r="R43">
        <f>0+O44+O47+O50+O53+O56+O59+O62+O65+O68+O71+O74+O77+O80+O83+O86+O89+O92+O95+O98</f>
        <v>0</v>
      </c>
    </row>
    <row r="44" spans="1:18" x14ac:dyDescent="0.2">
      <c r="A44" s="25" t="s">
        <v>49</v>
      </c>
      <c r="B44" s="30" t="s">
        <v>91</v>
      </c>
      <c r="C44" s="30" t="s">
        <v>154</v>
      </c>
      <c r="D44" s="25" t="s">
        <v>51</v>
      </c>
      <c r="E44" s="31" t="s">
        <v>155</v>
      </c>
      <c r="F44" s="32" t="s">
        <v>156</v>
      </c>
      <c r="G44" s="33">
        <v>20</v>
      </c>
      <c r="H44" s="34">
        <v>0</v>
      </c>
      <c r="I44" s="34">
        <f>ROUND(ROUND(H44,2)*ROUND(G44,3),2)</f>
        <v>0</v>
      </c>
      <c r="J44" s="32" t="s">
        <v>62</v>
      </c>
      <c r="O44">
        <f>(I44*21)/100</f>
        <v>0</v>
      </c>
      <c r="P44" t="s">
        <v>27</v>
      </c>
    </row>
    <row r="45" spans="1:18" x14ac:dyDescent="0.2">
      <c r="A45" s="35" t="s">
        <v>54</v>
      </c>
      <c r="E45" s="36" t="s">
        <v>157</v>
      </c>
    </row>
    <row r="46" spans="1:18" x14ac:dyDescent="0.2">
      <c r="A46" s="39" t="s">
        <v>56</v>
      </c>
      <c r="E46" s="38" t="s">
        <v>158</v>
      </c>
    </row>
    <row r="47" spans="1:18" x14ac:dyDescent="0.2">
      <c r="A47" s="25" t="s">
        <v>49</v>
      </c>
      <c r="B47" s="30" t="s">
        <v>95</v>
      </c>
      <c r="C47" s="30" t="s">
        <v>159</v>
      </c>
      <c r="D47" s="25" t="s">
        <v>51</v>
      </c>
      <c r="E47" s="31" t="s">
        <v>160</v>
      </c>
      <c r="F47" s="32" t="s">
        <v>156</v>
      </c>
      <c r="G47" s="33">
        <v>150</v>
      </c>
      <c r="H47" s="34">
        <v>0</v>
      </c>
      <c r="I47" s="34">
        <f>ROUND(ROUND(H47,2)*ROUND(G47,3),2)</f>
        <v>0</v>
      </c>
      <c r="J47" s="32" t="s">
        <v>62</v>
      </c>
      <c r="O47">
        <f>(I47*21)/100</f>
        <v>0</v>
      </c>
      <c r="P47" t="s">
        <v>27</v>
      </c>
    </row>
    <row r="48" spans="1:18" x14ac:dyDescent="0.2">
      <c r="A48" s="35" t="s">
        <v>54</v>
      </c>
      <c r="E48" s="36" t="s">
        <v>161</v>
      </c>
    </row>
    <row r="49" spans="1:16" x14ac:dyDescent="0.2">
      <c r="A49" s="39" t="s">
        <v>56</v>
      </c>
      <c r="E49" s="38" t="s">
        <v>162</v>
      </c>
    </row>
    <row r="50" spans="1:16" ht="25.5" x14ac:dyDescent="0.2">
      <c r="A50" s="25" t="s">
        <v>49</v>
      </c>
      <c r="B50" s="30" t="s">
        <v>99</v>
      </c>
      <c r="C50" s="30" t="s">
        <v>163</v>
      </c>
      <c r="D50" s="25" t="s">
        <v>51</v>
      </c>
      <c r="E50" s="31" t="s">
        <v>164</v>
      </c>
      <c r="F50" s="32" t="s">
        <v>80</v>
      </c>
      <c r="G50" s="33">
        <v>4</v>
      </c>
      <c r="H50" s="34">
        <v>0</v>
      </c>
      <c r="I50" s="34">
        <f>ROUND(ROUND(H50,2)*ROUND(G50,3),2)</f>
        <v>0</v>
      </c>
      <c r="J50" s="32" t="s">
        <v>62</v>
      </c>
      <c r="O50">
        <f>(I50*21)/100</f>
        <v>0</v>
      </c>
      <c r="P50" t="s">
        <v>27</v>
      </c>
    </row>
    <row r="51" spans="1:16" x14ac:dyDescent="0.2">
      <c r="A51" s="35" t="s">
        <v>54</v>
      </c>
      <c r="E51" s="36" t="s">
        <v>165</v>
      </c>
    </row>
    <row r="52" spans="1:16" x14ac:dyDescent="0.2">
      <c r="A52" s="39" t="s">
        <v>56</v>
      </c>
      <c r="E52" s="38" t="s">
        <v>166</v>
      </c>
    </row>
    <row r="53" spans="1:16" ht="25.5" x14ac:dyDescent="0.2">
      <c r="A53" s="25" t="s">
        <v>49</v>
      </c>
      <c r="B53" s="30" t="s">
        <v>103</v>
      </c>
      <c r="C53" s="30" t="s">
        <v>167</v>
      </c>
      <c r="D53" s="25" t="s">
        <v>51</v>
      </c>
      <c r="E53" s="31" t="s">
        <v>168</v>
      </c>
      <c r="F53" s="32" t="s">
        <v>122</v>
      </c>
      <c r="G53" s="33">
        <v>16.399999999999999</v>
      </c>
      <c r="H53" s="34">
        <v>0</v>
      </c>
      <c r="I53" s="34">
        <f>ROUND(ROUND(H53,2)*ROUND(G53,3),2)</f>
        <v>0</v>
      </c>
      <c r="J53" s="32" t="s">
        <v>62</v>
      </c>
      <c r="O53">
        <f>(I53*21)/100</f>
        <v>0</v>
      </c>
      <c r="P53" t="s">
        <v>27</v>
      </c>
    </row>
    <row r="54" spans="1:16" x14ac:dyDescent="0.2">
      <c r="A54" s="35" t="s">
        <v>54</v>
      </c>
      <c r="E54" s="36" t="s">
        <v>161</v>
      </c>
    </row>
    <row r="55" spans="1:16" x14ac:dyDescent="0.2">
      <c r="A55" s="39" t="s">
        <v>56</v>
      </c>
      <c r="E55" s="38" t="s">
        <v>169</v>
      </c>
    </row>
    <row r="56" spans="1:16" x14ac:dyDescent="0.2">
      <c r="A56" s="25" t="s">
        <v>49</v>
      </c>
      <c r="B56" s="30" t="s">
        <v>107</v>
      </c>
      <c r="C56" s="30" t="s">
        <v>170</v>
      </c>
      <c r="D56" s="25" t="s">
        <v>51</v>
      </c>
      <c r="E56" s="31" t="s">
        <v>171</v>
      </c>
      <c r="F56" s="32" t="s">
        <v>156</v>
      </c>
      <c r="G56" s="33">
        <v>5.4</v>
      </c>
      <c r="H56" s="34">
        <v>0</v>
      </c>
      <c r="I56" s="34">
        <f>ROUND(ROUND(H56,2)*ROUND(G56,3),2)</f>
        <v>0</v>
      </c>
      <c r="J56" s="32" t="s">
        <v>62</v>
      </c>
      <c r="O56">
        <f>(I56*21)/100</f>
        <v>0</v>
      </c>
      <c r="P56" t="s">
        <v>27</v>
      </c>
    </row>
    <row r="57" spans="1:16" x14ac:dyDescent="0.2">
      <c r="A57" s="35" t="s">
        <v>54</v>
      </c>
      <c r="E57" s="36" t="s">
        <v>161</v>
      </c>
    </row>
    <row r="58" spans="1:16" x14ac:dyDescent="0.2">
      <c r="A58" s="39" t="s">
        <v>56</v>
      </c>
      <c r="E58" s="38" t="s">
        <v>172</v>
      </c>
    </row>
    <row r="59" spans="1:16" ht="25.5" x14ac:dyDescent="0.2">
      <c r="A59" s="25" t="s">
        <v>49</v>
      </c>
      <c r="B59" s="30" t="s">
        <v>173</v>
      </c>
      <c r="C59" s="30" t="s">
        <v>174</v>
      </c>
      <c r="D59" s="25" t="s">
        <v>51</v>
      </c>
      <c r="E59" s="31" t="s">
        <v>175</v>
      </c>
      <c r="F59" s="32" t="s">
        <v>122</v>
      </c>
      <c r="G59" s="33">
        <v>18</v>
      </c>
      <c r="H59" s="34">
        <v>0</v>
      </c>
      <c r="I59" s="34">
        <f>ROUND(ROUND(H59,2)*ROUND(G59,3),2)</f>
        <v>0</v>
      </c>
      <c r="J59" s="32" t="s">
        <v>62</v>
      </c>
      <c r="O59">
        <f>(I59*21)/100</f>
        <v>0</v>
      </c>
      <c r="P59" t="s">
        <v>27</v>
      </c>
    </row>
    <row r="60" spans="1:16" x14ac:dyDescent="0.2">
      <c r="A60" s="35" t="s">
        <v>54</v>
      </c>
      <c r="E60" s="36" t="s">
        <v>161</v>
      </c>
    </row>
    <row r="61" spans="1:16" x14ac:dyDescent="0.2">
      <c r="A61" s="39" t="s">
        <v>56</v>
      </c>
      <c r="E61" s="38" t="s">
        <v>176</v>
      </c>
    </row>
    <row r="62" spans="1:16" x14ac:dyDescent="0.2">
      <c r="A62" s="25" t="s">
        <v>49</v>
      </c>
      <c r="B62" s="30" t="s">
        <v>177</v>
      </c>
      <c r="C62" s="30" t="s">
        <v>178</v>
      </c>
      <c r="D62" s="25" t="s">
        <v>51</v>
      </c>
      <c r="E62" s="31" t="s">
        <v>179</v>
      </c>
      <c r="F62" s="32" t="s">
        <v>180</v>
      </c>
      <c r="G62" s="33">
        <v>8.5</v>
      </c>
      <c r="H62" s="34">
        <v>0</v>
      </c>
      <c r="I62" s="34">
        <f>ROUND(ROUND(H62,2)*ROUND(G62,3),2)</f>
        <v>0</v>
      </c>
      <c r="J62" s="32" t="s">
        <v>62</v>
      </c>
      <c r="O62">
        <f>(I62*21)/100</f>
        <v>0</v>
      </c>
      <c r="P62" t="s">
        <v>27</v>
      </c>
    </row>
    <row r="63" spans="1:16" x14ac:dyDescent="0.2">
      <c r="A63" s="35" t="s">
        <v>54</v>
      </c>
      <c r="E63" s="36" t="s">
        <v>181</v>
      </c>
    </row>
    <row r="64" spans="1:16" x14ac:dyDescent="0.2">
      <c r="A64" s="39" t="s">
        <v>56</v>
      </c>
      <c r="E64" s="38" t="s">
        <v>182</v>
      </c>
    </row>
    <row r="65" spans="1:16" x14ac:dyDescent="0.2">
      <c r="A65" s="25" t="s">
        <v>49</v>
      </c>
      <c r="B65" s="30" t="s">
        <v>183</v>
      </c>
      <c r="C65" s="30" t="s">
        <v>184</v>
      </c>
      <c r="D65" s="25" t="s">
        <v>51</v>
      </c>
      <c r="E65" s="31" t="s">
        <v>185</v>
      </c>
      <c r="F65" s="32" t="s">
        <v>186</v>
      </c>
      <c r="G65" s="33">
        <v>168</v>
      </c>
      <c r="H65" s="34">
        <v>0</v>
      </c>
      <c r="I65" s="34">
        <f>ROUND(ROUND(H65,2)*ROUND(G65,3),2)</f>
        <v>0</v>
      </c>
      <c r="J65" s="32" t="s">
        <v>62</v>
      </c>
      <c r="O65">
        <f>(I65*21)/100</f>
        <v>0</v>
      </c>
      <c r="P65" t="s">
        <v>27</v>
      </c>
    </row>
    <row r="66" spans="1:16" ht="25.5" x14ac:dyDescent="0.2">
      <c r="A66" s="35" t="s">
        <v>54</v>
      </c>
      <c r="E66" s="36" t="s">
        <v>187</v>
      </c>
    </row>
    <row r="67" spans="1:16" x14ac:dyDescent="0.2">
      <c r="A67" s="39" t="s">
        <v>56</v>
      </c>
      <c r="E67" s="38" t="s">
        <v>188</v>
      </c>
    </row>
    <row r="68" spans="1:16" x14ac:dyDescent="0.2">
      <c r="A68" s="25" t="s">
        <v>49</v>
      </c>
      <c r="B68" s="30" t="s">
        <v>189</v>
      </c>
      <c r="C68" s="30" t="s">
        <v>190</v>
      </c>
      <c r="D68" s="25" t="s">
        <v>51</v>
      </c>
      <c r="E68" s="31" t="s">
        <v>191</v>
      </c>
      <c r="F68" s="32" t="s">
        <v>180</v>
      </c>
      <c r="G68" s="33">
        <v>30</v>
      </c>
      <c r="H68" s="34">
        <v>0</v>
      </c>
      <c r="I68" s="34">
        <f>ROUND(ROUND(H68,2)*ROUND(G68,3),2)</f>
        <v>0</v>
      </c>
      <c r="J68" s="32"/>
      <c r="O68">
        <f>(I68*21)/100</f>
        <v>0</v>
      </c>
      <c r="P68" t="s">
        <v>27</v>
      </c>
    </row>
    <row r="69" spans="1:16" ht="38.25" x14ac:dyDescent="0.2">
      <c r="A69" s="35" t="s">
        <v>54</v>
      </c>
      <c r="E69" s="36" t="s">
        <v>192</v>
      </c>
    </row>
    <row r="70" spans="1:16" x14ac:dyDescent="0.2">
      <c r="A70" s="39" t="s">
        <v>56</v>
      </c>
      <c r="E70" s="38" t="s">
        <v>51</v>
      </c>
    </row>
    <row r="71" spans="1:16" x14ac:dyDescent="0.2">
      <c r="A71" s="25" t="s">
        <v>49</v>
      </c>
      <c r="B71" s="30" t="s">
        <v>193</v>
      </c>
      <c r="C71" s="30" t="s">
        <v>194</v>
      </c>
      <c r="D71" s="25" t="s">
        <v>51</v>
      </c>
      <c r="E71" s="31" t="s">
        <v>195</v>
      </c>
      <c r="F71" s="32" t="s">
        <v>122</v>
      </c>
      <c r="G71" s="33">
        <v>25.88</v>
      </c>
      <c r="H71" s="34">
        <v>0</v>
      </c>
      <c r="I71" s="34">
        <f>ROUND(ROUND(H71,2)*ROUND(G71,3),2)</f>
        <v>0</v>
      </c>
      <c r="J71" s="32" t="s">
        <v>62</v>
      </c>
      <c r="O71">
        <f>(I71*21)/100</f>
        <v>0</v>
      </c>
      <c r="P71" t="s">
        <v>27</v>
      </c>
    </row>
    <row r="72" spans="1:16" x14ac:dyDescent="0.2">
      <c r="A72" s="35" t="s">
        <v>54</v>
      </c>
      <c r="E72" s="36" t="s">
        <v>196</v>
      </c>
    </row>
    <row r="73" spans="1:16" ht="51" x14ac:dyDescent="0.2">
      <c r="A73" s="39" t="s">
        <v>56</v>
      </c>
      <c r="E73" s="38" t="s">
        <v>197</v>
      </c>
    </row>
    <row r="74" spans="1:16" x14ac:dyDescent="0.2">
      <c r="A74" s="25" t="s">
        <v>49</v>
      </c>
      <c r="B74" s="30" t="s">
        <v>198</v>
      </c>
      <c r="C74" s="30" t="s">
        <v>199</v>
      </c>
      <c r="D74" s="25" t="s">
        <v>51</v>
      </c>
      <c r="E74" s="31" t="s">
        <v>200</v>
      </c>
      <c r="F74" s="32" t="s">
        <v>122</v>
      </c>
      <c r="G74" s="33">
        <v>446.608</v>
      </c>
      <c r="H74" s="34">
        <v>0</v>
      </c>
      <c r="I74" s="34">
        <f>ROUND(ROUND(H74,2)*ROUND(G74,3),2)</f>
        <v>0</v>
      </c>
      <c r="J74" s="32" t="s">
        <v>62</v>
      </c>
      <c r="O74">
        <f>(I74*21)/100</f>
        <v>0</v>
      </c>
      <c r="P74" t="s">
        <v>27</v>
      </c>
    </row>
    <row r="75" spans="1:16" x14ac:dyDescent="0.2">
      <c r="A75" s="35" t="s">
        <v>54</v>
      </c>
      <c r="E75" s="36" t="s">
        <v>196</v>
      </c>
    </row>
    <row r="76" spans="1:16" ht="51" x14ac:dyDescent="0.2">
      <c r="A76" s="39" t="s">
        <v>56</v>
      </c>
      <c r="E76" s="38" t="s">
        <v>201</v>
      </c>
    </row>
    <row r="77" spans="1:16" x14ac:dyDescent="0.2">
      <c r="A77" s="25" t="s">
        <v>49</v>
      </c>
      <c r="B77" s="30" t="s">
        <v>202</v>
      </c>
      <c r="C77" s="30" t="s">
        <v>199</v>
      </c>
      <c r="D77" s="25" t="s">
        <v>71</v>
      </c>
      <c r="E77" s="31" t="s">
        <v>200</v>
      </c>
      <c r="F77" s="32" t="s">
        <v>122</v>
      </c>
      <c r="G77" s="33">
        <v>31.5</v>
      </c>
      <c r="H77" s="34">
        <v>0</v>
      </c>
      <c r="I77" s="34">
        <f>ROUND(ROUND(H77,2)*ROUND(G77,3),2)</f>
        <v>0</v>
      </c>
      <c r="J77" s="32" t="s">
        <v>62</v>
      </c>
      <c r="O77">
        <f>(I77*21)/100</f>
        <v>0</v>
      </c>
      <c r="P77" t="s">
        <v>27</v>
      </c>
    </row>
    <row r="78" spans="1:16" ht="25.5" x14ac:dyDescent="0.2">
      <c r="A78" s="35" t="s">
        <v>54</v>
      </c>
      <c r="E78" s="36" t="s">
        <v>203</v>
      </c>
    </row>
    <row r="79" spans="1:16" x14ac:dyDescent="0.2">
      <c r="A79" s="39" t="s">
        <v>56</v>
      </c>
      <c r="E79" s="38" t="s">
        <v>204</v>
      </c>
    </row>
    <row r="80" spans="1:16" x14ac:dyDescent="0.2">
      <c r="A80" s="25" t="s">
        <v>49</v>
      </c>
      <c r="B80" s="30" t="s">
        <v>205</v>
      </c>
      <c r="C80" s="30" t="s">
        <v>206</v>
      </c>
      <c r="D80" s="25" t="s">
        <v>51</v>
      </c>
      <c r="E80" s="31" t="s">
        <v>207</v>
      </c>
      <c r="F80" s="32" t="s">
        <v>122</v>
      </c>
      <c r="G80" s="33">
        <v>446.61</v>
      </c>
      <c r="H80" s="34">
        <v>0</v>
      </c>
      <c r="I80" s="34">
        <f>ROUND(ROUND(H80,2)*ROUND(G80,3),2)</f>
        <v>0</v>
      </c>
      <c r="J80" s="32" t="s">
        <v>62</v>
      </c>
      <c r="O80">
        <f>(I80*21)/100</f>
        <v>0</v>
      </c>
      <c r="P80" t="s">
        <v>27</v>
      </c>
    </row>
    <row r="81" spans="1:16" x14ac:dyDescent="0.2">
      <c r="A81" s="35" t="s">
        <v>54</v>
      </c>
      <c r="E81" s="36" t="s">
        <v>208</v>
      </c>
    </row>
    <row r="82" spans="1:16" x14ac:dyDescent="0.2">
      <c r="A82" s="39" t="s">
        <v>56</v>
      </c>
      <c r="E82" s="38" t="s">
        <v>209</v>
      </c>
    </row>
    <row r="83" spans="1:16" x14ac:dyDescent="0.2">
      <c r="A83" s="25" t="s">
        <v>49</v>
      </c>
      <c r="B83" s="30" t="s">
        <v>210</v>
      </c>
      <c r="C83" s="30" t="s">
        <v>206</v>
      </c>
      <c r="D83" s="25" t="s">
        <v>71</v>
      </c>
      <c r="E83" s="31" t="s">
        <v>207</v>
      </c>
      <c r="F83" s="32" t="s">
        <v>122</v>
      </c>
      <c r="G83" s="33">
        <v>31.5</v>
      </c>
      <c r="H83" s="34">
        <v>0</v>
      </c>
      <c r="I83" s="34">
        <f>ROUND(ROUND(H83,2)*ROUND(G83,3),2)</f>
        <v>0</v>
      </c>
      <c r="J83" s="32" t="s">
        <v>62</v>
      </c>
      <c r="O83">
        <f>(I83*21)/100</f>
        <v>0</v>
      </c>
      <c r="P83" t="s">
        <v>27</v>
      </c>
    </row>
    <row r="84" spans="1:16" x14ac:dyDescent="0.2">
      <c r="A84" s="35" t="s">
        <v>54</v>
      </c>
      <c r="E84" s="36" t="s">
        <v>129</v>
      </c>
    </row>
    <row r="85" spans="1:16" x14ac:dyDescent="0.2">
      <c r="A85" s="39" t="s">
        <v>56</v>
      </c>
      <c r="E85" s="38" t="s">
        <v>211</v>
      </c>
    </row>
    <row r="86" spans="1:16" x14ac:dyDescent="0.2">
      <c r="A86" s="25" t="s">
        <v>49</v>
      </c>
      <c r="B86" s="30" t="s">
        <v>212</v>
      </c>
      <c r="C86" s="30" t="s">
        <v>213</v>
      </c>
      <c r="D86" s="25" t="s">
        <v>51</v>
      </c>
      <c r="E86" s="31" t="s">
        <v>214</v>
      </c>
      <c r="F86" s="32" t="s">
        <v>122</v>
      </c>
      <c r="G86" s="33">
        <v>10</v>
      </c>
      <c r="H86" s="34">
        <v>0</v>
      </c>
      <c r="I86" s="34">
        <f>ROUND(ROUND(H86,2)*ROUND(G86,3),2)</f>
        <v>0</v>
      </c>
      <c r="J86" s="32" t="s">
        <v>62</v>
      </c>
      <c r="O86">
        <f>(I86*21)/100</f>
        <v>0</v>
      </c>
      <c r="P86" t="s">
        <v>27</v>
      </c>
    </row>
    <row r="87" spans="1:16" x14ac:dyDescent="0.2">
      <c r="A87" s="35" t="s">
        <v>54</v>
      </c>
      <c r="E87" s="36" t="s">
        <v>215</v>
      </c>
    </row>
    <row r="88" spans="1:16" x14ac:dyDescent="0.2">
      <c r="A88" s="39" t="s">
        <v>56</v>
      </c>
      <c r="E88" s="38" t="s">
        <v>216</v>
      </c>
    </row>
    <row r="89" spans="1:16" x14ac:dyDescent="0.2">
      <c r="A89" s="25" t="s">
        <v>49</v>
      </c>
      <c r="B89" s="30" t="s">
        <v>217</v>
      </c>
      <c r="C89" s="30" t="s">
        <v>218</v>
      </c>
      <c r="D89" s="25" t="s">
        <v>51</v>
      </c>
      <c r="E89" s="31" t="s">
        <v>219</v>
      </c>
      <c r="F89" s="32" t="s">
        <v>122</v>
      </c>
      <c r="G89" s="33">
        <v>212.73</v>
      </c>
      <c r="H89" s="34">
        <v>0</v>
      </c>
      <c r="I89" s="34">
        <f>ROUND(ROUND(H89,2)*ROUND(G89,3),2)</f>
        <v>0</v>
      </c>
      <c r="J89" s="32" t="s">
        <v>62</v>
      </c>
      <c r="O89">
        <f>(I89*21)/100</f>
        <v>0</v>
      </c>
      <c r="P89" t="s">
        <v>27</v>
      </c>
    </row>
    <row r="90" spans="1:16" ht="25.5" x14ac:dyDescent="0.2">
      <c r="A90" s="35" t="s">
        <v>54</v>
      </c>
      <c r="E90" s="36" t="s">
        <v>220</v>
      </c>
    </row>
    <row r="91" spans="1:16" x14ac:dyDescent="0.2">
      <c r="A91" s="39" t="s">
        <v>56</v>
      </c>
      <c r="E91" s="38" t="s">
        <v>221</v>
      </c>
    </row>
    <row r="92" spans="1:16" x14ac:dyDescent="0.2">
      <c r="A92" s="25" t="s">
        <v>49</v>
      </c>
      <c r="B92" s="30" t="s">
        <v>222</v>
      </c>
      <c r="C92" s="30" t="s">
        <v>223</v>
      </c>
      <c r="D92" s="25" t="s">
        <v>51</v>
      </c>
      <c r="E92" s="31" t="s">
        <v>224</v>
      </c>
      <c r="F92" s="32" t="s">
        <v>156</v>
      </c>
      <c r="G92" s="33">
        <v>100</v>
      </c>
      <c r="H92" s="34">
        <v>0</v>
      </c>
      <c r="I92" s="34">
        <f>ROUND(ROUND(H92,2)*ROUND(G92,3),2)</f>
        <v>0</v>
      </c>
      <c r="J92" s="32" t="s">
        <v>62</v>
      </c>
      <c r="O92">
        <f>(I92*21)/100</f>
        <v>0</v>
      </c>
      <c r="P92" t="s">
        <v>27</v>
      </c>
    </row>
    <row r="93" spans="1:16" x14ac:dyDescent="0.2">
      <c r="A93" s="35" t="s">
        <v>54</v>
      </c>
      <c r="E93" s="36" t="s">
        <v>51</v>
      </c>
    </row>
    <row r="94" spans="1:16" x14ac:dyDescent="0.2">
      <c r="A94" s="39" t="s">
        <v>56</v>
      </c>
      <c r="E94" s="38" t="s">
        <v>225</v>
      </c>
    </row>
    <row r="95" spans="1:16" x14ac:dyDescent="0.2">
      <c r="A95" s="25" t="s">
        <v>49</v>
      </c>
      <c r="B95" s="30" t="s">
        <v>226</v>
      </c>
      <c r="C95" s="30" t="s">
        <v>227</v>
      </c>
      <c r="D95" s="25" t="s">
        <v>51</v>
      </c>
      <c r="E95" s="31" t="s">
        <v>228</v>
      </c>
      <c r="F95" s="32" t="s">
        <v>156</v>
      </c>
      <c r="G95" s="33">
        <v>100</v>
      </c>
      <c r="H95" s="34">
        <v>0</v>
      </c>
      <c r="I95" s="34">
        <f>ROUND(ROUND(H95,2)*ROUND(G95,3),2)</f>
        <v>0</v>
      </c>
      <c r="J95" s="32" t="s">
        <v>62</v>
      </c>
      <c r="O95">
        <f>(I95*21)/100</f>
        <v>0</v>
      </c>
      <c r="P95" t="s">
        <v>27</v>
      </c>
    </row>
    <row r="96" spans="1:16" x14ac:dyDescent="0.2">
      <c r="A96" s="35" t="s">
        <v>54</v>
      </c>
      <c r="E96" s="36" t="s">
        <v>51</v>
      </c>
    </row>
    <row r="97" spans="1:18" x14ac:dyDescent="0.2">
      <c r="A97" s="39" t="s">
        <v>56</v>
      </c>
      <c r="E97" s="38" t="s">
        <v>51</v>
      </c>
    </row>
    <row r="98" spans="1:18" x14ac:dyDescent="0.2">
      <c r="A98" s="25" t="s">
        <v>49</v>
      </c>
      <c r="B98" s="30" t="s">
        <v>229</v>
      </c>
      <c r="C98" s="30" t="s">
        <v>230</v>
      </c>
      <c r="D98" s="25" t="s">
        <v>51</v>
      </c>
      <c r="E98" s="31" t="s">
        <v>231</v>
      </c>
      <c r="F98" s="32" t="s">
        <v>156</v>
      </c>
      <c r="G98" s="33">
        <v>100</v>
      </c>
      <c r="H98" s="34">
        <v>0</v>
      </c>
      <c r="I98" s="34">
        <f>ROUND(ROUND(H98,2)*ROUND(G98,3),2)</f>
        <v>0</v>
      </c>
      <c r="J98" s="32" t="s">
        <v>62</v>
      </c>
      <c r="O98">
        <f>(I98*21)/100</f>
        <v>0</v>
      </c>
      <c r="P98" t="s">
        <v>27</v>
      </c>
    </row>
    <row r="99" spans="1:18" x14ac:dyDescent="0.2">
      <c r="A99" s="35" t="s">
        <v>54</v>
      </c>
      <c r="E99" s="36" t="s">
        <v>51</v>
      </c>
    </row>
    <row r="100" spans="1:18" x14ac:dyDescent="0.2">
      <c r="A100" s="37" t="s">
        <v>56</v>
      </c>
      <c r="E100" s="38" t="s">
        <v>51</v>
      </c>
    </row>
    <row r="101" spans="1:18" ht="12.75" customHeight="1" x14ac:dyDescent="0.2">
      <c r="A101" s="12" t="s">
        <v>47</v>
      </c>
      <c r="B101" s="12"/>
      <c r="C101" s="41" t="s">
        <v>27</v>
      </c>
      <c r="D101" s="12"/>
      <c r="E101" s="28" t="s">
        <v>232</v>
      </c>
      <c r="F101" s="12"/>
      <c r="G101" s="12"/>
      <c r="H101" s="12"/>
      <c r="I101" s="42">
        <f>0+Q101</f>
        <v>0</v>
      </c>
      <c r="J101" s="12"/>
      <c r="O101">
        <f>0+R101</f>
        <v>0</v>
      </c>
      <c r="Q101">
        <f>0+I102+I105+I108+I111+I114+I117</f>
        <v>0</v>
      </c>
      <c r="R101">
        <f>0+O102+O105+O108+O111+O114+O117</f>
        <v>0</v>
      </c>
    </row>
    <row r="102" spans="1:18" x14ac:dyDescent="0.2">
      <c r="A102" s="25" t="s">
        <v>49</v>
      </c>
      <c r="B102" s="30" t="s">
        <v>233</v>
      </c>
      <c r="C102" s="30" t="s">
        <v>234</v>
      </c>
      <c r="D102" s="25" t="s">
        <v>51</v>
      </c>
      <c r="E102" s="31" t="s">
        <v>235</v>
      </c>
      <c r="F102" s="32" t="s">
        <v>156</v>
      </c>
      <c r="G102" s="33">
        <v>108.5</v>
      </c>
      <c r="H102" s="34">
        <v>0</v>
      </c>
      <c r="I102" s="34">
        <f>ROUND(ROUND(H102,2)*ROUND(G102,3),2)</f>
        <v>0</v>
      </c>
      <c r="J102" s="32" t="s">
        <v>62</v>
      </c>
      <c r="O102">
        <f>(I102*21)/100</f>
        <v>0</v>
      </c>
      <c r="P102" t="s">
        <v>27</v>
      </c>
    </row>
    <row r="103" spans="1:18" x14ac:dyDescent="0.2">
      <c r="A103" s="35" t="s">
        <v>54</v>
      </c>
      <c r="E103" s="36" t="s">
        <v>236</v>
      </c>
    </row>
    <row r="104" spans="1:18" x14ac:dyDescent="0.2">
      <c r="A104" s="39" t="s">
        <v>56</v>
      </c>
      <c r="E104" s="38" t="s">
        <v>237</v>
      </c>
    </row>
    <row r="105" spans="1:18" x14ac:dyDescent="0.2">
      <c r="A105" s="25" t="s">
        <v>49</v>
      </c>
      <c r="B105" s="30" t="s">
        <v>238</v>
      </c>
      <c r="C105" s="30" t="s">
        <v>239</v>
      </c>
      <c r="D105" s="25" t="s">
        <v>51</v>
      </c>
      <c r="E105" s="31" t="s">
        <v>240</v>
      </c>
      <c r="F105" s="32" t="s">
        <v>156</v>
      </c>
      <c r="G105" s="33">
        <v>52</v>
      </c>
      <c r="H105" s="34">
        <v>0</v>
      </c>
      <c r="I105" s="34">
        <f>ROUND(ROUND(H105,2)*ROUND(G105,3),2)</f>
        <v>0</v>
      </c>
      <c r="J105" s="32" t="s">
        <v>62</v>
      </c>
      <c r="O105">
        <f>(I105*21)/100</f>
        <v>0</v>
      </c>
      <c r="P105" t="s">
        <v>27</v>
      </c>
    </row>
    <row r="106" spans="1:18" x14ac:dyDescent="0.2">
      <c r="A106" s="35" t="s">
        <v>54</v>
      </c>
      <c r="E106" s="36" t="s">
        <v>241</v>
      </c>
    </row>
    <row r="107" spans="1:18" x14ac:dyDescent="0.2">
      <c r="A107" s="39" t="s">
        <v>56</v>
      </c>
      <c r="E107" s="38" t="s">
        <v>242</v>
      </c>
    </row>
    <row r="108" spans="1:18" x14ac:dyDescent="0.2">
      <c r="A108" s="25" t="s">
        <v>49</v>
      </c>
      <c r="B108" s="30" t="s">
        <v>243</v>
      </c>
      <c r="C108" s="30" t="s">
        <v>244</v>
      </c>
      <c r="D108" s="25" t="s">
        <v>51</v>
      </c>
      <c r="E108" s="31" t="s">
        <v>245</v>
      </c>
      <c r="F108" s="32" t="s">
        <v>122</v>
      </c>
      <c r="G108" s="33">
        <v>41.25</v>
      </c>
      <c r="H108" s="34">
        <v>0</v>
      </c>
      <c r="I108" s="34">
        <f>ROUND(ROUND(H108,2)*ROUND(G108,3),2)</f>
        <v>0</v>
      </c>
      <c r="J108" s="32" t="s">
        <v>62</v>
      </c>
      <c r="O108">
        <f>(I108*21)/100</f>
        <v>0</v>
      </c>
      <c r="P108" t="s">
        <v>27</v>
      </c>
    </row>
    <row r="109" spans="1:18" x14ac:dyDescent="0.2">
      <c r="A109" s="35" t="s">
        <v>54</v>
      </c>
      <c r="E109" s="36" t="s">
        <v>246</v>
      </c>
    </row>
    <row r="110" spans="1:18" x14ac:dyDescent="0.2">
      <c r="A110" s="39" t="s">
        <v>56</v>
      </c>
      <c r="E110" s="38" t="s">
        <v>247</v>
      </c>
    </row>
    <row r="111" spans="1:18" x14ac:dyDescent="0.2">
      <c r="A111" s="25" t="s">
        <v>49</v>
      </c>
      <c r="B111" s="30" t="s">
        <v>248</v>
      </c>
      <c r="C111" s="30" t="s">
        <v>244</v>
      </c>
      <c r="D111" s="25" t="s">
        <v>71</v>
      </c>
      <c r="E111" s="31" t="s">
        <v>245</v>
      </c>
      <c r="F111" s="32" t="s">
        <v>122</v>
      </c>
      <c r="G111" s="33">
        <v>31.5</v>
      </c>
      <c r="H111" s="34">
        <v>0</v>
      </c>
      <c r="I111" s="34">
        <f>ROUND(ROUND(H111,2)*ROUND(G111,3),2)</f>
        <v>0</v>
      </c>
      <c r="J111" s="32" t="s">
        <v>62</v>
      </c>
      <c r="O111">
        <f>(I111*21)/100</f>
        <v>0</v>
      </c>
      <c r="P111" t="s">
        <v>27</v>
      </c>
    </row>
    <row r="112" spans="1:18" ht="25.5" x14ac:dyDescent="0.2">
      <c r="A112" s="35" t="s">
        <v>54</v>
      </c>
      <c r="E112" s="36" t="s">
        <v>249</v>
      </c>
    </row>
    <row r="113" spans="1:18" x14ac:dyDescent="0.2">
      <c r="A113" s="39" t="s">
        <v>56</v>
      </c>
      <c r="E113" s="38" t="s">
        <v>204</v>
      </c>
    </row>
    <row r="114" spans="1:18" x14ac:dyDescent="0.2">
      <c r="A114" s="25" t="s">
        <v>49</v>
      </c>
      <c r="B114" s="30" t="s">
        <v>250</v>
      </c>
      <c r="C114" s="30" t="s">
        <v>251</v>
      </c>
      <c r="D114" s="25" t="s">
        <v>51</v>
      </c>
      <c r="E114" s="31" t="s">
        <v>252</v>
      </c>
      <c r="F114" s="32" t="s">
        <v>122</v>
      </c>
      <c r="G114" s="33">
        <v>29.859000000000002</v>
      </c>
      <c r="H114" s="34">
        <v>0</v>
      </c>
      <c r="I114" s="34">
        <f>ROUND(ROUND(H114,2)*ROUND(G114,3),2)</f>
        <v>0</v>
      </c>
      <c r="J114" s="32" t="s">
        <v>62</v>
      </c>
      <c r="O114">
        <f>(I114*21)/100</f>
        <v>0</v>
      </c>
      <c r="P114" t="s">
        <v>27</v>
      </c>
    </row>
    <row r="115" spans="1:18" x14ac:dyDescent="0.2">
      <c r="A115" s="35" t="s">
        <v>54</v>
      </c>
      <c r="E115" s="36" t="s">
        <v>253</v>
      </c>
    </row>
    <row r="116" spans="1:18" ht="38.25" x14ac:dyDescent="0.2">
      <c r="A116" s="39" t="s">
        <v>56</v>
      </c>
      <c r="E116" s="38" t="s">
        <v>254</v>
      </c>
    </row>
    <row r="117" spans="1:18" x14ac:dyDescent="0.2">
      <c r="A117" s="25" t="s">
        <v>49</v>
      </c>
      <c r="B117" s="30" t="s">
        <v>255</v>
      </c>
      <c r="C117" s="30" t="s">
        <v>256</v>
      </c>
      <c r="D117" s="25" t="s">
        <v>51</v>
      </c>
      <c r="E117" s="31" t="s">
        <v>257</v>
      </c>
      <c r="F117" s="32" t="s">
        <v>156</v>
      </c>
      <c r="G117" s="33">
        <v>44.1</v>
      </c>
      <c r="H117" s="34">
        <v>0</v>
      </c>
      <c r="I117" s="34">
        <f>ROUND(ROUND(H117,2)*ROUND(G117,3),2)</f>
        <v>0</v>
      </c>
      <c r="J117" s="32" t="s">
        <v>62</v>
      </c>
      <c r="O117">
        <f>(I117*21)/100</f>
        <v>0</v>
      </c>
      <c r="P117" t="s">
        <v>27</v>
      </c>
    </row>
    <row r="118" spans="1:18" x14ac:dyDescent="0.2">
      <c r="A118" s="35" t="s">
        <v>54</v>
      </c>
      <c r="E118" s="36" t="s">
        <v>258</v>
      </c>
    </row>
    <row r="119" spans="1:18" x14ac:dyDescent="0.2">
      <c r="A119" s="37" t="s">
        <v>56</v>
      </c>
      <c r="E119" s="38" t="s">
        <v>259</v>
      </c>
    </row>
    <row r="120" spans="1:18" ht="12.75" customHeight="1" x14ac:dyDescent="0.2">
      <c r="A120" s="12" t="s">
        <v>47</v>
      </c>
      <c r="B120" s="12"/>
      <c r="C120" s="41" t="s">
        <v>26</v>
      </c>
      <c r="D120" s="12"/>
      <c r="E120" s="28" t="s">
        <v>260</v>
      </c>
      <c r="F120" s="12"/>
      <c r="G120" s="12"/>
      <c r="H120" s="12"/>
      <c r="I120" s="42">
        <f>0+Q120</f>
        <v>0</v>
      </c>
      <c r="J120" s="12"/>
      <c r="O120">
        <f>0+R120</f>
        <v>0</v>
      </c>
      <c r="Q120">
        <f>0+I121+I124</f>
        <v>0</v>
      </c>
      <c r="R120">
        <f>0+O121+O124</f>
        <v>0</v>
      </c>
    </row>
    <row r="121" spans="1:18" ht="25.5" x14ac:dyDescent="0.2">
      <c r="A121" s="25" t="s">
        <v>49</v>
      </c>
      <c r="B121" s="30" t="s">
        <v>261</v>
      </c>
      <c r="C121" s="30" t="s">
        <v>262</v>
      </c>
      <c r="D121" s="25" t="s">
        <v>51</v>
      </c>
      <c r="E121" s="31" t="s">
        <v>263</v>
      </c>
      <c r="F121" s="32" t="s">
        <v>122</v>
      </c>
      <c r="G121" s="33">
        <v>38.5</v>
      </c>
      <c r="H121" s="34">
        <v>0</v>
      </c>
      <c r="I121" s="34">
        <f>ROUND(ROUND(H121,2)*ROUND(G121,3),2)</f>
        <v>0</v>
      </c>
      <c r="J121" s="32" t="s">
        <v>62</v>
      </c>
      <c r="O121">
        <f>(I121*21)/100</f>
        <v>0</v>
      </c>
      <c r="P121" t="s">
        <v>27</v>
      </c>
    </row>
    <row r="122" spans="1:18" x14ac:dyDescent="0.2">
      <c r="A122" s="35" t="s">
        <v>54</v>
      </c>
      <c r="E122" s="36" t="s">
        <v>51</v>
      </c>
    </row>
    <row r="123" spans="1:18" ht="76.5" x14ac:dyDescent="0.2">
      <c r="A123" s="39" t="s">
        <v>56</v>
      </c>
      <c r="E123" s="38" t="s">
        <v>264</v>
      </c>
    </row>
    <row r="124" spans="1:18" x14ac:dyDescent="0.2">
      <c r="A124" s="25" t="s">
        <v>49</v>
      </c>
      <c r="B124" s="30" t="s">
        <v>265</v>
      </c>
      <c r="C124" s="30" t="s">
        <v>266</v>
      </c>
      <c r="D124" s="25" t="s">
        <v>51</v>
      </c>
      <c r="E124" s="31" t="s">
        <v>267</v>
      </c>
      <c r="F124" s="32" t="s">
        <v>180</v>
      </c>
      <c r="G124" s="33">
        <v>13.5</v>
      </c>
      <c r="H124" s="34">
        <v>0</v>
      </c>
      <c r="I124" s="34">
        <f>ROUND(ROUND(H124,2)*ROUND(G124,3),2)</f>
        <v>0</v>
      </c>
      <c r="J124" s="32"/>
      <c r="O124">
        <f>(I124*21)/100</f>
        <v>0</v>
      </c>
      <c r="P124" t="s">
        <v>27</v>
      </c>
    </row>
    <row r="125" spans="1:18" ht="38.25" x14ac:dyDescent="0.2">
      <c r="A125" s="35" t="s">
        <v>54</v>
      </c>
      <c r="E125" s="36" t="s">
        <v>268</v>
      </c>
    </row>
    <row r="126" spans="1:18" x14ac:dyDescent="0.2">
      <c r="A126" s="37" t="s">
        <v>56</v>
      </c>
      <c r="E126" s="38" t="s">
        <v>269</v>
      </c>
    </row>
    <row r="127" spans="1:18" ht="12.75" customHeight="1" x14ac:dyDescent="0.2">
      <c r="A127" s="12" t="s">
        <v>47</v>
      </c>
      <c r="B127" s="12"/>
      <c r="C127" s="41" t="s">
        <v>35</v>
      </c>
      <c r="D127" s="12"/>
      <c r="E127" s="28" t="s">
        <v>270</v>
      </c>
      <c r="F127" s="12"/>
      <c r="G127" s="12"/>
      <c r="H127" s="12"/>
      <c r="I127" s="42">
        <f>0+Q127</f>
        <v>0</v>
      </c>
      <c r="J127" s="12"/>
      <c r="O127">
        <f>0+R127</f>
        <v>0</v>
      </c>
      <c r="Q127">
        <f>0+I128+I131+I134+I137+I140+I143</f>
        <v>0</v>
      </c>
      <c r="R127">
        <f>0+O128+O131+O134+O137+O140+O143</f>
        <v>0</v>
      </c>
    </row>
    <row r="128" spans="1:18" x14ac:dyDescent="0.2">
      <c r="A128" s="25" t="s">
        <v>49</v>
      </c>
      <c r="B128" s="30" t="s">
        <v>271</v>
      </c>
      <c r="C128" s="30" t="s">
        <v>272</v>
      </c>
      <c r="D128" s="25" t="s">
        <v>51</v>
      </c>
      <c r="E128" s="31" t="s">
        <v>273</v>
      </c>
      <c r="F128" s="32" t="s">
        <v>122</v>
      </c>
      <c r="G128" s="33">
        <v>22.35</v>
      </c>
      <c r="H128" s="34">
        <v>0</v>
      </c>
      <c r="I128" s="34">
        <f>ROUND(ROUND(H128,2)*ROUND(G128,3),2)</f>
        <v>0</v>
      </c>
      <c r="J128" s="32" t="s">
        <v>62</v>
      </c>
      <c r="O128">
        <f>(I128*21)/100</f>
        <v>0</v>
      </c>
      <c r="P128" t="s">
        <v>27</v>
      </c>
    </row>
    <row r="129" spans="1:16" x14ac:dyDescent="0.2">
      <c r="A129" s="35" t="s">
        <v>54</v>
      </c>
      <c r="E129" s="36" t="s">
        <v>274</v>
      </c>
    </row>
    <row r="130" spans="1:16" ht="51" x14ac:dyDescent="0.2">
      <c r="A130" s="39" t="s">
        <v>56</v>
      </c>
      <c r="E130" s="38" t="s">
        <v>275</v>
      </c>
    </row>
    <row r="131" spans="1:16" x14ac:dyDescent="0.2">
      <c r="A131" s="25" t="s">
        <v>49</v>
      </c>
      <c r="B131" s="30" t="s">
        <v>276</v>
      </c>
      <c r="C131" s="30" t="s">
        <v>277</v>
      </c>
      <c r="D131" s="25" t="s">
        <v>51</v>
      </c>
      <c r="E131" s="31" t="s">
        <v>278</v>
      </c>
      <c r="F131" s="32" t="s">
        <v>122</v>
      </c>
      <c r="G131" s="33">
        <v>3.64</v>
      </c>
      <c r="H131" s="34">
        <v>0</v>
      </c>
      <c r="I131" s="34">
        <f>ROUND(ROUND(H131,2)*ROUND(G131,3),2)</f>
        <v>0</v>
      </c>
      <c r="J131" s="32" t="s">
        <v>62</v>
      </c>
      <c r="O131">
        <f>(I131*21)/100</f>
        <v>0</v>
      </c>
      <c r="P131" t="s">
        <v>27</v>
      </c>
    </row>
    <row r="132" spans="1:16" x14ac:dyDescent="0.2">
      <c r="A132" s="35" t="s">
        <v>54</v>
      </c>
      <c r="E132" s="36" t="s">
        <v>279</v>
      </c>
    </row>
    <row r="133" spans="1:16" x14ac:dyDescent="0.2">
      <c r="A133" s="39" t="s">
        <v>56</v>
      </c>
      <c r="E133" s="38" t="s">
        <v>280</v>
      </c>
    </row>
    <row r="134" spans="1:16" x14ac:dyDescent="0.2">
      <c r="A134" s="25" t="s">
        <v>49</v>
      </c>
      <c r="B134" s="30" t="s">
        <v>281</v>
      </c>
      <c r="C134" s="30" t="s">
        <v>282</v>
      </c>
      <c r="D134" s="25" t="s">
        <v>51</v>
      </c>
      <c r="E134" s="31" t="s">
        <v>283</v>
      </c>
      <c r="F134" s="32" t="s">
        <v>122</v>
      </c>
      <c r="G134" s="33">
        <v>5.6</v>
      </c>
      <c r="H134" s="34">
        <v>0</v>
      </c>
      <c r="I134" s="34">
        <f>ROUND(ROUND(H134,2)*ROUND(G134,3),2)</f>
        <v>0</v>
      </c>
      <c r="J134" s="32" t="s">
        <v>62</v>
      </c>
      <c r="O134">
        <f>(I134*21)/100</f>
        <v>0</v>
      </c>
      <c r="P134" t="s">
        <v>27</v>
      </c>
    </row>
    <row r="135" spans="1:16" x14ac:dyDescent="0.2">
      <c r="A135" s="35" t="s">
        <v>54</v>
      </c>
      <c r="E135" s="36" t="s">
        <v>284</v>
      </c>
    </row>
    <row r="136" spans="1:16" x14ac:dyDescent="0.2">
      <c r="A136" s="39" t="s">
        <v>56</v>
      </c>
      <c r="E136" s="38" t="s">
        <v>285</v>
      </c>
    </row>
    <row r="137" spans="1:16" x14ac:dyDescent="0.2">
      <c r="A137" s="25" t="s">
        <v>49</v>
      </c>
      <c r="B137" s="30" t="s">
        <v>286</v>
      </c>
      <c r="C137" s="30" t="s">
        <v>287</v>
      </c>
      <c r="D137" s="25" t="s">
        <v>51</v>
      </c>
      <c r="E137" s="31" t="s">
        <v>288</v>
      </c>
      <c r="F137" s="32" t="s">
        <v>122</v>
      </c>
      <c r="G137" s="33">
        <v>1.6</v>
      </c>
      <c r="H137" s="34">
        <v>0</v>
      </c>
      <c r="I137" s="34">
        <f>ROUND(ROUND(H137,2)*ROUND(G137,3),2)</f>
        <v>0</v>
      </c>
      <c r="J137" s="32" t="s">
        <v>62</v>
      </c>
      <c r="O137">
        <f>(I137*21)/100</f>
        <v>0</v>
      </c>
      <c r="P137" t="s">
        <v>27</v>
      </c>
    </row>
    <row r="138" spans="1:16" x14ac:dyDescent="0.2">
      <c r="A138" s="35" t="s">
        <v>54</v>
      </c>
      <c r="E138" s="36" t="s">
        <v>51</v>
      </c>
    </row>
    <row r="139" spans="1:16" x14ac:dyDescent="0.2">
      <c r="A139" s="39" t="s">
        <v>56</v>
      </c>
      <c r="E139" s="38" t="s">
        <v>289</v>
      </c>
    </row>
    <row r="140" spans="1:16" x14ac:dyDescent="0.2">
      <c r="A140" s="25" t="s">
        <v>49</v>
      </c>
      <c r="B140" s="30" t="s">
        <v>290</v>
      </c>
      <c r="C140" s="30" t="s">
        <v>291</v>
      </c>
      <c r="D140" s="25" t="s">
        <v>51</v>
      </c>
      <c r="E140" s="31" t="s">
        <v>292</v>
      </c>
      <c r="F140" s="32" t="s">
        <v>122</v>
      </c>
      <c r="G140" s="33">
        <v>22.35</v>
      </c>
      <c r="H140" s="34">
        <v>0</v>
      </c>
      <c r="I140" s="34">
        <f>ROUND(ROUND(H140,2)*ROUND(G140,3),2)</f>
        <v>0</v>
      </c>
      <c r="J140" s="32" t="s">
        <v>62</v>
      </c>
      <c r="O140">
        <f>(I140*21)/100</f>
        <v>0</v>
      </c>
      <c r="P140" t="s">
        <v>27</v>
      </c>
    </row>
    <row r="141" spans="1:16" x14ac:dyDescent="0.2">
      <c r="A141" s="35" t="s">
        <v>54</v>
      </c>
      <c r="E141" s="36" t="s">
        <v>293</v>
      </c>
    </row>
    <row r="142" spans="1:16" ht="51" x14ac:dyDescent="0.2">
      <c r="A142" s="39" t="s">
        <v>56</v>
      </c>
      <c r="E142" s="38" t="s">
        <v>294</v>
      </c>
    </row>
    <row r="143" spans="1:16" x14ac:dyDescent="0.2">
      <c r="A143" s="25" t="s">
        <v>49</v>
      </c>
      <c r="B143" s="30" t="s">
        <v>295</v>
      </c>
      <c r="C143" s="30" t="s">
        <v>296</v>
      </c>
      <c r="D143" s="25" t="s">
        <v>51</v>
      </c>
      <c r="E143" s="31" t="s">
        <v>297</v>
      </c>
      <c r="F143" s="32" t="s">
        <v>122</v>
      </c>
      <c r="G143" s="33">
        <v>0.72</v>
      </c>
      <c r="H143" s="34">
        <v>0</v>
      </c>
      <c r="I143" s="34">
        <f>ROUND(ROUND(H143,2)*ROUND(G143,3),2)</f>
        <v>0</v>
      </c>
      <c r="J143" s="32" t="s">
        <v>62</v>
      </c>
      <c r="O143">
        <f>(I143*21)/100</f>
        <v>0</v>
      </c>
      <c r="P143" t="s">
        <v>27</v>
      </c>
    </row>
    <row r="144" spans="1:16" x14ac:dyDescent="0.2">
      <c r="A144" s="35" t="s">
        <v>54</v>
      </c>
      <c r="E144" s="36" t="s">
        <v>298</v>
      </c>
    </row>
    <row r="145" spans="1:18" x14ac:dyDescent="0.2">
      <c r="A145" s="37" t="s">
        <v>56</v>
      </c>
      <c r="E145" s="38" t="s">
        <v>299</v>
      </c>
    </row>
    <row r="146" spans="1:18" ht="12.75" customHeight="1" x14ac:dyDescent="0.2">
      <c r="A146" s="12" t="s">
        <v>47</v>
      </c>
      <c r="B146" s="12"/>
      <c r="C146" s="41" t="s">
        <v>37</v>
      </c>
      <c r="D146" s="12"/>
      <c r="E146" s="28" t="s">
        <v>300</v>
      </c>
      <c r="F146" s="12"/>
      <c r="G146" s="12"/>
      <c r="H146" s="12"/>
      <c r="I146" s="42">
        <f>0+Q146</f>
        <v>0</v>
      </c>
      <c r="J146" s="12"/>
      <c r="O146">
        <f>0+R146</f>
        <v>0</v>
      </c>
      <c r="Q146">
        <f>0+I147+I150+I153+I156+I159+I162+I165+I168</f>
        <v>0</v>
      </c>
      <c r="R146">
        <f>0+O147+O150+O153+O156+O159+O162+O165+O168</f>
        <v>0</v>
      </c>
    </row>
    <row r="147" spans="1:18" x14ac:dyDescent="0.2">
      <c r="A147" s="25" t="s">
        <v>49</v>
      </c>
      <c r="B147" s="30" t="s">
        <v>301</v>
      </c>
      <c r="C147" s="30" t="s">
        <v>302</v>
      </c>
      <c r="D147" s="25" t="s">
        <v>51</v>
      </c>
      <c r="E147" s="31" t="s">
        <v>303</v>
      </c>
      <c r="F147" s="32" t="s">
        <v>156</v>
      </c>
      <c r="G147" s="33">
        <v>116.55</v>
      </c>
      <c r="H147" s="34">
        <v>0</v>
      </c>
      <c r="I147" s="34">
        <f>ROUND(ROUND(H147,2)*ROUND(G147,3),2)</f>
        <v>0</v>
      </c>
      <c r="J147" s="32" t="s">
        <v>62</v>
      </c>
      <c r="O147">
        <f>(I147*21)/100</f>
        <v>0</v>
      </c>
      <c r="P147" t="s">
        <v>27</v>
      </c>
    </row>
    <row r="148" spans="1:18" x14ac:dyDescent="0.2">
      <c r="A148" s="35" t="s">
        <v>54</v>
      </c>
      <c r="E148" s="36" t="s">
        <v>304</v>
      </c>
    </row>
    <row r="149" spans="1:18" x14ac:dyDescent="0.2">
      <c r="A149" s="39" t="s">
        <v>56</v>
      </c>
      <c r="E149" s="38" t="s">
        <v>305</v>
      </c>
    </row>
    <row r="150" spans="1:18" x14ac:dyDescent="0.2">
      <c r="A150" s="25" t="s">
        <v>49</v>
      </c>
      <c r="B150" s="30" t="s">
        <v>306</v>
      </c>
      <c r="C150" s="30" t="s">
        <v>307</v>
      </c>
      <c r="D150" s="25" t="s">
        <v>51</v>
      </c>
      <c r="E150" s="31" t="s">
        <v>308</v>
      </c>
      <c r="F150" s="32" t="s">
        <v>156</v>
      </c>
      <c r="G150" s="33">
        <v>144</v>
      </c>
      <c r="H150" s="34">
        <v>0</v>
      </c>
      <c r="I150" s="34">
        <f>ROUND(ROUND(H150,2)*ROUND(G150,3),2)</f>
        <v>0</v>
      </c>
      <c r="J150" s="32" t="s">
        <v>62</v>
      </c>
      <c r="O150">
        <f>(I150*21)/100</f>
        <v>0</v>
      </c>
      <c r="P150" t="s">
        <v>27</v>
      </c>
    </row>
    <row r="151" spans="1:18" x14ac:dyDescent="0.2">
      <c r="A151" s="35" t="s">
        <v>54</v>
      </c>
      <c r="E151" s="36" t="s">
        <v>309</v>
      </c>
    </row>
    <row r="152" spans="1:18" x14ac:dyDescent="0.2">
      <c r="A152" s="39" t="s">
        <v>56</v>
      </c>
      <c r="E152" s="38" t="s">
        <v>310</v>
      </c>
    </row>
    <row r="153" spans="1:18" x14ac:dyDescent="0.2">
      <c r="A153" s="25" t="s">
        <v>49</v>
      </c>
      <c r="B153" s="30" t="s">
        <v>311</v>
      </c>
      <c r="C153" s="30" t="s">
        <v>312</v>
      </c>
      <c r="D153" s="25" t="s">
        <v>51</v>
      </c>
      <c r="E153" s="31" t="s">
        <v>313</v>
      </c>
      <c r="F153" s="32" t="s">
        <v>156</v>
      </c>
      <c r="G153" s="33">
        <v>75</v>
      </c>
      <c r="H153" s="34">
        <v>0</v>
      </c>
      <c r="I153" s="34">
        <f>ROUND(ROUND(H153,2)*ROUND(G153,3),2)</f>
        <v>0</v>
      </c>
      <c r="J153" s="32" t="s">
        <v>62</v>
      </c>
      <c r="O153">
        <f>(I153*21)/100</f>
        <v>0</v>
      </c>
      <c r="P153" t="s">
        <v>27</v>
      </c>
    </row>
    <row r="154" spans="1:18" x14ac:dyDescent="0.2">
      <c r="A154" s="35" t="s">
        <v>54</v>
      </c>
      <c r="E154" s="36" t="s">
        <v>51</v>
      </c>
    </row>
    <row r="155" spans="1:18" x14ac:dyDescent="0.2">
      <c r="A155" s="39" t="s">
        <v>56</v>
      </c>
      <c r="E155" s="38" t="s">
        <v>314</v>
      </c>
    </row>
    <row r="156" spans="1:18" x14ac:dyDescent="0.2">
      <c r="A156" s="25" t="s">
        <v>49</v>
      </c>
      <c r="B156" s="30" t="s">
        <v>315</v>
      </c>
      <c r="C156" s="30" t="s">
        <v>316</v>
      </c>
      <c r="D156" s="25" t="s">
        <v>51</v>
      </c>
      <c r="E156" s="31" t="s">
        <v>317</v>
      </c>
      <c r="F156" s="32" t="s">
        <v>156</v>
      </c>
      <c r="G156" s="33">
        <v>116.55</v>
      </c>
      <c r="H156" s="34">
        <v>0</v>
      </c>
      <c r="I156" s="34">
        <f>ROUND(ROUND(H156,2)*ROUND(G156,3),2)</f>
        <v>0</v>
      </c>
      <c r="J156" s="32" t="s">
        <v>62</v>
      </c>
      <c r="O156">
        <f>(I156*21)/100</f>
        <v>0</v>
      </c>
      <c r="P156" t="s">
        <v>27</v>
      </c>
    </row>
    <row r="157" spans="1:18" x14ac:dyDescent="0.2">
      <c r="A157" s="35" t="s">
        <v>54</v>
      </c>
      <c r="E157" s="36" t="s">
        <v>318</v>
      </c>
    </row>
    <row r="158" spans="1:18" x14ac:dyDescent="0.2">
      <c r="A158" s="39" t="s">
        <v>56</v>
      </c>
      <c r="E158" s="38" t="s">
        <v>319</v>
      </c>
    </row>
    <row r="159" spans="1:18" x14ac:dyDescent="0.2">
      <c r="A159" s="25" t="s">
        <v>49</v>
      </c>
      <c r="B159" s="30" t="s">
        <v>320</v>
      </c>
      <c r="C159" s="30" t="s">
        <v>321</v>
      </c>
      <c r="D159" s="25" t="s">
        <v>51</v>
      </c>
      <c r="E159" s="31" t="s">
        <v>322</v>
      </c>
      <c r="F159" s="32" t="s">
        <v>156</v>
      </c>
      <c r="G159" s="33">
        <v>224.2</v>
      </c>
      <c r="H159" s="34">
        <v>0</v>
      </c>
      <c r="I159" s="34">
        <f>ROUND(ROUND(H159,2)*ROUND(G159,3),2)</f>
        <v>0</v>
      </c>
      <c r="J159" s="32" t="s">
        <v>62</v>
      </c>
      <c r="O159">
        <f>(I159*21)/100</f>
        <v>0</v>
      </c>
      <c r="P159" t="s">
        <v>27</v>
      </c>
    </row>
    <row r="160" spans="1:18" x14ac:dyDescent="0.2">
      <c r="A160" s="35" t="s">
        <v>54</v>
      </c>
      <c r="E160" s="36" t="s">
        <v>323</v>
      </c>
    </row>
    <row r="161" spans="1:18" x14ac:dyDescent="0.2">
      <c r="A161" s="39" t="s">
        <v>56</v>
      </c>
      <c r="E161" s="38" t="s">
        <v>324</v>
      </c>
    </row>
    <row r="162" spans="1:18" ht="25.5" x14ac:dyDescent="0.2">
      <c r="A162" s="25" t="s">
        <v>49</v>
      </c>
      <c r="B162" s="30" t="s">
        <v>325</v>
      </c>
      <c r="C162" s="30" t="s">
        <v>326</v>
      </c>
      <c r="D162" s="25" t="s">
        <v>51</v>
      </c>
      <c r="E162" s="31" t="s">
        <v>327</v>
      </c>
      <c r="F162" s="32" t="s">
        <v>156</v>
      </c>
      <c r="G162" s="33">
        <v>110</v>
      </c>
      <c r="H162" s="34">
        <v>0</v>
      </c>
      <c r="I162" s="34">
        <f>ROUND(ROUND(H162,2)*ROUND(G162,3),2)</f>
        <v>0</v>
      </c>
      <c r="J162" s="32" t="s">
        <v>62</v>
      </c>
      <c r="O162">
        <f>(I162*21)/100</f>
        <v>0</v>
      </c>
      <c r="P162" t="s">
        <v>27</v>
      </c>
    </row>
    <row r="163" spans="1:18" x14ac:dyDescent="0.2">
      <c r="A163" s="35" t="s">
        <v>54</v>
      </c>
      <c r="E163" s="36" t="s">
        <v>328</v>
      </c>
    </row>
    <row r="164" spans="1:18" x14ac:dyDescent="0.2">
      <c r="A164" s="39" t="s">
        <v>56</v>
      </c>
      <c r="E164" s="38" t="s">
        <v>329</v>
      </c>
    </row>
    <row r="165" spans="1:18" x14ac:dyDescent="0.2">
      <c r="A165" s="25" t="s">
        <v>49</v>
      </c>
      <c r="B165" s="30" t="s">
        <v>330</v>
      </c>
      <c r="C165" s="30" t="s">
        <v>331</v>
      </c>
      <c r="D165" s="25" t="s">
        <v>51</v>
      </c>
      <c r="E165" s="31" t="s">
        <v>332</v>
      </c>
      <c r="F165" s="32" t="s">
        <v>156</v>
      </c>
      <c r="G165" s="33">
        <v>111.15</v>
      </c>
      <c r="H165" s="34">
        <v>0</v>
      </c>
      <c r="I165" s="34">
        <f>ROUND(ROUND(H165,2)*ROUND(G165,3),2)</f>
        <v>0</v>
      </c>
      <c r="J165" s="32" t="s">
        <v>62</v>
      </c>
      <c r="O165">
        <f>(I165*21)/100</f>
        <v>0</v>
      </c>
      <c r="P165" t="s">
        <v>27</v>
      </c>
    </row>
    <row r="166" spans="1:18" x14ac:dyDescent="0.2">
      <c r="A166" s="35" t="s">
        <v>54</v>
      </c>
      <c r="E166" s="36" t="s">
        <v>333</v>
      </c>
    </row>
    <row r="167" spans="1:18" x14ac:dyDescent="0.2">
      <c r="A167" s="39" t="s">
        <v>56</v>
      </c>
      <c r="E167" s="38" t="s">
        <v>334</v>
      </c>
    </row>
    <row r="168" spans="1:18" ht="25.5" x14ac:dyDescent="0.2">
      <c r="A168" s="25" t="s">
        <v>49</v>
      </c>
      <c r="B168" s="30" t="s">
        <v>335</v>
      </c>
      <c r="C168" s="30" t="s">
        <v>336</v>
      </c>
      <c r="D168" s="25" t="s">
        <v>51</v>
      </c>
      <c r="E168" s="31" t="s">
        <v>337</v>
      </c>
      <c r="F168" s="32" t="s">
        <v>156</v>
      </c>
      <c r="G168" s="33">
        <v>113.05</v>
      </c>
      <c r="H168" s="34">
        <v>0</v>
      </c>
      <c r="I168" s="34">
        <f>ROUND(ROUND(H168,2)*ROUND(G168,3),2)</f>
        <v>0</v>
      </c>
      <c r="J168" s="32" t="s">
        <v>62</v>
      </c>
      <c r="O168">
        <f>(I168*21)/100</f>
        <v>0</v>
      </c>
      <c r="P168" t="s">
        <v>27</v>
      </c>
    </row>
    <row r="169" spans="1:18" x14ac:dyDescent="0.2">
      <c r="A169" s="35" t="s">
        <v>54</v>
      </c>
      <c r="E169" s="36" t="s">
        <v>338</v>
      </c>
    </row>
    <row r="170" spans="1:18" x14ac:dyDescent="0.2">
      <c r="A170" s="37" t="s">
        <v>56</v>
      </c>
      <c r="E170" s="38" t="s">
        <v>339</v>
      </c>
    </row>
    <row r="171" spans="1:18" ht="12.75" customHeight="1" x14ac:dyDescent="0.2">
      <c r="A171" s="12" t="s">
        <v>47</v>
      </c>
      <c r="B171" s="12"/>
      <c r="C171" s="41" t="s">
        <v>74</v>
      </c>
      <c r="D171" s="12"/>
      <c r="E171" s="28" t="s">
        <v>340</v>
      </c>
      <c r="F171" s="12"/>
      <c r="G171" s="12"/>
      <c r="H171" s="12"/>
      <c r="I171" s="42">
        <f>0+Q171</f>
        <v>0</v>
      </c>
      <c r="J171" s="12"/>
      <c r="O171">
        <f>0+R171</f>
        <v>0</v>
      </c>
      <c r="Q171">
        <f>0+I172+I175</f>
        <v>0</v>
      </c>
      <c r="R171">
        <f>0+O172+O175</f>
        <v>0</v>
      </c>
    </row>
    <row r="172" spans="1:18" x14ac:dyDescent="0.2">
      <c r="A172" s="25" t="s">
        <v>49</v>
      </c>
      <c r="B172" s="30" t="s">
        <v>341</v>
      </c>
      <c r="C172" s="30" t="s">
        <v>342</v>
      </c>
      <c r="D172" s="25" t="s">
        <v>51</v>
      </c>
      <c r="E172" s="31" t="s">
        <v>343</v>
      </c>
      <c r="F172" s="32" t="s">
        <v>156</v>
      </c>
      <c r="G172" s="33">
        <v>57.4</v>
      </c>
      <c r="H172" s="34">
        <v>0</v>
      </c>
      <c r="I172" s="34">
        <f>ROUND(ROUND(H172,2)*ROUND(G172,3),2)</f>
        <v>0</v>
      </c>
      <c r="J172" s="32" t="s">
        <v>62</v>
      </c>
      <c r="O172">
        <f>(I172*21)/100</f>
        <v>0</v>
      </c>
      <c r="P172" t="s">
        <v>27</v>
      </c>
    </row>
    <row r="173" spans="1:18" x14ac:dyDescent="0.2">
      <c r="A173" s="35" t="s">
        <v>54</v>
      </c>
      <c r="E173" s="36" t="s">
        <v>344</v>
      </c>
    </row>
    <row r="174" spans="1:18" x14ac:dyDescent="0.2">
      <c r="A174" s="39" t="s">
        <v>56</v>
      </c>
      <c r="E174" s="38" t="s">
        <v>345</v>
      </c>
    </row>
    <row r="175" spans="1:18" x14ac:dyDescent="0.2">
      <c r="A175" s="25" t="s">
        <v>49</v>
      </c>
      <c r="B175" s="30" t="s">
        <v>346</v>
      </c>
      <c r="C175" s="30" t="s">
        <v>347</v>
      </c>
      <c r="D175" s="25" t="s">
        <v>51</v>
      </c>
      <c r="E175" s="31" t="s">
        <v>348</v>
      </c>
      <c r="F175" s="32" t="s">
        <v>156</v>
      </c>
      <c r="G175" s="33">
        <v>114.8</v>
      </c>
      <c r="H175" s="34">
        <v>0</v>
      </c>
      <c r="I175" s="34">
        <f>ROUND(ROUND(H175,2)*ROUND(G175,3),2)</f>
        <v>0</v>
      </c>
      <c r="J175" s="32" t="s">
        <v>62</v>
      </c>
      <c r="O175">
        <f>(I175*21)/100</f>
        <v>0</v>
      </c>
      <c r="P175" t="s">
        <v>27</v>
      </c>
    </row>
    <row r="176" spans="1:18" x14ac:dyDescent="0.2">
      <c r="A176" s="35" t="s">
        <v>54</v>
      </c>
      <c r="E176" s="36" t="s">
        <v>349</v>
      </c>
    </row>
    <row r="177" spans="1:18" x14ac:dyDescent="0.2">
      <c r="A177" s="37" t="s">
        <v>56</v>
      </c>
      <c r="E177" s="38" t="s">
        <v>350</v>
      </c>
    </row>
    <row r="178" spans="1:18" ht="12.75" customHeight="1" x14ac:dyDescent="0.2">
      <c r="A178" s="12" t="s">
        <v>47</v>
      </c>
      <c r="B178" s="12"/>
      <c r="C178" s="41" t="s">
        <v>77</v>
      </c>
      <c r="D178" s="12"/>
      <c r="E178" s="28" t="s">
        <v>351</v>
      </c>
      <c r="F178" s="12"/>
      <c r="G178" s="12"/>
      <c r="H178" s="12"/>
      <c r="I178" s="42">
        <f>0+Q178</f>
        <v>0</v>
      </c>
      <c r="J178" s="12"/>
      <c r="O178">
        <f>0+R178</f>
        <v>0</v>
      </c>
      <c r="Q178">
        <f>0+I179</f>
        <v>0</v>
      </c>
      <c r="R178">
        <f>0+O179</f>
        <v>0</v>
      </c>
    </row>
    <row r="179" spans="1:18" x14ac:dyDescent="0.2">
      <c r="A179" s="25" t="s">
        <v>49</v>
      </c>
      <c r="B179" s="30" t="s">
        <v>352</v>
      </c>
      <c r="C179" s="30" t="s">
        <v>353</v>
      </c>
      <c r="D179" s="25" t="s">
        <v>51</v>
      </c>
      <c r="E179" s="31" t="s">
        <v>354</v>
      </c>
      <c r="F179" s="32" t="s">
        <v>180</v>
      </c>
      <c r="G179" s="33">
        <v>22</v>
      </c>
      <c r="H179" s="34">
        <v>0</v>
      </c>
      <c r="I179" s="34">
        <f>ROUND(ROUND(H179,2)*ROUND(G179,3),2)</f>
        <v>0</v>
      </c>
      <c r="J179" s="32" t="s">
        <v>62</v>
      </c>
      <c r="O179">
        <f>(I179*21)/100</f>
        <v>0</v>
      </c>
      <c r="P179" t="s">
        <v>27</v>
      </c>
    </row>
    <row r="180" spans="1:18" x14ac:dyDescent="0.2">
      <c r="A180" s="35" t="s">
        <v>54</v>
      </c>
      <c r="E180" s="36" t="s">
        <v>355</v>
      </c>
    </row>
    <row r="181" spans="1:18" x14ac:dyDescent="0.2">
      <c r="A181" s="37" t="s">
        <v>56</v>
      </c>
      <c r="E181" s="38" t="s">
        <v>356</v>
      </c>
    </row>
    <row r="182" spans="1:18" ht="12.75" customHeight="1" x14ac:dyDescent="0.2">
      <c r="A182" s="12" t="s">
        <v>47</v>
      </c>
      <c r="B182" s="12"/>
      <c r="C182" s="41" t="s">
        <v>42</v>
      </c>
      <c r="D182" s="12"/>
      <c r="E182" s="28" t="s">
        <v>357</v>
      </c>
      <c r="F182" s="12"/>
      <c r="G182" s="12"/>
      <c r="H182" s="12"/>
      <c r="I182" s="42">
        <f>0+Q182</f>
        <v>0</v>
      </c>
      <c r="J182" s="12"/>
      <c r="O182">
        <f>0+R182</f>
        <v>0</v>
      </c>
      <c r="Q182">
        <f>0+I183+I186+I189+I192+I195+I198+I201+I204+I207+I210+I213</f>
        <v>0</v>
      </c>
      <c r="R182">
        <f>0+O183+O186+O189+O192+O195+O198+O201+O204+O207+O210+O213</f>
        <v>0</v>
      </c>
    </row>
    <row r="183" spans="1:18" x14ac:dyDescent="0.2">
      <c r="A183" s="25" t="s">
        <v>49</v>
      </c>
      <c r="B183" s="30" t="s">
        <v>358</v>
      </c>
      <c r="C183" s="30" t="s">
        <v>359</v>
      </c>
      <c r="D183" s="25" t="s">
        <v>51</v>
      </c>
      <c r="E183" s="31" t="s">
        <v>360</v>
      </c>
      <c r="F183" s="32" t="s">
        <v>180</v>
      </c>
      <c r="G183" s="33">
        <v>16</v>
      </c>
      <c r="H183" s="34">
        <v>0</v>
      </c>
      <c r="I183" s="34">
        <f>ROUND(ROUND(H183,2)*ROUND(G183,3),2)</f>
        <v>0</v>
      </c>
      <c r="J183" s="32" t="s">
        <v>62</v>
      </c>
      <c r="O183">
        <f>(I183*21)/100</f>
        <v>0</v>
      </c>
      <c r="P183" t="s">
        <v>27</v>
      </c>
    </row>
    <row r="184" spans="1:18" x14ac:dyDescent="0.2">
      <c r="A184" s="35" t="s">
        <v>54</v>
      </c>
      <c r="E184" s="36" t="s">
        <v>361</v>
      </c>
    </row>
    <row r="185" spans="1:18" x14ac:dyDescent="0.2">
      <c r="A185" s="39" t="s">
        <v>56</v>
      </c>
      <c r="E185" s="38" t="s">
        <v>362</v>
      </c>
    </row>
    <row r="186" spans="1:18" x14ac:dyDescent="0.2">
      <c r="A186" s="25" t="s">
        <v>49</v>
      </c>
      <c r="B186" s="30" t="s">
        <v>363</v>
      </c>
      <c r="C186" s="30" t="s">
        <v>364</v>
      </c>
      <c r="D186" s="25" t="s">
        <v>51</v>
      </c>
      <c r="E186" s="31" t="s">
        <v>365</v>
      </c>
      <c r="F186" s="32" t="s">
        <v>180</v>
      </c>
      <c r="G186" s="33">
        <v>20</v>
      </c>
      <c r="H186" s="34">
        <v>0</v>
      </c>
      <c r="I186" s="34">
        <f>ROUND(ROUND(H186,2)*ROUND(G186,3),2)</f>
        <v>0</v>
      </c>
      <c r="J186" s="32" t="s">
        <v>62</v>
      </c>
      <c r="O186">
        <f>(I186*21)/100</f>
        <v>0</v>
      </c>
      <c r="P186" t="s">
        <v>27</v>
      </c>
    </row>
    <row r="187" spans="1:18" x14ac:dyDescent="0.2">
      <c r="A187" s="35" t="s">
        <v>54</v>
      </c>
      <c r="E187" s="36" t="s">
        <v>366</v>
      </c>
    </row>
    <row r="188" spans="1:18" x14ac:dyDescent="0.2">
      <c r="A188" s="39" t="s">
        <v>56</v>
      </c>
      <c r="E188" s="38" t="s">
        <v>367</v>
      </c>
    </row>
    <row r="189" spans="1:18" ht="25.5" x14ac:dyDescent="0.2">
      <c r="A189" s="25" t="s">
        <v>49</v>
      </c>
      <c r="B189" s="30" t="s">
        <v>368</v>
      </c>
      <c r="C189" s="30" t="s">
        <v>369</v>
      </c>
      <c r="D189" s="25" t="s">
        <v>51</v>
      </c>
      <c r="E189" s="31" t="s">
        <v>370</v>
      </c>
      <c r="F189" s="32" t="s">
        <v>180</v>
      </c>
      <c r="G189" s="33">
        <v>60</v>
      </c>
      <c r="H189" s="34">
        <v>0</v>
      </c>
      <c r="I189" s="34">
        <f>ROUND(ROUND(H189,2)*ROUND(G189,3),2)</f>
        <v>0</v>
      </c>
      <c r="J189" s="32" t="s">
        <v>62</v>
      </c>
      <c r="O189">
        <f>(I189*21)/100</f>
        <v>0</v>
      </c>
      <c r="P189" t="s">
        <v>27</v>
      </c>
    </row>
    <row r="190" spans="1:18" ht="25.5" x14ac:dyDescent="0.2">
      <c r="A190" s="35" t="s">
        <v>54</v>
      </c>
      <c r="E190" s="36" t="s">
        <v>371</v>
      </c>
    </row>
    <row r="191" spans="1:18" x14ac:dyDescent="0.2">
      <c r="A191" s="39" t="s">
        <v>56</v>
      </c>
      <c r="E191" s="38" t="s">
        <v>372</v>
      </c>
    </row>
    <row r="192" spans="1:18" ht="25.5" x14ac:dyDescent="0.2">
      <c r="A192" s="25" t="s">
        <v>49</v>
      </c>
      <c r="B192" s="30" t="s">
        <v>373</v>
      </c>
      <c r="C192" s="30" t="s">
        <v>374</v>
      </c>
      <c r="D192" s="25" t="s">
        <v>51</v>
      </c>
      <c r="E192" s="31" t="s">
        <v>375</v>
      </c>
      <c r="F192" s="32" t="s">
        <v>80</v>
      </c>
      <c r="G192" s="33">
        <v>6</v>
      </c>
      <c r="H192" s="34">
        <v>0</v>
      </c>
      <c r="I192" s="34">
        <f>ROUND(ROUND(H192,2)*ROUND(G192,3),2)</f>
        <v>0</v>
      </c>
      <c r="J192" s="32" t="s">
        <v>62</v>
      </c>
      <c r="O192">
        <f>(I192*21)/100</f>
        <v>0</v>
      </c>
      <c r="P192" t="s">
        <v>27</v>
      </c>
    </row>
    <row r="193" spans="1:16" x14ac:dyDescent="0.2">
      <c r="A193" s="35" t="s">
        <v>54</v>
      </c>
      <c r="E193" s="36" t="s">
        <v>376</v>
      </c>
    </row>
    <row r="194" spans="1:16" x14ac:dyDescent="0.2">
      <c r="A194" s="39" t="s">
        <v>56</v>
      </c>
      <c r="E194" s="38" t="s">
        <v>377</v>
      </c>
    </row>
    <row r="195" spans="1:16" x14ac:dyDescent="0.2">
      <c r="A195" s="25" t="s">
        <v>49</v>
      </c>
      <c r="B195" s="30" t="s">
        <v>378</v>
      </c>
      <c r="C195" s="30" t="s">
        <v>379</v>
      </c>
      <c r="D195" s="25" t="s">
        <v>51</v>
      </c>
      <c r="E195" s="31" t="s">
        <v>380</v>
      </c>
      <c r="F195" s="32" t="s">
        <v>80</v>
      </c>
      <c r="G195" s="33">
        <v>2</v>
      </c>
      <c r="H195" s="34">
        <v>0</v>
      </c>
      <c r="I195" s="34">
        <f>ROUND(ROUND(H195,2)*ROUND(G195,3),2)</f>
        <v>0</v>
      </c>
      <c r="J195" s="32" t="s">
        <v>62</v>
      </c>
      <c r="O195">
        <f>(I195*21)/100</f>
        <v>0</v>
      </c>
      <c r="P195" t="s">
        <v>27</v>
      </c>
    </row>
    <row r="196" spans="1:16" x14ac:dyDescent="0.2">
      <c r="A196" s="35" t="s">
        <v>54</v>
      </c>
      <c r="E196" s="36" t="s">
        <v>381</v>
      </c>
    </row>
    <row r="197" spans="1:16" x14ac:dyDescent="0.2">
      <c r="A197" s="39" t="s">
        <v>56</v>
      </c>
      <c r="E197" s="38" t="s">
        <v>382</v>
      </c>
    </row>
    <row r="198" spans="1:16" ht="25.5" x14ac:dyDescent="0.2">
      <c r="A198" s="25" t="s">
        <v>49</v>
      </c>
      <c r="B198" s="30" t="s">
        <v>383</v>
      </c>
      <c r="C198" s="30" t="s">
        <v>384</v>
      </c>
      <c r="D198" s="25" t="s">
        <v>51</v>
      </c>
      <c r="E198" s="31" t="s">
        <v>385</v>
      </c>
      <c r="F198" s="32" t="s">
        <v>156</v>
      </c>
      <c r="G198" s="33">
        <v>12.5</v>
      </c>
      <c r="H198" s="34">
        <v>0</v>
      </c>
      <c r="I198" s="34">
        <f>ROUND(ROUND(H198,2)*ROUND(G198,3),2)</f>
        <v>0</v>
      </c>
      <c r="J198" s="32" t="s">
        <v>62</v>
      </c>
      <c r="O198">
        <f>(I198*21)/100</f>
        <v>0</v>
      </c>
      <c r="P198" t="s">
        <v>27</v>
      </c>
    </row>
    <row r="199" spans="1:16" x14ac:dyDescent="0.2">
      <c r="A199" s="35" t="s">
        <v>54</v>
      </c>
      <c r="E199" s="36" t="s">
        <v>51</v>
      </c>
    </row>
    <row r="200" spans="1:16" x14ac:dyDescent="0.2">
      <c r="A200" s="39" t="s">
        <v>56</v>
      </c>
      <c r="E200" s="38" t="s">
        <v>386</v>
      </c>
    </row>
    <row r="201" spans="1:16" ht="25.5" x14ac:dyDescent="0.2">
      <c r="A201" s="25" t="s">
        <v>49</v>
      </c>
      <c r="B201" s="30" t="s">
        <v>387</v>
      </c>
      <c r="C201" s="30" t="s">
        <v>388</v>
      </c>
      <c r="D201" s="25" t="s">
        <v>51</v>
      </c>
      <c r="E201" s="31" t="s">
        <v>389</v>
      </c>
      <c r="F201" s="32" t="s">
        <v>156</v>
      </c>
      <c r="G201" s="33">
        <v>12.5</v>
      </c>
      <c r="H201" s="34">
        <v>0</v>
      </c>
      <c r="I201" s="34">
        <f>ROUND(ROUND(H201,2)*ROUND(G201,3),2)</f>
        <v>0</v>
      </c>
      <c r="J201" s="32" t="s">
        <v>62</v>
      </c>
      <c r="O201">
        <f>(I201*21)/100</f>
        <v>0</v>
      </c>
      <c r="P201" t="s">
        <v>27</v>
      </c>
    </row>
    <row r="202" spans="1:16" x14ac:dyDescent="0.2">
      <c r="A202" s="35" t="s">
        <v>54</v>
      </c>
      <c r="E202" s="36" t="s">
        <v>51</v>
      </c>
    </row>
    <row r="203" spans="1:16" x14ac:dyDescent="0.2">
      <c r="A203" s="39" t="s">
        <v>56</v>
      </c>
      <c r="E203" s="38" t="s">
        <v>386</v>
      </c>
    </row>
    <row r="204" spans="1:16" x14ac:dyDescent="0.2">
      <c r="A204" s="25" t="s">
        <v>49</v>
      </c>
      <c r="B204" s="30" t="s">
        <v>390</v>
      </c>
      <c r="C204" s="30" t="s">
        <v>391</v>
      </c>
      <c r="D204" s="25" t="s">
        <v>51</v>
      </c>
      <c r="E204" s="31" t="s">
        <v>392</v>
      </c>
      <c r="F204" s="32" t="s">
        <v>180</v>
      </c>
      <c r="G204" s="33">
        <v>8.5</v>
      </c>
      <c r="H204" s="34">
        <v>0</v>
      </c>
      <c r="I204" s="34">
        <f>ROUND(ROUND(H204,2)*ROUND(G204,3),2)</f>
        <v>0</v>
      </c>
      <c r="J204" s="32" t="s">
        <v>62</v>
      </c>
      <c r="O204">
        <f>(I204*21)/100</f>
        <v>0</v>
      </c>
      <c r="P204" t="s">
        <v>27</v>
      </c>
    </row>
    <row r="205" spans="1:16" x14ac:dyDescent="0.2">
      <c r="A205" s="35" t="s">
        <v>54</v>
      </c>
      <c r="E205" s="36" t="s">
        <v>181</v>
      </c>
    </row>
    <row r="206" spans="1:16" x14ac:dyDescent="0.2">
      <c r="A206" s="39" t="s">
        <v>56</v>
      </c>
      <c r="E206" s="38" t="s">
        <v>182</v>
      </c>
    </row>
    <row r="207" spans="1:16" x14ac:dyDescent="0.2">
      <c r="A207" s="25" t="s">
        <v>49</v>
      </c>
      <c r="B207" s="30" t="s">
        <v>393</v>
      </c>
      <c r="C207" s="30" t="s">
        <v>394</v>
      </c>
      <c r="D207" s="25" t="s">
        <v>51</v>
      </c>
      <c r="E207" s="31" t="s">
        <v>395</v>
      </c>
      <c r="F207" s="32" t="s">
        <v>122</v>
      </c>
      <c r="G207" s="33">
        <v>59</v>
      </c>
      <c r="H207" s="34">
        <v>0</v>
      </c>
      <c r="I207" s="34">
        <f>ROUND(ROUND(H207,2)*ROUND(G207,3),2)</f>
        <v>0</v>
      </c>
      <c r="J207" s="32" t="s">
        <v>62</v>
      </c>
      <c r="O207">
        <f>(I207*21)/100</f>
        <v>0</v>
      </c>
      <c r="P207" t="s">
        <v>27</v>
      </c>
    </row>
    <row r="208" spans="1:16" x14ac:dyDescent="0.2">
      <c r="A208" s="35" t="s">
        <v>54</v>
      </c>
      <c r="E208" s="36" t="s">
        <v>161</v>
      </c>
    </row>
    <row r="209" spans="1:16" ht="38.25" x14ac:dyDescent="0.2">
      <c r="A209" s="39" t="s">
        <v>56</v>
      </c>
      <c r="E209" s="38" t="s">
        <v>396</v>
      </c>
    </row>
    <row r="210" spans="1:16" x14ac:dyDescent="0.2">
      <c r="A210" s="25" t="s">
        <v>49</v>
      </c>
      <c r="B210" s="30" t="s">
        <v>397</v>
      </c>
      <c r="C210" s="30" t="s">
        <v>398</v>
      </c>
      <c r="D210" s="25" t="s">
        <v>51</v>
      </c>
      <c r="E210" s="31" t="s">
        <v>399</v>
      </c>
      <c r="F210" s="32" t="s">
        <v>122</v>
      </c>
      <c r="G210" s="33">
        <v>2.68</v>
      </c>
      <c r="H210" s="34">
        <v>0</v>
      </c>
      <c r="I210" s="34">
        <f>ROUND(ROUND(H210,2)*ROUND(G210,3),2)</f>
        <v>0</v>
      </c>
      <c r="J210" s="32" t="s">
        <v>62</v>
      </c>
      <c r="O210">
        <f>(I210*21)/100</f>
        <v>0</v>
      </c>
      <c r="P210" t="s">
        <v>27</v>
      </c>
    </row>
    <row r="211" spans="1:16" x14ac:dyDescent="0.2">
      <c r="A211" s="35" t="s">
        <v>54</v>
      </c>
      <c r="E211" s="36" t="s">
        <v>161</v>
      </c>
    </row>
    <row r="212" spans="1:16" ht="38.25" x14ac:dyDescent="0.2">
      <c r="A212" s="39" t="s">
        <v>56</v>
      </c>
      <c r="E212" s="38" t="s">
        <v>400</v>
      </c>
    </row>
    <row r="213" spans="1:16" x14ac:dyDescent="0.2">
      <c r="A213" s="25" t="s">
        <v>49</v>
      </c>
      <c r="B213" s="30" t="s">
        <v>401</v>
      </c>
      <c r="C213" s="30" t="s">
        <v>402</v>
      </c>
      <c r="D213" s="25" t="s">
        <v>51</v>
      </c>
      <c r="E213" s="31" t="s">
        <v>403</v>
      </c>
      <c r="F213" s="32" t="s">
        <v>122</v>
      </c>
      <c r="G213" s="33">
        <v>13.66</v>
      </c>
      <c r="H213" s="34">
        <v>0</v>
      </c>
      <c r="I213" s="34">
        <f>ROUND(ROUND(H213,2)*ROUND(G213,3),2)</f>
        <v>0</v>
      </c>
      <c r="J213" s="32" t="s">
        <v>62</v>
      </c>
      <c r="O213">
        <f>(I213*21)/100</f>
        <v>0</v>
      </c>
      <c r="P213" t="s">
        <v>27</v>
      </c>
    </row>
    <row r="214" spans="1:16" x14ac:dyDescent="0.2">
      <c r="A214" s="35" t="s">
        <v>54</v>
      </c>
      <c r="E214" s="36" t="s">
        <v>161</v>
      </c>
    </row>
    <row r="215" spans="1:16" ht="38.25" x14ac:dyDescent="0.2">
      <c r="A215" s="37" t="s">
        <v>56</v>
      </c>
      <c r="E215" s="38" t="s">
        <v>404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SO 000_SO 000</vt:lpstr>
      <vt:lpstr>SO 180_SO 180</vt:lpstr>
      <vt:lpstr>SO 201_SO 201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VDO</cp:lastModifiedBy>
  <dcterms:modified xsi:type="dcterms:W3CDTF">2022-02-24T14:23:34Z</dcterms:modified>
  <cp:category/>
  <cp:contentStatus/>
</cp:coreProperties>
</file>