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66925"/>
  <bookViews>
    <workbookView xWindow="0" yWindow="0" windowWidth="28800" windowHeight="12225" activeTab="0"/>
  </bookViews>
  <sheets>
    <sheet name="Rozpočet konektivita celkem" sheetId="5" r:id="rId1"/>
    <sheet name="Microsoft" sheetId="2" r:id="rId2"/>
    <sheet name="Cisco" sheetId="3" r:id="rId3"/>
    <sheet name="Servery a ostatní SW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<sst xmlns="http://schemas.openxmlformats.org/spreadsheetml/2006/main" count="406" uniqueCount="215">
  <si>
    <t>SERVER SYSTEM R2224WFTZSR/SINGLE IN</t>
  </si>
  <si>
    <t>INTEL Xeon Silver 4215 (8-core) 2.5GHZ</t>
  </si>
  <si>
    <t>32GB DDR4-2666MHZ ECC REG CL19/DIMM 2RX4 MICRON E IDT</t>
  </si>
  <si>
    <t>NETWORK CONNECTION OCP X527-DA2/X527DA2OCPG1P5</t>
  </si>
  <si>
    <t>INTEL ETHERNET I350 T2 V2 SVR/ADAPTER RJ45 PCI-E</t>
  </si>
  <si>
    <t>ACCESSORY AXX1300TCRPS</t>
  </si>
  <si>
    <t>RAID CONTROLLER RMSP3AD160F</t>
  </si>
  <si>
    <t xml:space="preserve">BACKUP ACCESSORY AXXRMFBU7 </t>
  </si>
  <si>
    <t>BRACKET KIT AWTAUXBBUBKT</t>
  </si>
  <si>
    <t>EXOS 10E2400 2.4TB 512E/4K/2.5IN 10KRPM SAS 256MB 16GB MLC</t>
  </si>
  <si>
    <t>ALLEGRO 14 600GB SAS 12GB/S/2.5IN 128MB CACHE 15K RPM</t>
  </si>
  <si>
    <t>RAID CONTROLLER RS3DC040</t>
  </si>
  <si>
    <t>SPARE RISER A2UL16RISER2</t>
  </si>
  <si>
    <t>ACCESSORY A2UREARHSDK2</t>
  </si>
  <si>
    <t>CABLE KIT AXXCBL800HDHD</t>
  </si>
  <si>
    <t>CABLE KIT AXXCBL950HDHD</t>
  </si>
  <si>
    <t>SYSTEM MANAGEMENT MODULE/AXXRMM4LITE2</t>
  </si>
  <si>
    <t>ACCESSORY AXXTPMENC8</t>
  </si>
  <si>
    <t>2/4U PREMIUM RAIL AXXFULLRAIL/WITH CMA SUPPORT</t>
  </si>
  <si>
    <t>CABLE MGMT ARM AXXCMA2</t>
  </si>
  <si>
    <t>Windows Server DataCecter Core 2022 SNGL OLP 16Lic NL EDU CoreLic Qlfd</t>
  </si>
  <si>
    <t>Exchange Server Standard 2019 OLP NL EDU</t>
  </si>
  <si>
    <t>Exchange Standard CAL 2019 OLP NL EDU USER</t>
  </si>
  <si>
    <t>Exchange Standard CAL 2019 OLP NL EDU DEVICE</t>
  </si>
  <si>
    <t>ExchgEntCAL 2019 SNGL OLP NL EDU UsrCAL woSrvcs</t>
  </si>
  <si>
    <t>SQLSvrEntCore 2022 SNGL OLP 2Lic NL EDU CoreLic Qlfd</t>
  </si>
  <si>
    <t>Win Server CAL 2022 SNGL OLP NL EDU USER CAL</t>
  </si>
  <si>
    <t>Win Server CAL 2022 SNGL OLP NL EDU DEVICE CAL</t>
  </si>
  <si>
    <t>Win Remote Desktop Svcs CAL 2022 OLP NL EDU UsrCAL</t>
  </si>
  <si>
    <t>SharePointSvr 2022 SNGL OLP NL EDU</t>
  </si>
  <si>
    <t>SharePointStdCAL 2019 SNGL OLP NL EDU DvcCAL</t>
  </si>
  <si>
    <t>SharePointStdCAL 2019 SNGL OLP NL EDU UsrCAL</t>
  </si>
  <si>
    <t>MICROSOFT</t>
  </si>
  <si>
    <t>Počet ks</t>
  </si>
  <si>
    <t>Specifikace</t>
  </si>
  <si>
    <t>Celková cena</t>
  </si>
  <si>
    <t/>
  </si>
  <si>
    <t>Part Number</t>
  </si>
  <si>
    <t>Description</t>
  </si>
  <si>
    <t>Service Duration (Months)</t>
  </si>
  <si>
    <t>Estimated Lead Time (Days)</t>
  </si>
  <si>
    <t>Unit List Price</t>
  </si>
  <si>
    <t>Pricing Term</t>
  </si>
  <si>
    <t>Qty</t>
  </si>
  <si>
    <t>Unit Net Price</t>
  </si>
  <si>
    <t>Disc(%)</t>
  </si>
  <si>
    <t>Extended Net Price</t>
  </si>
  <si>
    <t>C9407R-96U-BNDL-A</t>
  </si>
  <si>
    <t>Catalyst 9400 Series 7 slot, Sup, 2xC9400-LC-48U, DNA-A LIC</t>
  </si>
  <si>
    <t>---</t>
  </si>
  <si>
    <t>CON-SNT-C9407R9A</t>
  </si>
  <si>
    <t>SNTC-8X5XNBD Catalyst 9400 Series 7 slot, Sup, 2xC940</t>
  </si>
  <si>
    <t>N/A</t>
  </si>
  <si>
    <t>C9400-NW-A</t>
  </si>
  <si>
    <t>Cisco Catalyst 9400 Network Advantage License</t>
  </si>
  <si>
    <t>C9400-S-BLANK</t>
  </si>
  <si>
    <t>Cisco Catalyst 9400 Series Slot Blank Cover</t>
  </si>
  <si>
    <t>C9400-PWR-BLANK</t>
  </si>
  <si>
    <t>Cisco Catalyst 9400 Series  Power Supply Blank Cover</t>
  </si>
  <si>
    <t>S9400UK9-1610</t>
  </si>
  <si>
    <t>Cisco Catalyst 9400 XE 16.10 UNIVERSAL</t>
  </si>
  <si>
    <t>C9400-PWR-3200AC</t>
  </si>
  <si>
    <t>Cisco Catalyst 9400 Series 3200W AC Power Supply</t>
  </si>
  <si>
    <t>CAB-CEE77-C19-EU</t>
  </si>
  <si>
    <t>CEE 7/7 to IEC-C19 13ft Europe</t>
  </si>
  <si>
    <t>CAB-CON-C9K-RJ45</t>
  </si>
  <si>
    <t>Console Cable 6ft with RJ-45-to-RJ-45</t>
  </si>
  <si>
    <t>C9400-DNA-A</t>
  </si>
  <si>
    <t>Cisco Catalyst 9400 DNA Advantage Term License</t>
  </si>
  <si>
    <t>C9400-DNA-A-5Y</t>
  </si>
  <si>
    <t>Cisco Catalyst 9400 DNA Advantage - 5 Year License</t>
  </si>
  <si>
    <t>C9400-SSD-240GB</t>
  </si>
  <si>
    <t>Cisco Catalyst 9400 Series 240GB M2 SATA memory (Supervisor)</t>
  </si>
  <si>
    <t>C9400-LC-48U-B</t>
  </si>
  <si>
    <t>Cisco Catalyst 9400 Series 2xC9400-LC-48U for Bundle Select</t>
  </si>
  <si>
    <t>C9400-LC-48U</t>
  </si>
  <si>
    <t>Cisco Catalyst 9400 Series 48-Port UPOE 10/100/1000 (RJ-45)</t>
  </si>
  <si>
    <t>C9400-LC-48T</t>
  </si>
  <si>
    <t>Cisco Catalyst 9400 Series 48-Port 10/100/1000 (RJ-45)</t>
  </si>
  <si>
    <t>C9400-SUP-1-B</t>
  </si>
  <si>
    <t>Cisco Catalyst 9400 Series Supervisor-1 Bundle Select Option</t>
  </si>
  <si>
    <t>C9400-SUP-1</t>
  </si>
  <si>
    <t>Cisco Catalyst 9400 Series Supervisor 1 Module</t>
  </si>
  <si>
    <t>SFP-10G-LR-S=</t>
  </si>
  <si>
    <t>10GBASE-LR SFP Module, Enterprise-Class</t>
  </si>
  <si>
    <t>C9200L-48T-4X-E</t>
  </si>
  <si>
    <t>Catalyst 9200L 48-port data, 4 x 10G ,Network Essentials</t>
  </si>
  <si>
    <t>CON-SNT-C920L4XE</t>
  </si>
  <si>
    <t>SNTC-8X5XNBD Catalyst 9200L 48-port data, 4 x 10G ,Ne</t>
  </si>
  <si>
    <t>C9200L-NW-E-48</t>
  </si>
  <si>
    <t>C9200L Network Essentials, 48-port license</t>
  </si>
  <si>
    <t>CAB-TA-EU</t>
  </si>
  <si>
    <t>Europe AC Type A Power Cable</t>
  </si>
  <si>
    <t>PWR-C5-BLANK</t>
  </si>
  <si>
    <t>Config 5 Power Supply Blank</t>
  </si>
  <si>
    <t>C9200L-DNA-E-48</t>
  </si>
  <si>
    <t>C9200L Cisco DNA Essentials, 48-port Term license</t>
  </si>
  <si>
    <t>C9200L-DNA-E-48-5Y</t>
  </si>
  <si>
    <t>C9200L Cisco DNA Essentials, 48-port, 5 Year Term license</t>
  </si>
  <si>
    <t>C9200L-STACK-KIT</t>
  </si>
  <si>
    <t>Cisco Catalyst 9200L Stack Module</t>
  </si>
  <si>
    <t>C9200-STACK</t>
  </si>
  <si>
    <t>Catalyst 9200 Stack Module</t>
  </si>
  <si>
    <t>STACK-T4-50CM</t>
  </si>
  <si>
    <t>50CM Type 4 Stacking Cable</t>
  </si>
  <si>
    <t>C9200L-24P-4G-E</t>
  </si>
  <si>
    <t>Catalyst 9200L 24-port PoE+, 4 x 1G, Network Essentials</t>
  </si>
  <si>
    <t>CON-SNT-C920L24G</t>
  </si>
  <si>
    <t>SNTC-8X5XNBD Catalyst 9200L 24-port PoE+, 4 x 1G, Net</t>
  </si>
  <si>
    <t>C9200L-NW-E-24</t>
  </si>
  <si>
    <t>C9200L Network Essentials, 24-port license</t>
  </si>
  <si>
    <t>C9200L-DNA-E-24</t>
  </si>
  <si>
    <t>C9200L Cisco DNA Essentials, 24-port Term license</t>
  </si>
  <si>
    <t>C9200L-DNA-E-24-5Y</t>
  </si>
  <si>
    <t>C9200L Cisco DNA Essentials, 24-port, 5 Year Term license</t>
  </si>
  <si>
    <t>C9200L-48T-4G-E</t>
  </si>
  <si>
    <t>Catalyst 9200L 48-port data, 4 x 1G, Network Essentials</t>
  </si>
  <si>
    <t>CON-SNT-C920L48E</t>
  </si>
  <si>
    <t>SNTC-8X5XNBD Catalyst 9200L 48-port data, 4 x 1G, Net</t>
  </si>
  <si>
    <t>C9800-40-K9</t>
  </si>
  <si>
    <t>Cisco Catalyst 9800-40 Wireless Controller</t>
  </si>
  <si>
    <t>CON-SNT-C98004KA</t>
  </si>
  <si>
    <t>SNTC-8X5XNBD Cisco Catalyst 9800-40 Wireless Controll</t>
  </si>
  <si>
    <t>LIC-C9800-DTLS-K9</t>
  </si>
  <si>
    <t>Cisco Catalyst 9800 Series Wireless Controller DTLS License</t>
  </si>
  <si>
    <t>SC980040K9-1610</t>
  </si>
  <si>
    <t>C9800-PWR-BLANK</t>
  </si>
  <si>
    <t>Cisco 9800 Wireless Controller PS Blank</t>
  </si>
  <si>
    <t>C9800-AC-750W-R</t>
  </si>
  <si>
    <t>Cisco Catalyst 9800-40 750W AC Power Supply, Reverse Air</t>
  </si>
  <si>
    <t>CAB-ACE</t>
  </si>
  <si>
    <t>AC Power Cord (Europe), C13, CEE 7, 1.5M</t>
  </si>
  <si>
    <t>C9800-AC-750W-R=</t>
  </si>
  <si>
    <t>CAB-ACE=</t>
  </si>
  <si>
    <t>AIR-AP2802E-E-K9</t>
  </si>
  <si>
    <t>802.11ac W2 AP w/CA; 4x4:3; Ext Ant; 2xGbE, E Domain</t>
  </si>
  <si>
    <t>CON-SNT-AIRAP2K0</t>
  </si>
  <si>
    <t>SNTC-8X5XNBD 802.11ac W2 AP w/CA;</t>
  </si>
  <si>
    <t>WLC-AP-T</t>
  </si>
  <si>
    <t>Aironet AP License Term Licenses</t>
  </si>
  <si>
    <t>WLC-AP-T-5Y</t>
  </si>
  <si>
    <t>Aironet AP License 5 Year Term License</t>
  </si>
  <si>
    <t>PI-LFAS-AP-T</t>
  </si>
  <si>
    <t>Prime AP Term Licenses</t>
  </si>
  <si>
    <t>PI-LFAS-AP-T-5Y</t>
  </si>
  <si>
    <t>PI Dev Lic for Lifecycle &amp; Assurance Term 5Y</t>
  </si>
  <si>
    <t>AIR-AP-T-RAIL-R</t>
  </si>
  <si>
    <t>Ceiling Grid Clip for Aironet APs - Recessed Mount (Default)</t>
  </si>
  <si>
    <t>AIR-AP-BRACKET-1</t>
  </si>
  <si>
    <t>802.11 AP Low Profile Mounting Bracket (Default)</t>
  </si>
  <si>
    <t>SW2802-CAPWAP-K9</t>
  </si>
  <si>
    <t>Cisco Aironet 2800 Series CAPWAP Software Image</t>
  </si>
  <si>
    <t>AIR-DNA-E</t>
  </si>
  <si>
    <t>Aironet CISCO DNA Essentials Term Licenses</t>
  </si>
  <si>
    <t>AIR-DNA-E-5Y</t>
  </si>
  <si>
    <t>Aironet CISCO DNA Essentials 5 Year Term License</t>
  </si>
  <si>
    <t>AIR-DNA-NWSTACK-E</t>
  </si>
  <si>
    <t>AIR CISCO DNA Perpetual Network Stack</t>
  </si>
  <si>
    <t>AIR-DNA-E-T</t>
  </si>
  <si>
    <t>AIR-DNA-E-T-5Y</t>
  </si>
  <si>
    <t>AIR-ANT2524DW-R</t>
  </si>
  <si>
    <t>2.4 GHz 2 dBi/5 GHz 4 dBi Dipole Ant., White, RP-TNC</t>
  </si>
  <si>
    <t>CISCO</t>
  </si>
  <si>
    <t>Servis a instalace</t>
  </si>
  <si>
    <t>Předplatné, licence</t>
  </si>
  <si>
    <t>Počet</t>
  </si>
  <si>
    <t>Položka</t>
  </si>
  <si>
    <t>SW pro zálohování</t>
  </si>
  <si>
    <t>Open-E DSS V7 unlimited Elektronická licence</t>
  </si>
  <si>
    <t>SYSTEM RECOVERY VIRTUAL ED WIN 1 HOST SERVER ONPREMISE STANDARD LICENSE + ESSENTIAL MAINTENANCE BUNDLE EXPIRED MAINT UPG INITIAL 12MO EDU</t>
  </si>
  <si>
    <t>SW Sophos</t>
  </si>
  <si>
    <t>SW pro ŠVP</t>
  </si>
  <si>
    <t>Antivirové řešení</t>
  </si>
  <si>
    <t>SERVERY</t>
  </si>
  <si>
    <t>1.</t>
  </si>
  <si>
    <t>2.</t>
  </si>
  <si>
    <t>3.</t>
  </si>
  <si>
    <t>4.</t>
  </si>
  <si>
    <t>Záložní zdroj</t>
  </si>
  <si>
    <t>DPH</t>
  </si>
  <si>
    <t>Cena vč. DPH</t>
  </si>
  <si>
    <t>Celkem</t>
  </si>
  <si>
    <t>Technická specifikace: Sophos UTM with Sandboxing, vstupní ochrana pro síť firewall, licence na 3 roky.</t>
  </si>
  <si>
    <t>Technická specifikace: Systém Smile umožnuje tvorbu a aktualizaci ŠVP. Síťová licence pro SŠ. Moduly ŠVP a tematické plány.</t>
  </si>
  <si>
    <t>Záložní zdroj serverů - 2 kusy</t>
  </si>
  <si>
    <t>Technická specifikace: GravityZone Business Security Enterprise, licence na 3 roky pro 200 stanic, včetně ochrany emailu a smtp brány</t>
  </si>
  <si>
    <t>Technická specifikace: APC Smart-UPS 3000VA LCD RM 2U - černá, 2,7 kW, hloubka 68 cm + AP9631</t>
  </si>
  <si>
    <t>Další SW a zálohování</t>
  </si>
  <si>
    <t>Microsoft</t>
  </si>
  <si>
    <t>Produkt značky Microsoft - nutné vzhledem ke stávajícím licencím, produktům a zařízením ve škole - zachování kompatibility se současnými programy ve škole.</t>
  </si>
  <si>
    <t>Produkt značky CISCO - nutné vzhledem ke stávajícím licencím a zařízením ve škole - zachování kompatibility se současnými programy ve škole.</t>
  </si>
  <si>
    <t>Cena v Kč vč. DPH</t>
  </si>
  <si>
    <t>Kurz Kč za 1 USD</t>
  </si>
  <si>
    <t>Ceny v dolarech (USD)</t>
  </si>
  <si>
    <t>Cena za jednotku v Kč bez DPH</t>
  </si>
  <si>
    <t>Cena celkem v Kč bez DPH</t>
  </si>
  <si>
    <t>Cena celkem v Kč vč. DPH</t>
  </si>
  <si>
    <t>Učebny a instalace</t>
  </si>
  <si>
    <t>Cena v Kč bez DPH</t>
  </si>
  <si>
    <t xml:space="preserve">Cena v Kč vč. DPH </t>
  </si>
  <si>
    <t>Cisco</t>
  </si>
  <si>
    <t>Cena za vše bez DPH</t>
  </si>
  <si>
    <t>Celkem cena v Kč</t>
  </si>
  <si>
    <t>Celkem cena v Kč vč DPH</t>
  </si>
  <si>
    <t>Celkem cena v USD</t>
  </si>
  <si>
    <t>USD/za jednotku</t>
  </si>
  <si>
    <t>Celkem za 3 ks SERVERY</t>
  </si>
  <si>
    <t>CENA CELKEM ZA 1 SERVER</t>
  </si>
  <si>
    <t>Celkem za další SW a zálohování</t>
  </si>
  <si>
    <t>Ostatní SW</t>
  </si>
  <si>
    <t>Servery 3 ks</t>
  </si>
  <si>
    <t>Cena bez DPH</t>
  </si>
  <si>
    <t>Rozpočet celkem</t>
  </si>
  <si>
    <t>Technická specifikace nutná vzhledem ke stávajícím licencím, produktům a zařízením ve škole - zachování kompatibility se současnými programy ve škole.</t>
  </si>
  <si>
    <t>Souhrn položek KONEKTIVITA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</si>
</sst>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9"/>
      <name val="Helvetica"/>
      <family val="2"/>
    </font>
    <font>
      <b/>
      <sz val="9"/>
      <name val="Helvetica"/>
      <family val="2"/>
    </font>
    <font>
      <sz val="11"/>
      <color rgb="FF000000"/>
      <name val="Calibri"/>
      <family val="2"/>
    </font>
    <font>
      <sz val="10"/>
      <color rgb="FF000000"/>
      <name val="Courier New"/>
      <family val="1"/>
    </font>
    <font>
      <sz val="9"/>
      <color rgb="FFFF0000"/>
      <name val="Helvetica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8" tint="-0.4999699890613556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/>
    <xf numFmtId="0" fontId="3" fillId="0" borderId="1" xfId="0" applyFont="1" applyBorder="1"/>
    <xf numFmtId="0" fontId="0" fillId="0" borderId="2" xfId="0" applyBorder="1"/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165" fontId="0" fillId="0" borderId="0" xfId="0" applyNumberFormat="1"/>
    <xf numFmtId="0" fontId="5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4" fontId="0" fillId="0" borderId="9" xfId="0" applyNumberFormat="1" applyBorder="1"/>
    <xf numFmtId="4" fontId="0" fillId="0" borderId="10" xfId="0" applyNumberFormat="1" applyBorder="1"/>
    <xf numFmtId="0" fontId="0" fillId="0" borderId="11" xfId="0" applyBorder="1" applyAlignment="1">
      <alignment horizontal="center"/>
    </xf>
    <xf numFmtId="4" fontId="0" fillId="0" borderId="1" xfId="0" applyNumberFormat="1" applyBorder="1"/>
    <xf numFmtId="4" fontId="0" fillId="0" borderId="12" xfId="0" applyNumberFormat="1" applyBorder="1"/>
    <xf numFmtId="4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9" fontId="0" fillId="0" borderId="1" xfId="0" applyNumberFormat="1" applyBorder="1"/>
    <xf numFmtId="0" fontId="5" fillId="0" borderId="0" xfId="0" applyFont="1" applyAlignment="1">
      <alignment horizontal="right"/>
    </xf>
    <xf numFmtId="165" fontId="2" fillId="3" borderId="17" xfId="0" applyNumberFormat="1" applyFont="1" applyFill="1" applyBorder="1"/>
    <xf numFmtId="4" fontId="14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0" fillId="0" borderId="1" xfId="0" applyNumberFormat="1" applyBorder="1"/>
    <xf numFmtId="2" fontId="6" fillId="0" borderId="1" xfId="0" applyNumberFormat="1" applyFont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/>
    <xf numFmtId="166" fontId="0" fillId="0" borderId="1" xfId="0" applyNumberForma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0" fillId="0" borderId="18" xfId="0" applyBorder="1"/>
    <xf numFmtId="2" fontId="0" fillId="0" borderId="12" xfId="0" applyNumberFormat="1" applyBorder="1"/>
    <xf numFmtId="0" fontId="0" fillId="0" borderId="19" xfId="0" applyBorder="1"/>
    <xf numFmtId="0" fontId="3" fillId="0" borderId="20" xfId="0" applyFont="1" applyBorder="1"/>
    <xf numFmtId="166" fontId="0" fillId="0" borderId="20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0" fontId="2" fillId="5" borderId="22" xfId="0" applyFont="1" applyFill="1" applyBorder="1" applyAlignment="1">
      <alignment/>
    </xf>
    <xf numFmtId="165" fontId="2" fillId="5" borderId="23" xfId="0" applyNumberFormat="1" applyFont="1" applyFill="1" applyBorder="1"/>
    <xf numFmtId="0" fontId="2" fillId="5" borderId="24" xfId="0" applyFont="1" applyFill="1" applyBorder="1" applyAlignment="1">
      <alignment/>
    </xf>
    <xf numFmtId="0" fontId="17" fillId="0" borderId="0" xfId="0" applyFont="1"/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2" fillId="0" borderId="1" xfId="0" applyNumberFormat="1" applyFont="1" applyBorder="1"/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0" fillId="0" borderId="29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0" fontId="11" fillId="0" borderId="24" xfId="0" applyFont="1" applyFill="1" applyBorder="1" applyAlignment="1">
      <alignment vertical="center" wrapText="1"/>
    </xf>
    <xf numFmtId="4" fontId="0" fillId="0" borderId="26" xfId="0" applyNumberFormat="1" applyBorder="1"/>
    <xf numFmtId="4" fontId="0" fillId="0" borderId="17" xfId="0" applyNumberFormat="1" applyBorder="1"/>
    <xf numFmtId="0" fontId="16" fillId="4" borderId="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4" fontId="0" fillId="5" borderId="28" xfId="0" applyNumberFormat="1" applyFill="1" applyBorder="1"/>
    <xf numFmtId="4" fontId="0" fillId="0" borderId="28" xfId="0" applyNumberFormat="1" applyFont="1" applyFill="1" applyBorder="1" applyAlignment="1">
      <alignment vertical="center" wrapText="1"/>
    </xf>
    <xf numFmtId="9" fontId="0" fillId="6" borderId="32" xfId="0" applyNumberFormat="1" applyFill="1" applyBorder="1"/>
    <xf numFmtId="9" fontId="0" fillId="7" borderId="32" xfId="0" applyNumberFormat="1" applyFill="1" applyBorder="1"/>
    <xf numFmtId="9" fontId="0" fillId="8" borderId="9" xfId="0" applyNumberFormat="1" applyFill="1" applyBorder="1" applyAlignment="1">
      <alignment vertical="center"/>
    </xf>
    <xf numFmtId="9" fontId="0" fillId="4" borderId="32" xfId="0" applyNumberFormat="1" applyFill="1" applyBorder="1"/>
    <xf numFmtId="9" fontId="3" fillId="9" borderId="1" xfId="0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9" fontId="3" fillId="9" borderId="1" xfId="0" applyNumberFormat="1" applyFont="1" applyFill="1" applyBorder="1"/>
    <xf numFmtId="0" fontId="3" fillId="9" borderId="35" xfId="0" applyFont="1" applyFill="1" applyBorder="1"/>
    <xf numFmtId="0" fontId="13" fillId="9" borderId="35" xfId="0" applyFont="1" applyFill="1" applyBorder="1" applyAlignment="1">
      <alignment wrapText="1"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15" fillId="6" borderId="38" xfId="0" applyFont="1" applyFill="1" applyBorder="1"/>
    <xf numFmtId="0" fontId="15" fillId="7" borderId="38" xfId="0" applyFont="1" applyFill="1" applyBorder="1"/>
    <xf numFmtId="0" fontId="15" fillId="4" borderId="38" xfId="0" applyFont="1" applyFill="1" applyBorder="1"/>
    <xf numFmtId="0" fontId="23" fillId="8" borderId="39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1" fillId="9" borderId="19" xfId="0" applyFont="1" applyFill="1" applyBorder="1" applyAlignment="1">
      <alignment/>
    </xf>
    <xf numFmtId="9" fontId="0" fillId="3" borderId="28" xfId="0" applyNumberFormat="1" applyFont="1" applyFill="1" applyBorder="1" applyAlignment="1">
      <alignment/>
    </xf>
    <xf numFmtId="165" fontId="2" fillId="5" borderId="26" xfId="0" applyNumberFormat="1" applyFont="1" applyFill="1" applyBorder="1"/>
    <xf numFmtId="165" fontId="2" fillId="5" borderId="17" xfId="0" applyNumberFormat="1" applyFont="1" applyFill="1" applyBorder="1"/>
    <xf numFmtId="165" fontId="2" fillId="3" borderId="40" xfId="0" applyNumberFormat="1" applyFont="1" applyFill="1" applyBorder="1" applyAlignment="1">
      <alignment/>
    </xf>
    <xf numFmtId="165" fontId="2" fillId="3" borderId="28" xfId="0" applyNumberFormat="1" applyFont="1" applyFill="1" applyBorder="1" applyAlignment="1">
      <alignment/>
    </xf>
    <xf numFmtId="165" fontId="25" fillId="5" borderId="20" xfId="0" applyNumberFormat="1" applyFont="1" applyFill="1" applyBorder="1"/>
    <xf numFmtId="165" fontId="25" fillId="5" borderId="21" xfId="0" applyNumberFormat="1" applyFont="1" applyFill="1" applyBorder="1"/>
    <xf numFmtId="0" fontId="26" fillId="0" borderId="0" xfId="0" applyFont="1"/>
    <xf numFmtId="9" fontId="3" fillId="9" borderId="41" xfId="0" applyNumberFormat="1" applyFont="1" applyFill="1" applyBorder="1" applyAlignment="1">
      <alignment/>
    </xf>
    <xf numFmtId="0" fontId="18" fillId="10" borderId="42" xfId="0" applyFont="1" applyFill="1" applyBorder="1" applyAlignment="1">
      <alignment horizontal="left" vertical="center"/>
    </xf>
    <xf numFmtId="0" fontId="18" fillId="10" borderId="43" xfId="0" applyFont="1" applyFill="1" applyBorder="1" applyAlignment="1">
      <alignment horizontal="left" vertical="center"/>
    </xf>
    <xf numFmtId="164" fontId="2" fillId="5" borderId="24" xfId="0" applyNumberFormat="1" applyFont="1" applyFill="1" applyBorder="1" applyAlignment="1">
      <alignment horizontal="right"/>
    </xf>
    <xf numFmtId="0" fontId="4" fillId="10" borderId="44" xfId="0" applyFont="1" applyFill="1" applyBorder="1" applyAlignment="1">
      <alignment horizontal="left" vertical="center"/>
    </xf>
    <xf numFmtId="0" fontId="4" fillId="10" borderId="45" xfId="0" applyFont="1" applyFill="1" applyBorder="1" applyAlignment="1">
      <alignment horizontal="left" vertical="center"/>
    </xf>
    <xf numFmtId="0" fontId="4" fillId="10" borderId="46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4" fillId="10" borderId="48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wrapText="1"/>
    </xf>
    <xf numFmtId="0" fontId="7" fillId="0" borderId="4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2" fontId="0" fillId="7" borderId="36" xfId="0" applyNumberFormat="1" applyFill="1" applyBorder="1" applyAlignment="1">
      <alignment horizontal="right"/>
    </xf>
    <xf numFmtId="2" fontId="0" fillId="7" borderId="37" xfId="0" applyNumberFormat="1" applyFill="1" applyBorder="1" applyAlignment="1">
      <alignment horizontal="right"/>
    </xf>
    <xf numFmtId="2" fontId="0" fillId="4" borderId="36" xfId="0" applyNumberFormat="1" applyFill="1" applyBorder="1" applyAlignment="1">
      <alignment horizontal="right"/>
    </xf>
    <xf numFmtId="2" fontId="0" fillId="4" borderId="37" xfId="0" applyNumberFormat="1" applyFill="1" applyBorder="1" applyAlignment="1">
      <alignment horizontal="right"/>
    </xf>
    <xf numFmtId="0" fontId="12" fillId="4" borderId="49" xfId="0" applyFont="1" applyFill="1" applyBorder="1" applyAlignment="1">
      <alignment horizontal="left" wrapText="1"/>
    </xf>
    <xf numFmtId="0" fontId="12" fillId="4" borderId="50" xfId="0" applyFont="1" applyFill="1" applyBorder="1" applyAlignment="1">
      <alignment horizontal="left" wrapText="1"/>
    </xf>
    <xf numFmtId="0" fontId="12" fillId="4" borderId="51" xfId="0" applyFont="1" applyFill="1" applyBorder="1" applyAlignment="1">
      <alignment horizontal="left" wrapText="1"/>
    </xf>
    <xf numFmtId="2" fontId="0" fillId="8" borderId="52" xfId="0" applyNumberFormat="1" applyFill="1" applyBorder="1" applyAlignment="1">
      <alignment horizontal="right" vertical="center"/>
    </xf>
    <xf numFmtId="2" fontId="0" fillId="8" borderId="13" xfId="0" applyNumberFormat="1" applyFill="1" applyBorder="1" applyAlignment="1">
      <alignment horizontal="right" vertical="center"/>
    </xf>
    <xf numFmtId="0" fontId="13" fillId="8" borderId="53" xfId="0" applyFont="1" applyFill="1" applyBorder="1" applyAlignment="1">
      <alignment horizontal="left" vertical="center"/>
    </xf>
    <xf numFmtId="0" fontId="13" fillId="8" borderId="15" xfId="0" applyFont="1" applyFill="1" applyBorder="1" applyAlignment="1">
      <alignment horizontal="left" vertical="center"/>
    </xf>
    <xf numFmtId="0" fontId="13" fillId="8" borderId="54" xfId="0" applyFont="1" applyFill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2" fillId="6" borderId="49" xfId="0" applyFont="1" applyFill="1" applyBorder="1" applyAlignment="1">
      <alignment horizontal="left" vertical="center" wrapText="1"/>
    </xf>
    <xf numFmtId="0" fontId="12" fillId="6" borderId="50" xfId="0" applyFont="1" applyFill="1" applyBorder="1" applyAlignment="1">
      <alignment horizontal="left" vertical="center" wrapText="1"/>
    </xf>
    <xf numFmtId="0" fontId="12" fillId="6" borderId="51" xfId="0" applyFont="1" applyFill="1" applyBorder="1" applyAlignment="1">
      <alignment horizontal="left" vertical="center" wrapText="1"/>
    </xf>
    <xf numFmtId="0" fontId="12" fillId="7" borderId="49" xfId="0" applyFont="1" applyFill="1" applyBorder="1" applyAlignment="1">
      <alignment horizontal="left" vertical="center" wrapText="1"/>
    </xf>
    <xf numFmtId="0" fontId="12" fillId="7" borderId="50" xfId="0" applyFont="1" applyFill="1" applyBorder="1" applyAlignment="1">
      <alignment horizontal="left" vertical="center" wrapText="1"/>
    </xf>
    <xf numFmtId="0" fontId="12" fillId="7" borderId="51" xfId="0" applyFont="1" applyFill="1" applyBorder="1" applyAlignment="1">
      <alignment horizontal="left" vertical="center" wrapText="1"/>
    </xf>
    <xf numFmtId="0" fontId="22" fillId="2" borderId="59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right"/>
    </xf>
    <xf numFmtId="2" fontId="3" fillId="9" borderId="47" xfId="0" applyNumberFormat="1" applyFont="1" applyFill="1" applyBorder="1" applyAlignment="1">
      <alignment horizontal="right"/>
    </xf>
    <xf numFmtId="2" fontId="3" fillId="9" borderId="35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3" fillId="9" borderId="37" xfId="0" applyFont="1" applyFill="1" applyBorder="1" applyAlignment="1">
      <alignment horizontal="left"/>
    </xf>
    <xf numFmtId="0" fontId="23" fillId="9" borderId="32" xfId="0" applyFont="1" applyFill="1" applyBorder="1" applyAlignment="1">
      <alignment horizontal="left"/>
    </xf>
    <xf numFmtId="0" fontId="23" fillId="9" borderId="61" xfId="0" applyFont="1" applyFill="1" applyBorder="1" applyAlignment="1">
      <alignment horizontal="left"/>
    </xf>
    <xf numFmtId="2" fontId="3" fillId="9" borderId="62" xfId="0" applyNumberFormat="1" applyFont="1" applyFill="1" applyBorder="1" applyAlignment="1">
      <alignment horizontal="right"/>
    </xf>
    <xf numFmtId="2" fontId="3" fillId="9" borderId="41" xfId="0" applyNumberFormat="1" applyFont="1" applyFill="1" applyBorder="1" applyAlignment="1">
      <alignment horizontal="right"/>
    </xf>
    <xf numFmtId="2" fontId="0" fillId="9" borderId="12" xfId="0" applyNumberFormat="1" applyFill="1" applyBorder="1"/>
    <xf numFmtId="2" fontId="0" fillId="9" borderId="12" xfId="0" applyNumberFormat="1" applyFill="1" applyBorder="1" applyAlignment="1">
      <alignment vertical="center"/>
    </xf>
    <xf numFmtId="2" fontId="2" fillId="9" borderId="21" xfId="0" applyNumberFormat="1" applyFont="1" applyFill="1" applyBorder="1"/>
    <xf numFmtId="2" fontId="2" fillId="6" borderId="61" xfId="0" applyNumberFormat="1" applyFont="1" applyFill="1" applyBorder="1"/>
    <xf numFmtId="2" fontId="2" fillId="7" borderId="61" xfId="0" applyNumberFormat="1" applyFont="1" applyFill="1" applyBorder="1"/>
    <xf numFmtId="2" fontId="2" fillId="8" borderId="10" xfId="0" applyNumberFormat="1" applyFont="1" applyFill="1" applyBorder="1" applyAlignment="1">
      <alignment vertical="center"/>
    </xf>
    <xf numFmtId="2" fontId="2" fillId="4" borderId="61" xfId="0" applyNumberFormat="1" applyFont="1" applyFill="1" applyBorder="1"/>
    <xf numFmtId="0" fontId="19" fillId="5" borderId="19" xfId="0" applyFont="1" applyFill="1" applyBorder="1"/>
    <xf numFmtId="0" fontId="20" fillId="0" borderId="38" xfId="0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5" fontId="1" fillId="0" borderId="61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0" fontId="20" fillId="0" borderId="63" xfId="0" applyFont="1" applyFill="1" applyBorder="1" applyAlignment="1">
      <alignment vertical="center"/>
    </xf>
    <xf numFmtId="165" fontId="24" fillId="0" borderId="29" xfId="0" applyNumberFormat="1" applyFont="1" applyBorder="1" applyAlignment="1">
      <alignment vertical="center"/>
    </xf>
    <xf numFmtId="165" fontId="24" fillId="0" borderId="3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C70-C76A-4B34-8979-B5C5B2EBC679}">
  <dimension ref="A1:C7"/>
  <sheetViews>
    <sheetView tabSelected="1" workbookViewId="0" topLeftCell="A1">
      <selection activeCell="G7" sqref="G7"/>
    </sheetView>
  </sheetViews>
  <sheetFormatPr defaultColWidth="9.140625" defaultRowHeight="15"/>
  <cols>
    <col min="1" max="1" width="18.421875" style="0" bestFit="1" customWidth="1"/>
    <col min="2" max="2" width="18.7109375" style="0" bestFit="1" customWidth="1"/>
    <col min="3" max="3" width="18.57421875" style="0" bestFit="1" customWidth="1"/>
  </cols>
  <sheetData>
    <row r="1" spans="1:3" ht="46.5" customHeight="1" thickBot="1">
      <c r="A1" s="109" t="s">
        <v>214</v>
      </c>
      <c r="B1" s="110"/>
      <c r="C1" s="110"/>
    </row>
    <row r="2" spans="1:3" ht="15.75" thickBot="1">
      <c r="A2" s="62" t="s">
        <v>197</v>
      </c>
      <c r="B2" s="63" t="s">
        <v>198</v>
      </c>
      <c r="C2" s="64" t="s">
        <v>199</v>
      </c>
    </row>
    <row r="3" spans="1:3" ht="18.75" customHeight="1">
      <c r="A3" s="169" t="s">
        <v>188</v>
      </c>
      <c r="B3" s="170">
        <f>Microsoft!C15</f>
        <v>0</v>
      </c>
      <c r="C3" s="171">
        <f>Microsoft!E15</f>
        <v>0</v>
      </c>
    </row>
    <row r="4" spans="1:3" ht="18.75" customHeight="1">
      <c r="A4" s="172" t="s">
        <v>200</v>
      </c>
      <c r="B4" s="173">
        <f>Cisco!J81</f>
        <v>0</v>
      </c>
      <c r="C4" s="174">
        <f>Cisco!N81</f>
        <v>0</v>
      </c>
    </row>
    <row r="5" spans="1:3" ht="18.75" customHeight="1">
      <c r="A5" s="172" t="s">
        <v>210</v>
      </c>
      <c r="B5" s="173">
        <f>'Servery a ostatní SW'!E25</f>
        <v>0</v>
      </c>
      <c r="C5" s="174">
        <f>'Servery a ostatní SW'!F25</f>
        <v>0</v>
      </c>
    </row>
    <row r="6" spans="1:3" ht="18.75" customHeight="1">
      <c r="A6" s="175" t="s">
        <v>209</v>
      </c>
      <c r="B6" s="176">
        <f>'Servery a ostatní SW'!D42</f>
        <v>0</v>
      </c>
      <c r="C6" s="177">
        <f>'Servery a ostatní SW'!F42</f>
        <v>0</v>
      </c>
    </row>
    <row r="7" spans="1:3" ht="15.75" thickBot="1">
      <c r="A7" s="168" t="s">
        <v>212</v>
      </c>
      <c r="B7" s="105">
        <f>SUM(B3:B6)</f>
        <v>0</v>
      </c>
      <c r="C7" s="106">
        <f>SUM(C3:C6)</f>
        <v>0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 topLeftCell="A1">
      <selection activeCell="E3" sqref="E3"/>
    </sheetView>
  </sheetViews>
  <sheetFormatPr defaultColWidth="9.140625" defaultRowHeight="15"/>
  <cols>
    <col min="2" max="2" width="66.140625" style="0" bestFit="1" customWidth="1"/>
    <col min="3" max="3" width="14.7109375" style="0" customWidth="1"/>
    <col min="4" max="4" width="14.57421875" style="0" customWidth="1"/>
    <col min="5" max="5" width="16.28125" style="0" customWidth="1"/>
    <col min="6" max="6" width="12.421875" style="0" bestFit="1" customWidth="1"/>
  </cols>
  <sheetData>
    <row r="1" spans="1:5" ht="36.75" customHeight="1">
      <c r="A1" s="112" t="s">
        <v>32</v>
      </c>
      <c r="B1" s="113"/>
      <c r="C1" s="113"/>
      <c r="D1" s="113"/>
      <c r="E1" s="114"/>
    </row>
    <row r="2" spans="1:5" ht="28.5" customHeight="1">
      <c r="A2" s="49" t="s">
        <v>33</v>
      </c>
      <c r="B2" s="47" t="s">
        <v>34</v>
      </c>
      <c r="C2" s="48" t="s">
        <v>194</v>
      </c>
      <c r="D2" s="48" t="s">
        <v>195</v>
      </c>
      <c r="E2" s="50" t="s">
        <v>196</v>
      </c>
    </row>
    <row r="3" spans="1:7" ht="15">
      <c r="A3" s="51">
        <v>4</v>
      </c>
      <c r="B3" s="2" t="s">
        <v>20</v>
      </c>
      <c r="C3" s="46"/>
      <c r="D3" s="42">
        <f>C3*A3</f>
        <v>0</v>
      </c>
      <c r="E3" s="52">
        <f>D3*1.21</f>
        <v>0</v>
      </c>
      <c r="F3" s="1"/>
      <c r="G3" s="1"/>
    </row>
    <row r="4" spans="1:7" ht="15">
      <c r="A4" s="51">
        <v>2</v>
      </c>
      <c r="B4" s="2" t="s">
        <v>21</v>
      </c>
      <c r="C4" s="46"/>
      <c r="D4" s="42">
        <f aca="true" t="shared" si="0" ref="D4:D14">C4*A4</f>
        <v>0</v>
      </c>
      <c r="E4" s="52">
        <f aca="true" t="shared" si="1" ref="E4:E14">D4*1.21</f>
        <v>0</v>
      </c>
      <c r="F4" s="1"/>
      <c r="G4" s="1"/>
    </row>
    <row r="5" spans="1:7" ht="15">
      <c r="A5" s="51">
        <v>100</v>
      </c>
      <c r="B5" s="2" t="s">
        <v>22</v>
      </c>
      <c r="C5" s="46"/>
      <c r="D5" s="42">
        <f t="shared" si="0"/>
        <v>0</v>
      </c>
      <c r="E5" s="52">
        <f t="shared" si="1"/>
        <v>0</v>
      </c>
      <c r="F5" s="1"/>
      <c r="G5" s="1"/>
    </row>
    <row r="6" spans="1:7" ht="15">
      <c r="A6" s="51">
        <v>100</v>
      </c>
      <c r="B6" s="2" t="s">
        <v>23</v>
      </c>
      <c r="C6" s="46"/>
      <c r="D6" s="42">
        <f t="shared" si="0"/>
        <v>0</v>
      </c>
      <c r="E6" s="52">
        <f t="shared" si="1"/>
        <v>0</v>
      </c>
      <c r="F6" s="1"/>
      <c r="G6" s="1"/>
    </row>
    <row r="7" spans="1:7" ht="15">
      <c r="A7" s="51">
        <v>100</v>
      </c>
      <c r="B7" s="2" t="s">
        <v>24</v>
      </c>
      <c r="C7" s="46"/>
      <c r="D7" s="42">
        <f t="shared" si="0"/>
        <v>0</v>
      </c>
      <c r="E7" s="52">
        <f t="shared" si="1"/>
        <v>0</v>
      </c>
      <c r="F7" s="1"/>
      <c r="G7" s="1"/>
    </row>
    <row r="8" spans="1:7" ht="15">
      <c r="A8" s="51">
        <v>2</v>
      </c>
      <c r="B8" s="2" t="s">
        <v>25</v>
      </c>
      <c r="C8" s="46"/>
      <c r="D8" s="42">
        <f t="shared" si="0"/>
        <v>0</v>
      </c>
      <c r="E8" s="52">
        <f t="shared" si="1"/>
        <v>0</v>
      </c>
      <c r="F8" s="1"/>
      <c r="G8" s="1"/>
    </row>
    <row r="9" spans="1:7" ht="15">
      <c r="A9" s="51">
        <v>100</v>
      </c>
      <c r="B9" s="2" t="s">
        <v>26</v>
      </c>
      <c r="C9" s="46"/>
      <c r="D9" s="42">
        <f t="shared" si="0"/>
        <v>0</v>
      </c>
      <c r="E9" s="52">
        <f t="shared" si="1"/>
        <v>0</v>
      </c>
      <c r="F9" s="1"/>
      <c r="G9" s="1"/>
    </row>
    <row r="10" spans="1:7" ht="15">
      <c r="A10" s="51">
        <v>100</v>
      </c>
      <c r="B10" s="2" t="s">
        <v>27</v>
      </c>
      <c r="C10" s="46"/>
      <c r="D10" s="42">
        <f t="shared" si="0"/>
        <v>0</v>
      </c>
      <c r="E10" s="52">
        <f t="shared" si="1"/>
        <v>0</v>
      </c>
      <c r="F10" s="1"/>
      <c r="G10" s="1"/>
    </row>
    <row r="11" spans="1:7" ht="15">
      <c r="A11" s="51">
        <v>100</v>
      </c>
      <c r="B11" s="2" t="s">
        <v>28</v>
      </c>
      <c r="C11" s="46"/>
      <c r="D11" s="42">
        <f t="shared" si="0"/>
        <v>0</v>
      </c>
      <c r="E11" s="52">
        <f t="shared" si="1"/>
        <v>0</v>
      </c>
      <c r="F11" s="1"/>
      <c r="G11" s="1"/>
    </row>
    <row r="12" spans="1:7" ht="15">
      <c r="A12" s="51">
        <v>1</v>
      </c>
      <c r="B12" s="2" t="s">
        <v>29</v>
      </c>
      <c r="C12" s="46"/>
      <c r="D12" s="42">
        <f t="shared" si="0"/>
        <v>0</v>
      </c>
      <c r="E12" s="52">
        <f t="shared" si="1"/>
        <v>0</v>
      </c>
      <c r="F12" s="1"/>
      <c r="G12" s="1"/>
    </row>
    <row r="13" spans="1:7" ht="15">
      <c r="A13" s="51">
        <v>100</v>
      </c>
      <c r="B13" s="2" t="s">
        <v>30</v>
      </c>
      <c r="C13" s="46"/>
      <c r="D13" s="42">
        <f t="shared" si="0"/>
        <v>0</v>
      </c>
      <c r="E13" s="52">
        <f t="shared" si="1"/>
        <v>0</v>
      </c>
      <c r="F13" s="1"/>
      <c r="G13" s="1"/>
    </row>
    <row r="14" spans="1:7" ht="15.75" thickBot="1">
      <c r="A14" s="53">
        <v>100</v>
      </c>
      <c r="B14" s="54" t="s">
        <v>31</v>
      </c>
      <c r="C14" s="55"/>
      <c r="D14" s="56">
        <f t="shared" si="0"/>
        <v>0</v>
      </c>
      <c r="E14" s="57">
        <f t="shared" si="1"/>
        <v>0</v>
      </c>
      <c r="F14" s="1"/>
      <c r="G14" s="1"/>
    </row>
    <row r="15" spans="1:7" ht="15.75" thickBot="1">
      <c r="A15" s="58" t="s">
        <v>35</v>
      </c>
      <c r="B15" s="60"/>
      <c r="C15" s="111">
        <f>SUM(D3:D14)</f>
        <v>0</v>
      </c>
      <c r="D15" s="111"/>
      <c r="E15" s="59">
        <f>SUM(E3:E14)</f>
        <v>0</v>
      </c>
      <c r="F15" s="1"/>
      <c r="G15" s="1"/>
    </row>
    <row r="16" ht="25.5" customHeight="1">
      <c r="A16" s="61" t="s">
        <v>189</v>
      </c>
    </row>
  </sheetData>
  <mergeCells count="2">
    <mergeCell ref="C15:D15"/>
    <mergeCell ref="A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4"/>
  <sheetViews>
    <sheetView workbookViewId="0" topLeftCell="A61">
      <selection activeCell="B85" sqref="B85"/>
    </sheetView>
  </sheetViews>
  <sheetFormatPr defaultColWidth="14.7109375" defaultRowHeight="12.75" customHeight="1"/>
  <cols>
    <col min="1" max="1" width="23.421875" style="1" customWidth="1"/>
    <col min="2" max="2" width="31.140625" style="1" customWidth="1"/>
    <col min="3" max="3" width="16.28125" style="1" customWidth="1"/>
    <col min="4" max="4" width="9.28125" style="1" customWidth="1"/>
    <col min="5" max="5" width="18.28125" style="1" customWidth="1"/>
    <col min="6" max="6" width="9.7109375" style="1" customWidth="1"/>
    <col min="7" max="7" width="6.7109375" style="1" customWidth="1"/>
    <col min="8" max="8" width="16.7109375" style="1" customWidth="1"/>
    <col min="9" max="9" width="7.8515625" style="1" customWidth="1"/>
    <col min="10" max="10" width="15.140625" style="1" customWidth="1"/>
    <col min="11" max="11" width="9.140625" style="1" customWidth="1"/>
    <col min="12" max="12" width="17.140625" style="1" customWidth="1"/>
    <col min="13" max="13" width="16.7109375" style="1" customWidth="1"/>
    <col min="14" max="14" width="21.57421875" style="1" customWidth="1"/>
    <col min="15" max="256" width="14.7109375" style="1" customWidth="1"/>
    <col min="257" max="257" width="23.421875" style="1" customWidth="1"/>
    <col min="258" max="258" width="31.140625" style="1" customWidth="1"/>
    <col min="259" max="259" width="16.28125" style="1" customWidth="1"/>
    <col min="260" max="260" width="7.7109375" style="1" customWidth="1"/>
    <col min="261" max="261" width="18.28125" style="1" customWidth="1"/>
    <col min="262" max="263" width="9.7109375" style="1" customWidth="1"/>
    <col min="264" max="264" width="13.7109375" style="1" customWidth="1"/>
    <col min="265" max="265" width="7.00390625" style="1" customWidth="1"/>
    <col min="266" max="266" width="13.7109375" style="1" customWidth="1"/>
    <col min="267" max="267" width="11.140625" style="1" customWidth="1"/>
    <col min="268" max="268" width="14.7109375" style="1" customWidth="1"/>
    <col min="269" max="269" width="15.8515625" style="1" bestFit="1" customWidth="1"/>
    <col min="270" max="512" width="14.7109375" style="1" customWidth="1"/>
    <col min="513" max="513" width="23.421875" style="1" customWidth="1"/>
    <col min="514" max="514" width="31.140625" style="1" customWidth="1"/>
    <col min="515" max="515" width="16.28125" style="1" customWidth="1"/>
    <col min="516" max="516" width="7.7109375" style="1" customWidth="1"/>
    <col min="517" max="517" width="18.28125" style="1" customWidth="1"/>
    <col min="518" max="519" width="9.7109375" style="1" customWidth="1"/>
    <col min="520" max="520" width="13.7109375" style="1" customWidth="1"/>
    <col min="521" max="521" width="7.00390625" style="1" customWidth="1"/>
    <col min="522" max="522" width="13.7109375" style="1" customWidth="1"/>
    <col min="523" max="523" width="11.140625" style="1" customWidth="1"/>
    <col min="524" max="524" width="14.7109375" style="1" customWidth="1"/>
    <col min="525" max="525" width="15.8515625" style="1" bestFit="1" customWidth="1"/>
    <col min="526" max="768" width="14.7109375" style="1" customWidth="1"/>
    <col min="769" max="769" width="23.421875" style="1" customWidth="1"/>
    <col min="770" max="770" width="31.140625" style="1" customWidth="1"/>
    <col min="771" max="771" width="16.28125" style="1" customWidth="1"/>
    <col min="772" max="772" width="7.7109375" style="1" customWidth="1"/>
    <col min="773" max="773" width="18.28125" style="1" customWidth="1"/>
    <col min="774" max="775" width="9.7109375" style="1" customWidth="1"/>
    <col min="776" max="776" width="13.7109375" style="1" customWidth="1"/>
    <col min="777" max="777" width="7.00390625" style="1" customWidth="1"/>
    <col min="778" max="778" width="13.7109375" style="1" customWidth="1"/>
    <col min="779" max="779" width="11.140625" style="1" customWidth="1"/>
    <col min="780" max="780" width="14.7109375" style="1" customWidth="1"/>
    <col min="781" max="781" width="15.8515625" style="1" bestFit="1" customWidth="1"/>
    <col min="782" max="1024" width="14.7109375" style="1" customWidth="1"/>
    <col min="1025" max="1025" width="23.421875" style="1" customWidth="1"/>
    <col min="1026" max="1026" width="31.140625" style="1" customWidth="1"/>
    <col min="1027" max="1027" width="16.28125" style="1" customWidth="1"/>
    <col min="1028" max="1028" width="7.7109375" style="1" customWidth="1"/>
    <col min="1029" max="1029" width="18.28125" style="1" customWidth="1"/>
    <col min="1030" max="1031" width="9.7109375" style="1" customWidth="1"/>
    <col min="1032" max="1032" width="13.7109375" style="1" customWidth="1"/>
    <col min="1033" max="1033" width="7.00390625" style="1" customWidth="1"/>
    <col min="1034" max="1034" width="13.7109375" style="1" customWidth="1"/>
    <col min="1035" max="1035" width="11.140625" style="1" customWidth="1"/>
    <col min="1036" max="1036" width="14.7109375" style="1" customWidth="1"/>
    <col min="1037" max="1037" width="15.8515625" style="1" bestFit="1" customWidth="1"/>
    <col min="1038" max="1280" width="14.7109375" style="1" customWidth="1"/>
    <col min="1281" max="1281" width="23.421875" style="1" customWidth="1"/>
    <col min="1282" max="1282" width="31.140625" style="1" customWidth="1"/>
    <col min="1283" max="1283" width="16.28125" style="1" customWidth="1"/>
    <col min="1284" max="1284" width="7.7109375" style="1" customWidth="1"/>
    <col min="1285" max="1285" width="18.28125" style="1" customWidth="1"/>
    <col min="1286" max="1287" width="9.7109375" style="1" customWidth="1"/>
    <col min="1288" max="1288" width="13.7109375" style="1" customWidth="1"/>
    <col min="1289" max="1289" width="7.00390625" style="1" customWidth="1"/>
    <col min="1290" max="1290" width="13.7109375" style="1" customWidth="1"/>
    <col min="1291" max="1291" width="11.140625" style="1" customWidth="1"/>
    <col min="1292" max="1292" width="14.7109375" style="1" customWidth="1"/>
    <col min="1293" max="1293" width="15.8515625" style="1" bestFit="1" customWidth="1"/>
    <col min="1294" max="1536" width="14.7109375" style="1" customWidth="1"/>
    <col min="1537" max="1537" width="23.421875" style="1" customWidth="1"/>
    <col min="1538" max="1538" width="31.140625" style="1" customWidth="1"/>
    <col min="1539" max="1539" width="16.28125" style="1" customWidth="1"/>
    <col min="1540" max="1540" width="7.7109375" style="1" customWidth="1"/>
    <col min="1541" max="1541" width="18.28125" style="1" customWidth="1"/>
    <col min="1542" max="1543" width="9.7109375" style="1" customWidth="1"/>
    <col min="1544" max="1544" width="13.7109375" style="1" customWidth="1"/>
    <col min="1545" max="1545" width="7.00390625" style="1" customWidth="1"/>
    <col min="1546" max="1546" width="13.7109375" style="1" customWidth="1"/>
    <col min="1547" max="1547" width="11.140625" style="1" customWidth="1"/>
    <col min="1548" max="1548" width="14.7109375" style="1" customWidth="1"/>
    <col min="1549" max="1549" width="15.8515625" style="1" bestFit="1" customWidth="1"/>
    <col min="1550" max="1792" width="14.7109375" style="1" customWidth="1"/>
    <col min="1793" max="1793" width="23.421875" style="1" customWidth="1"/>
    <col min="1794" max="1794" width="31.140625" style="1" customWidth="1"/>
    <col min="1795" max="1795" width="16.28125" style="1" customWidth="1"/>
    <col min="1796" max="1796" width="7.7109375" style="1" customWidth="1"/>
    <col min="1797" max="1797" width="18.28125" style="1" customWidth="1"/>
    <col min="1798" max="1799" width="9.7109375" style="1" customWidth="1"/>
    <col min="1800" max="1800" width="13.7109375" style="1" customWidth="1"/>
    <col min="1801" max="1801" width="7.00390625" style="1" customWidth="1"/>
    <col min="1802" max="1802" width="13.7109375" style="1" customWidth="1"/>
    <col min="1803" max="1803" width="11.140625" style="1" customWidth="1"/>
    <col min="1804" max="1804" width="14.7109375" style="1" customWidth="1"/>
    <col min="1805" max="1805" width="15.8515625" style="1" bestFit="1" customWidth="1"/>
    <col min="1806" max="2048" width="14.7109375" style="1" customWidth="1"/>
    <col min="2049" max="2049" width="23.421875" style="1" customWidth="1"/>
    <col min="2050" max="2050" width="31.140625" style="1" customWidth="1"/>
    <col min="2051" max="2051" width="16.28125" style="1" customWidth="1"/>
    <col min="2052" max="2052" width="7.7109375" style="1" customWidth="1"/>
    <col min="2053" max="2053" width="18.28125" style="1" customWidth="1"/>
    <col min="2054" max="2055" width="9.7109375" style="1" customWidth="1"/>
    <col min="2056" max="2056" width="13.7109375" style="1" customWidth="1"/>
    <col min="2057" max="2057" width="7.00390625" style="1" customWidth="1"/>
    <col min="2058" max="2058" width="13.7109375" style="1" customWidth="1"/>
    <col min="2059" max="2059" width="11.140625" style="1" customWidth="1"/>
    <col min="2060" max="2060" width="14.7109375" style="1" customWidth="1"/>
    <col min="2061" max="2061" width="15.8515625" style="1" bestFit="1" customWidth="1"/>
    <col min="2062" max="2304" width="14.7109375" style="1" customWidth="1"/>
    <col min="2305" max="2305" width="23.421875" style="1" customWidth="1"/>
    <col min="2306" max="2306" width="31.140625" style="1" customWidth="1"/>
    <col min="2307" max="2307" width="16.28125" style="1" customWidth="1"/>
    <col min="2308" max="2308" width="7.7109375" style="1" customWidth="1"/>
    <col min="2309" max="2309" width="18.28125" style="1" customWidth="1"/>
    <col min="2310" max="2311" width="9.7109375" style="1" customWidth="1"/>
    <col min="2312" max="2312" width="13.7109375" style="1" customWidth="1"/>
    <col min="2313" max="2313" width="7.00390625" style="1" customWidth="1"/>
    <col min="2314" max="2314" width="13.7109375" style="1" customWidth="1"/>
    <col min="2315" max="2315" width="11.140625" style="1" customWidth="1"/>
    <col min="2316" max="2316" width="14.7109375" style="1" customWidth="1"/>
    <col min="2317" max="2317" width="15.8515625" style="1" bestFit="1" customWidth="1"/>
    <col min="2318" max="2560" width="14.7109375" style="1" customWidth="1"/>
    <col min="2561" max="2561" width="23.421875" style="1" customWidth="1"/>
    <col min="2562" max="2562" width="31.140625" style="1" customWidth="1"/>
    <col min="2563" max="2563" width="16.28125" style="1" customWidth="1"/>
    <col min="2564" max="2564" width="7.7109375" style="1" customWidth="1"/>
    <col min="2565" max="2565" width="18.28125" style="1" customWidth="1"/>
    <col min="2566" max="2567" width="9.7109375" style="1" customWidth="1"/>
    <col min="2568" max="2568" width="13.7109375" style="1" customWidth="1"/>
    <col min="2569" max="2569" width="7.00390625" style="1" customWidth="1"/>
    <col min="2570" max="2570" width="13.7109375" style="1" customWidth="1"/>
    <col min="2571" max="2571" width="11.140625" style="1" customWidth="1"/>
    <col min="2572" max="2572" width="14.7109375" style="1" customWidth="1"/>
    <col min="2573" max="2573" width="15.8515625" style="1" bestFit="1" customWidth="1"/>
    <col min="2574" max="2816" width="14.7109375" style="1" customWidth="1"/>
    <col min="2817" max="2817" width="23.421875" style="1" customWidth="1"/>
    <col min="2818" max="2818" width="31.140625" style="1" customWidth="1"/>
    <col min="2819" max="2819" width="16.28125" style="1" customWidth="1"/>
    <col min="2820" max="2820" width="7.7109375" style="1" customWidth="1"/>
    <col min="2821" max="2821" width="18.28125" style="1" customWidth="1"/>
    <col min="2822" max="2823" width="9.7109375" style="1" customWidth="1"/>
    <col min="2824" max="2824" width="13.7109375" style="1" customWidth="1"/>
    <col min="2825" max="2825" width="7.00390625" style="1" customWidth="1"/>
    <col min="2826" max="2826" width="13.7109375" style="1" customWidth="1"/>
    <col min="2827" max="2827" width="11.140625" style="1" customWidth="1"/>
    <col min="2828" max="2828" width="14.7109375" style="1" customWidth="1"/>
    <col min="2829" max="2829" width="15.8515625" style="1" bestFit="1" customWidth="1"/>
    <col min="2830" max="3072" width="14.7109375" style="1" customWidth="1"/>
    <col min="3073" max="3073" width="23.421875" style="1" customWidth="1"/>
    <col min="3074" max="3074" width="31.140625" style="1" customWidth="1"/>
    <col min="3075" max="3075" width="16.28125" style="1" customWidth="1"/>
    <col min="3076" max="3076" width="7.7109375" style="1" customWidth="1"/>
    <col min="3077" max="3077" width="18.28125" style="1" customWidth="1"/>
    <col min="3078" max="3079" width="9.7109375" style="1" customWidth="1"/>
    <col min="3080" max="3080" width="13.7109375" style="1" customWidth="1"/>
    <col min="3081" max="3081" width="7.00390625" style="1" customWidth="1"/>
    <col min="3082" max="3082" width="13.7109375" style="1" customWidth="1"/>
    <col min="3083" max="3083" width="11.140625" style="1" customWidth="1"/>
    <col min="3084" max="3084" width="14.7109375" style="1" customWidth="1"/>
    <col min="3085" max="3085" width="15.8515625" style="1" bestFit="1" customWidth="1"/>
    <col min="3086" max="3328" width="14.7109375" style="1" customWidth="1"/>
    <col min="3329" max="3329" width="23.421875" style="1" customWidth="1"/>
    <col min="3330" max="3330" width="31.140625" style="1" customWidth="1"/>
    <col min="3331" max="3331" width="16.28125" style="1" customWidth="1"/>
    <col min="3332" max="3332" width="7.7109375" style="1" customWidth="1"/>
    <col min="3333" max="3333" width="18.28125" style="1" customWidth="1"/>
    <col min="3334" max="3335" width="9.7109375" style="1" customWidth="1"/>
    <col min="3336" max="3336" width="13.7109375" style="1" customWidth="1"/>
    <col min="3337" max="3337" width="7.00390625" style="1" customWidth="1"/>
    <col min="3338" max="3338" width="13.7109375" style="1" customWidth="1"/>
    <col min="3339" max="3339" width="11.140625" style="1" customWidth="1"/>
    <col min="3340" max="3340" width="14.7109375" style="1" customWidth="1"/>
    <col min="3341" max="3341" width="15.8515625" style="1" bestFit="1" customWidth="1"/>
    <col min="3342" max="3584" width="14.7109375" style="1" customWidth="1"/>
    <col min="3585" max="3585" width="23.421875" style="1" customWidth="1"/>
    <col min="3586" max="3586" width="31.140625" style="1" customWidth="1"/>
    <col min="3587" max="3587" width="16.28125" style="1" customWidth="1"/>
    <col min="3588" max="3588" width="7.7109375" style="1" customWidth="1"/>
    <col min="3589" max="3589" width="18.28125" style="1" customWidth="1"/>
    <col min="3590" max="3591" width="9.7109375" style="1" customWidth="1"/>
    <col min="3592" max="3592" width="13.7109375" style="1" customWidth="1"/>
    <col min="3593" max="3593" width="7.00390625" style="1" customWidth="1"/>
    <col min="3594" max="3594" width="13.7109375" style="1" customWidth="1"/>
    <col min="3595" max="3595" width="11.140625" style="1" customWidth="1"/>
    <col min="3596" max="3596" width="14.7109375" style="1" customWidth="1"/>
    <col min="3597" max="3597" width="15.8515625" style="1" bestFit="1" customWidth="1"/>
    <col min="3598" max="3840" width="14.7109375" style="1" customWidth="1"/>
    <col min="3841" max="3841" width="23.421875" style="1" customWidth="1"/>
    <col min="3842" max="3842" width="31.140625" style="1" customWidth="1"/>
    <col min="3843" max="3843" width="16.28125" style="1" customWidth="1"/>
    <col min="3844" max="3844" width="7.7109375" style="1" customWidth="1"/>
    <col min="3845" max="3845" width="18.28125" style="1" customWidth="1"/>
    <col min="3846" max="3847" width="9.7109375" style="1" customWidth="1"/>
    <col min="3848" max="3848" width="13.7109375" style="1" customWidth="1"/>
    <col min="3849" max="3849" width="7.00390625" style="1" customWidth="1"/>
    <col min="3850" max="3850" width="13.7109375" style="1" customWidth="1"/>
    <col min="3851" max="3851" width="11.140625" style="1" customWidth="1"/>
    <col min="3852" max="3852" width="14.7109375" style="1" customWidth="1"/>
    <col min="3853" max="3853" width="15.8515625" style="1" bestFit="1" customWidth="1"/>
    <col min="3854" max="4096" width="14.7109375" style="1" customWidth="1"/>
    <col min="4097" max="4097" width="23.421875" style="1" customWidth="1"/>
    <col min="4098" max="4098" width="31.140625" style="1" customWidth="1"/>
    <col min="4099" max="4099" width="16.28125" style="1" customWidth="1"/>
    <col min="4100" max="4100" width="7.7109375" style="1" customWidth="1"/>
    <col min="4101" max="4101" width="18.28125" style="1" customWidth="1"/>
    <col min="4102" max="4103" width="9.7109375" style="1" customWidth="1"/>
    <col min="4104" max="4104" width="13.7109375" style="1" customWidth="1"/>
    <col min="4105" max="4105" width="7.00390625" style="1" customWidth="1"/>
    <col min="4106" max="4106" width="13.7109375" style="1" customWidth="1"/>
    <col min="4107" max="4107" width="11.140625" style="1" customWidth="1"/>
    <col min="4108" max="4108" width="14.7109375" style="1" customWidth="1"/>
    <col min="4109" max="4109" width="15.8515625" style="1" bestFit="1" customWidth="1"/>
    <col min="4110" max="4352" width="14.7109375" style="1" customWidth="1"/>
    <col min="4353" max="4353" width="23.421875" style="1" customWidth="1"/>
    <col min="4354" max="4354" width="31.140625" style="1" customWidth="1"/>
    <col min="4355" max="4355" width="16.28125" style="1" customWidth="1"/>
    <col min="4356" max="4356" width="7.7109375" style="1" customWidth="1"/>
    <col min="4357" max="4357" width="18.28125" style="1" customWidth="1"/>
    <col min="4358" max="4359" width="9.7109375" style="1" customWidth="1"/>
    <col min="4360" max="4360" width="13.7109375" style="1" customWidth="1"/>
    <col min="4361" max="4361" width="7.00390625" style="1" customWidth="1"/>
    <col min="4362" max="4362" width="13.7109375" style="1" customWidth="1"/>
    <col min="4363" max="4363" width="11.140625" style="1" customWidth="1"/>
    <col min="4364" max="4364" width="14.7109375" style="1" customWidth="1"/>
    <col min="4365" max="4365" width="15.8515625" style="1" bestFit="1" customWidth="1"/>
    <col min="4366" max="4608" width="14.7109375" style="1" customWidth="1"/>
    <col min="4609" max="4609" width="23.421875" style="1" customWidth="1"/>
    <col min="4610" max="4610" width="31.140625" style="1" customWidth="1"/>
    <col min="4611" max="4611" width="16.28125" style="1" customWidth="1"/>
    <col min="4612" max="4612" width="7.7109375" style="1" customWidth="1"/>
    <col min="4613" max="4613" width="18.28125" style="1" customWidth="1"/>
    <col min="4614" max="4615" width="9.7109375" style="1" customWidth="1"/>
    <col min="4616" max="4616" width="13.7109375" style="1" customWidth="1"/>
    <col min="4617" max="4617" width="7.00390625" style="1" customWidth="1"/>
    <col min="4618" max="4618" width="13.7109375" style="1" customWidth="1"/>
    <col min="4619" max="4619" width="11.140625" style="1" customWidth="1"/>
    <col min="4620" max="4620" width="14.7109375" style="1" customWidth="1"/>
    <col min="4621" max="4621" width="15.8515625" style="1" bestFit="1" customWidth="1"/>
    <col min="4622" max="4864" width="14.7109375" style="1" customWidth="1"/>
    <col min="4865" max="4865" width="23.421875" style="1" customWidth="1"/>
    <col min="4866" max="4866" width="31.140625" style="1" customWidth="1"/>
    <col min="4867" max="4867" width="16.28125" style="1" customWidth="1"/>
    <col min="4868" max="4868" width="7.7109375" style="1" customWidth="1"/>
    <col min="4869" max="4869" width="18.28125" style="1" customWidth="1"/>
    <col min="4870" max="4871" width="9.7109375" style="1" customWidth="1"/>
    <col min="4872" max="4872" width="13.7109375" style="1" customWidth="1"/>
    <col min="4873" max="4873" width="7.00390625" style="1" customWidth="1"/>
    <col min="4874" max="4874" width="13.7109375" style="1" customWidth="1"/>
    <col min="4875" max="4875" width="11.140625" style="1" customWidth="1"/>
    <col min="4876" max="4876" width="14.7109375" style="1" customWidth="1"/>
    <col min="4877" max="4877" width="15.8515625" style="1" bestFit="1" customWidth="1"/>
    <col min="4878" max="5120" width="14.7109375" style="1" customWidth="1"/>
    <col min="5121" max="5121" width="23.421875" style="1" customWidth="1"/>
    <col min="5122" max="5122" width="31.140625" style="1" customWidth="1"/>
    <col min="5123" max="5123" width="16.28125" style="1" customWidth="1"/>
    <col min="5124" max="5124" width="7.7109375" style="1" customWidth="1"/>
    <col min="5125" max="5125" width="18.28125" style="1" customWidth="1"/>
    <col min="5126" max="5127" width="9.7109375" style="1" customWidth="1"/>
    <col min="5128" max="5128" width="13.7109375" style="1" customWidth="1"/>
    <col min="5129" max="5129" width="7.00390625" style="1" customWidth="1"/>
    <col min="5130" max="5130" width="13.7109375" style="1" customWidth="1"/>
    <col min="5131" max="5131" width="11.140625" style="1" customWidth="1"/>
    <col min="5132" max="5132" width="14.7109375" style="1" customWidth="1"/>
    <col min="5133" max="5133" width="15.8515625" style="1" bestFit="1" customWidth="1"/>
    <col min="5134" max="5376" width="14.7109375" style="1" customWidth="1"/>
    <col min="5377" max="5377" width="23.421875" style="1" customWidth="1"/>
    <col min="5378" max="5378" width="31.140625" style="1" customWidth="1"/>
    <col min="5379" max="5379" width="16.28125" style="1" customWidth="1"/>
    <col min="5380" max="5380" width="7.7109375" style="1" customWidth="1"/>
    <col min="5381" max="5381" width="18.28125" style="1" customWidth="1"/>
    <col min="5382" max="5383" width="9.7109375" style="1" customWidth="1"/>
    <col min="5384" max="5384" width="13.7109375" style="1" customWidth="1"/>
    <col min="5385" max="5385" width="7.00390625" style="1" customWidth="1"/>
    <col min="5386" max="5386" width="13.7109375" style="1" customWidth="1"/>
    <col min="5387" max="5387" width="11.140625" style="1" customWidth="1"/>
    <col min="5388" max="5388" width="14.7109375" style="1" customWidth="1"/>
    <col min="5389" max="5389" width="15.8515625" style="1" bestFit="1" customWidth="1"/>
    <col min="5390" max="5632" width="14.7109375" style="1" customWidth="1"/>
    <col min="5633" max="5633" width="23.421875" style="1" customWidth="1"/>
    <col min="5634" max="5634" width="31.140625" style="1" customWidth="1"/>
    <col min="5635" max="5635" width="16.28125" style="1" customWidth="1"/>
    <col min="5636" max="5636" width="7.7109375" style="1" customWidth="1"/>
    <col min="5637" max="5637" width="18.28125" style="1" customWidth="1"/>
    <col min="5638" max="5639" width="9.7109375" style="1" customWidth="1"/>
    <col min="5640" max="5640" width="13.7109375" style="1" customWidth="1"/>
    <col min="5641" max="5641" width="7.00390625" style="1" customWidth="1"/>
    <col min="5642" max="5642" width="13.7109375" style="1" customWidth="1"/>
    <col min="5643" max="5643" width="11.140625" style="1" customWidth="1"/>
    <col min="5644" max="5644" width="14.7109375" style="1" customWidth="1"/>
    <col min="5645" max="5645" width="15.8515625" style="1" bestFit="1" customWidth="1"/>
    <col min="5646" max="5888" width="14.7109375" style="1" customWidth="1"/>
    <col min="5889" max="5889" width="23.421875" style="1" customWidth="1"/>
    <col min="5890" max="5890" width="31.140625" style="1" customWidth="1"/>
    <col min="5891" max="5891" width="16.28125" style="1" customWidth="1"/>
    <col min="5892" max="5892" width="7.7109375" style="1" customWidth="1"/>
    <col min="5893" max="5893" width="18.28125" style="1" customWidth="1"/>
    <col min="5894" max="5895" width="9.7109375" style="1" customWidth="1"/>
    <col min="5896" max="5896" width="13.7109375" style="1" customWidth="1"/>
    <col min="5897" max="5897" width="7.00390625" style="1" customWidth="1"/>
    <col min="5898" max="5898" width="13.7109375" style="1" customWidth="1"/>
    <col min="5899" max="5899" width="11.140625" style="1" customWidth="1"/>
    <col min="5900" max="5900" width="14.7109375" style="1" customWidth="1"/>
    <col min="5901" max="5901" width="15.8515625" style="1" bestFit="1" customWidth="1"/>
    <col min="5902" max="6144" width="14.7109375" style="1" customWidth="1"/>
    <col min="6145" max="6145" width="23.421875" style="1" customWidth="1"/>
    <col min="6146" max="6146" width="31.140625" style="1" customWidth="1"/>
    <col min="6147" max="6147" width="16.28125" style="1" customWidth="1"/>
    <col min="6148" max="6148" width="7.7109375" style="1" customWidth="1"/>
    <col min="6149" max="6149" width="18.28125" style="1" customWidth="1"/>
    <col min="6150" max="6151" width="9.7109375" style="1" customWidth="1"/>
    <col min="6152" max="6152" width="13.7109375" style="1" customWidth="1"/>
    <col min="6153" max="6153" width="7.00390625" style="1" customWidth="1"/>
    <col min="6154" max="6154" width="13.7109375" style="1" customWidth="1"/>
    <col min="6155" max="6155" width="11.140625" style="1" customWidth="1"/>
    <col min="6156" max="6156" width="14.7109375" style="1" customWidth="1"/>
    <col min="6157" max="6157" width="15.8515625" style="1" bestFit="1" customWidth="1"/>
    <col min="6158" max="6400" width="14.7109375" style="1" customWidth="1"/>
    <col min="6401" max="6401" width="23.421875" style="1" customWidth="1"/>
    <col min="6402" max="6402" width="31.140625" style="1" customWidth="1"/>
    <col min="6403" max="6403" width="16.28125" style="1" customWidth="1"/>
    <col min="6404" max="6404" width="7.7109375" style="1" customWidth="1"/>
    <col min="6405" max="6405" width="18.28125" style="1" customWidth="1"/>
    <col min="6406" max="6407" width="9.7109375" style="1" customWidth="1"/>
    <col min="6408" max="6408" width="13.7109375" style="1" customWidth="1"/>
    <col min="6409" max="6409" width="7.00390625" style="1" customWidth="1"/>
    <col min="6410" max="6410" width="13.7109375" style="1" customWidth="1"/>
    <col min="6411" max="6411" width="11.140625" style="1" customWidth="1"/>
    <col min="6412" max="6412" width="14.7109375" style="1" customWidth="1"/>
    <col min="6413" max="6413" width="15.8515625" style="1" bestFit="1" customWidth="1"/>
    <col min="6414" max="6656" width="14.7109375" style="1" customWidth="1"/>
    <col min="6657" max="6657" width="23.421875" style="1" customWidth="1"/>
    <col min="6658" max="6658" width="31.140625" style="1" customWidth="1"/>
    <col min="6659" max="6659" width="16.28125" style="1" customWidth="1"/>
    <col min="6660" max="6660" width="7.7109375" style="1" customWidth="1"/>
    <col min="6661" max="6661" width="18.28125" style="1" customWidth="1"/>
    <col min="6662" max="6663" width="9.7109375" style="1" customWidth="1"/>
    <col min="6664" max="6664" width="13.7109375" style="1" customWidth="1"/>
    <col min="6665" max="6665" width="7.00390625" style="1" customWidth="1"/>
    <col min="6666" max="6666" width="13.7109375" style="1" customWidth="1"/>
    <col min="6667" max="6667" width="11.140625" style="1" customWidth="1"/>
    <col min="6668" max="6668" width="14.7109375" style="1" customWidth="1"/>
    <col min="6669" max="6669" width="15.8515625" style="1" bestFit="1" customWidth="1"/>
    <col min="6670" max="6912" width="14.7109375" style="1" customWidth="1"/>
    <col min="6913" max="6913" width="23.421875" style="1" customWidth="1"/>
    <col min="6914" max="6914" width="31.140625" style="1" customWidth="1"/>
    <col min="6915" max="6915" width="16.28125" style="1" customWidth="1"/>
    <col min="6916" max="6916" width="7.7109375" style="1" customWidth="1"/>
    <col min="6917" max="6917" width="18.28125" style="1" customWidth="1"/>
    <col min="6918" max="6919" width="9.7109375" style="1" customWidth="1"/>
    <col min="6920" max="6920" width="13.7109375" style="1" customWidth="1"/>
    <col min="6921" max="6921" width="7.00390625" style="1" customWidth="1"/>
    <col min="6922" max="6922" width="13.7109375" style="1" customWidth="1"/>
    <col min="6923" max="6923" width="11.140625" style="1" customWidth="1"/>
    <col min="6924" max="6924" width="14.7109375" style="1" customWidth="1"/>
    <col min="6925" max="6925" width="15.8515625" style="1" bestFit="1" customWidth="1"/>
    <col min="6926" max="7168" width="14.7109375" style="1" customWidth="1"/>
    <col min="7169" max="7169" width="23.421875" style="1" customWidth="1"/>
    <col min="7170" max="7170" width="31.140625" style="1" customWidth="1"/>
    <col min="7171" max="7171" width="16.28125" style="1" customWidth="1"/>
    <col min="7172" max="7172" width="7.7109375" style="1" customWidth="1"/>
    <col min="7173" max="7173" width="18.28125" style="1" customWidth="1"/>
    <col min="7174" max="7175" width="9.7109375" style="1" customWidth="1"/>
    <col min="7176" max="7176" width="13.7109375" style="1" customWidth="1"/>
    <col min="7177" max="7177" width="7.00390625" style="1" customWidth="1"/>
    <col min="7178" max="7178" width="13.7109375" style="1" customWidth="1"/>
    <col min="7179" max="7179" width="11.140625" style="1" customWidth="1"/>
    <col min="7180" max="7180" width="14.7109375" style="1" customWidth="1"/>
    <col min="7181" max="7181" width="15.8515625" style="1" bestFit="1" customWidth="1"/>
    <col min="7182" max="7424" width="14.7109375" style="1" customWidth="1"/>
    <col min="7425" max="7425" width="23.421875" style="1" customWidth="1"/>
    <col min="7426" max="7426" width="31.140625" style="1" customWidth="1"/>
    <col min="7427" max="7427" width="16.28125" style="1" customWidth="1"/>
    <col min="7428" max="7428" width="7.7109375" style="1" customWidth="1"/>
    <col min="7429" max="7429" width="18.28125" style="1" customWidth="1"/>
    <col min="7430" max="7431" width="9.7109375" style="1" customWidth="1"/>
    <col min="7432" max="7432" width="13.7109375" style="1" customWidth="1"/>
    <col min="7433" max="7433" width="7.00390625" style="1" customWidth="1"/>
    <col min="7434" max="7434" width="13.7109375" style="1" customWidth="1"/>
    <col min="7435" max="7435" width="11.140625" style="1" customWidth="1"/>
    <col min="7436" max="7436" width="14.7109375" style="1" customWidth="1"/>
    <col min="7437" max="7437" width="15.8515625" style="1" bestFit="1" customWidth="1"/>
    <col min="7438" max="7680" width="14.7109375" style="1" customWidth="1"/>
    <col min="7681" max="7681" width="23.421875" style="1" customWidth="1"/>
    <col min="7682" max="7682" width="31.140625" style="1" customWidth="1"/>
    <col min="7683" max="7683" width="16.28125" style="1" customWidth="1"/>
    <col min="7684" max="7684" width="7.7109375" style="1" customWidth="1"/>
    <col min="7685" max="7685" width="18.28125" style="1" customWidth="1"/>
    <col min="7686" max="7687" width="9.7109375" style="1" customWidth="1"/>
    <col min="7688" max="7688" width="13.7109375" style="1" customWidth="1"/>
    <col min="7689" max="7689" width="7.00390625" style="1" customWidth="1"/>
    <col min="7690" max="7690" width="13.7109375" style="1" customWidth="1"/>
    <col min="7691" max="7691" width="11.140625" style="1" customWidth="1"/>
    <col min="7692" max="7692" width="14.7109375" style="1" customWidth="1"/>
    <col min="7693" max="7693" width="15.8515625" style="1" bestFit="1" customWidth="1"/>
    <col min="7694" max="7936" width="14.7109375" style="1" customWidth="1"/>
    <col min="7937" max="7937" width="23.421875" style="1" customWidth="1"/>
    <col min="7938" max="7938" width="31.140625" style="1" customWidth="1"/>
    <col min="7939" max="7939" width="16.28125" style="1" customWidth="1"/>
    <col min="7940" max="7940" width="7.7109375" style="1" customWidth="1"/>
    <col min="7941" max="7941" width="18.28125" style="1" customWidth="1"/>
    <col min="7942" max="7943" width="9.7109375" style="1" customWidth="1"/>
    <col min="7944" max="7944" width="13.7109375" style="1" customWidth="1"/>
    <col min="7945" max="7945" width="7.00390625" style="1" customWidth="1"/>
    <col min="7946" max="7946" width="13.7109375" style="1" customWidth="1"/>
    <col min="7947" max="7947" width="11.140625" style="1" customWidth="1"/>
    <col min="7948" max="7948" width="14.7109375" style="1" customWidth="1"/>
    <col min="7949" max="7949" width="15.8515625" style="1" bestFit="1" customWidth="1"/>
    <col min="7950" max="8192" width="14.7109375" style="1" customWidth="1"/>
    <col min="8193" max="8193" width="23.421875" style="1" customWidth="1"/>
    <col min="8194" max="8194" width="31.140625" style="1" customWidth="1"/>
    <col min="8195" max="8195" width="16.28125" style="1" customWidth="1"/>
    <col min="8196" max="8196" width="7.7109375" style="1" customWidth="1"/>
    <col min="8197" max="8197" width="18.28125" style="1" customWidth="1"/>
    <col min="8198" max="8199" width="9.7109375" style="1" customWidth="1"/>
    <col min="8200" max="8200" width="13.7109375" style="1" customWidth="1"/>
    <col min="8201" max="8201" width="7.00390625" style="1" customWidth="1"/>
    <col min="8202" max="8202" width="13.7109375" style="1" customWidth="1"/>
    <col min="8203" max="8203" width="11.140625" style="1" customWidth="1"/>
    <col min="8204" max="8204" width="14.7109375" style="1" customWidth="1"/>
    <col min="8205" max="8205" width="15.8515625" style="1" bestFit="1" customWidth="1"/>
    <col min="8206" max="8448" width="14.7109375" style="1" customWidth="1"/>
    <col min="8449" max="8449" width="23.421875" style="1" customWidth="1"/>
    <col min="8450" max="8450" width="31.140625" style="1" customWidth="1"/>
    <col min="8451" max="8451" width="16.28125" style="1" customWidth="1"/>
    <col min="8452" max="8452" width="7.7109375" style="1" customWidth="1"/>
    <col min="8453" max="8453" width="18.28125" style="1" customWidth="1"/>
    <col min="8454" max="8455" width="9.7109375" style="1" customWidth="1"/>
    <col min="8456" max="8456" width="13.7109375" style="1" customWidth="1"/>
    <col min="8457" max="8457" width="7.00390625" style="1" customWidth="1"/>
    <col min="8458" max="8458" width="13.7109375" style="1" customWidth="1"/>
    <col min="8459" max="8459" width="11.140625" style="1" customWidth="1"/>
    <col min="8460" max="8460" width="14.7109375" style="1" customWidth="1"/>
    <col min="8461" max="8461" width="15.8515625" style="1" bestFit="1" customWidth="1"/>
    <col min="8462" max="8704" width="14.7109375" style="1" customWidth="1"/>
    <col min="8705" max="8705" width="23.421875" style="1" customWidth="1"/>
    <col min="8706" max="8706" width="31.140625" style="1" customWidth="1"/>
    <col min="8707" max="8707" width="16.28125" style="1" customWidth="1"/>
    <col min="8708" max="8708" width="7.7109375" style="1" customWidth="1"/>
    <col min="8709" max="8709" width="18.28125" style="1" customWidth="1"/>
    <col min="8710" max="8711" width="9.7109375" style="1" customWidth="1"/>
    <col min="8712" max="8712" width="13.7109375" style="1" customWidth="1"/>
    <col min="8713" max="8713" width="7.00390625" style="1" customWidth="1"/>
    <col min="8714" max="8714" width="13.7109375" style="1" customWidth="1"/>
    <col min="8715" max="8715" width="11.140625" style="1" customWidth="1"/>
    <col min="8716" max="8716" width="14.7109375" style="1" customWidth="1"/>
    <col min="8717" max="8717" width="15.8515625" style="1" bestFit="1" customWidth="1"/>
    <col min="8718" max="8960" width="14.7109375" style="1" customWidth="1"/>
    <col min="8961" max="8961" width="23.421875" style="1" customWidth="1"/>
    <col min="8962" max="8962" width="31.140625" style="1" customWidth="1"/>
    <col min="8963" max="8963" width="16.28125" style="1" customWidth="1"/>
    <col min="8964" max="8964" width="7.7109375" style="1" customWidth="1"/>
    <col min="8965" max="8965" width="18.28125" style="1" customWidth="1"/>
    <col min="8966" max="8967" width="9.7109375" style="1" customWidth="1"/>
    <col min="8968" max="8968" width="13.7109375" style="1" customWidth="1"/>
    <col min="8969" max="8969" width="7.00390625" style="1" customWidth="1"/>
    <col min="8970" max="8970" width="13.7109375" style="1" customWidth="1"/>
    <col min="8971" max="8971" width="11.140625" style="1" customWidth="1"/>
    <col min="8972" max="8972" width="14.7109375" style="1" customWidth="1"/>
    <col min="8973" max="8973" width="15.8515625" style="1" bestFit="1" customWidth="1"/>
    <col min="8974" max="9216" width="14.7109375" style="1" customWidth="1"/>
    <col min="9217" max="9217" width="23.421875" style="1" customWidth="1"/>
    <col min="9218" max="9218" width="31.140625" style="1" customWidth="1"/>
    <col min="9219" max="9219" width="16.28125" style="1" customWidth="1"/>
    <col min="9220" max="9220" width="7.7109375" style="1" customWidth="1"/>
    <col min="9221" max="9221" width="18.28125" style="1" customWidth="1"/>
    <col min="9222" max="9223" width="9.7109375" style="1" customWidth="1"/>
    <col min="9224" max="9224" width="13.7109375" style="1" customWidth="1"/>
    <col min="9225" max="9225" width="7.00390625" style="1" customWidth="1"/>
    <col min="9226" max="9226" width="13.7109375" style="1" customWidth="1"/>
    <col min="9227" max="9227" width="11.140625" style="1" customWidth="1"/>
    <col min="9228" max="9228" width="14.7109375" style="1" customWidth="1"/>
    <col min="9229" max="9229" width="15.8515625" style="1" bestFit="1" customWidth="1"/>
    <col min="9230" max="9472" width="14.7109375" style="1" customWidth="1"/>
    <col min="9473" max="9473" width="23.421875" style="1" customWidth="1"/>
    <col min="9474" max="9474" width="31.140625" style="1" customWidth="1"/>
    <col min="9475" max="9475" width="16.28125" style="1" customWidth="1"/>
    <col min="9476" max="9476" width="7.7109375" style="1" customWidth="1"/>
    <col min="9477" max="9477" width="18.28125" style="1" customWidth="1"/>
    <col min="9478" max="9479" width="9.7109375" style="1" customWidth="1"/>
    <col min="9480" max="9480" width="13.7109375" style="1" customWidth="1"/>
    <col min="9481" max="9481" width="7.00390625" style="1" customWidth="1"/>
    <col min="9482" max="9482" width="13.7109375" style="1" customWidth="1"/>
    <col min="9483" max="9483" width="11.140625" style="1" customWidth="1"/>
    <col min="9484" max="9484" width="14.7109375" style="1" customWidth="1"/>
    <col min="9485" max="9485" width="15.8515625" style="1" bestFit="1" customWidth="1"/>
    <col min="9486" max="9728" width="14.7109375" style="1" customWidth="1"/>
    <col min="9729" max="9729" width="23.421875" style="1" customWidth="1"/>
    <col min="9730" max="9730" width="31.140625" style="1" customWidth="1"/>
    <col min="9731" max="9731" width="16.28125" style="1" customWidth="1"/>
    <col min="9732" max="9732" width="7.7109375" style="1" customWidth="1"/>
    <col min="9733" max="9733" width="18.28125" style="1" customWidth="1"/>
    <col min="9734" max="9735" width="9.7109375" style="1" customWidth="1"/>
    <col min="9736" max="9736" width="13.7109375" style="1" customWidth="1"/>
    <col min="9737" max="9737" width="7.00390625" style="1" customWidth="1"/>
    <col min="9738" max="9738" width="13.7109375" style="1" customWidth="1"/>
    <col min="9739" max="9739" width="11.140625" style="1" customWidth="1"/>
    <col min="9740" max="9740" width="14.7109375" style="1" customWidth="1"/>
    <col min="9741" max="9741" width="15.8515625" style="1" bestFit="1" customWidth="1"/>
    <col min="9742" max="9984" width="14.7109375" style="1" customWidth="1"/>
    <col min="9985" max="9985" width="23.421875" style="1" customWidth="1"/>
    <col min="9986" max="9986" width="31.140625" style="1" customWidth="1"/>
    <col min="9987" max="9987" width="16.28125" style="1" customWidth="1"/>
    <col min="9988" max="9988" width="7.7109375" style="1" customWidth="1"/>
    <col min="9989" max="9989" width="18.28125" style="1" customWidth="1"/>
    <col min="9990" max="9991" width="9.7109375" style="1" customWidth="1"/>
    <col min="9992" max="9992" width="13.7109375" style="1" customWidth="1"/>
    <col min="9993" max="9993" width="7.00390625" style="1" customWidth="1"/>
    <col min="9994" max="9994" width="13.7109375" style="1" customWidth="1"/>
    <col min="9995" max="9995" width="11.140625" style="1" customWidth="1"/>
    <col min="9996" max="9996" width="14.7109375" style="1" customWidth="1"/>
    <col min="9997" max="9997" width="15.8515625" style="1" bestFit="1" customWidth="1"/>
    <col min="9998" max="10240" width="14.7109375" style="1" customWidth="1"/>
    <col min="10241" max="10241" width="23.421875" style="1" customWidth="1"/>
    <col min="10242" max="10242" width="31.140625" style="1" customWidth="1"/>
    <col min="10243" max="10243" width="16.28125" style="1" customWidth="1"/>
    <col min="10244" max="10244" width="7.7109375" style="1" customWidth="1"/>
    <col min="10245" max="10245" width="18.28125" style="1" customWidth="1"/>
    <col min="10246" max="10247" width="9.7109375" style="1" customWidth="1"/>
    <col min="10248" max="10248" width="13.7109375" style="1" customWidth="1"/>
    <col min="10249" max="10249" width="7.00390625" style="1" customWidth="1"/>
    <col min="10250" max="10250" width="13.7109375" style="1" customWidth="1"/>
    <col min="10251" max="10251" width="11.140625" style="1" customWidth="1"/>
    <col min="10252" max="10252" width="14.7109375" style="1" customWidth="1"/>
    <col min="10253" max="10253" width="15.8515625" style="1" bestFit="1" customWidth="1"/>
    <col min="10254" max="10496" width="14.7109375" style="1" customWidth="1"/>
    <col min="10497" max="10497" width="23.421875" style="1" customWidth="1"/>
    <col min="10498" max="10498" width="31.140625" style="1" customWidth="1"/>
    <col min="10499" max="10499" width="16.28125" style="1" customWidth="1"/>
    <col min="10500" max="10500" width="7.7109375" style="1" customWidth="1"/>
    <col min="10501" max="10501" width="18.28125" style="1" customWidth="1"/>
    <col min="10502" max="10503" width="9.7109375" style="1" customWidth="1"/>
    <col min="10504" max="10504" width="13.7109375" style="1" customWidth="1"/>
    <col min="10505" max="10505" width="7.00390625" style="1" customWidth="1"/>
    <col min="10506" max="10506" width="13.7109375" style="1" customWidth="1"/>
    <col min="10507" max="10507" width="11.140625" style="1" customWidth="1"/>
    <col min="10508" max="10508" width="14.7109375" style="1" customWidth="1"/>
    <col min="10509" max="10509" width="15.8515625" style="1" bestFit="1" customWidth="1"/>
    <col min="10510" max="10752" width="14.7109375" style="1" customWidth="1"/>
    <col min="10753" max="10753" width="23.421875" style="1" customWidth="1"/>
    <col min="10754" max="10754" width="31.140625" style="1" customWidth="1"/>
    <col min="10755" max="10755" width="16.28125" style="1" customWidth="1"/>
    <col min="10756" max="10756" width="7.7109375" style="1" customWidth="1"/>
    <col min="10757" max="10757" width="18.28125" style="1" customWidth="1"/>
    <col min="10758" max="10759" width="9.7109375" style="1" customWidth="1"/>
    <col min="10760" max="10760" width="13.7109375" style="1" customWidth="1"/>
    <col min="10761" max="10761" width="7.00390625" style="1" customWidth="1"/>
    <col min="10762" max="10762" width="13.7109375" style="1" customWidth="1"/>
    <col min="10763" max="10763" width="11.140625" style="1" customWidth="1"/>
    <col min="10764" max="10764" width="14.7109375" style="1" customWidth="1"/>
    <col min="10765" max="10765" width="15.8515625" style="1" bestFit="1" customWidth="1"/>
    <col min="10766" max="11008" width="14.7109375" style="1" customWidth="1"/>
    <col min="11009" max="11009" width="23.421875" style="1" customWidth="1"/>
    <col min="11010" max="11010" width="31.140625" style="1" customWidth="1"/>
    <col min="11011" max="11011" width="16.28125" style="1" customWidth="1"/>
    <col min="11012" max="11012" width="7.7109375" style="1" customWidth="1"/>
    <col min="11013" max="11013" width="18.28125" style="1" customWidth="1"/>
    <col min="11014" max="11015" width="9.7109375" style="1" customWidth="1"/>
    <col min="11016" max="11016" width="13.7109375" style="1" customWidth="1"/>
    <col min="11017" max="11017" width="7.00390625" style="1" customWidth="1"/>
    <col min="11018" max="11018" width="13.7109375" style="1" customWidth="1"/>
    <col min="11019" max="11019" width="11.140625" style="1" customWidth="1"/>
    <col min="11020" max="11020" width="14.7109375" style="1" customWidth="1"/>
    <col min="11021" max="11021" width="15.8515625" style="1" bestFit="1" customWidth="1"/>
    <col min="11022" max="11264" width="14.7109375" style="1" customWidth="1"/>
    <col min="11265" max="11265" width="23.421875" style="1" customWidth="1"/>
    <col min="11266" max="11266" width="31.140625" style="1" customWidth="1"/>
    <col min="11267" max="11267" width="16.28125" style="1" customWidth="1"/>
    <col min="11268" max="11268" width="7.7109375" style="1" customWidth="1"/>
    <col min="11269" max="11269" width="18.28125" style="1" customWidth="1"/>
    <col min="11270" max="11271" width="9.7109375" style="1" customWidth="1"/>
    <col min="11272" max="11272" width="13.7109375" style="1" customWidth="1"/>
    <col min="11273" max="11273" width="7.00390625" style="1" customWidth="1"/>
    <col min="11274" max="11274" width="13.7109375" style="1" customWidth="1"/>
    <col min="11275" max="11275" width="11.140625" style="1" customWidth="1"/>
    <col min="11276" max="11276" width="14.7109375" style="1" customWidth="1"/>
    <col min="11277" max="11277" width="15.8515625" style="1" bestFit="1" customWidth="1"/>
    <col min="11278" max="11520" width="14.7109375" style="1" customWidth="1"/>
    <col min="11521" max="11521" width="23.421875" style="1" customWidth="1"/>
    <col min="11522" max="11522" width="31.140625" style="1" customWidth="1"/>
    <col min="11523" max="11523" width="16.28125" style="1" customWidth="1"/>
    <col min="11524" max="11524" width="7.7109375" style="1" customWidth="1"/>
    <col min="11525" max="11525" width="18.28125" style="1" customWidth="1"/>
    <col min="11526" max="11527" width="9.7109375" style="1" customWidth="1"/>
    <col min="11528" max="11528" width="13.7109375" style="1" customWidth="1"/>
    <col min="11529" max="11529" width="7.00390625" style="1" customWidth="1"/>
    <col min="11530" max="11530" width="13.7109375" style="1" customWidth="1"/>
    <col min="11531" max="11531" width="11.140625" style="1" customWidth="1"/>
    <col min="11532" max="11532" width="14.7109375" style="1" customWidth="1"/>
    <col min="11533" max="11533" width="15.8515625" style="1" bestFit="1" customWidth="1"/>
    <col min="11534" max="11776" width="14.7109375" style="1" customWidth="1"/>
    <col min="11777" max="11777" width="23.421875" style="1" customWidth="1"/>
    <col min="11778" max="11778" width="31.140625" style="1" customWidth="1"/>
    <col min="11779" max="11779" width="16.28125" style="1" customWidth="1"/>
    <col min="11780" max="11780" width="7.7109375" style="1" customWidth="1"/>
    <col min="11781" max="11781" width="18.28125" style="1" customWidth="1"/>
    <col min="11782" max="11783" width="9.7109375" style="1" customWidth="1"/>
    <col min="11784" max="11784" width="13.7109375" style="1" customWidth="1"/>
    <col min="11785" max="11785" width="7.00390625" style="1" customWidth="1"/>
    <col min="11786" max="11786" width="13.7109375" style="1" customWidth="1"/>
    <col min="11787" max="11787" width="11.140625" style="1" customWidth="1"/>
    <col min="11788" max="11788" width="14.7109375" style="1" customWidth="1"/>
    <col min="11789" max="11789" width="15.8515625" style="1" bestFit="1" customWidth="1"/>
    <col min="11790" max="12032" width="14.7109375" style="1" customWidth="1"/>
    <col min="12033" max="12033" width="23.421875" style="1" customWidth="1"/>
    <col min="12034" max="12034" width="31.140625" style="1" customWidth="1"/>
    <col min="12035" max="12035" width="16.28125" style="1" customWidth="1"/>
    <col min="12036" max="12036" width="7.7109375" style="1" customWidth="1"/>
    <col min="12037" max="12037" width="18.28125" style="1" customWidth="1"/>
    <col min="12038" max="12039" width="9.7109375" style="1" customWidth="1"/>
    <col min="12040" max="12040" width="13.7109375" style="1" customWidth="1"/>
    <col min="12041" max="12041" width="7.00390625" style="1" customWidth="1"/>
    <col min="12042" max="12042" width="13.7109375" style="1" customWidth="1"/>
    <col min="12043" max="12043" width="11.140625" style="1" customWidth="1"/>
    <col min="12044" max="12044" width="14.7109375" style="1" customWidth="1"/>
    <col min="12045" max="12045" width="15.8515625" style="1" bestFit="1" customWidth="1"/>
    <col min="12046" max="12288" width="14.7109375" style="1" customWidth="1"/>
    <col min="12289" max="12289" width="23.421875" style="1" customWidth="1"/>
    <col min="12290" max="12290" width="31.140625" style="1" customWidth="1"/>
    <col min="12291" max="12291" width="16.28125" style="1" customWidth="1"/>
    <col min="12292" max="12292" width="7.7109375" style="1" customWidth="1"/>
    <col min="12293" max="12293" width="18.28125" style="1" customWidth="1"/>
    <col min="12294" max="12295" width="9.7109375" style="1" customWidth="1"/>
    <col min="12296" max="12296" width="13.7109375" style="1" customWidth="1"/>
    <col min="12297" max="12297" width="7.00390625" style="1" customWidth="1"/>
    <col min="12298" max="12298" width="13.7109375" style="1" customWidth="1"/>
    <col min="12299" max="12299" width="11.140625" style="1" customWidth="1"/>
    <col min="12300" max="12300" width="14.7109375" style="1" customWidth="1"/>
    <col min="12301" max="12301" width="15.8515625" style="1" bestFit="1" customWidth="1"/>
    <col min="12302" max="12544" width="14.7109375" style="1" customWidth="1"/>
    <col min="12545" max="12545" width="23.421875" style="1" customWidth="1"/>
    <col min="12546" max="12546" width="31.140625" style="1" customWidth="1"/>
    <col min="12547" max="12547" width="16.28125" style="1" customWidth="1"/>
    <col min="12548" max="12548" width="7.7109375" style="1" customWidth="1"/>
    <col min="12549" max="12549" width="18.28125" style="1" customWidth="1"/>
    <col min="12550" max="12551" width="9.7109375" style="1" customWidth="1"/>
    <col min="12552" max="12552" width="13.7109375" style="1" customWidth="1"/>
    <col min="12553" max="12553" width="7.00390625" style="1" customWidth="1"/>
    <col min="12554" max="12554" width="13.7109375" style="1" customWidth="1"/>
    <col min="12555" max="12555" width="11.140625" style="1" customWidth="1"/>
    <col min="12556" max="12556" width="14.7109375" style="1" customWidth="1"/>
    <col min="12557" max="12557" width="15.8515625" style="1" bestFit="1" customWidth="1"/>
    <col min="12558" max="12800" width="14.7109375" style="1" customWidth="1"/>
    <col min="12801" max="12801" width="23.421875" style="1" customWidth="1"/>
    <col min="12802" max="12802" width="31.140625" style="1" customWidth="1"/>
    <col min="12803" max="12803" width="16.28125" style="1" customWidth="1"/>
    <col min="12804" max="12804" width="7.7109375" style="1" customWidth="1"/>
    <col min="12805" max="12805" width="18.28125" style="1" customWidth="1"/>
    <col min="12806" max="12807" width="9.7109375" style="1" customWidth="1"/>
    <col min="12808" max="12808" width="13.7109375" style="1" customWidth="1"/>
    <col min="12809" max="12809" width="7.00390625" style="1" customWidth="1"/>
    <col min="12810" max="12810" width="13.7109375" style="1" customWidth="1"/>
    <col min="12811" max="12811" width="11.140625" style="1" customWidth="1"/>
    <col min="12812" max="12812" width="14.7109375" style="1" customWidth="1"/>
    <col min="12813" max="12813" width="15.8515625" style="1" bestFit="1" customWidth="1"/>
    <col min="12814" max="13056" width="14.7109375" style="1" customWidth="1"/>
    <col min="13057" max="13057" width="23.421875" style="1" customWidth="1"/>
    <col min="13058" max="13058" width="31.140625" style="1" customWidth="1"/>
    <col min="13059" max="13059" width="16.28125" style="1" customWidth="1"/>
    <col min="13060" max="13060" width="7.7109375" style="1" customWidth="1"/>
    <col min="13061" max="13061" width="18.28125" style="1" customWidth="1"/>
    <col min="13062" max="13063" width="9.7109375" style="1" customWidth="1"/>
    <col min="13064" max="13064" width="13.7109375" style="1" customWidth="1"/>
    <col min="13065" max="13065" width="7.00390625" style="1" customWidth="1"/>
    <col min="13066" max="13066" width="13.7109375" style="1" customWidth="1"/>
    <col min="13067" max="13067" width="11.140625" style="1" customWidth="1"/>
    <col min="13068" max="13068" width="14.7109375" style="1" customWidth="1"/>
    <col min="13069" max="13069" width="15.8515625" style="1" bestFit="1" customWidth="1"/>
    <col min="13070" max="13312" width="14.7109375" style="1" customWidth="1"/>
    <col min="13313" max="13313" width="23.421875" style="1" customWidth="1"/>
    <col min="13314" max="13314" width="31.140625" style="1" customWidth="1"/>
    <col min="13315" max="13315" width="16.28125" style="1" customWidth="1"/>
    <col min="13316" max="13316" width="7.7109375" style="1" customWidth="1"/>
    <col min="13317" max="13317" width="18.28125" style="1" customWidth="1"/>
    <col min="13318" max="13319" width="9.7109375" style="1" customWidth="1"/>
    <col min="13320" max="13320" width="13.7109375" style="1" customWidth="1"/>
    <col min="13321" max="13321" width="7.00390625" style="1" customWidth="1"/>
    <col min="13322" max="13322" width="13.7109375" style="1" customWidth="1"/>
    <col min="13323" max="13323" width="11.140625" style="1" customWidth="1"/>
    <col min="13324" max="13324" width="14.7109375" style="1" customWidth="1"/>
    <col min="13325" max="13325" width="15.8515625" style="1" bestFit="1" customWidth="1"/>
    <col min="13326" max="13568" width="14.7109375" style="1" customWidth="1"/>
    <col min="13569" max="13569" width="23.421875" style="1" customWidth="1"/>
    <col min="13570" max="13570" width="31.140625" style="1" customWidth="1"/>
    <col min="13571" max="13571" width="16.28125" style="1" customWidth="1"/>
    <col min="13572" max="13572" width="7.7109375" style="1" customWidth="1"/>
    <col min="13573" max="13573" width="18.28125" style="1" customWidth="1"/>
    <col min="13574" max="13575" width="9.7109375" style="1" customWidth="1"/>
    <col min="13576" max="13576" width="13.7109375" style="1" customWidth="1"/>
    <col min="13577" max="13577" width="7.00390625" style="1" customWidth="1"/>
    <col min="13578" max="13578" width="13.7109375" style="1" customWidth="1"/>
    <col min="13579" max="13579" width="11.140625" style="1" customWidth="1"/>
    <col min="13580" max="13580" width="14.7109375" style="1" customWidth="1"/>
    <col min="13581" max="13581" width="15.8515625" style="1" bestFit="1" customWidth="1"/>
    <col min="13582" max="13824" width="14.7109375" style="1" customWidth="1"/>
    <col min="13825" max="13825" width="23.421875" style="1" customWidth="1"/>
    <col min="13826" max="13826" width="31.140625" style="1" customWidth="1"/>
    <col min="13827" max="13827" width="16.28125" style="1" customWidth="1"/>
    <col min="13828" max="13828" width="7.7109375" style="1" customWidth="1"/>
    <col min="13829" max="13829" width="18.28125" style="1" customWidth="1"/>
    <col min="13830" max="13831" width="9.7109375" style="1" customWidth="1"/>
    <col min="13832" max="13832" width="13.7109375" style="1" customWidth="1"/>
    <col min="13833" max="13833" width="7.00390625" style="1" customWidth="1"/>
    <col min="13834" max="13834" width="13.7109375" style="1" customWidth="1"/>
    <col min="13835" max="13835" width="11.140625" style="1" customWidth="1"/>
    <col min="13836" max="13836" width="14.7109375" style="1" customWidth="1"/>
    <col min="13837" max="13837" width="15.8515625" style="1" bestFit="1" customWidth="1"/>
    <col min="13838" max="14080" width="14.7109375" style="1" customWidth="1"/>
    <col min="14081" max="14081" width="23.421875" style="1" customWidth="1"/>
    <col min="14082" max="14082" width="31.140625" style="1" customWidth="1"/>
    <col min="14083" max="14083" width="16.28125" style="1" customWidth="1"/>
    <col min="14084" max="14084" width="7.7109375" style="1" customWidth="1"/>
    <col min="14085" max="14085" width="18.28125" style="1" customWidth="1"/>
    <col min="14086" max="14087" width="9.7109375" style="1" customWidth="1"/>
    <col min="14088" max="14088" width="13.7109375" style="1" customWidth="1"/>
    <col min="14089" max="14089" width="7.00390625" style="1" customWidth="1"/>
    <col min="14090" max="14090" width="13.7109375" style="1" customWidth="1"/>
    <col min="14091" max="14091" width="11.140625" style="1" customWidth="1"/>
    <col min="14092" max="14092" width="14.7109375" style="1" customWidth="1"/>
    <col min="14093" max="14093" width="15.8515625" style="1" bestFit="1" customWidth="1"/>
    <col min="14094" max="14336" width="14.7109375" style="1" customWidth="1"/>
    <col min="14337" max="14337" width="23.421875" style="1" customWidth="1"/>
    <col min="14338" max="14338" width="31.140625" style="1" customWidth="1"/>
    <col min="14339" max="14339" width="16.28125" style="1" customWidth="1"/>
    <col min="14340" max="14340" width="7.7109375" style="1" customWidth="1"/>
    <col min="14341" max="14341" width="18.28125" style="1" customWidth="1"/>
    <col min="14342" max="14343" width="9.7109375" style="1" customWidth="1"/>
    <col min="14344" max="14344" width="13.7109375" style="1" customWidth="1"/>
    <col min="14345" max="14345" width="7.00390625" style="1" customWidth="1"/>
    <col min="14346" max="14346" width="13.7109375" style="1" customWidth="1"/>
    <col min="14347" max="14347" width="11.140625" style="1" customWidth="1"/>
    <col min="14348" max="14348" width="14.7109375" style="1" customWidth="1"/>
    <col min="14349" max="14349" width="15.8515625" style="1" bestFit="1" customWidth="1"/>
    <col min="14350" max="14592" width="14.7109375" style="1" customWidth="1"/>
    <col min="14593" max="14593" width="23.421875" style="1" customWidth="1"/>
    <col min="14594" max="14594" width="31.140625" style="1" customWidth="1"/>
    <col min="14595" max="14595" width="16.28125" style="1" customWidth="1"/>
    <col min="14596" max="14596" width="7.7109375" style="1" customWidth="1"/>
    <col min="14597" max="14597" width="18.28125" style="1" customWidth="1"/>
    <col min="14598" max="14599" width="9.7109375" style="1" customWidth="1"/>
    <col min="14600" max="14600" width="13.7109375" style="1" customWidth="1"/>
    <col min="14601" max="14601" width="7.00390625" style="1" customWidth="1"/>
    <col min="14602" max="14602" width="13.7109375" style="1" customWidth="1"/>
    <col min="14603" max="14603" width="11.140625" style="1" customWidth="1"/>
    <col min="14604" max="14604" width="14.7109375" style="1" customWidth="1"/>
    <col min="14605" max="14605" width="15.8515625" style="1" bestFit="1" customWidth="1"/>
    <col min="14606" max="14848" width="14.7109375" style="1" customWidth="1"/>
    <col min="14849" max="14849" width="23.421875" style="1" customWidth="1"/>
    <col min="14850" max="14850" width="31.140625" style="1" customWidth="1"/>
    <col min="14851" max="14851" width="16.28125" style="1" customWidth="1"/>
    <col min="14852" max="14852" width="7.7109375" style="1" customWidth="1"/>
    <col min="14853" max="14853" width="18.28125" style="1" customWidth="1"/>
    <col min="14854" max="14855" width="9.7109375" style="1" customWidth="1"/>
    <col min="14856" max="14856" width="13.7109375" style="1" customWidth="1"/>
    <col min="14857" max="14857" width="7.00390625" style="1" customWidth="1"/>
    <col min="14858" max="14858" width="13.7109375" style="1" customWidth="1"/>
    <col min="14859" max="14859" width="11.140625" style="1" customWidth="1"/>
    <col min="14860" max="14860" width="14.7109375" style="1" customWidth="1"/>
    <col min="14861" max="14861" width="15.8515625" style="1" bestFit="1" customWidth="1"/>
    <col min="14862" max="15104" width="14.7109375" style="1" customWidth="1"/>
    <col min="15105" max="15105" width="23.421875" style="1" customWidth="1"/>
    <col min="15106" max="15106" width="31.140625" style="1" customWidth="1"/>
    <col min="15107" max="15107" width="16.28125" style="1" customWidth="1"/>
    <col min="15108" max="15108" width="7.7109375" style="1" customWidth="1"/>
    <col min="15109" max="15109" width="18.28125" style="1" customWidth="1"/>
    <col min="15110" max="15111" width="9.7109375" style="1" customWidth="1"/>
    <col min="15112" max="15112" width="13.7109375" style="1" customWidth="1"/>
    <col min="15113" max="15113" width="7.00390625" style="1" customWidth="1"/>
    <col min="15114" max="15114" width="13.7109375" style="1" customWidth="1"/>
    <col min="15115" max="15115" width="11.140625" style="1" customWidth="1"/>
    <col min="15116" max="15116" width="14.7109375" style="1" customWidth="1"/>
    <col min="15117" max="15117" width="15.8515625" style="1" bestFit="1" customWidth="1"/>
    <col min="15118" max="15360" width="14.7109375" style="1" customWidth="1"/>
    <col min="15361" max="15361" width="23.421875" style="1" customWidth="1"/>
    <col min="15362" max="15362" width="31.140625" style="1" customWidth="1"/>
    <col min="15363" max="15363" width="16.28125" style="1" customWidth="1"/>
    <col min="15364" max="15364" width="7.7109375" style="1" customWidth="1"/>
    <col min="15365" max="15365" width="18.28125" style="1" customWidth="1"/>
    <col min="15366" max="15367" width="9.7109375" style="1" customWidth="1"/>
    <col min="15368" max="15368" width="13.7109375" style="1" customWidth="1"/>
    <col min="15369" max="15369" width="7.00390625" style="1" customWidth="1"/>
    <col min="15370" max="15370" width="13.7109375" style="1" customWidth="1"/>
    <col min="15371" max="15371" width="11.140625" style="1" customWidth="1"/>
    <col min="15372" max="15372" width="14.7109375" style="1" customWidth="1"/>
    <col min="15373" max="15373" width="15.8515625" style="1" bestFit="1" customWidth="1"/>
    <col min="15374" max="15616" width="14.7109375" style="1" customWidth="1"/>
    <col min="15617" max="15617" width="23.421875" style="1" customWidth="1"/>
    <col min="15618" max="15618" width="31.140625" style="1" customWidth="1"/>
    <col min="15619" max="15619" width="16.28125" style="1" customWidth="1"/>
    <col min="15620" max="15620" width="7.7109375" style="1" customWidth="1"/>
    <col min="15621" max="15621" width="18.28125" style="1" customWidth="1"/>
    <col min="15622" max="15623" width="9.7109375" style="1" customWidth="1"/>
    <col min="15624" max="15624" width="13.7109375" style="1" customWidth="1"/>
    <col min="15625" max="15625" width="7.00390625" style="1" customWidth="1"/>
    <col min="15626" max="15626" width="13.7109375" style="1" customWidth="1"/>
    <col min="15627" max="15627" width="11.140625" style="1" customWidth="1"/>
    <col min="15628" max="15628" width="14.7109375" style="1" customWidth="1"/>
    <col min="15629" max="15629" width="15.8515625" style="1" bestFit="1" customWidth="1"/>
    <col min="15630" max="15872" width="14.7109375" style="1" customWidth="1"/>
    <col min="15873" max="15873" width="23.421875" style="1" customWidth="1"/>
    <col min="15874" max="15874" width="31.140625" style="1" customWidth="1"/>
    <col min="15875" max="15875" width="16.28125" style="1" customWidth="1"/>
    <col min="15876" max="15876" width="7.7109375" style="1" customWidth="1"/>
    <col min="15877" max="15877" width="18.28125" style="1" customWidth="1"/>
    <col min="15878" max="15879" width="9.7109375" style="1" customWidth="1"/>
    <col min="15880" max="15880" width="13.7109375" style="1" customWidth="1"/>
    <col min="15881" max="15881" width="7.00390625" style="1" customWidth="1"/>
    <col min="15882" max="15882" width="13.7109375" style="1" customWidth="1"/>
    <col min="15883" max="15883" width="11.140625" style="1" customWidth="1"/>
    <col min="15884" max="15884" width="14.7109375" style="1" customWidth="1"/>
    <col min="15885" max="15885" width="15.8515625" style="1" bestFit="1" customWidth="1"/>
    <col min="15886" max="16128" width="14.7109375" style="1" customWidth="1"/>
    <col min="16129" max="16129" width="23.421875" style="1" customWidth="1"/>
    <col min="16130" max="16130" width="31.140625" style="1" customWidth="1"/>
    <col min="16131" max="16131" width="16.28125" style="1" customWidth="1"/>
    <col min="16132" max="16132" width="7.7109375" style="1" customWidth="1"/>
    <col min="16133" max="16133" width="18.28125" style="1" customWidth="1"/>
    <col min="16134" max="16135" width="9.7109375" style="1" customWidth="1"/>
    <col min="16136" max="16136" width="13.7109375" style="1" customWidth="1"/>
    <col min="16137" max="16137" width="7.00390625" style="1" customWidth="1"/>
    <col min="16138" max="16138" width="13.7109375" style="1" customWidth="1"/>
    <col min="16139" max="16139" width="11.140625" style="1" customWidth="1"/>
    <col min="16140" max="16140" width="14.7109375" style="1" customWidth="1"/>
    <col min="16141" max="16141" width="15.8515625" style="1" bestFit="1" customWidth="1"/>
    <col min="16142" max="16384" width="14.7109375" style="1" customWidth="1"/>
  </cols>
  <sheetData>
    <row r="1" spans="1:10" ht="43.5" customHeight="1" thickBot="1">
      <c r="A1" s="117" t="s">
        <v>162</v>
      </c>
      <c r="B1" s="117"/>
      <c r="C1" s="117"/>
      <c r="D1" s="117"/>
      <c r="E1" s="117"/>
      <c r="F1" s="117"/>
      <c r="G1" s="117"/>
      <c r="H1" s="118" t="s">
        <v>193</v>
      </c>
      <c r="I1" s="119"/>
      <c r="J1" s="119"/>
    </row>
    <row r="2" spans="1:10" ht="42" customHeight="1" thickBot="1">
      <c r="A2" s="14" t="s">
        <v>37</v>
      </c>
      <c r="B2" s="15" t="s">
        <v>38</v>
      </c>
      <c r="C2" s="16" t="s">
        <v>39</v>
      </c>
      <c r="D2" s="16" t="s">
        <v>40</v>
      </c>
      <c r="E2" s="17" t="s">
        <v>41</v>
      </c>
      <c r="F2" s="16" t="s">
        <v>42</v>
      </c>
      <c r="G2" s="16" t="s">
        <v>43</v>
      </c>
      <c r="H2" s="17" t="s">
        <v>44</v>
      </c>
      <c r="I2" s="17" t="s">
        <v>45</v>
      </c>
      <c r="J2" s="18" t="s">
        <v>46</v>
      </c>
    </row>
    <row r="3" spans="1:10" ht="24">
      <c r="A3" s="8" t="s">
        <v>47</v>
      </c>
      <c r="B3" s="11" t="s">
        <v>48</v>
      </c>
      <c r="C3" s="12" t="s">
        <v>49</v>
      </c>
      <c r="D3" s="12">
        <v>21</v>
      </c>
      <c r="E3" s="13"/>
      <c r="F3" s="12" t="s">
        <v>36</v>
      </c>
      <c r="G3" s="12">
        <v>1</v>
      </c>
      <c r="H3" s="13">
        <f aca="true" t="shared" si="0" ref="H3:H66">ROUND(E3-((E3*I3)/100),2)</f>
        <v>0</v>
      </c>
      <c r="I3" s="13">
        <v>67</v>
      </c>
      <c r="J3" s="13">
        <f aca="true" t="shared" si="1" ref="J3:J66">ROUND((G3*H3),2)</f>
        <v>0</v>
      </c>
    </row>
    <row r="4" spans="1:10" ht="24">
      <c r="A4" s="8" t="s">
        <v>50</v>
      </c>
      <c r="B4" s="5" t="s">
        <v>51</v>
      </c>
      <c r="C4" s="6">
        <v>60</v>
      </c>
      <c r="D4" s="6" t="s">
        <v>52</v>
      </c>
      <c r="E4" s="7"/>
      <c r="F4" s="6" t="s">
        <v>36</v>
      </c>
      <c r="G4" s="6">
        <v>1</v>
      </c>
      <c r="H4" s="7">
        <f t="shared" si="0"/>
        <v>0</v>
      </c>
      <c r="I4" s="7">
        <v>50</v>
      </c>
      <c r="J4" s="7">
        <f t="shared" si="1"/>
        <v>0</v>
      </c>
    </row>
    <row r="5" spans="1:10" ht="24">
      <c r="A5" s="8" t="s">
        <v>53</v>
      </c>
      <c r="B5" s="5" t="s">
        <v>54</v>
      </c>
      <c r="C5" s="6" t="s">
        <v>49</v>
      </c>
      <c r="D5" s="6">
        <v>21</v>
      </c>
      <c r="E5" s="7"/>
      <c r="F5" s="6" t="s">
        <v>36</v>
      </c>
      <c r="G5" s="6">
        <v>1</v>
      </c>
      <c r="H5" s="7">
        <f t="shared" si="0"/>
        <v>0</v>
      </c>
      <c r="I5" s="7">
        <v>67</v>
      </c>
      <c r="J5" s="7">
        <f t="shared" si="1"/>
        <v>0</v>
      </c>
    </row>
    <row r="6" spans="1:10" ht="24">
      <c r="A6" s="8" t="s">
        <v>55</v>
      </c>
      <c r="B6" s="5" t="s">
        <v>56</v>
      </c>
      <c r="C6" s="6" t="s">
        <v>49</v>
      </c>
      <c r="D6" s="6">
        <v>21</v>
      </c>
      <c r="E6" s="7"/>
      <c r="F6" s="6" t="s">
        <v>36</v>
      </c>
      <c r="G6" s="6">
        <v>3</v>
      </c>
      <c r="H6" s="7">
        <f t="shared" si="0"/>
        <v>0</v>
      </c>
      <c r="I6" s="7">
        <v>67</v>
      </c>
      <c r="J6" s="7">
        <f t="shared" si="1"/>
        <v>0</v>
      </c>
    </row>
    <row r="7" spans="1:10" ht="24">
      <c r="A7" s="8" t="s">
        <v>57</v>
      </c>
      <c r="B7" s="5" t="s">
        <v>58</v>
      </c>
      <c r="C7" s="6" t="s">
        <v>49</v>
      </c>
      <c r="D7" s="6">
        <v>21</v>
      </c>
      <c r="E7" s="7"/>
      <c r="F7" s="6" t="s">
        <v>36</v>
      </c>
      <c r="G7" s="6">
        <v>6</v>
      </c>
      <c r="H7" s="7">
        <f t="shared" si="0"/>
        <v>0</v>
      </c>
      <c r="I7" s="7">
        <v>67</v>
      </c>
      <c r="J7" s="7">
        <f t="shared" si="1"/>
        <v>0</v>
      </c>
    </row>
    <row r="8" spans="1:10" ht="24">
      <c r="A8" s="8" t="s">
        <v>59</v>
      </c>
      <c r="B8" s="5" t="s">
        <v>60</v>
      </c>
      <c r="C8" s="6" t="s">
        <v>49</v>
      </c>
      <c r="D8" s="6">
        <v>21</v>
      </c>
      <c r="E8" s="7"/>
      <c r="F8" s="6" t="s">
        <v>36</v>
      </c>
      <c r="G8" s="6">
        <v>1</v>
      </c>
      <c r="H8" s="7">
        <f t="shared" si="0"/>
        <v>0</v>
      </c>
      <c r="I8" s="7">
        <v>67</v>
      </c>
      <c r="J8" s="7">
        <f t="shared" si="1"/>
        <v>0</v>
      </c>
    </row>
    <row r="9" spans="1:10" ht="24">
      <c r="A9" s="8" t="s">
        <v>61</v>
      </c>
      <c r="B9" s="5" t="s">
        <v>62</v>
      </c>
      <c r="C9" s="6" t="s">
        <v>49</v>
      </c>
      <c r="D9" s="6">
        <v>21</v>
      </c>
      <c r="E9" s="7"/>
      <c r="F9" s="6" t="s">
        <v>36</v>
      </c>
      <c r="G9" s="6">
        <v>2</v>
      </c>
      <c r="H9" s="7">
        <f t="shared" si="0"/>
        <v>0</v>
      </c>
      <c r="I9" s="7">
        <v>67</v>
      </c>
      <c r="J9" s="7">
        <f t="shared" si="1"/>
        <v>0</v>
      </c>
    </row>
    <row r="10" spans="1:10" ht="15">
      <c r="A10" s="8" t="s">
        <v>63</v>
      </c>
      <c r="B10" s="5" t="s">
        <v>64</v>
      </c>
      <c r="C10" s="6" t="s">
        <v>49</v>
      </c>
      <c r="D10" s="6">
        <v>14</v>
      </c>
      <c r="E10" s="7"/>
      <c r="F10" s="6" t="s">
        <v>36</v>
      </c>
      <c r="G10" s="6">
        <v>2</v>
      </c>
      <c r="H10" s="7">
        <f t="shared" si="0"/>
        <v>0</v>
      </c>
      <c r="I10" s="7">
        <v>67</v>
      </c>
      <c r="J10" s="7">
        <f t="shared" si="1"/>
        <v>0</v>
      </c>
    </row>
    <row r="11" spans="1:10" ht="24">
      <c r="A11" s="8" t="s">
        <v>65</v>
      </c>
      <c r="B11" s="5" t="s">
        <v>66</v>
      </c>
      <c r="C11" s="6" t="s">
        <v>49</v>
      </c>
      <c r="D11" s="6">
        <v>21</v>
      </c>
      <c r="E11" s="7"/>
      <c r="F11" s="6" t="s">
        <v>36</v>
      </c>
      <c r="G11" s="6">
        <v>1</v>
      </c>
      <c r="H11" s="7">
        <f t="shared" si="0"/>
        <v>0</v>
      </c>
      <c r="I11" s="7">
        <v>67</v>
      </c>
      <c r="J11" s="7">
        <f t="shared" si="1"/>
        <v>0</v>
      </c>
    </row>
    <row r="12" spans="1:10" ht="24">
      <c r="A12" s="8" t="s">
        <v>67</v>
      </c>
      <c r="B12" s="5" t="s">
        <v>68</v>
      </c>
      <c r="C12" s="6" t="s">
        <v>49</v>
      </c>
      <c r="D12" s="6">
        <v>21</v>
      </c>
      <c r="E12" s="7"/>
      <c r="F12" s="6" t="s">
        <v>36</v>
      </c>
      <c r="G12" s="6">
        <v>1</v>
      </c>
      <c r="H12" s="7">
        <f t="shared" si="0"/>
        <v>0</v>
      </c>
      <c r="I12" s="7">
        <v>67</v>
      </c>
      <c r="J12" s="7">
        <f t="shared" si="1"/>
        <v>0</v>
      </c>
    </row>
    <row r="13" spans="1:10" ht="24">
      <c r="A13" s="8" t="s">
        <v>69</v>
      </c>
      <c r="B13" s="5" t="s">
        <v>70</v>
      </c>
      <c r="C13" s="6">
        <v>60</v>
      </c>
      <c r="D13" s="6" t="s">
        <v>52</v>
      </c>
      <c r="E13" s="7"/>
      <c r="F13" s="6" t="s">
        <v>36</v>
      </c>
      <c r="G13" s="6">
        <v>1</v>
      </c>
      <c r="H13" s="7">
        <f t="shared" si="0"/>
        <v>0</v>
      </c>
      <c r="I13" s="7">
        <v>67</v>
      </c>
      <c r="J13" s="7">
        <f t="shared" si="1"/>
        <v>0</v>
      </c>
    </row>
    <row r="14" spans="1:10" ht="24">
      <c r="A14" s="8" t="s">
        <v>71</v>
      </c>
      <c r="B14" s="5" t="s">
        <v>72</v>
      </c>
      <c r="C14" s="6" t="s">
        <v>49</v>
      </c>
      <c r="D14" s="6">
        <v>21</v>
      </c>
      <c r="E14" s="7"/>
      <c r="F14" s="6" t="s">
        <v>36</v>
      </c>
      <c r="G14" s="6">
        <v>1</v>
      </c>
      <c r="H14" s="7">
        <f t="shared" si="0"/>
        <v>0</v>
      </c>
      <c r="I14" s="7">
        <v>67</v>
      </c>
      <c r="J14" s="7">
        <f t="shared" si="1"/>
        <v>0</v>
      </c>
    </row>
    <row r="15" spans="1:10" ht="24">
      <c r="A15" s="8" t="s">
        <v>73</v>
      </c>
      <c r="B15" s="5" t="s">
        <v>74</v>
      </c>
      <c r="C15" s="6" t="s">
        <v>49</v>
      </c>
      <c r="D15" s="6">
        <v>21</v>
      </c>
      <c r="E15" s="7"/>
      <c r="F15" s="6" t="s">
        <v>36</v>
      </c>
      <c r="G15" s="6">
        <v>1</v>
      </c>
      <c r="H15" s="7">
        <f t="shared" si="0"/>
        <v>0</v>
      </c>
      <c r="I15" s="7">
        <v>67</v>
      </c>
      <c r="J15" s="7">
        <f t="shared" si="1"/>
        <v>0</v>
      </c>
    </row>
    <row r="16" spans="1:10" ht="24">
      <c r="A16" s="8" t="s">
        <v>75</v>
      </c>
      <c r="B16" s="5" t="s">
        <v>76</v>
      </c>
      <c r="C16" s="6" t="s">
        <v>49</v>
      </c>
      <c r="D16" s="6">
        <v>21</v>
      </c>
      <c r="E16" s="7"/>
      <c r="F16" s="6" t="s">
        <v>36</v>
      </c>
      <c r="G16" s="6">
        <v>1</v>
      </c>
      <c r="H16" s="7">
        <f t="shared" si="0"/>
        <v>0</v>
      </c>
      <c r="I16" s="7">
        <v>67</v>
      </c>
      <c r="J16" s="7">
        <f t="shared" si="1"/>
        <v>0</v>
      </c>
    </row>
    <row r="17" spans="1:10" ht="24">
      <c r="A17" s="8" t="s">
        <v>75</v>
      </c>
      <c r="B17" s="5" t="s">
        <v>76</v>
      </c>
      <c r="C17" s="6" t="s">
        <v>49</v>
      </c>
      <c r="D17" s="6">
        <v>21</v>
      </c>
      <c r="E17" s="7"/>
      <c r="F17" s="6" t="s">
        <v>36</v>
      </c>
      <c r="G17" s="6">
        <v>1</v>
      </c>
      <c r="H17" s="7">
        <f t="shared" si="0"/>
        <v>0</v>
      </c>
      <c r="I17" s="7">
        <v>67</v>
      </c>
      <c r="J17" s="7">
        <f t="shared" si="1"/>
        <v>0</v>
      </c>
    </row>
    <row r="18" spans="1:10" ht="24">
      <c r="A18" s="8" t="s">
        <v>77</v>
      </c>
      <c r="B18" s="5" t="s">
        <v>78</v>
      </c>
      <c r="C18" s="6" t="s">
        <v>49</v>
      </c>
      <c r="D18" s="6">
        <v>21</v>
      </c>
      <c r="E18" s="7"/>
      <c r="F18" s="6" t="s">
        <v>36</v>
      </c>
      <c r="G18" s="6">
        <v>1</v>
      </c>
      <c r="H18" s="7">
        <f t="shared" si="0"/>
        <v>0</v>
      </c>
      <c r="I18" s="7">
        <v>67</v>
      </c>
      <c r="J18" s="7">
        <f t="shared" si="1"/>
        <v>0</v>
      </c>
    </row>
    <row r="19" spans="1:10" ht="24">
      <c r="A19" s="8" t="s">
        <v>79</v>
      </c>
      <c r="B19" s="5" t="s">
        <v>80</v>
      </c>
      <c r="C19" s="6" t="s">
        <v>49</v>
      </c>
      <c r="D19" s="6">
        <v>21</v>
      </c>
      <c r="E19" s="7"/>
      <c r="F19" s="6" t="s">
        <v>36</v>
      </c>
      <c r="G19" s="6">
        <v>1</v>
      </c>
      <c r="H19" s="7">
        <f t="shared" si="0"/>
        <v>0</v>
      </c>
      <c r="I19" s="7">
        <v>67</v>
      </c>
      <c r="J19" s="7">
        <f t="shared" si="1"/>
        <v>0</v>
      </c>
    </row>
    <row r="20" spans="1:10" ht="24">
      <c r="A20" s="8" t="s">
        <v>81</v>
      </c>
      <c r="B20" s="5" t="s">
        <v>82</v>
      </c>
      <c r="C20" s="6" t="s">
        <v>49</v>
      </c>
      <c r="D20" s="6">
        <v>21</v>
      </c>
      <c r="E20" s="7"/>
      <c r="F20" s="6" t="s">
        <v>36</v>
      </c>
      <c r="G20" s="6">
        <v>1</v>
      </c>
      <c r="H20" s="7">
        <f t="shared" si="0"/>
        <v>0</v>
      </c>
      <c r="I20" s="7">
        <v>67</v>
      </c>
      <c r="J20" s="7">
        <f t="shared" si="1"/>
        <v>0</v>
      </c>
    </row>
    <row r="21" spans="1:10" ht="24">
      <c r="A21" s="4" t="s">
        <v>83</v>
      </c>
      <c r="B21" s="5" t="s">
        <v>84</v>
      </c>
      <c r="C21" s="6" t="s">
        <v>49</v>
      </c>
      <c r="D21" s="6">
        <v>14</v>
      </c>
      <c r="E21" s="7"/>
      <c r="F21" s="6" t="s">
        <v>36</v>
      </c>
      <c r="G21" s="6">
        <v>12</v>
      </c>
      <c r="H21" s="7">
        <f t="shared" si="0"/>
        <v>0</v>
      </c>
      <c r="I21" s="7">
        <v>70</v>
      </c>
      <c r="J21" s="7">
        <f t="shared" si="1"/>
        <v>0</v>
      </c>
    </row>
    <row r="22" spans="1:10" ht="24">
      <c r="A22" s="4" t="s">
        <v>85</v>
      </c>
      <c r="B22" s="5" t="s">
        <v>86</v>
      </c>
      <c r="C22" s="6" t="s">
        <v>49</v>
      </c>
      <c r="D22" s="6">
        <v>14</v>
      </c>
      <c r="E22" s="7"/>
      <c r="F22" s="6" t="s">
        <v>36</v>
      </c>
      <c r="G22" s="6">
        <v>3</v>
      </c>
      <c r="H22" s="7">
        <f t="shared" si="0"/>
        <v>0</v>
      </c>
      <c r="I22" s="7">
        <v>67</v>
      </c>
      <c r="J22" s="7">
        <f t="shared" si="1"/>
        <v>0</v>
      </c>
    </row>
    <row r="23" spans="1:10" ht="24">
      <c r="A23" s="8" t="s">
        <v>87</v>
      </c>
      <c r="B23" s="5" t="s">
        <v>88</v>
      </c>
      <c r="C23" s="6">
        <v>60</v>
      </c>
      <c r="D23" s="6" t="s">
        <v>52</v>
      </c>
      <c r="E23" s="7"/>
      <c r="F23" s="6" t="s">
        <v>36</v>
      </c>
      <c r="G23" s="6">
        <v>3</v>
      </c>
      <c r="H23" s="7">
        <f t="shared" si="0"/>
        <v>0</v>
      </c>
      <c r="I23" s="7">
        <v>50</v>
      </c>
      <c r="J23" s="7">
        <f t="shared" si="1"/>
        <v>0</v>
      </c>
    </row>
    <row r="24" spans="1:10" ht="24">
      <c r="A24" s="8" t="s">
        <v>89</v>
      </c>
      <c r="B24" s="5" t="s">
        <v>90</v>
      </c>
      <c r="C24" s="6" t="s">
        <v>49</v>
      </c>
      <c r="D24" s="6">
        <v>14</v>
      </c>
      <c r="E24" s="7"/>
      <c r="F24" s="6" t="s">
        <v>36</v>
      </c>
      <c r="G24" s="6">
        <v>3</v>
      </c>
      <c r="H24" s="7">
        <f t="shared" si="0"/>
        <v>0</v>
      </c>
      <c r="I24" s="7">
        <v>67</v>
      </c>
      <c r="J24" s="7">
        <f t="shared" si="1"/>
        <v>0</v>
      </c>
    </row>
    <row r="25" spans="1:10" ht="15">
      <c r="A25" s="8" t="s">
        <v>91</v>
      </c>
      <c r="B25" s="5" t="s">
        <v>92</v>
      </c>
      <c r="C25" s="6" t="s">
        <v>49</v>
      </c>
      <c r="D25" s="6">
        <v>14</v>
      </c>
      <c r="E25" s="7"/>
      <c r="F25" s="6" t="s">
        <v>36</v>
      </c>
      <c r="G25" s="6">
        <v>3</v>
      </c>
      <c r="H25" s="7">
        <f t="shared" si="0"/>
        <v>0</v>
      </c>
      <c r="I25" s="7">
        <v>67</v>
      </c>
      <c r="J25" s="7">
        <f t="shared" si="1"/>
        <v>0</v>
      </c>
    </row>
    <row r="26" spans="1:10" ht="15">
      <c r="A26" s="8" t="s">
        <v>93</v>
      </c>
      <c r="B26" s="5" t="s">
        <v>94</v>
      </c>
      <c r="C26" s="6" t="s">
        <v>49</v>
      </c>
      <c r="D26" s="6">
        <v>14</v>
      </c>
      <c r="E26" s="7"/>
      <c r="F26" s="6" t="s">
        <v>36</v>
      </c>
      <c r="G26" s="6">
        <v>3</v>
      </c>
      <c r="H26" s="7">
        <f t="shared" si="0"/>
        <v>0</v>
      </c>
      <c r="I26" s="7">
        <v>67</v>
      </c>
      <c r="J26" s="7">
        <f t="shared" si="1"/>
        <v>0</v>
      </c>
    </row>
    <row r="27" spans="1:10" ht="24">
      <c r="A27" s="8" t="s">
        <v>95</v>
      </c>
      <c r="B27" s="5" t="s">
        <v>96</v>
      </c>
      <c r="C27" s="6" t="s">
        <v>49</v>
      </c>
      <c r="D27" s="6">
        <v>14</v>
      </c>
      <c r="E27" s="7"/>
      <c r="F27" s="6" t="s">
        <v>36</v>
      </c>
      <c r="G27" s="6">
        <v>3</v>
      </c>
      <c r="H27" s="7">
        <f t="shared" si="0"/>
        <v>0</v>
      </c>
      <c r="I27" s="7">
        <v>67</v>
      </c>
      <c r="J27" s="7">
        <f t="shared" si="1"/>
        <v>0</v>
      </c>
    </row>
    <row r="28" spans="1:10" ht="24">
      <c r="A28" s="8" t="s">
        <v>97</v>
      </c>
      <c r="B28" s="5" t="s">
        <v>98</v>
      </c>
      <c r="C28" s="6">
        <v>60</v>
      </c>
      <c r="D28" s="6" t="s">
        <v>52</v>
      </c>
      <c r="E28" s="7"/>
      <c r="F28" s="6" t="s">
        <v>36</v>
      </c>
      <c r="G28" s="6">
        <v>3</v>
      </c>
      <c r="H28" s="7">
        <f t="shared" si="0"/>
        <v>0</v>
      </c>
      <c r="I28" s="7">
        <v>67</v>
      </c>
      <c r="J28" s="7">
        <f t="shared" si="1"/>
        <v>0</v>
      </c>
    </row>
    <row r="29" spans="1:10" ht="15">
      <c r="A29" s="8" t="s">
        <v>99</v>
      </c>
      <c r="B29" s="5" t="s">
        <v>100</v>
      </c>
      <c r="C29" s="6" t="s">
        <v>49</v>
      </c>
      <c r="D29" s="6">
        <v>14</v>
      </c>
      <c r="E29" s="7"/>
      <c r="F29" s="6" t="s">
        <v>36</v>
      </c>
      <c r="G29" s="6">
        <v>3</v>
      </c>
      <c r="H29" s="7">
        <f t="shared" si="0"/>
        <v>0</v>
      </c>
      <c r="I29" s="7">
        <v>67</v>
      </c>
      <c r="J29" s="7">
        <f t="shared" si="1"/>
        <v>0</v>
      </c>
    </row>
    <row r="30" spans="1:10" ht="15">
      <c r="A30" s="8" t="s">
        <v>101</v>
      </c>
      <c r="B30" s="5" t="s">
        <v>102</v>
      </c>
      <c r="C30" s="6" t="s">
        <v>49</v>
      </c>
      <c r="D30" s="6">
        <v>14</v>
      </c>
      <c r="E30" s="7"/>
      <c r="F30" s="6" t="s">
        <v>36</v>
      </c>
      <c r="G30" s="6">
        <v>6</v>
      </c>
      <c r="H30" s="7">
        <f t="shared" si="0"/>
        <v>0</v>
      </c>
      <c r="I30" s="7">
        <v>67</v>
      </c>
      <c r="J30" s="7">
        <f t="shared" si="1"/>
        <v>0</v>
      </c>
    </row>
    <row r="31" spans="1:10" ht="15">
      <c r="A31" s="8" t="s">
        <v>103</v>
      </c>
      <c r="B31" s="5" t="s">
        <v>104</v>
      </c>
      <c r="C31" s="6" t="s">
        <v>49</v>
      </c>
      <c r="D31" s="6">
        <v>14</v>
      </c>
      <c r="E31" s="7"/>
      <c r="F31" s="6" t="s">
        <v>36</v>
      </c>
      <c r="G31" s="6">
        <v>3</v>
      </c>
      <c r="H31" s="7">
        <f t="shared" si="0"/>
        <v>0</v>
      </c>
      <c r="I31" s="7">
        <v>67</v>
      </c>
      <c r="J31" s="7">
        <f t="shared" si="1"/>
        <v>0</v>
      </c>
    </row>
    <row r="32" spans="1:10" ht="24">
      <c r="A32" s="4" t="s">
        <v>105</v>
      </c>
      <c r="B32" s="5" t="s">
        <v>106</v>
      </c>
      <c r="C32" s="6" t="s">
        <v>49</v>
      </c>
      <c r="D32" s="6">
        <v>14</v>
      </c>
      <c r="E32" s="7"/>
      <c r="F32" s="6" t="s">
        <v>36</v>
      </c>
      <c r="G32" s="6">
        <v>4</v>
      </c>
      <c r="H32" s="7">
        <f t="shared" si="0"/>
        <v>0</v>
      </c>
      <c r="I32" s="7">
        <v>67</v>
      </c>
      <c r="J32" s="7">
        <f t="shared" si="1"/>
        <v>0</v>
      </c>
    </row>
    <row r="33" spans="1:10" ht="24">
      <c r="A33" s="8" t="s">
        <v>107</v>
      </c>
      <c r="B33" s="5" t="s">
        <v>108</v>
      </c>
      <c r="C33" s="6">
        <v>60</v>
      </c>
      <c r="D33" s="6" t="s">
        <v>52</v>
      </c>
      <c r="E33" s="7"/>
      <c r="F33" s="6" t="s">
        <v>36</v>
      </c>
      <c r="G33" s="6">
        <v>4</v>
      </c>
      <c r="H33" s="7">
        <f t="shared" si="0"/>
        <v>0</v>
      </c>
      <c r="I33" s="7">
        <v>50</v>
      </c>
      <c r="J33" s="7">
        <f t="shared" si="1"/>
        <v>0</v>
      </c>
    </row>
    <row r="34" spans="1:10" ht="24">
      <c r="A34" s="8" t="s">
        <v>109</v>
      </c>
      <c r="B34" s="5" t="s">
        <v>110</v>
      </c>
      <c r="C34" s="6" t="s">
        <v>49</v>
      </c>
      <c r="D34" s="6">
        <v>14</v>
      </c>
      <c r="E34" s="7"/>
      <c r="F34" s="6" t="s">
        <v>36</v>
      </c>
      <c r="G34" s="6">
        <v>4</v>
      </c>
      <c r="H34" s="7">
        <f t="shared" si="0"/>
        <v>0</v>
      </c>
      <c r="I34" s="7">
        <v>67</v>
      </c>
      <c r="J34" s="7">
        <f t="shared" si="1"/>
        <v>0</v>
      </c>
    </row>
    <row r="35" spans="1:10" ht="15">
      <c r="A35" s="8" t="s">
        <v>91</v>
      </c>
      <c r="B35" s="5" t="s">
        <v>92</v>
      </c>
      <c r="C35" s="6" t="s">
        <v>49</v>
      </c>
      <c r="D35" s="6">
        <v>14</v>
      </c>
      <c r="E35" s="7"/>
      <c r="F35" s="6" t="s">
        <v>36</v>
      </c>
      <c r="G35" s="6">
        <v>4</v>
      </c>
      <c r="H35" s="7">
        <f t="shared" si="0"/>
        <v>0</v>
      </c>
      <c r="I35" s="7">
        <v>67</v>
      </c>
      <c r="J35" s="7">
        <f t="shared" si="1"/>
        <v>0</v>
      </c>
    </row>
    <row r="36" spans="1:10" ht="15">
      <c r="A36" s="8" t="s">
        <v>93</v>
      </c>
      <c r="B36" s="5" t="s">
        <v>94</v>
      </c>
      <c r="C36" s="6" t="s">
        <v>49</v>
      </c>
      <c r="D36" s="6">
        <v>14</v>
      </c>
      <c r="E36" s="7"/>
      <c r="F36" s="6" t="s">
        <v>36</v>
      </c>
      <c r="G36" s="6">
        <v>4</v>
      </c>
      <c r="H36" s="7">
        <f t="shared" si="0"/>
        <v>0</v>
      </c>
      <c r="I36" s="7">
        <v>67</v>
      </c>
      <c r="J36" s="7">
        <f t="shared" si="1"/>
        <v>0</v>
      </c>
    </row>
    <row r="37" spans="1:10" ht="24">
      <c r="A37" s="8" t="s">
        <v>111</v>
      </c>
      <c r="B37" s="5" t="s">
        <v>112</v>
      </c>
      <c r="C37" s="6" t="s">
        <v>49</v>
      </c>
      <c r="D37" s="6">
        <v>14</v>
      </c>
      <c r="E37" s="7"/>
      <c r="F37" s="6" t="s">
        <v>36</v>
      </c>
      <c r="G37" s="6">
        <v>4</v>
      </c>
      <c r="H37" s="7">
        <f t="shared" si="0"/>
        <v>0</v>
      </c>
      <c r="I37" s="7">
        <v>67</v>
      </c>
      <c r="J37" s="7">
        <f t="shared" si="1"/>
        <v>0</v>
      </c>
    </row>
    <row r="38" spans="1:10" ht="24">
      <c r="A38" s="8" t="s">
        <v>113</v>
      </c>
      <c r="B38" s="5" t="s">
        <v>114</v>
      </c>
      <c r="C38" s="6">
        <v>60</v>
      </c>
      <c r="D38" s="6" t="s">
        <v>52</v>
      </c>
      <c r="E38" s="7"/>
      <c r="F38" s="6" t="s">
        <v>36</v>
      </c>
      <c r="G38" s="6">
        <v>4</v>
      </c>
      <c r="H38" s="7">
        <f t="shared" si="0"/>
        <v>0</v>
      </c>
      <c r="I38" s="7">
        <v>67</v>
      </c>
      <c r="J38" s="7">
        <f t="shared" si="1"/>
        <v>0</v>
      </c>
    </row>
    <row r="39" spans="1:10" ht="15">
      <c r="A39" s="8" t="s">
        <v>99</v>
      </c>
      <c r="B39" s="5" t="s">
        <v>100</v>
      </c>
      <c r="C39" s="6" t="s">
        <v>49</v>
      </c>
      <c r="D39" s="6">
        <v>14</v>
      </c>
      <c r="E39" s="7"/>
      <c r="F39" s="6" t="s">
        <v>36</v>
      </c>
      <c r="G39" s="6">
        <v>4</v>
      </c>
      <c r="H39" s="7">
        <f t="shared" si="0"/>
        <v>0</v>
      </c>
      <c r="I39" s="7">
        <v>67</v>
      </c>
      <c r="J39" s="7">
        <f t="shared" si="1"/>
        <v>0</v>
      </c>
    </row>
    <row r="40" spans="1:10" ht="15">
      <c r="A40" s="8" t="s">
        <v>101</v>
      </c>
      <c r="B40" s="5" t="s">
        <v>102</v>
      </c>
      <c r="C40" s="6" t="s">
        <v>49</v>
      </c>
      <c r="D40" s="6">
        <v>14</v>
      </c>
      <c r="E40" s="7"/>
      <c r="F40" s="6" t="s">
        <v>36</v>
      </c>
      <c r="G40" s="6">
        <v>8</v>
      </c>
      <c r="H40" s="7">
        <f t="shared" si="0"/>
        <v>0</v>
      </c>
      <c r="I40" s="7">
        <v>67</v>
      </c>
      <c r="J40" s="7">
        <f t="shared" si="1"/>
        <v>0</v>
      </c>
    </row>
    <row r="41" spans="1:10" ht="15">
      <c r="A41" s="8" t="s">
        <v>103</v>
      </c>
      <c r="B41" s="5" t="s">
        <v>104</v>
      </c>
      <c r="C41" s="6" t="s">
        <v>49</v>
      </c>
      <c r="D41" s="6">
        <v>14</v>
      </c>
      <c r="E41" s="7"/>
      <c r="F41" s="6" t="s">
        <v>36</v>
      </c>
      <c r="G41" s="6">
        <v>4</v>
      </c>
      <c r="H41" s="7">
        <f t="shared" si="0"/>
        <v>0</v>
      </c>
      <c r="I41" s="7">
        <v>67</v>
      </c>
      <c r="J41" s="7">
        <f t="shared" si="1"/>
        <v>0</v>
      </c>
    </row>
    <row r="42" spans="1:10" ht="24">
      <c r="A42" s="4" t="s">
        <v>115</v>
      </c>
      <c r="B42" s="5" t="s">
        <v>116</v>
      </c>
      <c r="C42" s="6" t="s">
        <v>49</v>
      </c>
      <c r="D42" s="6">
        <v>14</v>
      </c>
      <c r="E42" s="7"/>
      <c r="F42" s="6" t="s">
        <v>36</v>
      </c>
      <c r="G42" s="6">
        <v>2</v>
      </c>
      <c r="H42" s="7">
        <f t="shared" si="0"/>
        <v>0</v>
      </c>
      <c r="I42" s="7">
        <v>67</v>
      </c>
      <c r="J42" s="7">
        <f t="shared" si="1"/>
        <v>0</v>
      </c>
    </row>
    <row r="43" spans="1:10" ht="24">
      <c r="A43" s="8" t="s">
        <v>117</v>
      </c>
      <c r="B43" s="5" t="s">
        <v>118</v>
      </c>
      <c r="C43" s="6">
        <v>60</v>
      </c>
      <c r="D43" s="6" t="s">
        <v>52</v>
      </c>
      <c r="E43" s="7"/>
      <c r="F43" s="6" t="s">
        <v>36</v>
      </c>
      <c r="G43" s="6">
        <v>2</v>
      </c>
      <c r="H43" s="7">
        <f t="shared" si="0"/>
        <v>0</v>
      </c>
      <c r="I43" s="7">
        <v>50</v>
      </c>
      <c r="J43" s="7">
        <f t="shared" si="1"/>
        <v>0</v>
      </c>
    </row>
    <row r="44" spans="1:10" ht="24">
      <c r="A44" s="8" t="s">
        <v>89</v>
      </c>
      <c r="B44" s="5" t="s">
        <v>90</v>
      </c>
      <c r="C44" s="6" t="s">
        <v>49</v>
      </c>
      <c r="D44" s="6">
        <v>14</v>
      </c>
      <c r="E44" s="7"/>
      <c r="F44" s="6" t="s">
        <v>36</v>
      </c>
      <c r="G44" s="6">
        <v>2</v>
      </c>
      <c r="H44" s="7">
        <f t="shared" si="0"/>
        <v>0</v>
      </c>
      <c r="I44" s="7">
        <v>67</v>
      </c>
      <c r="J44" s="7">
        <f t="shared" si="1"/>
        <v>0</v>
      </c>
    </row>
    <row r="45" spans="1:10" ht="15">
      <c r="A45" s="8" t="s">
        <v>91</v>
      </c>
      <c r="B45" s="5" t="s">
        <v>92</v>
      </c>
      <c r="C45" s="6" t="s">
        <v>49</v>
      </c>
      <c r="D45" s="6">
        <v>14</v>
      </c>
      <c r="E45" s="7"/>
      <c r="F45" s="6" t="s">
        <v>36</v>
      </c>
      <c r="G45" s="6">
        <v>2</v>
      </c>
      <c r="H45" s="7">
        <f t="shared" si="0"/>
        <v>0</v>
      </c>
      <c r="I45" s="7">
        <v>67</v>
      </c>
      <c r="J45" s="7">
        <f t="shared" si="1"/>
        <v>0</v>
      </c>
    </row>
    <row r="46" spans="1:10" ht="15">
      <c r="A46" s="8" t="s">
        <v>93</v>
      </c>
      <c r="B46" s="5" t="s">
        <v>94</v>
      </c>
      <c r="C46" s="6" t="s">
        <v>49</v>
      </c>
      <c r="D46" s="6">
        <v>14</v>
      </c>
      <c r="E46" s="7"/>
      <c r="F46" s="6" t="s">
        <v>36</v>
      </c>
      <c r="G46" s="6">
        <v>2</v>
      </c>
      <c r="H46" s="7">
        <f t="shared" si="0"/>
        <v>0</v>
      </c>
      <c r="I46" s="7">
        <v>67</v>
      </c>
      <c r="J46" s="7">
        <f t="shared" si="1"/>
        <v>0</v>
      </c>
    </row>
    <row r="47" spans="1:10" ht="24">
      <c r="A47" s="8" t="s">
        <v>95</v>
      </c>
      <c r="B47" s="5" t="s">
        <v>96</v>
      </c>
      <c r="C47" s="6" t="s">
        <v>49</v>
      </c>
      <c r="D47" s="6">
        <v>14</v>
      </c>
      <c r="E47" s="7"/>
      <c r="F47" s="6" t="s">
        <v>36</v>
      </c>
      <c r="G47" s="6">
        <v>2</v>
      </c>
      <c r="H47" s="7">
        <f t="shared" si="0"/>
        <v>0</v>
      </c>
      <c r="I47" s="7">
        <v>67</v>
      </c>
      <c r="J47" s="7">
        <f t="shared" si="1"/>
        <v>0</v>
      </c>
    </row>
    <row r="48" spans="1:10" ht="24">
      <c r="A48" s="8" t="s">
        <v>97</v>
      </c>
      <c r="B48" s="5" t="s">
        <v>98</v>
      </c>
      <c r="C48" s="6">
        <v>60</v>
      </c>
      <c r="D48" s="6" t="s">
        <v>52</v>
      </c>
      <c r="E48" s="7"/>
      <c r="F48" s="6" t="s">
        <v>36</v>
      </c>
      <c r="G48" s="6">
        <v>2</v>
      </c>
      <c r="H48" s="7">
        <f t="shared" si="0"/>
        <v>0</v>
      </c>
      <c r="I48" s="7">
        <v>67</v>
      </c>
      <c r="J48" s="7">
        <f t="shared" si="1"/>
        <v>0</v>
      </c>
    </row>
    <row r="49" spans="1:10" ht="15">
      <c r="A49" s="8" t="s">
        <v>99</v>
      </c>
      <c r="B49" s="5" t="s">
        <v>100</v>
      </c>
      <c r="C49" s="6" t="s">
        <v>49</v>
      </c>
      <c r="D49" s="6">
        <v>14</v>
      </c>
      <c r="E49" s="7"/>
      <c r="F49" s="6" t="s">
        <v>36</v>
      </c>
      <c r="G49" s="6">
        <v>2</v>
      </c>
      <c r="H49" s="7">
        <f t="shared" si="0"/>
        <v>0</v>
      </c>
      <c r="I49" s="7">
        <v>67</v>
      </c>
      <c r="J49" s="7">
        <f t="shared" si="1"/>
        <v>0</v>
      </c>
    </row>
    <row r="50" spans="1:10" ht="15">
      <c r="A50" s="8" t="s">
        <v>101</v>
      </c>
      <c r="B50" s="5" t="s">
        <v>102</v>
      </c>
      <c r="C50" s="6" t="s">
        <v>49</v>
      </c>
      <c r="D50" s="6">
        <v>14</v>
      </c>
      <c r="E50" s="7"/>
      <c r="F50" s="6" t="s">
        <v>36</v>
      </c>
      <c r="G50" s="6">
        <v>4</v>
      </c>
      <c r="H50" s="7">
        <f t="shared" si="0"/>
        <v>0</v>
      </c>
      <c r="I50" s="7">
        <v>67</v>
      </c>
      <c r="J50" s="7">
        <f t="shared" si="1"/>
        <v>0</v>
      </c>
    </row>
    <row r="51" spans="1:10" ht="15">
      <c r="A51" s="8" t="s">
        <v>103</v>
      </c>
      <c r="B51" s="5" t="s">
        <v>104</v>
      </c>
      <c r="C51" s="6" t="s">
        <v>49</v>
      </c>
      <c r="D51" s="6">
        <v>14</v>
      </c>
      <c r="E51" s="7"/>
      <c r="F51" s="6" t="s">
        <v>36</v>
      </c>
      <c r="G51" s="6">
        <v>2</v>
      </c>
      <c r="H51" s="7">
        <f t="shared" si="0"/>
        <v>0</v>
      </c>
      <c r="I51" s="7">
        <v>67</v>
      </c>
      <c r="J51" s="7">
        <f t="shared" si="1"/>
        <v>0</v>
      </c>
    </row>
    <row r="52" spans="1:11" ht="24">
      <c r="A52" s="8" t="s">
        <v>119</v>
      </c>
      <c r="B52" s="5" t="s">
        <v>120</v>
      </c>
      <c r="C52" s="6" t="s">
        <v>49</v>
      </c>
      <c r="D52" s="6">
        <v>28</v>
      </c>
      <c r="E52" s="7"/>
      <c r="F52" s="6" t="s">
        <v>36</v>
      </c>
      <c r="G52" s="6">
        <v>1</v>
      </c>
      <c r="H52" s="7">
        <f t="shared" si="0"/>
        <v>0</v>
      </c>
      <c r="I52" s="7">
        <v>70</v>
      </c>
      <c r="J52" s="7">
        <f t="shared" si="1"/>
        <v>0</v>
      </c>
      <c r="K52" s="19"/>
    </row>
    <row r="53" spans="1:10" ht="24">
      <c r="A53" s="8" t="s">
        <v>121</v>
      </c>
      <c r="B53" s="5" t="s">
        <v>122</v>
      </c>
      <c r="C53" s="6">
        <v>60</v>
      </c>
      <c r="D53" s="6" t="s">
        <v>52</v>
      </c>
      <c r="E53" s="7"/>
      <c r="F53" s="6" t="s">
        <v>36</v>
      </c>
      <c r="G53" s="6">
        <v>1</v>
      </c>
      <c r="H53" s="7">
        <f t="shared" si="0"/>
        <v>0</v>
      </c>
      <c r="I53" s="7">
        <v>50</v>
      </c>
      <c r="J53" s="7">
        <f t="shared" si="1"/>
        <v>0</v>
      </c>
    </row>
    <row r="54" spans="1:10" ht="24">
      <c r="A54" s="8" t="s">
        <v>123</v>
      </c>
      <c r="B54" s="5" t="s">
        <v>124</v>
      </c>
      <c r="C54" s="6" t="s">
        <v>49</v>
      </c>
      <c r="D54" s="6">
        <v>21</v>
      </c>
      <c r="E54" s="7"/>
      <c r="F54" s="6" t="s">
        <v>36</v>
      </c>
      <c r="G54" s="6">
        <v>1</v>
      </c>
      <c r="H54" s="7">
        <f t="shared" si="0"/>
        <v>0</v>
      </c>
      <c r="I54" s="7">
        <v>70</v>
      </c>
      <c r="J54" s="7">
        <f t="shared" si="1"/>
        <v>0</v>
      </c>
    </row>
    <row r="55" spans="1:10" ht="24">
      <c r="A55" s="8" t="s">
        <v>125</v>
      </c>
      <c r="B55" s="5" t="s">
        <v>120</v>
      </c>
      <c r="C55" s="6" t="s">
        <v>49</v>
      </c>
      <c r="D55" s="6">
        <v>28</v>
      </c>
      <c r="E55" s="7"/>
      <c r="F55" s="6" t="s">
        <v>36</v>
      </c>
      <c r="G55" s="6">
        <v>1</v>
      </c>
      <c r="H55" s="7">
        <f t="shared" si="0"/>
        <v>0</v>
      </c>
      <c r="I55" s="7">
        <v>70</v>
      </c>
      <c r="J55" s="7">
        <f t="shared" si="1"/>
        <v>0</v>
      </c>
    </row>
    <row r="56" spans="1:10" ht="24">
      <c r="A56" s="8" t="s">
        <v>126</v>
      </c>
      <c r="B56" s="5" t="s">
        <v>127</v>
      </c>
      <c r="C56" s="6" t="s">
        <v>49</v>
      </c>
      <c r="D56" s="6">
        <v>28</v>
      </c>
      <c r="E56" s="7"/>
      <c r="F56" s="6" t="s">
        <v>36</v>
      </c>
      <c r="G56" s="6">
        <v>1</v>
      </c>
      <c r="H56" s="7">
        <f t="shared" si="0"/>
        <v>0</v>
      </c>
      <c r="I56" s="7">
        <v>70</v>
      </c>
      <c r="J56" s="7">
        <f t="shared" si="1"/>
        <v>0</v>
      </c>
    </row>
    <row r="57" spans="1:10" ht="24">
      <c r="A57" s="8" t="s">
        <v>128</v>
      </c>
      <c r="B57" s="5" t="s">
        <v>129</v>
      </c>
      <c r="C57" s="6" t="s">
        <v>49</v>
      </c>
      <c r="D57" s="6">
        <v>28</v>
      </c>
      <c r="E57" s="7"/>
      <c r="F57" s="6" t="s">
        <v>36</v>
      </c>
      <c r="G57" s="6">
        <v>1</v>
      </c>
      <c r="H57" s="7">
        <f t="shared" si="0"/>
        <v>0</v>
      </c>
      <c r="I57" s="7">
        <v>70</v>
      </c>
      <c r="J57" s="7">
        <f t="shared" si="1"/>
        <v>0</v>
      </c>
    </row>
    <row r="58" spans="1:10" ht="24">
      <c r="A58" s="8" t="s">
        <v>130</v>
      </c>
      <c r="B58" s="5" t="s">
        <v>131</v>
      </c>
      <c r="C58" s="6" t="s">
        <v>49</v>
      </c>
      <c r="D58" s="6">
        <v>7</v>
      </c>
      <c r="E58" s="7"/>
      <c r="F58" s="6" t="s">
        <v>36</v>
      </c>
      <c r="G58" s="6">
        <v>1</v>
      </c>
      <c r="H58" s="7">
        <f t="shared" si="0"/>
        <v>0</v>
      </c>
      <c r="I58" s="7">
        <v>70</v>
      </c>
      <c r="J58" s="7">
        <f t="shared" si="1"/>
        <v>0</v>
      </c>
    </row>
    <row r="59" spans="1:10" ht="24">
      <c r="A59" s="4" t="s">
        <v>132</v>
      </c>
      <c r="B59" s="5" t="s">
        <v>129</v>
      </c>
      <c r="C59" s="6" t="s">
        <v>49</v>
      </c>
      <c r="D59" s="6">
        <v>28</v>
      </c>
      <c r="E59" s="7"/>
      <c r="F59" s="6" t="s">
        <v>36</v>
      </c>
      <c r="G59" s="6">
        <v>1</v>
      </c>
      <c r="H59" s="7">
        <f t="shared" si="0"/>
        <v>0</v>
      </c>
      <c r="I59" s="7">
        <v>70</v>
      </c>
      <c r="J59" s="7">
        <f t="shared" si="1"/>
        <v>0</v>
      </c>
    </row>
    <row r="60" spans="1:10" ht="24">
      <c r="A60" s="4" t="s">
        <v>133</v>
      </c>
      <c r="B60" s="5" t="s">
        <v>131</v>
      </c>
      <c r="C60" s="6" t="s">
        <v>49</v>
      </c>
      <c r="D60" s="6">
        <v>28</v>
      </c>
      <c r="E60" s="7"/>
      <c r="F60" s="6" t="s">
        <v>36</v>
      </c>
      <c r="G60" s="6">
        <v>1</v>
      </c>
      <c r="H60" s="7">
        <f t="shared" si="0"/>
        <v>0</v>
      </c>
      <c r="I60" s="7">
        <v>70</v>
      </c>
      <c r="J60" s="7">
        <f t="shared" si="1"/>
        <v>0</v>
      </c>
    </row>
    <row r="61" spans="1:11" ht="24">
      <c r="A61" s="8" t="s">
        <v>134</v>
      </c>
      <c r="B61" s="5" t="s">
        <v>135</v>
      </c>
      <c r="C61" s="6" t="s">
        <v>49</v>
      </c>
      <c r="D61" s="6">
        <v>28</v>
      </c>
      <c r="E61" s="7"/>
      <c r="F61" s="6" t="s">
        <v>36</v>
      </c>
      <c r="G61" s="6">
        <v>30</v>
      </c>
      <c r="H61" s="7">
        <f t="shared" si="0"/>
        <v>0</v>
      </c>
      <c r="I61" s="7">
        <v>70</v>
      </c>
      <c r="J61" s="7">
        <f t="shared" si="1"/>
        <v>0</v>
      </c>
      <c r="K61" s="19"/>
    </row>
    <row r="62" spans="1:10" ht="24">
      <c r="A62" s="8" t="s">
        <v>136</v>
      </c>
      <c r="B62" s="5" t="s">
        <v>137</v>
      </c>
      <c r="C62" s="6">
        <v>60</v>
      </c>
      <c r="D62" s="6" t="s">
        <v>52</v>
      </c>
      <c r="E62" s="7"/>
      <c r="F62" s="6" t="s">
        <v>36</v>
      </c>
      <c r="G62" s="6">
        <v>30</v>
      </c>
      <c r="H62" s="7">
        <f t="shared" si="0"/>
        <v>0</v>
      </c>
      <c r="I62" s="7">
        <v>50</v>
      </c>
      <c r="J62" s="7">
        <f t="shared" si="1"/>
        <v>0</v>
      </c>
    </row>
    <row r="63" spans="1:10" ht="15">
      <c r="A63" s="8" t="s">
        <v>138</v>
      </c>
      <c r="B63" s="5" t="s">
        <v>139</v>
      </c>
      <c r="C63" s="6" t="s">
        <v>49</v>
      </c>
      <c r="D63" s="6">
        <v>7</v>
      </c>
      <c r="E63" s="7"/>
      <c r="F63" s="6" t="s">
        <v>36</v>
      </c>
      <c r="G63" s="6">
        <v>30</v>
      </c>
      <c r="H63" s="7">
        <f t="shared" si="0"/>
        <v>0</v>
      </c>
      <c r="I63" s="7">
        <v>70</v>
      </c>
      <c r="J63" s="7">
        <f t="shared" si="1"/>
        <v>0</v>
      </c>
    </row>
    <row r="64" spans="1:10" ht="24">
      <c r="A64" s="8" t="s">
        <v>140</v>
      </c>
      <c r="B64" s="5" t="s">
        <v>141</v>
      </c>
      <c r="C64" s="6">
        <v>60</v>
      </c>
      <c r="D64" s="6" t="s">
        <v>52</v>
      </c>
      <c r="E64" s="7"/>
      <c r="F64" s="6" t="s">
        <v>36</v>
      </c>
      <c r="G64" s="6">
        <v>30</v>
      </c>
      <c r="H64" s="7">
        <f t="shared" si="0"/>
        <v>0</v>
      </c>
      <c r="I64" s="7">
        <v>70</v>
      </c>
      <c r="J64" s="7">
        <f t="shared" si="1"/>
        <v>0</v>
      </c>
    </row>
    <row r="65" spans="1:10" ht="15">
      <c r="A65" s="8" t="s">
        <v>142</v>
      </c>
      <c r="B65" s="5" t="s">
        <v>143</v>
      </c>
      <c r="C65" s="6" t="s">
        <v>49</v>
      </c>
      <c r="D65" s="6">
        <v>7</v>
      </c>
      <c r="E65" s="7"/>
      <c r="F65" s="6" t="s">
        <v>36</v>
      </c>
      <c r="G65" s="6">
        <v>30</v>
      </c>
      <c r="H65" s="7">
        <f t="shared" si="0"/>
        <v>0</v>
      </c>
      <c r="I65" s="7">
        <v>70</v>
      </c>
      <c r="J65" s="7">
        <f t="shared" si="1"/>
        <v>0</v>
      </c>
    </row>
    <row r="66" spans="1:10" ht="24">
      <c r="A66" s="8" t="s">
        <v>144</v>
      </c>
      <c r="B66" s="5" t="s">
        <v>145</v>
      </c>
      <c r="C66" s="6">
        <v>60</v>
      </c>
      <c r="D66" s="6" t="s">
        <v>52</v>
      </c>
      <c r="E66" s="7"/>
      <c r="F66" s="6" t="s">
        <v>36</v>
      </c>
      <c r="G66" s="6">
        <v>30</v>
      </c>
      <c r="H66" s="7">
        <f t="shared" si="0"/>
        <v>0</v>
      </c>
      <c r="I66" s="7">
        <v>70</v>
      </c>
      <c r="J66" s="7">
        <f t="shared" si="1"/>
        <v>0</v>
      </c>
    </row>
    <row r="67" spans="1:10" ht="24">
      <c r="A67" s="8" t="s">
        <v>146</v>
      </c>
      <c r="B67" s="5" t="s">
        <v>147</v>
      </c>
      <c r="C67" s="6" t="s">
        <v>49</v>
      </c>
      <c r="D67" s="6">
        <v>28</v>
      </c>
      <c r="E67" s="7"/>
      <c r="F67" s="6" t="s">
        <v>36</v>
      </c>
      <c r="G67" s="6">
        <v>30</v>
      </c>
      <c r="H67" s="7">
        <f aca="true" t="shared" si="2" ref="H67:H75">ROUND(E67-((E67*I67)/100),2)</f>
        <v>0</v>
      </c>
      <c r="I67" s="7">
        <v>70</v>
      </c>
      <c r="J67" s="7">
        <f aca="true" t="shared" si="3" ref="J67:J75">ROUND((G67*H67),2)</f>
        <v>0</v>
      </c>
    </row>
    <row r="68" spans="1:10" ht="24">
      <c r="A68" s="8" t="s">
        <v>148</v>
      </c>
      <c r="B68" s="5" t="s">
        <v>149</v>
      </c>
      <c r="C68" s="6" t="s">
        <v>49</v>
      </c>
      <c r="D68" s="6">
        <v>28</v>
      </c>
      <c r="E68" s="7"/>
      <c r="F68" s="6" t="s">
        <v>36</v>
      </c>
      <c r="G68" s="6">
        <v>30</v>
      </c>
      <c r="H68" s="7">
        <f t="shared" si="2"/>
        <v>0</v>
      </c>
      <c r="I68" s="7">
        <v>70</v>
      </c>
      <c r="J68" s="7">
        <f t="shared" si="3"/>
        <v>0</v>
      </c>
    </row>
    <row r="69" spans="1:10" ht="24">
      <c r="A69" s="8" t="s">
        <v>150</v>
      </c>
      <c r="B69" s="5" t="s">
        <v>151</v>
      </c>
      <c r="C69" s="6" t="s">
        <v>49</v>
      </c>
      <c r="D69" s="6">
        <v>28</v>
      </c>
      <c r="E69" s="7"/>
      <c r="F69" s="6" t="s">
        <v>36</v>
      </c>
      <c r="G69" s="6">
        <v>30</v>
      </c>
      <c r="H69" s="7">
        <f t="shared" si="2"/>
        <v>0</v>
      </c>
      <c r="I69" s="7">
        <v>70</v>
      </c>
      <c r="J69" s="7">
        <f t="shared" si="3"/>
        <v>0</v>
      </c>
    </row>
    <row r="70" spans="1:10" ht="24">
      <c r="A70" s="8" t="s">
        <v>152</v>
      </c>
      <c r="B70" s="5" t="s">
        <v>153</v>
      </c>
      <c r="C70" s="6" t="s">
        <v>49</v>
      </c>
      <c r="D70" s="6">
        <v>7</v>
      </c>
      <c r="E70" s="7"/>
      <c r="F70" s="6" t="s">
        <v>36</v>
      </c>
      <c r="G70" s="6">
        <v>30</v>
      </c>
      <c r="H70" s="7">
        <f t="shared" si="2"/>
        <v>0</v>
      </c>
      <c r="I70" s="7">
        <v>70</v>
      </c>
      <c r="J70" s="7">
        <f t="shared" si="3"/>
        <v>0</v>
      </c>
    </row>
    <row r="71" spans="1:10" ht="24">
      <c r="A71" s="8" t="s">
        <v>154</v>
      </c>
      <c r="B71" s="5" t="s">
        <v>155</v>
      </c>
      <c r="C71" s="6">
        <v>60</v>
      </c>
      <c r="D71" s="6" t="s">
        <v>52</v>
      </c>
      <c r="E71" s="7"/>
      <c r="F71" s="6" t="s">
        <v>36</v>
      </c>
      <c r="G71" s="6">
        <v>30</v>
      </c>
      <c r="H71" s="7">
        <f t="shared" si="2"/>
        <v>0</v>
      </c>
      <c r="I71" s="7">
        <v>70</v>
      </c>
      <c r="J71" s="7">
        <f t="shared" si="3"/>
        <v>0</v>
      </c>
    </row>
    <row r="72" spans="1:10" ht="24">
      <c r="A72" s="8" t="s">
        <v>156</v>
      </c>
      <c r="B72" s="5" t="s">
        <v>157</v>
      </c>
      <c r="C72" s="6" t="s">
        <v>49</v>
      </c>
      <c r="D72" s="6">
        <v>28</v>
      </c>
      <c r="E72" s="7"/>
      <c r="F72" s="6" t="s">
        <v>36</v>
      </c>
      <c r="G72" s="6">
        <v>30</v>
      </c>
      <c r="H72" s="7">
        <f t="shared" si="2"/>
        <v>0</v>
      </c>
      <c r="I72" s="7">
        <v>70</v>
      </c>
      <c r="J72" s="7">
        <f t="shared" si="3"/>
        <v>0</v>
      </c>
    </row>
    <row r="73" spans="1:10" ht="15">
      <c r="A73" s="8" t="s">
        <v>158</v>
      </c>
      <c r="B73" s="5" t="s">
        <v>139</v>
      </c>
      <c r="C73" s="6" t="s">
        <v>49</v>
      </c>
      <c r="D73" s="6">
        <v>7</v>
      </c>
      <c r="E73" s="7"/>
      <c r="F73" s="6" t="s">
        <v>36</v>
      </c>
      <c r="G73" s="6">
        <v>30</v>
      </c>
      <c r="H73" s="7">
        <f t="shared" si="2"/>
        <v>0</v>
      </c>
      <c r="I73" s="7">
        <v>70</v>
      </c>
      <c r="J73" s="7">
        <f t="shared" si="3"/>
        <v>0</v>
      </c>
    </row>
    <row r="74" spans="1:10" ht="24">
      <c r="A74" s="8" t="s">
        <v>159</v>
      </c>
      <c r="B74" s="5" t="s">
        <v>155</v>
      </c>
      <c r="C74" s="6">
        <v>60</v>
      </c>
      <c r="D74" s="6" t="s">
        <v>52</v>
      </c>
      <c r="E74" s="7"/>
      <c r="F74" s="6" t="s">
        <v>36</v>
      </c>
      <c r="G74" s="6">
        <v>30</v>
      </c>
      <c r="H74" s="7">
        <f t="shared" si="2"/>
        <v>0</v>
      </c>
      <c r="I74" s="7">
        <v>70</v>
      </c>
      <c r="J74" s="7">
        <f t="shared" si="3"/>
        <v>0</v>
      </c>
    </row>
    <row r="75" spans="1:10" ht="24">
      <c r="A75" s="8" t="s">
        <v>160</v>
      </c>
      <c r="B75" s="5" t="s">
        <v>161</v>
      </c>
      <c r="C75" s="6" t="s">
        <v>49</v>
      </c>
      <c r="D75" s="6">
        <v>28</v>
      </c>
      <c r="E75" s="7"/>
      <c r="F75" s="6" t="s">
        <v>36</v>
      </c>
      <c r="G75" s="6">
        <v>120</v>
      </c>
      <c r="H75" s="7">
        <f t="shared" si="2"/>
        <v>0</v>
      </c>
      <c r="I75" s="7">
        <v>70</v>
      </c>
      <c r="J75" s="7">
        <f t="shared" si="3"/>
        <v>0</v>
      </c>
    </row>
    <row r="76" spans="1:10" ht="15.75" thickBot="1">
      <c r="A76" s="3" t="s">
        <v>36</v>
      </c>
      <c r="B76" s="3" t="s">
        <v>36</v>
      </c>
      <c r="C76" s="3" t="s">
        <v>36</v>
      </c>
      <c r="D76" s="3" t="s">
        <v>36</v>
      </c>
      <c r="E76" s="3" t="s">
        <v>36</v>
      </c>
      <c r="F76" s="3" t="s">
        <v>36</v>
      </c>
      <c r="G76" s="3" t="s">
        <v>36</v>
      </c>
      <c r="H76" s="3" t="s">
        <v>36</v>
      </c>
      <c r="I76" s="3" t="s">
        <v>36</v>
      </c>
      <c r="J76" s="3" t="s">
        <v>36</v>
      </c>
    </row>
    <row r="78" spans="1:10" ht="15">
      <c r="A78" s="122" t="s">
        <v>190</v>
      </c>
      <c r="B78" s="122"/>
      <c r="C78" s="122"/>
      <c r="D78" s="122"/>
      <c r="E78" s="122"/>
      <c r="H78" s="120" t="s">
        <v>35</v>
      </c>
      <c r="I78" s="121"/>
      <c r="J78" s="43">
        <f>(J3+J5+J6+J7+J8+J9+J10+J11+J12+J14+J15+J16+J17+J18+J19+J20+J21+J22+J24+J25+J26+J27+J29+J30+J31+J32+J34+J35+J36+J37+J39+J40+J41+J42+J44+J45+J46+J47+J49+J50+J51+J52+J54+J55+J56+J57+J58+J59+J60+J61+J63+J65+J67+J68+J69+J70+J72+J73+J75)</f>
        <v>0</v>
      </c>
    </row>
    <row r="79" spans="1:10" ht="15">
      <c r="A79" s="122"/>
      <c r="B79" s="122"/>
      <c r="C79" s="122"/>
      <c r="D79" s="122"/>
      <c r="E79" s="122"/>
      <c r="H79" s="120" t="s">
        <v>163</v>
      </c>
      <c r="I79" s="121"/>
      <c r="J79" s="43">
        <f>(J4+J23+J33+J43+J53+J62)</f>
        <v>0</v>
      </c>
    </row>
    <row r="80" spans="1:14" ht="15">
      <c r="A80" s="22"/>
      <c r="B80" s="22"/>
      <c r="C80" s="22"/>
      <c r="D80" s="22"/>
      <c r="H80" s="120" t="s">
        <v>164</v>
      </c>
      <c r="I80" s="121"/>
      <c r="J80" s="43">
        <f>(J13+J28+J38+J48+J64+J66+J71+J74)</f>
        <v>0</v>
      </c>
      <c r="K80" s="40" t="s">
        <v>179</v>
      </c>
      <c r="L80" s="40" t="s">
        <v>180</v>
      </c>
      <c r="M80" s="41" t="s">
        <v>192</v>
      </c>
      <c r="N80" s="40" t="s">
        <v>191</v>
      </c>
    </row>
    <row r="81" spans="8:14" ht="15">
      <c r="H81" s="115" t="s">
        <v>201</v>
      </c>
      <c r="I81" s="116"/>
      <c r="J81" s="44">
        <f>(J79+J78+J80)</f>
        <v>0</v>
      </c>
      <c r="K81" s="36">
        <v>0.21</v>
      </c>
      <c r="L81" s="65">
        <f>J81*1.21</f>
        <v>0</v>
      </c>
      <c r="M81" s="45"/>
      <c r="N81" s="65">
        <f>L81*M81</f>
        <v>0</v>
      </c>
    </row>
    <row r="82" ht="15">
      <c r="A82" s="9"/>
    </row>
    <row r="83" ht="15"/>
    <row r="84" ht="15">
      <c r="A84" s="10"/>
    </row>
    <row r="85" ht="15"/>
  </sheetData>
  <mergeCells count="7">
    <mergeCell ref="H81:I81"/>
    <mergeCell ref="A1:G1"/>
    <mergeCell ref="H1:J1"/>
    <mergeCell ref="H78:I78"/>
    <mergeCell ref="H79:I79"/>
    <mergeCell ref="H80:I80"/>
    <mergeCell ref="A78:E7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 topLeftCell="A1">
      <selection activeCell="I37" sqref="I37"/>
    </sheetView>
  </sheetViews>
  <sheetFormatPr defaultColWidth="9.140625" defaultRowHeight="15"/>
  <cols>
    <col min="1" max="1" width="9.140625" style="1" customWidth="1"/>
    <col min="2" max="2" width="56.28125" style="1" bestFit="1" customWidth="1"/>
    <col min="3" max="3" width="10.140625" style="1" customWidth="1"/>
    <col min="4" max="4" width="13.00390625" style="1" customWidth="1"/>
    <col min="5" max="5" width="13.140625" style="1" customWidth="1"/>
    <col min="6" max="6" width="14.28125" style="1" customWidth="1"/>
    <col min="7" max="7" width="15.7109375" style="1" customWidth="1"/>
    <col min="8" max="8" width="9.140625" style="1" customWidth="1"/>
    <col min="9" max="9" width="15.421875" style="1" bestFit="1" customWidth="1"/>
    <col min="10" max="10" width="14.00390625" style="1" bestFit="1" customWidth="1"/>
    <col min="11" max="16384" width="9.140625" style="1" customWidth="1"/>
  </cols>
  <sheetData>
    <row r="1" spans="1:6" ht="41.25" customHeight="1" thickBot="1">
      <c r="A1" s="117" t="s">
        <v>173</v>
      </c>
      <c r="B1" s="117"/>
      <c r="C1" s="117"/>
      <c r="D1" s="117"/>
      <c r="E1" s="117"/>
      <c r="F1" s="117"/>
    </row>
    <row r="2" spans="1:6" ht="39" customHeight="1" thickBot="1">
      <c r="A2" s="66" t="s">
        <v>165</v>
      </c>
      <c r="B2" s="67" t="s">
        <v>166</v>
      </c>
      <c r="C2" s="68" t="s">
        <v>205</v>
      </c>
      <c r="D2" s="68" t="s">
        <v>204</v>
      </c>
      <c r="E2" s="68" t="s">
        <v>202</v>
      </c>
      <c r="F2" s="69" t="s">
        <v>203</v>
      </c>
    </row>
    <row r="3" spans="1:6" ht="15">
      <c r="A3" s="23">
        <v>1</v>
      </c>
      <c r="B3" s="32" t="s">
        <v>0</v>
      </c>
      <c r="C3" s="24"/>
      <c r="D3" s="24">
        <f>C3*A3</f>
        <v>0</v>
      </c>
      <c r="E3" s="24">
        <f>D3*$G$27</f>
        <v>0</v>
      </c>
      <c r="F3" s="25">
        <f>E3*1.21</f>
        <v>0</v>
      </c>
    </row>
    <row r="4" spans="1:6" ht="15">
      <c r="A4" s="26">
        <v>2</v>
      </c>
      <c r="B4" s="33" t="s">
        <v>1</v>
      </c>
      <c r="C4" s="27"/>
      <c r="D4" s="24">
        <f aca="true" t="shared" si="0" ref="D4:D23">C4*A4</f>
        <v>0</v>
      </c>
      <c r="E4" s="24">
        <f aca="true" t="shared" si="1" ref="E4:E23">D4*$G$27</f>
        <v>0</v>
      </c>
      <c r="F4" s="28">
        <f aca="true" t="shared" si="2" ref="F4:F25">E4*1.21</f>
        <v>0</v>
      </c>
    </row>
    <row r="5" spans="1:6" ht="15">
      <c r="A5" s="26">
        <v>8</v>
      </c>
      <c r="B5" s="33" t="s">
        <v>2</v>
      </c>
      <c r="C5" s="27"/>
      <c r="D5" s="24">
        <f t="shared" si="0"/>
        <v>0</v>
      </c>
      <c r="E5" s="24">
        <f t="shared" si="1"/>
        <v>0</v>
      </c>
      <c r="F5" s="28">
        <f t="shared" si="2"/>
        <v>0</v>
      </c>
    </row>
    <row r="6" spans="1:6" ht="15">
      <c r="A6" s="26">
        <v>1</v>
      </c>
      <c r="B6" s="33" t="s">
        <v>3</v>
      </c>
      <c r="C6" s="27"/>
      <c r="D6" s="24">
        <f t="shared" si="0"/>
        <v>0</v>
      </c>
      <c r="E6" s="24">
        <f t="shared" si="1"/>
        <v>0</v>
      </c>
      <c r="F6" s="28">
        <f t="shared" si="2"/>
        <v>0</v>
      </c>
    </row>
    <row r="7" spans="1:6" ht="15">
      <c r="A7" s="26">
        <v>1</v>
      </c>
      <c r="B7" s="33" t="s">
        <v>4</v>
      </c>
      <c r="C7" s="27"/>
      <c r="D7" s="24">
        <f t="shared" si="0"/>
        <v>0</v>
      </c>
      <c r="E7" s="24">
        <f t="shared" si="1"/>
        <v>0</v>
      </c>
      <c r="F7" s="28">
        <f t="shared" si="2"/>
        <v>0</v>
      </c>
    </row>
    <row r="8" spans="1:6" ht="15">
      <c r="A8" s="26">
        <v>1</v>
      </c>
      <c r="B8" s="33" t="s">
        <v>5</v>
      </c>
      <c r="C8" s="27"/>
      <c r="D8" s="24">
        <f t="shared" si="0"/>
        <v>0</v>
      </c>
      <c r="E8" s="24">
        <f t="shared" si="1"/>
        <v>0</v>
      </c>
      <c r="F8" s="28">
        <f t="shared" si="2"/>
        <v>0</v>
      </c>
    </row>
    <row r="9" spans="1:6" ht="15">
      <c r="A9" s="26">
        <v>1</v>
      </c>
      <c r="B9" s="33" t="s">
        <v>6</v>
      </c>
      <c r="C9" s="27"/>
      <c r="D9" s="24">
        <f t="shared" si="0"/>
        <v>0</v>
      </c>
      <c r="E9" s="24">
        <f t="shared" si="1"/>
        <v>0</v>
      </c>
      <c r="F9" s="28">
        <f t="shared" si="2"/>
        <v>0</v>
      </c>
    </row>
    <row r="10" spans="1:6" ht="15">
      <c r="A10" s="26">
        <v>1</v>
      </c>
      <c r="B10" s="33" t="s">
        <v>7</v>
      </c>
      <c r="C10" s="27"/>
      <c r="D10" s="24">
        <f t="shared" si="0"/>
        <v>0</v>
      </c>
      <c r="E10" s="24">
        <f t="shared" si="1"/>
        <v>0</v>
      </c>
      <c r="F10" s="28">
        <f t="shared" si="2"/>
        <v>0</v>
      </c>
    </row>
    <row r="11" spans="1:6" ht="15">
      <c r="A11" s="26">
        <v>1</v>
      </c>
      <c r="B11" s="33" t="s">
        <v>8</v>
      </c>
      <c r="C11" s="27"/>
      <c r="D11" s="24">
        <f t="shared" si="0"/>
        <v>0</v>
      </c>
      <c r="E11" s="24">
        <f t="shared" si="1"/>
        <v>0</v>
      </c>
      <c r="F11" s="28">
        <f t="shared" si="2"/>
        <v>0</v>
      </c>
    </row>
    <row r="12" spans="1:6" ht="15">
      <c r="A12" s="26">
        <v>9</v>
      </c>
      <c r="B12" s="33" t="s">
        <v>9</v>
      </c>
      <c r="C12" s="27"/>
      <c r="D12" s="24">
        <f t="shared" si="0"/>
        <v>0</v>
      </c>
      <c r="E12" s="24">
        <f t="shared" si="1"/>
        <v>0</v>
      </c>
      <c r="F12" s="28">
        <f t="shared" si="2"/>
        <v>0</v>
      </c>
    </row>
    <row r="13" spans="1:9" ht="15">
      <c r="A13" s="26">
        <v>1</v>
      </c>
      <c r="B13" s="33" t="s">
        <v>11</v>
      </c>
      <c r="C13" s="27"/>
      <c r="D13" s="24">
        <f t="shared" si="0"/>
        <v>0</v>
      </c>
      <c r="E13" s="24">
        <f t="shared" si="1"/>
        <v>0</v>
      </c>
      <c r="F13" s="28">
        <f t="shared" si="2"/>
        <v>0</v>
      </c>
      <c r="I13" s="29"/>
    </row>
    <row r="14" spans="1:6" ht="15">
      <c r="A14" s="26">
        <v>2</v>
      </c>
      <c r="B14" s="33" t="s">
        <v>10</v>
      </c>
      <c r="C14" s="27"/>
      <c r="D14" s="24">
        <f t="shared" si="0"/>
        <v>0</v>
      </c>
      <c r="E14" s="24">
        <f t="shared" si="1"/>
        <v>0</v>
      </c>
      <c r="F14" s="28">
        <f t="shared" si="2"/>
        <v>0</v>
      </c>
    </row>
    <row r="15" spans="1:6" ht="15">
      <c r="A15" s="26">
        <v>1</v>
      </c>
      <c r="B15" s="33" t="s">
        <v>12</v>
      </c>
      <c r="C15" s="27"/>
      <c r="D15" s="24">
        <f t="shared" si="0"/>
        <v>0</v>
      </c>
      <c r="E15" s="24">
        <f t="shared" si="1"/>
        <v>0</v>
      </c>
      <c r="F15" s="28">
        <f t="shared" si="2"/>
        <v>0</v>
      </c>
    </row>
    <row r="16" spans="1:6" ht="15">
      <c r="A16" s="26">
        <v>1</v>
      </c>
      <c r="B16" s="33" t="s">
        <v>13</v>
      </c>
      <c r="C16" s="27"/>
      <c r="D16" s="24">
        <f t="shared" si="0"/>
        <v>0</v>
      </c>
      <c r="E16" s="24">
        <f t="shared" si="1"/>
        <v>0</v>
      </c>
      <c r="F16" s="28">
        <f t="shared" si="2"/>
        <v>0</v>
      </c>
    </row>
    <row r="17" spans="1:6" ht="15">
      <c r="A17" s="26">
        <v>1</v>
      </c>
      <c r="B17" s="33" t="s">
        <v>14</v>
      </c>
      <c r="C17" s="27"/>
      <c r="D17" s="24">
        <f t="shared" si="0"/>
        <v>0</v>
      </c>
      <c r="E17" s="24">
        <f t="shared" si="1"/>
        <v>0</v>
      </c>
      <c r="F17" s="28">
        <f t="shared" si="2"/>
        <v>0</v>
      </c>
    </row>
    <row r="18" spans="1:6" ht="15">
      <c r="A18" s="26">
        <v>1</v>
      </c>
      <c r="B18" s="33" t="s">
        <v>15</v>
      </c>
      <c r="C18" s="27"/>
      <c r="D18" s="24">
        <f t="shared" si="0"/>
        <v>0</v>
      </c>
      <c r="E18" s="24">
        <f t="shared" si="1"/>
        <v>0</v>
      </c>
      <c r="F18" s="28">
        <f t="shared" si="2"/>
        <v>0</v>
      </c>
    </row>
    <row r="19" spans="1:6" ht="15">
      <c r="A19" s="26">
        <v>1</v>
      </c>
      <c r="B19" s="33" t="s">
        <v>16</v>
      </c>
      <c r="C19" s="27"/>
      <c r="D19" s="24">
        <f t="shared" si="0"/>
        <v>0</v>
      </c>
      <c r="E19" s="24">
        <f t="shared" si="1"/>
        <v>0</v>
      </c>
      <c r="F19" s="28">
        <f t="shared" si="2"/>
        <v>0</v>
      </c>
    </row>
    <row r="20" spans="1:6" ht="15">
      <c r="A20" s="26">
        <v>1</v>
      </c>
      <c r="B20" s="33" t="s">
        <v>17</v>
      </c>
      <c r="C20" s="27"/>
      <c r="D20" s="24">
        <f t="shared" si="0"/>
        <v>0</v>
      </c>
      <c r="E20" s="24">
        <f t="shared" si="1"/>
        <v>0</v>
      </c>
      <c r="F20" s="28">
        <f t="shared" si="2"/>
        <v>0</v>
      </c>
    </row>
    <row r="21" spans="1:6" ht="15">
      <c r="A21" s="26">
        <v>1</v>
      </c>
      <c r="B21" s="33" t="s">
        <v>18</v>
      </c>
      <c r="C21" s="27"/>
      <c r="D21" s="24">
        <f t="shared" si="0"/>
        <v>0</v>
      </c>
      <c r="E21" s="24">
        <f t="shared" si="1"/>
        <v>0</v>
      </c>
      <c r="F21" s="28">
        <f t="shared" si="2"/>
        <v>0</v>
      </c>
    </row>
    <row r="22" spans="1:6" ht="15">
      <c r="A22" s="26">
        <v>1</v>
      </c>
      <c r="B22" s="33" t="s">
        <v>19</v>
      </c>
      <c r="C22" s="27"/>
      <c r="D22" s="24">
        <f t="shared" si="0"/>
        <v>0</v>
      </c>
      <c r="E22" s="24">
        <f t="shared" si="1"/>
        <v>0</v>
      </c>
      <c r="F22" s="28">
        <f t="shared" si="2"/>
        <v>0</v>
      </c>
    </row>
    <row r="23" spans="1:6" ht="15.75" thickBot="1">
      <c r="A23" s="35">
        <v>1</v>
      </c>
      <c r="B23" s="34" t="s">
        <v>8</v>
      </c>
      <c r="C23" s="70"/>
      <c r="D23" s="71">
        <f t="shared" si="0"/>
        <v>0</v>
      </c>
      <c r="E23" s="71">
        <f t="shared" si="1"/>
        <v>0</v>
      </c>
      <c r="F23" s="72">
        <f t="shared" si="2"/>
        <v>0</v>
      </c>
    </row>
    <row r="24" spans="1:6" ht="15.75" thickBot="1">
      <c r="A24" s="152" t="s">
        <v>207</v>
      </c>
      <c r="B24" s="153"/>
      <c r="C24" s="73"/>
      <c r="D24" s="79">
        <f>SUM(D3:D23)</f>
        <v>0</v>
      </c>
      <c r="E24" s="74">
        <f>SUM(E3:E23)</f>
        <v>0</v>
      </c>
      <c r="F24" s="75">
        <f t="shared" si="2"/>
        <v>0</v>
      </c>
    </row>
    <row r="25" spans="1:6" ht="15.75" thickBot="1">
      <c r="A25" s="154" t="s">
        <v>206</v>
      </c>
      <c r="B25" s="155"/>
      <c r="C25" s="155"/>
      <c r="D25" s="78">
        <f>D24*3</f>
        <v>0</v>
      </c>
      <c r="E25" s="101">
        <f>E24*3</f>
        <v>0</v>
      </c>
      <c r="F25" s="102">
        <f t="shared" si="2"/>
        <v>0</v>
      </c>
    </row>
    <row r="26" spans="7:10" ht="15.75" thickBot="1">
      <c r="G26" s="76" t="s">
        <v>192</v>
      </c>
      <c r="H26" s="31"/>
      <c r="J26" s="31"/>
    </row>
    <row r="27" spans="7:10" ht="15.75" thickBot="1">
      <c r="G27" s="77"/>
      <c r="H27" s="30"/>
      <c r="J27" s="30"/>
    </row>
    <row r="28" ht="8.25" customHeight="1" thickBot="1">
      <c r="J28" s="30"/>
    </row>
    <row r="29" spans="1:10" ht="37.5" customHeight="1" thickBot="1">
      <c r="A29" s="85" t="s">
        <v>187</v>
      </c>
      <c r="B29" s="85"/>
      <c r="C29" s="147" t="s">
        <v>211</v>
      </c>
      <c r="D29" s="148"/>
      <c r="E29" s="86" t="s">
        <v>179</v>
      </c>
      <c r="F29" s="87" t="s">
        <v>180</v>
      </c>
      <c r="J29" s="30"/>
    </row>
    <row r="30" spans="1:10" ht="15.75">
      <c r="A30" s="135" t="s">
        <v>174</v>
      </c>
      <c r="B30" s="156" t="s">
        <v>167</v>
      </c>
      <c r="C30" s="157"/>
      <c r="D30" s="157"/>
      <c r="E30" s="157"/>
      <c r="F30" s="158"/>
      <c r="J30" s="30"/>
    </row>
    <row r="31" spans="1:6" ht="15">
      <c r="A31" s="136"/>
      <c r="B31" s="89" t="s">
        <v>168</v>
      </c>
      <c r="C31" s="149"/>
      <c r="D31" s="149"/>
      <c r="E31" s="88">
        <v>0.21</v>
      </c>
      <c r="F31" s="161">
        <f>C31*1.21</f>
        <v>0</v>
      </c>
    </row>
    <row r="32" spans="1:6" ht="42.75" customHeight="1">
      <c r="A32" s="136"/>
      <c r="B32" s="90" t="s">
        <v>169</v>
      </c>
      <c r="C32" s="150"/>
      <c r="D32" s="151"/>
      <c r="E32" s="84">
        <v>0.21</v>
      </c>
      <c r="F32" s="162">
        <f>C32*1.21</f>
        <v>0</v>
      </c>
    </row>
    <row r="33" spans="1:6" ht="15.75" thickBot="1">
      <c r="A33" s="137"/>
      <c r="B33" s="99" t="s">
        <v>181</v>
      </c>
      <c r="C33" s="159">
        <f>C32+C31</f>
        <v>0</v>
      </c>
      <c r="D33" s="160"/>
      <c r="E33" s="108">
        <v>0.21</v>
      </c>
      <c r="F33" s="163">
        <f>F31+F32</f>
        <v>0</v>
      </c>
    </row>
    <row r="34" spans="1:6" ht="15.75">
      <c r="A34" s="138" t="s">
        <v>175</v>
      </c>
      <c r="B34" s="93" t="s">
        <v>170</v>
      </c>
      <c r="C34" s="91"/>
      <c r="D34" s="92"/>
      <c r="E34" s="80">
        <v>0.21</v>
      </c>
      <c r="F34" s="164">
        <f>C34*1.21</f>
        <v>0</v>
      </c>
    </row>
    <row r="35" spans="1:6" ht="20.25" customHeight="1" thickBot="1">
      <c r="A35" s="139"/>
      <c r="B35" s="141" t="s">
        <v>182</v>
      </c>
      <c r="C35" s="142"/>
      <c r="D35" s="142"/>
      <c r="E35" s="142"/>
      <c r="F35" s="143"/>
    </row>
    <row r="36" spans="1:6" ht="15.75">
      <c r="A36" s="138" t="s">
        <v>176</v>
      </c>
      <c r="B36" s="94" t="s">
        <v>171</v>
      </c>
      <c r="C36" s="123"/>
      <c r="D36" s="124"/>
      <c r="E36" s="81">
        <v>0.21</v>
      </c>
      <c r="F36" s="165">
        <f>C36*1.21</f>
        <v>0</v>
      </c>
    </row>
    <row r="37" spans="1:6" ht="20.25" customHeight="1" thickBot="1">
      <c r="A37" s="139"/>
      <c r="B37" s="144" t="s">
        <v>183</v>
      </c>
      <c r="C37" s="145"/>
      <c r="D37" s="145"/>
      <c r="E37" s="145"/>
      <c r="F37" s="146"/>
    </row>
    <row r="38" spans="1:8" ht="15.75">
      <c r="A38" s="138" t="s">
        <v>177</v>
      </c>
      <c r="B38" s="95" t="s">
        <v>172</v>
      </c>
      <c r="C38" s="125"/>
      <c r="D38" s="126"/>
      <c r="E38" s="83">
        <v>0.21</v>
      </c>
      <c r="F38" s="167">
        <f>C38*1.21</f>
        <v>0</v>
      </c>
      <c r="G38" s="37"/>
      <c r="H38" s="21"/>
    </row>
    <row r="39" spans="1:6" ht="18" customHeight="1" thickBot="1">
      <c r="A39" s="139"/>
      <c r="B39" s="127" t="s">
        <v>185</v>
      </c>
      <c r="C39" s="128"/>
      <c r="D39" s="128"/>
      <c r="E39" s="128"/>
      <c r="F39" s="129"/>
    </row>
    <row r="40" spans="1:6" ht="30" customHeight="1">
      <c r="A40" s="140" t="s">
        <v>178</v>
      </c>
      <c r="B40" s="96" t="s">
        <v>184</v>
      </c>
      <c r="C40" s="130"/>
      <c r="D40" s="131"/>
      <c r="E40" s="82">
        <v>0.21</v>
      </c>
      <c r="F40" s="166">
        <f>C40*1.21</f>
        <v>0</v>
      </c>
    </row>
    <row r="41" spans="1:6" ht="20.25" customHeight="1" thickBot="1">
      <c r="A41" s="140"/>
      <c r="B41" s="132" t="s">
        <v>186</v>
      </c>
      <c r="C41" s="133"/>
      <c r="D41" s="133"/>
      <c r="E41" s="133"/>
      <c r="F41" s="134"/>
    </row>
    <row r="42" spans="1:7" ht="20.25" customHeight="1" thickBot="1">
      <c r="A42" s="97" t="s">
        <v>208</v>
      </c>
      <c r="B42" s="98"/>
      <c r="C42" s="103"/>
      <c r="D42" s="104">
        <f>C40+C38+C36+C33</f>
        <v>0</v>
      </c>
      <c r="E42" s="100">
        <v>0.21</v>
      </c>
      <c r="F42" s="38">
        <f>F33+F34+F36+F38+F40</f>
        <v>0</v>
      </c>
      <c r="G42" s="21"/>
    </row>
    <row r="43" spans="6:9" ht="15">
      <c r="F43" s="20"/>
      <c r="I43" s="39"/>
    </row>
    <row r="44" ht="15">
      <c r="A44" s="107" t="s">
        <v>213</v>
      </c>
    </row>
  </sheetData>
  <mergeCells count="20">
    <mergeCell ref="A40:A41"/>
    <mergeCell ref="B35:F35"/>
    <mergeCell ref="B37:F37"/>
    <mergeCell ref="C29:D29"/>
    <mergeCell ref="C31:D31"/>
    <mergeCell ref="C32:D32"/>
    <mergeCell ref="B30:F30"/>
    <mergeCell ref="C33:D33"/>
    <mergeCell ref="A30:A33"/>
    <mergeCell ref="A34:A35"/>
    <mergeCell ref="A36:A37"/>
    <mergeCell ref="A38:A39"/>
    <mergeCell ref="A1:F1"/>
    <mergeCell ref="A24:B24"/>
    <mergeCell ref="A25:C25"/>
    <mergeCell ref="C36:D36"/>
    <mergeCell ref="C38:D38"/>
    <mergeCell ref="B39:F39"/>
    <mergeCell ref="C40:D40"/>
    <mergeCell ref="B41:F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Poláček</dc:creator>
  <cp:keywords/>
  <dc:description/>
  <cp:lastModifiedBy>Bláhová Jana, Ing.</cp:lastModifiedBy>
  <cp:lastPrinted>2020-05-25T10:30:13Z</cp:lastPrinted>
  <dcterms:created xsi:type="dcterms:W3CDTF">2020-05-25T05:14:50Z</dcterms:created>
  <dcterms:modified xsi:type="dcterms:W3CDTF">2023-02-14T12:38:33Z</dcterms:modified>
  <cp:category/>
  <cp:version/>
  <cp:contentType/>
  <cp:contentStatus/>
</cp:coreProperties>
</file>