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01 - Provizorní úprav..." sheetId="2" r:id="rId2"/>
    <sheet name="SO 002 - Kácení a ochrana..." sheetId="3" r:id="rId3"/>
    <sheet name="SO 003 - Ochrana inženýrs..." sheetId="4" r:id="rId4"/>
    <sheet name="SO 101 - Úprava komunikac..." sheetId="5" r:id="rId5"/>
    <sheet name="SO 101.1 - Úprava komunik..." sheetId="6" r:id="rId6"/>
    <sheet name="SO 102 - Úpravy chodníků" sheetId="7" r:id="rId7"/>
    <sheet name="SO 120 - Definitivní dopr..." sheetId="8" r:id="rId8"/>
    <sheet name="SO 121 - Provizorní dopra..." sheetId="9" r:id="rId9"/>
    <sheet name="SO 301 - Ochrana vodovodu" sheetId="10" r:id="rId10"/>
    <sheet name="SO 310 - Úprava kanalizace" sheetId="11" r:id="rId11"/>
    <sheet name="SO 401 - Ochrana stávajíc..." sheetId="12" r:id="rId12"/>
    <sheet name="SO 402 - Provizorní SSZ" sheetId="13" r:id="rId13"/>
    <sheet name="VON - Vedlejší a ostatní ..." sheetId="14" r:id="rId14"/>
    <sheet name="Pokyny pro vyplnění" sheetId="15" r:id="rId15"/>
  </sheets>
  <definedNames>
    <definedName name="_xlnm.Print_Area" localSheetId="0">'Rekapitulace stavby'!$D$4:$AO$33,'Rekapitulace stavby'!$C$39:$AQ$65</definedName>
    <definedName name="_xlnm._FilterDatabase" localSheetId="1" hidden="1">'SO 001 - Provizorní úprav...'!$C$80:$K$117</definedName>
    <definedName name="_xlnm.Print_Area" localSheetId="1">'SO 001 - Provizorní úprav...'!$C$4:$J$36,'SO 001 - Provizorní úprav...'!$C$42:$J$62,'SO 001 - Provizorní úprav...'!$C$68:$K$117</definedName>
    <definedName name="_xlnm._FilterDatabase" localSheetId="2" hidden="1">'SO 002 - Kácení a ochrana...'!$C$77:$K$81</definedName>
    <definedName name="_xlnm.Print_Area" localSheetId="2">'SO 002 - Kácení a ochrana...'!$C$4:$J$36,'SO 002 - Kácení a ochrana...'!$C$42:$J$59,'SO 002 - Kácení a ochrana...'!$C$65:$K$81</definedName>
    <definedName name="_xlnm._FilterDatabase" localSheetId="3" hidden="1">'SO 003 - Ochrana inženýrs...'!$C$80:$K$117</definedName>
    <definedName name="_xlnm.Print_Area" localSheetId="3">'SO 003 - Ochrana inženýrs...'!$C$4:$J$36,'SO 003 - Ochrana inženýrs...'!$C$42:$J$62,'SO 003 - Ochrana inženýrs...'!$C$68:$K$117</definedName>
    <definedName name="_xlnm._FilterDatabase" localSheetId="4" hidden="1">'SO 101 - Úprava komunikac...'!$C$83:$K$267</definedName>
    <definedName name="_xlnm.Print_Area" localSheetId="4">'SO 101 - Úprava komunikac...'!$C$4:$J$36,'SO 101 - Úprava komunikac...'!$C$42:$J$65,'SO 101 - Úprava komunikac...'!$C$71:$K$267</definedName>
    <definedName name="_xlnm._FilterDatabase" localSheetId="5" hidden="1">'SO 101.1 - Úprava komunik...'!$C$84:$K$176</definedName>
    <definedName name="_xlnm.Print_Area" localSheetId="5">'SO 101.1 - Úprava komunik...'!$C$4:$J$36,'SO 101.1 - Úprava komunik...'!$C$42:$J$66,'SO 101.1 - Úprava komunik...'!$C$72:$K$176</definedName>
    <definedName name="_xlnm._FilterDatabase" localSheetId="6" hidden="1">'SO 102 - Úpravy chodníků'!$C$81:$K$175</definedName>
    <definedName name="_xlnm.Print_Area" localSheetId="6">'SO 102 - Úpravy chodníků'!$C$4:$J$36,'SO 102 - Úpravy chodníků'!$C$42:$J$63,'SO 102 - Úpravy chodníků'!$C$69:$K$175</definedName>
    <definedName name="_xlnm._FilterDatabase" localSheetId="7" hidden="1">'SO 120 - Definitivní dopr...'!$C$79:$K$131</definedName>
    <definedName name="_xlnm.Print_Area" localSheetId="7">'SO 120 - Definitivní dopr...'!$C$4:$J$36,'SO 120 - Definitivní dopr...'!$C$42:$J$61,'SO 120 - Definitivní dopr...'!$C$67:$K$131</definedName>
    <definedName name="_xlnm._FilterDatabase" localSheetId="8" hidden="1">'SO 121 - Provizorní dopra...'!$C$77:$K$220</definedName>
    <definedName name="_xlnm.Print_Area" localSheetId="8">'SO 121 - Provizorní dopra...'!$C$4:$J$36,'SO 121 - Provizorní dopra...'!$C$42:$J$59,'SO 121 - Provizorní dopra...'!$C$65:$K$220</definedName>
    <definedName name="_xlnm._FilterDatabase" localSheetId="9" hidden="1">'SO 301 - Ochrana vodovodu'!$C$79:$K$114</definedName>
    <definedName name="_xlnm.Print_Area" localSheetId="9">'SO 301 - Ochrana vodovodu'!$C$4:$J$36,'SO 301 - Ochrana vodovodu'!$C$42:$J$61,'SO 301 - Ochrana vodovodu'!$C$67:$K$114</definedName>
    <definedName name="_xlnm._FilterDatabase" localSheetId="10" hidden="1">'SO 310 - Úprava kanalizace'!$C$83:$K$274</definedName>
    <definedName name="_xlnm.Print_Area" localSheetId="10">'SO 310 - Úprava kanalizace'!$C$4:$J$36,'SO 310 - Úprava kanalizace'!$C$42:$J$65,'SO 310 - Úprava kanalizace'!$C$71:$K$274</definedName>
    <definedName name="_xlnm._FilterDatabase" localSheetId="11" hidden="1">'SO 401 - Ochrana stávajíc...'!$C$78:$K$104</definedName>
    <definedName name="_xlnm.Print_Area" localSheetId="11">'SO 401 - Ochrana stávajíc...'!$C$4:$J$36,'SO 401 - Ochrana stávajíc...'!$C$42:$J$60,'SO 401 - Ochrana stávajíc...'!$C$66:$K$104</definedName>
    <definedName name="_xlnm._FilterDatabase" localSheetId="12" hidden="1">'SO 402 - Provizorní SSZ'!$C$77:$K$98</definedName>
    <definedName name="_xlnm.Print_Area" localSheetId="12">'SO 402 - Provizorní SSZ'!$C$4:$J$36,'SO 402 - Provizorní SSZ'!$C$42:$J$59,'SO 402 - Provizorní SSZ'!$C$65:$K$98</definedName>
    <definedName name="_xlnm._FilterDatabase" localSheetId="13" hidden="1">'VON - Vedlejší a ostatní ...'!$C$79:$K$101</definedName>
    <definedName name="_xlnm.Print_Area" localSheetId="13">'VON - Vedlejší a ostatní ...'!$C$4:$J$36,'VON - Vedlejší a ostatní ...'!$C$42:$J$61,'VON - Vedlejší a ostatní ...'!$C$67:$K$101</definedName>
    <definedName name="_xlnm.Print_Area" localSheetId="14">'Pokyny pro vyplnění'!$B$2:$K$69,'Pokyny pro vyplnění'!$B$72:$K$116,'Pokyny pro vyplnění'!$B$119:$K$188,'Pokyny pro vyplnění'!$B$196:$K$216</definedName>
    <definedName name="_xlnm.Print_Titles" localSheetId="0">'Rekapitulace stavby'!$49:$49</definedName>
    <definedName name="_xlnm.Print_Titles" localSheetId="1">'SO 001 - Provizorní úprav...'!$80:$80</definedName>
    <definedName name="_xlnm.Print_Titles" localSheetId="2">'SO 002 - Kácení a ochrana...'!$77:$77</definedName>
    <definedName name="_xlnm.Print_Titles" localSheetId="3">'SO 003 - Ochrana inženýrs...'!$80:$80</definedName>
    <definedName name="_xlnm.Print_Titles" localSheetId="4">'SO 101 - Úprava komunikac...'!$83:$83</definedName>
    <definedName name="_xlnm.Print_Titles" localSheetId="5">'SO 101.1 - Úprava komunik...'!$84:$84</definedName>
    <definedName name="_xlnm.Print_Titles" localSheetId="6">'SO 102 - Úpravy chodníků'!$81:$81</definedName>
    <definedName name="_xlnm.Print_Titles" localSheetId="7">'SO 120 - Definitivní dopr...'!$79:$79</definedName>
    <definedName name="_xlnm.Print_Titles" localSheetId="8">'SO 121 - Provizorní dopra...'!$77:$77</definedName>
    <definedName name="_xlnm.Print_Titles" localSheetId="9">'SO 301 - Ochrana vodovodu'!$79:$79</definedName>
    <definedName name="_xlnm.Print_Titles" localSheetId="10">'SO 310 - Úprava kanalizace'!$83:$83</definedName>
    <definedName name="_xlnm.Print_Titles" localSheetId="11">'SO 401 - Ochrana stávajíc...'!$78:$78</definedName>
    <definedName name="_xlnm.Print_Titles" localSheetId="12">'SO 402 - Provizorní SSZ'!$77:$77</definedName>
    <definedName name="_xlnm.Print_Titles" localSheetId="13">'VON - Vedlejší a ostatní ...'!$79:$79</definedName>
  </definedNames>
  <calcPr fullCalcOnLoad="1"/>
</workbook>
</file>

<file path=xl/sharedStrings.xml><?xml version="1.0" encoding="utf-8"?>
<sst xmlns="http://schemas.openxmlformats.org/spreadsheetml/2006/main" count="10930" uniqueCount="1536">
  <si>
    <t>Export VZ</t>
  </si>
  <si>
    <t>List obsahuje:</t>
  </si>
  <si>
    <t>1) Rekapitulace stavby</t>
  </si>
  <si>
    <t>2) Rekapitulace objektů stavby a soupisů prací</t>
  </si>
  <si>
    <t>3.0</t>
  </si>
  <si>
    <t>ZAMOK</t>
  </si>
  <si>
    <t>False</t>
  </si>
  <si>
    <t>{5a3cd8eb-6be2-45a5-bdad-f1709844223b}</t>
  </si>
  <si>
    <t>0,01</t>
  </si>
  <si>
    <t>21</t>
  </si>
  <si>
    <t>15</t>
  </si>
  <si>
    <t>REKAPITULACE STAVBY</t>
  </si>
  <si>
    <t>v ---  níže se nacházejí doplnkové a pomocné údaje k sestavám  --- v</t>
  </si>
  <si>
    <t>Návod na vyplnění</t>
  </si>
  <si>
    <t>0,001</t>
  </si>
  <si>
    <t>Kód:</t>
  </si>
  <si>
    <t>6958_PDPS</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</si>
  <si>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</si>
  <si>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</si>
  <si>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II/106 Hradišťko, rekonstrukce silnice</t>
  </si>
  <si>
    <t>0,1</t>
  </si>
  <si>
    <t>KSO:</t>
  </si>
  <si>
    <t>822 25</t>
  </si>
  <si>
    <t>CC-CZ:</t>
  </si>
  <si>
    <t>21121</t>
  </si>
  <si>
    <t>1</t>
  </si>
  <si>
    <t>Místo:</t>
  </si>
  <si>
    <t>obec Hradištko</t>
  </si>
  <si>
    <t>Datum:</t>
  </si>
  <si>
    <t>15.8.2017</t>
  </si>
  <si>
    <t>10</t>
  </si>
  <si>
    <t>CZ-CPV:</t>
  </si>
  <si>
    <t>45233100-0</t>
  </si>
  <si>
    <t>CZ-CPA:</t>
  </si>
  <si>
    <t>42.11.10</t>
  </si>
  <si>
    <t>100</t>
  </si>
  <si>
    <t>Zadavatel:</t>
  </si>
  <si>
    <t>IČ:</t>
  </si>
  <si>
    <t>00066001</t>
  </si>
  <si>
    <t>Krajská správa a údržba silnic Středočeského kraje</t>
  </si>
  <si>
    <t>DIČ:</t>
  </si>
  <si>
    <t>CZ 00066001</t>
  </si>
  <si>
    <t>Uchazeč:</t>
  </si>
  <si>
    <t>Vyplň údaj</t>
  </si>
  <si>
    <t>Projektant:</t>
  </si>
  <si>
    <t>45271895</t>
  </si>
  <si>
    <t>METROPROJEKT Praha a.s.</t>
  </si>
  <si>
    <t>CZ 45271895</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</si>
  <si>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</si>
  <si>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</si>
  <si>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</si>
  <si>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</si>
  <si>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</si>
  <si>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</si>
  <si>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</si>
  <si>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</si>
  <si>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</si>
  <si>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</si>
  <si>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</si>
  <si>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</si>
  <si>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</si>
  <si>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</si>
  <si>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</si>
  <si>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</si>
  <si>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</si>
  <si>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</si>
  <si>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</si>
  <si>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</si>
  <si>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</si>
  <si>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</si>
  <si>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</si>
  <si>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</si>
  <si>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</si>
  <si>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</si>
  <si>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</si>
  <si>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</si>
  <si>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</si>
  <si>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</si>
  <si>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</si>
  <si>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</si>
  <si>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</si>
  <si>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</si>
  <si>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</si>
  <si>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</si>
  <si>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</si>
  <si>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</si>
  <si>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</si>
  <si>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</si>
  <si>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</si>
  <si>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</si>
  <si>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t>
  </si>
  <si>
    <t>SO 001</t>
  </si>
  <si>
    <t>Provizorní úpravy ploch pro ZS a DIO vč. oplocení staveniště</t>
  </si>
  <si>
    <t>STA</t>
  </si>
  <si>
    <t>{515e8a1e-3121-4de9-bf6b-14e3c752c2e3}</t>
  </si>
  <si>
    <t>2</t>
  </si>
  <si>
    <t>SO 002</t>
  </si>
  <si>
    <t>Kácení a ochrana zeleně</t>
  </si>
  <si>
    <t>{9d94011c-9df7-4cd1-8051-f73fd1a1faa6}</t>
  </si>
  <si>
    <t>SO 003</t>
  </si>
  <si>
    <t>Ochrana inženýrských sítí při výstavbě</t>
  </si>
  <si>
    <t>{64d48040-acfd-4d85-930b-b08af88dee00}</t>
  </si>
  <si>
    <t>SO 101</t>
  </si>
  <si>
    <t>Úprava komunikace Benešovská (silnice II/106)</t>
  </si>
  <si>
    <t>{6299271a-f018-41e5-a7b3-60d780aa5c1c}</t>
  </si>
  <si>
    <t>SO 101.1</t>
  </si>
  <si>
    <t>Úprava komunikace Benešovská (silnice II/106) - Propustky</t>
  </si>
  <si>
    <t>{5dca0b9a-bbc9-4a5f-ac04-b2e878237562}</t>
  </si>
  <si>
    <t>SO 102</t>
  </si>
  <si>
    <t>Úpravy chodníků</t>
  </si>
  <si>
    <t>{249cc6a5-5378-4223-86da-7d32efbf3f41}</t>
  </si>
  <si>
    <t>SO 120</t>
  </si>
  <si>
    <t xml:space="preserve">Definitivní dopravní značení </t>
  </si>
  <si>
    <t>{d3252d5d-623b-4bbc-af15-e3ebfbc0bf3f}</t>
  </si>
  <si>
    <t>SO 121</t>
  </si>
  <si>
    <t>Provizorní dopravní značení</t>
  </si>
  <si>
    <t>{a248e87b-9421-42ba-a27e-74bb237b7f28}</t>
  </si>
  <si>
    <t>SO 301</t>
  </si>
  <si>
    <t>Ochrana vodovodu</t>
  </si>
  <si>
    <t>{07796d8a-030f-4621-8799-069b984e08e9}</t>
  </si>
  <si>
    <t>SO 310</t>
  </si>
  <si>
    <t>Úprava kanalizace</t>
  </si>
  <si>
    <t>{8d10bdb8-8d00-4f0b-ab10-982d2c33f327}</t>
  </si>
  <si>
    <t>SO 401</t>
  </si>
  <si>
    <t>Ochrana stávajících kabelových vedení</t>
  </si>
  <si>
    <t>{9124b14a-6062-46f6-8775-20918a8c31bd}</t>
  </si>
  <si>
    <t>SO 402</t>
  </si>
  <si>
    <t>Provizorní SSZ</t>
  </si>
  <si>
    <t>{f42b1b20-94e3-49c5-ac07-e134db0bf6b5}</t>
  </si>
  <si>
    <t>VON</t>
  </si>
  <si>
    <t>Vedlejší a ostatní náklady</t>
  </si>
  <si>
    <t>{0c1d9502-9fc5-4029-b8bd-8e1b3c114c8a}</t>
  </si>
  <si>
    <t>1) Krycí list soupisu</t>
  </si>
  <si>
    <t>2) Rekapitulace</t>
  </si>
  <si>
    <t>3) Soupis prací</t>
  </si>
  <si>
    <t>Zpět na list:</t>
  </si>
  <si>
    <t>Rekapitulace stavby</t>
  </si>
  <si>
    <t>KRYCÍ LIST SOUPISU</t>
  </si>
  <si>
    <t>Objekt:</t>
  </si>
  <si>
    <t>SO 001 - Provizorní úpravy ploch pro ZS a DIO vč. oplocení staveniště</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</si>
  <si>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</si>
  <si>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</si>
  <si>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</si>
  <si>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</si>
  <si>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</si>
  <si>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</si>
  <si>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</si>
  <si>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</si>
  <si>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</si>
  <si>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</si>
  <si>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</si>
  <si>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</si>
  <si>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</si>
  <si>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</si>
  <si>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</si>
  <si>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</si>
  <si>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</si>
  <si>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</si>
  <si>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</si>
  <si>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</si>
  <si>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</si>
  <si>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</si>
  <si>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</si>
  <si>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</si>
  <si>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</si>
  <si>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</si>
  <si>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</si>
  <si>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</si>
  <si>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</si>
  <si>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113106241</t>
  </si>
  <si>
    <t>Rozebrání dlažeb a dílců komunikací pro pěší, vozovek a ploch s přemístěním hmot na skládku na vzdálenost do 3 m nebo s naložením na dopravní prostředek vozovek a ploch, s jakoukoliv výplní spár v ploše jednotlivě přes 200 m2 ze silničních dílců jakýchkoliv rozměrů, s ložem z kameniva nebo živice živicí se spárami zalitými</t>
  </si>
  <si>
    <t>m2</t>
  </si>
  <si>
    <t>CS ÚRS 2017 02</t>
  </si>
  <si>
    <t>4</t>
  </si>
  <si>
    <t>1456860863</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</si>
  <si>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</si>
  <si>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</si>
  <si>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</si>
  <si>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"odstranění provizorních zpevněných ploch, množství dle položky 4" 300,000</t>
  </si>
  <si>
    <t>113107112</t>
  </si>
  <si>
    <t>Odstranění podkladů nebo krytů s přemístěním hmot na skládku na vzdálenost do 3 m nebo s naložením na dopravní prostředek v ploše jednotlivě do 50 m2 z kameniva těženého, o tl. vrstvy přes 100 do 200 mm</t>
  </si>
  <si>
    <t>-1037650864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</si>
  <si>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</si>
  <si>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5</t>
  </si>
  <si>
    <t>Komunikace</t>
  </si>
  <si>
    <t>3</t>
  </si>
  <si>
    <t>564851111</t>
  </si>
  <si>
    <t>Podklad ze štěrkodrti ŠD s rozprostřením a zhutněním, po zhutnění tl. 150 mm</t>
  </si>
  <si>
    <t>-572737477</t>
  </si>
  <si>
    <t>"dle položky 4" 300,000</t>
  </si>
  <si>
    <t>584921111</t>
  </si>
  <si>
    <t>Osazení dílců z předpjatého betonu s podkladem z kameniva těženého do tl. 50 mm, dílce do hmotnosti 6 t/ks</t>
  </si>
  <si>
    <t>1754675871</t>
  </si>
  <si>
    <t xml:space="preserve">Poznámka k souboru cen:
1. V cenách jsou započteny i náklady na: a) svařování spojů dílců v rozích, b) výplň montážních otvorů cementovou maltou. 2. V cenách nejsou započteny náklady na: a) dodání dílců, které se oceňují ve specifikaci, b) výplň spár, které se oceňují individuálně. 3. Počet měrných jednotek se určuje v m2 půdorysné plochy krytu z dílců včetně spár. </t>
  </si>
  <si>
    <t>P</t>
  </si>
  <si>
    <t>Poznámka k položce:
• Provizorní paneová vozovka, včetně výplně spar</t>
  </si>
  <si>
    <t>"předpokládané množství provizorních zpevněných ploch, provedeno bude pouze se souhlasem investora, fakturace dle skutečnosti" 300,000</t>
  </si>
  <si>
    <t>M</t>
  </si>
  <si>
    <t>59381000.1</t>
  </si>
  <si>
    <t>Panel silniční 300x150x15 cm - pronájem vč. dopravy na stavbu, doplnění poškozených kusů</t>
  </si>
  <si>
    <t>8</t>
  </si>
  <si>
    <t>1275935141</t>
  </si>
  <si>
    <t>Poznámka k položce:
• Provizorní paneová vozovka</t>
  </si>
  <si>
    <t>"výměra dle položky 4" 300,000</t>
  </si>
  <si>
    <t>997</t>
  </si>
  <si>
    <t>Přesun sutě</t>
  </si>
  <si>
    <t>6</t>
  </si>
  <si>
    <t>997221551</t>
  </si>
  <si>
    <t>Vodorovná doprava suti bez naložení, ale se složením a s hrubým urovnáním ze sypkých materiálů, na vzdálenost do 1 km</t>
  </si>
  <si>
    <t>t</t>
  </si>
  <si>
    <t>-378563415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</si>
  <si>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</si>
  <si>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"odvoz podkladní vrstvy" 90,000</t>
  </si>
  <si>
    <t>7</t>
  </si>
  <si>
    <t>997221559</t>
  </si>
  <si>
    <t>Vodorovná doprava suti bez naložení, ale se složením a s hrubým urovnáním Příplatek k ceně za každý další i započatý 1 km přes 1 km</t>
  </si>
  <si>
    <t>-1091745738</t>
  </si>
  <si>
    <t>"celkem 25 km" 90,000*24</t>
  </si>
  <si>
    <t>997221571</t>
  </si>
  <si>
    <t>Vodorovná doprava vybouraných hmot bez naložení, ale se složením a s hrubým urovnáním na vzdálenost do 1 km</t>
  </si>
  <si>
    <t>1824051723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</si>
  <si>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</si>
  <si>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"odvoz panelů provizorních ploch" 122,400</t>
  </si>
  <si>
    <t>9</t>
  </si>
  <si>
    <t>997221579</t>
  </si>
  <si>
    <t>Vodorovná doprava vybouraných hmot bez naložení, ale se složením a s hrubým urovnáním na vzdálenost Příplatek k ceně za každý další i započatý 1 km přes 1 km</t>
  </si>
  <si>
    <t>-253810670</t>
  </si>
  <si>
    <t>"celkem 25 km" 122,400*24</t>
  </si>
  <si>
    <t>997221855</t>
  </si>
  <si>
    <t>Poplatek za uložení stavebního odpadu na skládce (skládkovné) zeminy a kameniva</t>
  </si>
  <si>
    <t>1234292298</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</si>
  <si>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</si>
  <si>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"podkladní vrstva" 90,000</t>
  </si>
  <si>
    <t>998</t>
  </si>
  <si>
    <t>Přesun hmot</t>
  </si>
  <si>
    <t>11</t>
  </si>
  <si>
    <t>998226011</t>
  </si>
  <si>
    <t>Přesun hmot pro pozemní komunikace a letiště s krytem montovaným ze silničních dílců ze železového nebo předpjatého betonu dopravní vzdálenost do 200 m jakékoliv délky objektu</t>
  </si>
  <si>
    <t>-1806561547</t>
  </si>
  <si>
    <t>SO 002 - Kácení a ochrana zeleně</t>
  </si>
  <si>
    <t>112-R01</t>
  </si>
  <si>
    <t>Kácení stromu, včetně odstranění pařezu, odvozu a likvidace odpadu</t>
  </si>
  <si>
    <t>kus</t>
  </si>
  <si>
    <t>-1943780805</t>
  </si>
  <si>
    <t>SO 003 - Ochrana inženýrských sítí při výstavbě</t>
  </si>
  <si>
    <t>-1565934881</t>
  </si>
  <si>
    <t>"množství dle položky 4" 250,000</t>
  </si>
  <si>
    <t>238954499</t>
  </si>
  <si>
    <t>-2046713328</t>
  </si>
  <si>
    <t>-1940820255</t>
  </si>
  <si>
    <t>"předpokládané množství panelů pro ochranu stávajících inženýrských sítí - provedeno bude pouze se souhlasem investora, fakturace dle skutečnosti"</t>
  </si>
  <si>
    <t>250,000</t>
  </si>
  <si>
    <t>59381000</t>
  </si>
  <si>
    <t>Panel silniční KZD 1 200x100x15 cm - pronájem vč. dopravy na místo a odvozu ze stavby , doplnění poškozených kusů</t>
  </si>
  <si>
    <t>1321368338</t>
  </si>
  <si>
    <t>-63203609</t>
  </si>
  <si>
    <t>"množství dle položky 2 * 0,3 " 250,000*0,3</t>
  </si>
  <si>
    <t>-1172349806</t>
  </si>
  <si>
    <t>"celkem 25 km" 75,000*25</t>
  </si>
  <si>
    <t>722348439</t>
  </si>
  <si>
    <t>"množství dle pol. 1 * 0,408" 250,000*0,408</t>
  </si>
  <si>
    <t>-923351822</t>
  </si>
  <si>
    <t>"odvoz panelů na místo uložení, celkem 25 km" 102,000*24</t>
  </si>
  <si>
    <t>1112067769</t>
  </si>
  <si>
    <t>"podkladní vrstva pod panely" 75,000</t>
  </si>
  <si>
    <t>1688210645</t>
  </si>
  <si>
    <t>SO 101 - Úprava komunikace Benešovská (silnice II/106)</t>
  </si>
  <si>
    <t xml:space="preserve">    2 - Zakládání</t>
  </si>
  <si>
    <t xml:space="preserve">    5 - Komunikace pozemní</t>
  </si>
  <si>
    <t xml:space="preserve">    8 - Trubní vedení</t>
  </si>
  <si>
    <t xml:space="preserve">    9 - Ostatní konstrukce a práce, bourání</t>
  </si>
  <si>
    <t>113106511</t>
  </si>
  <si>
    <t>Rozebrání dlažeb a dílců komunikací pro pěší, vozovek a ploch s přemístěním hmot na skládku na vzdálenost do 3 m nebo s naložením na dopravní prostředek vozovek a ploch, s jakoukoliv výplní spár v ploše jednotlivě přes 200 m2 z velkých kostek s ložem z kameniva těženého</t>
  </si>
  <si>
    <t>-2118795140</t>
  </si>
  <si>
    <t>"odstranění stávajících vrstev, odměřeno ze situace" 360,000</t>
  </si>
  <si>
    <t>113107222</t>
  </si>
  <si>
    <t>Odstranění podkladů nebo krytů s přemístěním hmot na skládku na vzdálenost do 20 m nebo s naložením na dopravní prostředek v ploše jednotlivě přes 200 m2 z kameniva hrubého drceného, o tl. vrstvy přes 100 do 200 mm</t>
  </si>
  <si>
    <t>-1953222165</t>
  </si>
  <si>
    <t>"odstranění stávajících podkladních vrstev tl. cca 150 mm, odměřeno ze situace" 11420,000+360,000</t>
  </si>
  <si>
    <t>113107233</t>
  </si>
  <si>
    <t>Odstranění podkladů nebo krytů s přemístěním hmot na skládku na vzdálenost do 20 m nebo s naložením na dopravní prostředek v ploše jednotlivě přes 200 m2 z betonu prostého, o tl. vrstvy přes 300 do 400 mm</t>
  </si>
  <si>
    <t>-2055228080</t>
  </si>
  <si>
    <t>"odstranění stávajících podkladních vrstev z betonu tl. cca 350 mm , odměřeno ze situace" 9707,000</t>
  </si>
  <si>
    <t>113107243</t>
  </si>
  <si>
    <t>Odstranění podkladů nebo krytů s přemístěním hmot na skládku na vzdálenost do 20 m nebo s naložením na dopravní prostředek v ploše jednotlivě přes 200 m2 živičných, o tl. vrstvy přes 100 do 150 mm</t>
  </si>
  <si>
    <t>-1603652646</t>
  </si>
  <si>
    <t>"odstranění stávajícího krytu z asfaltu tl. cca 150 mm, odměřeno ze situace" 11420,000</t>
  </si>
  <si>
    <t>121101103</t>
  </si>
  <si>
    <t>Sejmutí ornice nebo lesní půdy s vodorovným přemístěním na hromady v místě upotřebení nebo na dočasné či trvalé skládky se složením, na vzdálenost přes 100 do 250 m</t>
  </si>
  <si>
    <t>m3</t>
  </si>
  <si>
    <t>1768664226</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</si>
  <si>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</si>
  <si>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"sejmut ornice tl. cca 200mm, odměřeno ze situace" 2469*0,2</t>
  </si>
  <si>
    <t>122301102</t>
  </si>
  <si>
    <t>Odkopávky a prokopávky nezapažené s přehozením výkopku na vzdálenost do 3 m nebo s naložením na dopravní prostředek v hornině tř. 4 přes 100 do 1 000 m3</t>
  </si>
  <si>
    <t>797959142</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</si>
  <si>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</si>
  <si>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 pro sanaci podloží v ploše 2850 m2, tl. 300mm"  2850,000*0,300</t>
  </si>
  <si>
    <t>"ostatní srovnání terénu - odhad, bude fakturováno dle skutečnosti" 70,000</t>
  </si>
  <si>
    <t>Součet</t>
  </si>
  <si>
    <t>132301102</t>
  </si>
  <si>
    <t>Hloubení zapažených i nezapažených rýh šířky do 600 mm s urovnáním dna do předepsaného profilu a spádu v hornině tř. 4 přes 100 m3</t>
  </si>
  <si>
    <t>73704560</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</si>
  <si>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</si>
  <si>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"trativody" 1385*0,5*0,5</t>
  </si>
  <si>
    <t>"vsakovací rýha" 890*0,5*0,5</t>
  </si>
  <si>
    <t>162501102</t>
  </si>
  <si>
    <t>Vodorovné přemístění výkopku nebo sypaniny po suchu na obvyklém dopravním prostředku, bez naložení výkopku, avšak se složením bez rozhrnutí z horniny tř. 1 až 4 na vzdálenost přes 2 500 do 3 000 m</t>
  </si>
  <si>
    <t>-1274890938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</si>
  <si>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</si>
  <si>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"ornice tam a zpět" 2469*0,2*2</t>
  </si>
  <si>
    <t>"z výkopu na meziskládku a zpět - předpoklad 50% použitenost" (925,000+568,750)/2 *2</t>
  </si>
  <si>
    <t>"nakupovaného materiálu z mezideponie" 4295,000-1493,750</t>
  </si>
  <si>
    <t>162701105</t>
  </si>
  <si>
    <t>Vodorovné přemístění výkopku nebo sypaniny po suchu na obvyklém dopravním prostředku, bez naložení výkopku, avšak se složením bez rozhrnutí z horniny tř. 1 až 4 na vzdálenost přes 9 000 do 10 000 m</t>
  </si>
  <si>
    <t>-1386073099</t>
  </si>
  <si>
    <t xml:space="preserve">"přebytek nevhodné zeminy" (925,000+568,750)/2 </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</si>
  <si>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</si>
  <si>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</si>
  <si>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853851182</t>
  </si>
  <si>
    <t>"přebytek nevhodné zeminy, předpoklad 25 km</t>
  </si>
  <si>
    <t>746,875*25</t>
  </si>
  <si>
    <t>167101102</t>
  </si>
  <si>
    <t>Nakládání, skládání a překládání neulehlého výkopku nebo sypaniny nakládání, množství přes 100 m3, z hornin tř. 1 až 4</t>
  </si>
  <si>
    <t>-34104223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</si>
  <si>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</si>
  <si>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"pro zásyp" 4295,000</t>
  </si>
  <si>
    <t>"ornice" 2469*0,2</t>
  </si>
  <si>
    <t>12</t>
  </si>
  <si>
    <t>171101141</t>
  </si>
  <si>
    <t>Uložení sypaniny do násypů s rozprostřením sypaniny ve vrstvách a s hrubým urovnáním zhutněných s uzavřením povrchu násypu z jakýchkoliv hornin pro jakýkoliv způsob uložení, při průměrném množství násypu do 0,75 m3 na 1 m</t>
  </si>
  <si>
    <t>1497244221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</si>
  <si>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</si>
  <si>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zpětný zásyp po odstranění provizoria</t>
  </si>
  <si>
    <t>"násypy" 4295,000</t>
  </si>
  <si>
    <t>13</t>
  </si>
  <si>
    <t>583312010</t>
  </si>
  <si>
    <t>Nákup a dovoz vhodného materiálu pro zásypy</t>
  </si>
  <si>
    <t>-400168448</t>
  </si>
  <si>
    <t>"celkový zásyp - použitelný výkopek, 2 t/m3" (4295,000-(925,000+513,750)/2)*2</t>
  </si>
  <si>
    <t>14</t>
  </si>
  <si>
    <t>171201201</t>
  </si>
  <si>
    <t>Uložení sypaniny na skládky</t>
  </si>
  <si>
    <t>-749661079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</si>
  <si>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</si>
  <si>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"pro zpětný zásyp " (925,000+513,750)/2</t>
  </si>
  <si>
    <t>"ornice" 2469,000*0,2</t>
  </si>
  <si>
    <t>171201211</t>
  </si>
  <si>
    <t>Uložení sypaniny poplatek za uložení sypaniny na skládce (skládkovné)</t>
  </si>
  <si>
    <t>-1861099427</t>
  </si>
  <si>
    <t>16</t>
  </si>
  <si>
    <t>181951102</t>
  </si>
  <si>
    <t>Úprava pláně vyrovnáním výškových rozdílů v hornině tř. 1 až 4 se zhutněním</t>
  </si>
  <si>
    <t>1181075478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</si>
  <si>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</si>
  <si>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všemi zpevněnými plochami" 78+11595+1361</t>
  </si>
  <si>
    <t>17</t>
  </si>
  <si>
    <t>182301133</t>
  </si>
  <si>
    <t>Rozprostření a urovnání ornice ve svahu sklonu přes 1:5 při souvislé ploše přes 500 m2, tl. vrstvy přes 150 do 200 mm</t>
  </si>
  <si>
    <t>940499948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</si>
  <si>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</si>
  <si>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"odměřeno ze situace" 2469,000</t>
  </si>
  <si>
    <t>18</t>
  </si>
  <si>
    <t>183405211</t>
  </si>
  <si>
    <t>Výsev trávníku hydroosevem na ornici</t>
  </si>
  <si>
    <t>2101942171</t>
  </si>
  <si>
    <t xml:space="preserve">Poznámka k souboru cen:
1. V cenách jsou započteny náklady potřebné pro provedení hydroosevu, s výjimkou travního semene. 2. V cenách nejsou započteny náklady na: a) dodání travního semene, toto se oceňuje ve specifikaci, b) zálivku; tato se oceňuje cenami části C02 souboru cen 185 80-43 Zalití rostlin vodou, c) pokosení; toto se oceňuje cenami části C02 souboru cen 111 10-41 Pokosení trávníku. </t>
  </si>
  <si>
    <t>"dtto rozprostření ornice" 2469,000</t>
  </si>
  <si>
    <t>19</t>
  </si>
  <si>
    <t>184802611</t>
  </si>
  <si>
    <t>Chemické odplevelení po založení kultury v rovině nebo na svahu do 1:5 postřikem na široko</t>
  </si>
  <si>
    <t>-675765806</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</si>
  <si>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</si>
  <si>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20</t>
  </si>
  <si>
    <t>25234015</t>
  </si>
  <si>
    <t>Herbicid selektivní</t>
  </si>
  <si>
    <t>litr</t>
  </si>
  <si>
    <t>-1769372837</t>
  </si>
  <si>
    <t>2469,000*0,0006</t>
  </si>
  <si>
    <t>185803111</t>
  </si>
  <si>
    <t>Ošetření trávníku jednorázové v rovině nebo na svahu do 1:5</t>
  </si>
  <si>
    <t>-351885957</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</si>
  <si>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</si>
  <si>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22</t>
  </si>
  <si>
    <t>005724700</t>
  </si>
  <si>
    <t>osivo směs travní univerzál</t>
  </si>
  <si>
    <t>kg</t>
  </si>
  <si>
    <t>-32416936</t>
  </si>
  <si>
    <t>"0,03 kg/m2" 2469*0,03</t>
  </si>
  <si>
    <t>Zakládání</t>
  </si>
  <si>
    <t>23</t>
  </si>
  <si>
    <t>211531111</t>
  </si>
  <si>
    <t>Výplň kamenivem do rýh odvodňovacích žeber nebo trativodů bez zhutnění, s úpravou povrchu výplně kamenivem hrubým drceným frakce 16 až 63 mm</t>
  </si>
  <si>
    <t>806791280</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</si>
  <si>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</si>
  <si>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"Vsakovací rýha 0,5x0,5m - zasypávka štěrkodrtí tl. 300mm" (430*2+10*3)*0,3*0,5</t>
  </si>
  <si>
    <t>"trativod, dosypávky nad rámec položky trativodů" (200+72+270+404+159+72+208)*(0,5*0,5-0,16)</t>
  </si>
  <si>
    <t>24</t>
  </si>
  <si>
    <t>211571111</t>
  </si>
  <si>
    <t>Výplň kamenivem do rýh odvodňovacích žeber nebo trativodů bez zhutnění, s úpravou povrchu výplně štěrkopískem tříděným</t>
  </si>
  <si>
    <t>1134710590</t>
  </si>
  <si>
    <t>"Vsakovací rýha 0,5x0,5m - zasypávka štěrkopískem tl.200mm"</t>
  </si>
  <si>
    <t>(430*2+10*3)*0,2*0,5</t>
  </si>
  <si>
    <t>25</t>
  </si>
  <si>
    <t>211971121</t>
  </si>
  <si>
    <t>Zřízení opláštění výplně z geotextilie odvodňovacích žeber nebo trativodů v rýze nebo zářezu se stěnami svislými nebo šikmými o sklonu přes 1:2 při rozvinuté šířce opláštění do 2,5 m</t>
  </si>
  <si>
    <t>226184280</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</si>
  <si>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</si>
  <si>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"opláštění trativodu 2,22m2/m" 1385,000*2,22</t>
  </si>
  <si>
    <t>"vsakovací rýha 2,22m2/m" 890*2,22</t>
  </si>
  <si>
    <t>26</t>
  </si>
  <si>
    <t>693111460</t>
  </si>
  <si>
    <t>geotextilie pro opláštění trativodu - 300 g/m2</t>
  </si>
  <si>
    <t>-1517101766</t>
  </si>
  <si>
    <t>"prořez 10%" 5050,5*1,1</t>
  </si>
  <si>
    <t>27</t>
  </si>
  <si>
    <t>212752213</t>
  </si>
  <si>
    <t>Trativody z drenážních trubek se zřízením štěrkopískového lože pod trubky a s jejich obsypem v průměrném celkovém množství do 0,15 m3/m v otevřeném výkopu z trubek plastových flexibilních D přes 100 do 160 mm</t>
  </si>
  <si>
    <t>m</t>
  </si>
  <si>
    <t>-828076558</t>
  </si>
  <si>
    <t>"odměřeno ze situace" 200+72+270+404+159+72+208</t>
  </si>
  <si>
    <t>Komunikace pozemní</t>
  </si>
  <si>
    <t>28</t>
  </si>
  <si>
    <t>-1277071681</t>
  </si>
  <si>
    <t>"podkladní vrstva vozovky, odměřeno ze situace" 11595*2</t>
  </si>
  <si>
    <t>29</t>
  </si>
  <si>
    <t>564861111</t>
  </si>
  <si>
    <t>Podklad ze štěrkodrti ŠD s rozprostřením a zhutněním, po zhutnění tl. 200 mm</t>
  </si>
  <si>
    <t>-1766214159</t>
  </si>
  <si>
    <t>"Konstrukce vjezdů " 78,000</t>
  </si>
  <si>
    <t>30</t>
  </si>
  <si>
    <t>564871116</t>
  </si>
  <si>
    <t>Podklad ze štěrkodrti ŠD s rozprostřením a zhutněním, po zhutnění tl. 300 mm</t>
  </si>
  <si>
    <t>180562112</t>
  </si>
  <si>
    <t>"Sanace podloží komunikace ze štěrkodrti fr. 0/32 tl.300mm - odměřeno ze situace" 2850,000</t>
  </si>
  <si>
    <t>31</t>
  </si>
  <si>
    <t>565135111</t>
  </si>
  <si>
    <t>Asfaltový beton vrstva podkladní ACP 16 (obalované kamenivo střednězrnné - OKS) s rozprostřením a zhutněním v pruhu šířky do 3 m, po zhutnění tl. 50 mm</t>
  </si>
  <si>
    <t>-948196266</t>
  </si>
  <si>
    <t xml:space="preserve">Poznámka k souboru cen:
1. ČSN EN 13108-1 připouští pro ACP 16 pouze tl. 50 až 80 mm. </t>
  </si>
  <si>
    <t>"podkladní vrstva vozovky ACP 16+, odměřeno ze situace" 11595,000</t>
  </si>
  <si>
    <t>32</t>
  </si>
  <si>
    <t>569851111</t>
  </si>
  <si>
    <t>Zpevnění krajnic nebo komunikací pro pěší s rozprostřením a zhutněním, po zhutnění štěrkodrtí tl. 150 mm</t>
  </si>
  <si>
    <t>-454474966</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</si>
  <si>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</si>
  <si>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"odměřeno ze situace" 1361,000</t>
  </si>
  <si>
    <t>33</t>
  </si>
  <si>
    <t>573111112</t>
  </si>
  <si>
    <t>Postřik infiltrační PI z asfaltu silničního s posypem kamenivem, v množství 1,00 kg/m2</t>
  </si>
  <si>
    <t>282680943</t>
  </si>
  <si>
    <t>"konstrukce vozovky, infiltrační postřik emulzní PI-E 0,8kg/m2 , odměřeno ze situace" 11595,000</t>
  </si>
  <si>
    <t>34</t>
  </si>
  <si>
    <t>573231108</t>
  </si>
  <si>
    <t>Postřik spojovací PS bez posypu kamenivem ze silniční emulze, v množství 0,50 kg/m2</t>
  </si>
  <si>
    <t>-401248403</t>
  </si>
  <si>
    <t>"konstrukce vozovky, spojovací postřik emulzní PS-E 0,5kg/m2, odměřeno ze situace" 11595,000*2</t>
  </si>
  <si>
    <t>35</t>
  </si>
  <si>
    <t>577134111</t>
  </si>
  <si>
    <t>Asfaltový beton vrstva obrusná ACO 11 (ABS) s rozprostřením a se zhutněním z nemodifikovaného asfaltu v pruhu šířky do 3 m tř. I, po zhutnění tl. 40 mm</t>
  </si>
  <si>
    <t>1248286039</t>
  </si>
  <si>
    <t xml:space="preserve">Poznámka k souboru cen:
1. ČSN EN 13108-1 připouští pro ACO 11 pouze tl. 35 až 50 mm. </t>
  </si>
  <si>
    <t>"obrusná vrstva vozovky ACO 11, odměřeno ze situace" 11595,000</t>
  </si>
  <si>
    <t>36</t>
  </si>
  <si>
    <t>577155132S</t>
  </si>
  <si>
    <t>Asfaltový beton vrstva ložní ACL 16+ s rozprostřením a zhutněním v pruhu šířky do 3 m, po zhutnění tl. 60 mm</t>
  </si>
  <si>
    <t>196173615</t>
  </si>
  <si>
    <t xml:space="preserve">Poznámka k souboru cen:
1. ČSN EN 13108-1 připouští pro ACL 16 pouze tl. 50 až 70 mm. </t>
  </si>
  <si>
    <t>"podkladní vrstva vozovky ACL 16+, odměřeno ze situace" 11595,000</t>
  </si>
  <si>
    <t>37</t>
  </si>
  <si>
    <t>591211111</t>
  </si>
  <si>
    <t>Kladení dlažby z kostek s provedením lože do tl. 50 mm, s vyplněním spár, s dvojím beraněním a se smetením přebytečného materiálu na krajnici drobných z kamene, do lože z kameniva těženého</t>
  </si>
  <si>
    <t>-1849561788</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</si>
  <si>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</si>
  <si>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"Konstrukce vjezdů, včetně ložní vrstvy z kameniva 0/8 - odměřeno ze situace" 78,000</t>
  </si>
  <si>
    <t>38</t>
  </si>
  <si>
    <t>583801200</t>
  </si>
  <si>
    <t>kostka dlažební drobná, žula, tloušťka 8 cm</t>
  </si>
  <si>
    <t>1630299079</t>
  </si>
  <si>
    <t>"tloušťka 8 cm, cca 3 t/m3, ztratné 2%"  78,000*0,08*3*1,02</t>
  </si>
  <si>
    <t>19,094*0,2 'Přepočtené koeficientem množství</t>
  </si>
  <si>
    <t>Trubní vedení</t>
  </si>
  <si>
    <t>39</t>
  </si>
  <si>
    <t>895990001R</t>
  </si>
  <si>
    <t>Uliční vpusti, včetně poklopu nebo mříže a rámu, košů ma bahno, lože z betonu nebo štěrkopísku - kompletní dodáva včetně montáže</t>
  </si>
  <si>
    <t>-882451726</t>
  </si>
  <si>
    <t>40</t>
  </si>
  <si>
    <t>895991001R</t>
  </si>
  <si>
    <t>Čištění uliční vpusti</t>
  </si>
  <si>
    <t>-1670710070</t>
  </si>
  <si>
    <t>41</t>
  </si>
  <si>
    <t>895998001R</t>
  </si>
  <si>
    <t>Vybourání uličních vpustí</t>
  </si>
  <si>
    <t>-1392345594</t>
  </si>
  <si>
    <t>42</t>
  </si>
  <si>
    <t>899331111</t>
  </si>
  <si>
    <t>Výšková úprava uličního vstupu nebo vpusti do 200 mm - poklopu</t>
  </si>
  <si>
    <t>-1580598870</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</si>
  <si>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</si>
  <si>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43</t>
  </si>
  <si>
    <t>899431111</t>
  </si>
  <si>
    <t>Výšková úprava uličního vstupu nebo vpusti do 200 mm - krycího hrnce, šoupěte nebo hydrantu bez úpravy armatur</t>
  </si>
  <si>
    <t>-416446617</t>
  </si>
  <si>
    <t>Ostatní konstrukce a práce, bourání</t>
  </si>
  <si>
    <t>44</t>
  </si>
  <si>
    <t>916131113</t>
  </si>
  <si>
    <t>Osazení silničního obrubníku betonového se zřízením lože, s vyplněním a zatřením spár cementovou maltou ležatého s boční opěrou z betonu prostého tř. C 12/15, do lože z betonu prostého téže značky</t>
  </si>
  <si>
    <t>1655531692</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</si>
  <si>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</si>
  <si>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"odměřeno ze situace" 65,00</t>
  </si>
  <si>
    <t>45</t>
  </si>
  <si>
    <t>592174600</t>
  </si>
  <si>
    <t>obrubník betonový chodníkový silniční vibrolisovaný 100x15x25 cm</t>
  </si>
  <si>
    <t>497748439</t>
  </si>
  <si>
    <t>65*1,02 'Přepočtené koeficientem množství</t>
  </si>
  <si>
    <t>46</t>
  </si>
  <si>
    <t>916241113</t>
  </si>
  <si>
    <t>Osazení obrubníku kamenného se zřízením lože, s vyplněním a zatřením spár cementovou maltou ležatého s boční opěrou z betonu prostého tř. C 12/15, do lože z betonu prostého téže značky</t>
  </si>
  <si>
    <t>-2049752</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</si>
  <si>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</si>
  <si>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"odměřeno ze situace" 40,00</t>
  </si>
  <si>
    <t>47</t>
  </si>
  <si>
    <t>583803440</t>
  </si>
  <si>
    <t>obrubník OP4, kamenný přímý, žula, 20x25</t>
  </si>
  <si>
    <t>-167162460</t>
  </si>
  <si>
    <t>40*1,02 'Přepočtené koeficientem množství</t>
  </si>
  <si>
    <t>48</t>
  </si>
  <si>
    <t>919112233</t>
  </si>
  <si>
    <t>Řezání dilatačních spár v živičném krytu vytvoření komůrky pro těsnící zálivku šířky 20 mm, hloubky 40 mm</t>
  </si>
  <si>
    <t>838260538</t>
  </si>
  <si>
    <t xml:space="preserve">Poznámka k souboru cen:
1. V cenách jsou započteny i náklady na vyčištění spár po řezání. </t>
  </si>
  <si>
    <t>49</t>
  </si>
  <si>
    <t>919121132</t>
  </si>
  <si>
    <t>Utěsnění dilatačních spár zálivkou za studena v cementobetonovém nebo živičném krytu včetně adhezního nátěru s těsnicím profilem pod zálivkou, pro komůrky šířky 20 mm, hloubky 40 mm</t>
  </si>
  <si>
    <t>92875442</t>
  </si>
  <si>
    <t xml:space="preserve">Poznámka k souboru cen:
1. V cenách jsou započteny i náklady na vyčištění spár před těsněním a zalitím a náklady na impregnaci, těsnění a zalití spár včetně dodání hmot. </t>
  </si>
  <si>
    <t>50</t>
  </si>
  <si>
    <t>919721102</t>
  </si>
  <si>
    <t>Geomříž pro stabilizaci podkladu tkaná z polyesteru, podélná pevnost v tahu přes 50 do 80 kN/m</t>
  </si>
  <si>
    <t>-38293201</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</si>
  <si>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</si>
  <si>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"Sanace podloží komunikace z geomříže - odměřeno ze situace" 2850,000</t>
  </si>
  <si>
    <t>51</t>
  </si>
  <si>
    <t>919735113</t>
  </si>
  <si>
    <t>Řezání stávajícího živičného krytu nebo podkladu hloubky přes 100 do 150 mm</t>
  </si>
  <si>
    <t>1290546528</t>
  </si>
  <si>
    <t xml:space="preserve">Poznámka k souboru cen:
1. V cenách jsou započteny i náklady na spotřebu vody. </t>
  </si>
  <si>
    <t>"řezání stávajícího krytu - odměřeno ze situace" 234,000</t>
  </si>
  <si>
    <t>52</t>
  </si>
  <si>
    <t>938902206</t>
  </si>
  <si>
    <t>Čištění příkopů komunikací s odstraněním travnatého porostu nebo nánosu s naložením na dopravní prostředek nebo s přemístěním na hromady na vzdálenost do 20 m ručně při šířce dna přes 400 mm a objemu nánosu přes 0,30 do 0,50 m3/m</t>
  </si>
  <si>
    <t>-640813303</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</si>
  <si>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</si>
  <si>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59</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</si>
  <si>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</si>
  <si>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</si>
  <si>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-915235707</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</si>
  <si>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</si>
  <si>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60</t>
  </si>
  <si>
    <t>911331111S</t>
  </si>
  <si>
    <t>Zpětná montáž demontovaného svodidla, včetně manipulace a případných úprav pro montáž</t>
  </si>
  <si>
    <t>-1724401940</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</si>
  <si>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</si>
  <si>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61</t>
  </si>
  <si>
    <t>966006111S</t>
  </si>
  <si>
    <t>Vybourání stávajících betonových patníků s uložením hmot na vzdálenost do 20 m nebo s naložením na dopravní prostředek, se zásypem jam a jeho zhutněním</t>
  </si>
  <si>
    <t>-1766359194</t>
  </si>
  <si>
    <t xml:space="preserve">Poznámka k souboru cen:
1. Ceny jsou určeny pro odstranění značek z jakéhokoliv materiálu. 2. Přemístění vybouraných značek na vzdálenost přes 20 m se oceňuje cenami souborů cen 997 22-1 Vodorovná doprava vybouraných hmot. </t>
  </si>
  <si>
    <t xml:space="preserve">"Vybourání stávajících betonových patníků (rozměr cca 0,2x0,2x1,0m) včetně základu" 30 </t>
  </si>
  <si>
    <t>53</t>
  </si>
  <si>
    <t>-1959686077</t>
  </si>
  <si>
    <t>54</t>
  </si>
  <si>
    <t>1756812454</t>
  </si>
  <si>
    <t>16382,116*24 'Přepočtené koeficientem množství</t>
  </si>
  <si>
    <t>55</t>
  </si>
  <si>
    <t>997221815</t>
  </si>
  <si>
    <t>Poplatek za uložení stavebního odpadu na skládce (skládkovné) betonového</t>
  </si>
  <si>
    <t>-1374372992</t>
  </si>
  <si>
    <t>"podklad z betonu prostého+bourání vpustí+patníky" 9027,51+15,000+11,400</t>
  </si>
  <si>
    <t>56</t>
  </si>
  <si>
    <t>997221845</t>
  </si>
  <si>
    <t>Poplatek za uložení stavebního odpadu na skládce (skládkovné) asfaltového bez obsahu dehtu</t>
  </si>
  <si>
    <t>1560566886</t>
  </si>
  <si>
    <t>"vybourání asfaltové vozovky" 3608,72</t>
  </si>
  <si>
    <t>57</t>
  </si>
  <si>
    <t>-772224116</t>
  </si>
  <si>
    <t>"dlažební kostky + podklad ze štěrkodrti+čištění vpustí+čištění příkopů" 150,120+3416,20+22,000+113,400</t>
  </si>
  <si>
    <t>58</t>
  </si>
  <si>
    <t>998225111</t>
  </si>
  <si>
    <t>Přesun hmot pro komunikace s krytem z kameniva, monolitickým betonovým nebo živičným dopravní vzdálenost do 200 m jakékoliv délky objektu</t>
  </si>
  <si>
    <t>-554223336</t>
  </si>
  <si>
    <t xml:space="preserve">Poznámka k souboru cen:
1. Ceny lze použít i pro plochy letišť s krytem monolitickým betonovým nebo živičným. </t>
  </si>
  <si>
    <t>SO 101.1 - Úprava komunikace Benešovská (silnice II/106) - Propustky</t>
  </si>
  <si>
    <t xml:space="preserve">    3 - Svislé a kompletní konstrukce</t>
  </si>
  <si>
    <t>PSV - Práce a dodávky PSV</t>
  </si>
  <si>
    <t xml:space="preserve">    711 - Izolace proti vodě, vlhkosti a plynům</t>
  </si>
  <si>
    <t>115001105</t>
  </si>
  <si>
    <t>Převedení vody potrubím průměru DN přes 300 do 600</t>
  </si>
  <si>
    <t>1406019610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</si>
  <si>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</si>
  <si>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"provizorní převedení vody, použije se v případě potřeby, dle klimatických podmínek - 2 propustky" 14+24</t>
  </si>
  <si>
    <t>131301101</t>
  </si>
  <si>
    <t>Hloubení nezapažených jam a zářezů s urovnáním dna do předepsaného profilu a spádu v hornině tř. 4 do 100 m3</t>
  </si>
  <si>
    <t>282982634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</si>
  <si>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</si>
  <si>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"dle vozorvého řezu - plocha * délka (dva propustky)" 2,000* (14+24)</t>
  </si>
  <si>
    <t>"reprofilace navazujících příkopů - odhad 5 m3 na jeden" 5*2*2</t>
  </si>
  <si>
    <t>131301109</t>
  </si>
  <si>
    <t>Hloubení nezapažených jam a zářezů s urovnáním dna do předepsaného profilu a spádu Příplatek k cenám za lepivost horniny tř. 4</t>
  </si>
  <si>
    <t>-307611685</t>
  </si>
  <si>
    <t>"odhadem 50%" 96,000*0,5</t>
  </si>
  <si>
    <t>-1235577541</t>
  </si>
  <si>
    <t>"odvoz veškerého materiálu na skládku" 96,000</t>
  </si>
  <si>
    <t>949097368</t>
  </si>
  <si>
    <t>"celkem 25 km" 96,000*15</t>
  </si>
  <si>
    <t>430832594</t>
  </si>
  <si>
    <t>"2 t/m3" 96,000*2</t>
  </si>
  <si>
    <t>174101101</t>
  </si>
  <si>
    <t>Zásyp sypaninou z jakékoliv horniny s uložením výkopku ve vrstvách se zhutněním jam, šachet, rýh nebo kolem objektů v těchto vykopávkách</t>
  </si>
  <si>
    <t>1779228718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</si>
  <si>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</si>
  <si>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"obsyp propustku štěrkodrtí - plocha dle vzorového řezu * délka" 0,700*(14+24)</t>
  </si>
  <si>
    <t>583438740</t>
  </si>
  <si>
    <t>kamenivo drcené hrubé frakce 8-16 třída A</t>
  </si>
  <si>
    <t>-352129795</t>
  </si>
  <si>
    <t>26,6*2 'Přepočtené koeficientem množství</t>
  </si>
  <si>
    <t>-1265816401</t>
  </si>
  <si>
    <t>"zhutnění podloží propustku"  1,200*(14+24)</t>
  </si>
  <si>
    <t>273321115</t>
  </si>
  <si>
    <t>Základové konstrukce z betonu železového desky ve výkopu nebo na hlavách pilot C 16/20</t>
  </si>
  <si>
    <t>1702334407</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</si>
  <si>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</si>
  <si>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"podklad pod troubu - plocha dle vzorového řezu * délka" 0,180*(14+24)</t>
  </si>
  <si>
    <t>273361116</t>
  </si>
  <si>
    <t>Výztuž základových konstrukcí desek z betonářské oceli 10 505 (R) nebo BSt 500</t>
  </si>
  <si>
    <t>-870455581</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</si>
  <si>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</si>
  <si>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"podklad pod troubu - šířka dle vzorového řezu * délka * hmotnost KARI sítě * přesahy " 1,200*(14+24)* (8,1)/1000  *1,1</t>
  </si>
  <si>
    <t>275321116</t>
  </si>
  <si>
    <t>Základové konstrukce z betonu železového patky a bloky ve výkopu nebo na hlavách pilot C 20/25, včetně bednění</t>
  </si>
  <si>
    <t>1865221517</t>
  </si>
  <si>
    <t>"obetonování spodní části potrubí - plocha dle vozorvého řezu * délka" 0,200*(14+24)</t>
  </si>
  <si>
    <t>Svislé a kompletní konstrukce</t>
  </si>
  <si>
    <t>348321219</t>
  </si>
  <si>
    <t>Zábradelní zídky a podezdívky z betonu železového tř. C 30/37</t>
  </si>
  <si>
    <t>-2119646556</t>
  </si>
  <si>
    <t>"Obnova části podezdívky a základu stávajícího ocelového trubkového zábradlí" 2*0,4*1</t>
  </si>
  <si>
    <t>348351211</t>
  </si>
  <si>
    <t>Bednění zábradelních zídek a podezdívek bez profilování i s profilováním, s půdorysem přímým nebo zakřiveným plné zřízení</t>
  </si>
  <si>
    <t>68977235</t>
  </si>
  <si>
    <t xml:space="preserve">Poznámka k souboru cen:
1. Množství měrných jednotek se určuje v m2 rozvinuté obedňované plochy </t>
  </si>
  <si>
    <t>"Obnova části podezdívky a základu stávajícího ocelového trubkového zábradlí" (2*1)*2</t>
  </si>
  <si>
    <t>348351212</t>
  </si>
  <si>
    <t>Bednění zábradelních zídek a podezdívek bez profilování i s profilováním, s půdorysem přímým nebo zakřiveným plné odstranění</t>
  </si>
  <si>
    <t>82526110</t>
  </si>
  <si>
    <t>348361216</t>
  </si>
  <si>
    <t>Výztuž zábradelních zídek a podezdívek z oceli 10 505 (R) nebo BSt 500</t>
  </si>
  <si>
    <t>-1938680269</t>
  </si>
  <si>
    <t>"Obnova části podezdívky a základu stávajícího ocelového trubkového zábradlí - odhad 120 kg/m3" 2*0,4*1*0,12</t>
  </si>
  <si>
    <t>919511112</t>
  </si>
  <si>
    <t>Čela propustků z lomového kamene upraveného, na maltu cementovou</t>
  </si>
  <si>
    <t>-419437731</t>
  </si>
  <si>
    <t xml:space="preserve">Poznámka k souboru cen:
1. V ceně 31-1112 jsou započteny i náklady na bednění a ukončující desku o tl. 50 mm. 2. V ceně 51-1112 jsou započteny i náklady na krycí desku ze železového betonu tř. C 12/15, včetně bednění a vyspárování cementovou maltou. 3. Ceny jsou určeny pro čela trubních propustků kolmých a šikmých do DN 1500. 4. Objem čela propustku se určuje součtem objemu základu, nadzákladového zdiva a krycí desky. 5. Pro výpočet přesunu hmot se celková hmotnost položky sníží o hmotnost betonu, pokud je beton dodáván přímo na místo zabudování nebo do prostoru technologické 6. Při zpevnění svahu nad čelem propustku geotextílií se práce oceňují cenami souboru cen 153 31 části A01 katalogu 800-1 Zemní práce. </t>
  </si>
  <si>
    <t>"odláždění vyústění propustků - 1,5m2 na jedno vyústění, tl. cca 0,35 m"</t>
  </si>
  <si>
    <t>1,50*2*2*0,35</t>
  </si>
  <si>
    <t>919511R1</t>
  </si>
  <si>
    <t>Seříznutí betonové roury propustku DN400</t>
  </si>
  <si>
    <t>-2070506756</t>
  </si>
  <si>
    <t>919521120</t>
  </si>
  <si>
    <t>Zřízení silničního propustku z trub betonových nebo železobetonových DN 400 mm</t>
  </si>
  <si>
    <t>-167796651</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</si>
  <si>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</si>
  <si>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"dle situace - 2 propustky" 14+24</t>
  </si>
  <si>
    <t>592225400</t>
  </si>
  <si>
    <t>trouba hrdlová přímá železobet. DN400, délka 1 m</t>
  </si>
  <si>
    <t>2116273679</t>
  </si>
  <si>
    <t>966008112</t>
  </si>
  <si>
    <t>Bourání trubního propustku s odklizením a uložením vybouraného materiálu na skládku na vzdálenost do 3 m nebo s naložením na dopravní prostředek z trub DN přes 300 do 500 mm</t>
  </si>
  <si>
    <t>-1788397102</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</si>
  <si>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</si>
  <si>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"stávající propustky" 14+24</t>
  </si>
  <si>
    <t>961055111</t>
  </si>
  <si>
    <t>Bourání základů z betonu železového</t>
  </si>
  <si>
    <t>-1641695487</t>
  </si>
  <si>
    <t>"Vybourání části podezdívky a základu stávajícího ocelového trubkového zábradlí" 2*0,4*1</t>
  </si>
  <si>
    <t>911001R</t>
  </si>
  <si>
    <t>Úprava zábradlí (demontáž + montáž) pro porovedení vyústění propustku, včetně opravy povrchu zábradlí</t>
  </si>
  <si>
    <t>-919800605</t>
  </si>
  <si>
    <t>997013501</t>
  </si>
  <si>
    <t>Odvoz suti a vybouraných hmot na skládku nebo meziskládku se složením, na vzdálenost do 1 km</t>
  </si>
  <si>
    <t>-572025148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</si>
  <si>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</si>
  <si>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</si>
  <si>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</si>
  <si>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1732122474</t>
  </si>
  <si>
    <t>"celkem 25 km" 37,240*24</t>
  </si>
  <si>
    <t>997013802</t>
  </si>
  <si>
    <t>Poplatek za uložení stavebního odpadu na skládce (skládkovné) železobetonového</t>
  </si>
  <si>
    <t>-1231583618</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</si>
  <si>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</si>
  <si>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182569344</t>
  </si>
  <si>
    <t>PSV</t>
  </si>
  <si>
    <t>Práce a dodávky PSV</t>
  </si>
  <si>
    <t>711</t>
  </si>
  <si>
    <t>Izolace proti vodě, vlhkosti a plynům</t>
  </si>
  <si>
    <t>711112001</t>
  </si>
  <si>
    <t>Provedení izolace proti zemní vlhkosti natěradly a tmely za studena na ploše svislé S nátěrem penetračním</t>
  </si>
  <si>
    <t>-373352384</t>
  </si>
  <si>
    <t xml:space="preserve">Poznámka k souboru cen:
1. Izolace plochy jednotlivě do 10 m2 se oceňují skladebně cenou příslušné izolace a cenou 711 19-9095 Příplatek za plochu do 10 m2. </t>
  </si>
  <si>
    <t>"nátěr propustku - 1xALP" (0,25+0,25+1,5+0,5)*(14+24)</t>
  </si>
  <si>
    <t>111631500</t>
  </si>
  <si>
    <t>lak asfaltový penetrační (MJ t) bal 9 kg</t>
  </si>
  <si>
    <t>-1459197085</t>
  </si>
  <si>
    <t>95*0,00035 'Přepočtené koeficientem množství</t>
  </si>
  <si>
    <t>711112002</t>
  </si>
  <si>
    <t>Provedení izolace proti zemní vlhkosti natěradly a tmely za studena na ploše svislé S nátěrem lakem asfaltovým</t>
  </si>
  <si>
    <t>1143612449</t>
  </si>
  <si>
    <t>"nátěr propustku - 2xALN" (0,25+0,25+1,5+0,5)*(14+24)*2</t>
  </si>
  <si>
    <t>111631520</t>
  </si>
  <si>
    <t>lak asfaltový izolační</t>
  </si>
  <si>
    <t>-2109856513</t>
  </si>
  <si>
    <t>190*0,00045 'Přepočtené koeficientem množství</t>
  </si>
  <si>
    <t>998711101</t>
  </si>
  <si>
    <t>Přesun hmot pro izolace proti vodě, vlhkosti a plynům stanovený z hmotnosti přesunovaného materiálu vodorovná dopravní vzdálenost do 50 m v objektech výšky do 6 m</t>
  </si>
  <si>
    <t>1651101366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</si>
  <si>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</si>
  <si>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102 - Úpravy chodníků</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</si>
  <si>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</si>
  <si>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</si>
  <si>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-961313071</t>
  </si>
  <si>
    <t>"předláždění stávající dlažby - odměřeno ze situace" 13,500</t>
  </si>
  <si>
    <t>113107162</t>
  </si>
  <si>
    <t>Odstranění podkladů nebo krytů s přemístěním hmot na skládku na vzdálenost do 20 m nebo s naložením na dopravní prostředek v ploše jednotlivě přes 50 m2 do 200 m2 z kameniva hrubého drceného, o tl. vrstvy přes 100 do 200 mm</t>
  </si>
  <si>
    <t>1532375436</t>
  </si>
  <si>
    <t>"odstranění podkladu stávajících chodníků - odměřeno ze situace" 151,000</t>
  </si>
  <si>
    <t>113107182</t>
  </si>
  <si>
    <t>Odstranění podkladů nebo krytů s přemístěním hmot na skládku na vzdálenost do 20 m nebo s naložením na dopravní prostředek v ploše jednotlivě přes 50 m2 do 200 m2 živičných, o tl. vrstvy přes 50 do 100 mm</t>
  </si>
  <si>
    <t>-1529093925</t>
  </si>
  <si>
    <t>"odstranění stávajících chodníků - odměřeno ze situace" 151,000</t>
  </si>
  <si>
    <t>113201112</t>
  </si>
  <si>
    <t>Vytrhání obrub s vybouráním lože, s přemístěním hmot na skládku na vzdálenost do 3 m nebo s naložením na dopravní prostředek silničních ležatých</t>
  </si>
  <si>
    <t>-1165669423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</si>
  <si>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</si>
  <si>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"pro vyrovnání stávajících obrub - odměřeno ze situace (kamenné + betonové)"  243+8</t>
  </si>
  <si>
    <t>1250635370</t>
  </si>
  <si>
    <t>"sejmut ornice tl. cca 200mm, odměřeno ze situace" 15,000*0,2</t>
  </si>
  <si>
    <t>742471415</t>
  </si>
  <si>
    <t>"ornice" 15*0,2*2</t>
  </si>
  <si>
    <t>52639781</t>
  </si>
  <si>
    <t>"ornice" 15,000*0,2</t>
  </si>
  <si>
    <t>1456406087</t>
  </si>
  <si>
    <t>"ornice na mezideponii" 15*0,2</t>
  </si>
  <si>
    <t>-1774456368</t>
  </si>
  <si>
    <t>"celá plocha komunikací a obrub - odměřeno ze situace" 158,000</t>
  </si>
  <si>
    <t>-1763553696</t>
  </si>
  <si>
    <t>"odměřeno ze situace" 15,000</t>
  </si>
  <si>
    <t>-2026727754</t>
  </si>
  <si>
    <t>-1584130259</t>
  </si>
  <si>
    <t>383004723</t>
  </si>
  <si>
    <t>15*0,006</t>
  </si>
  <si>
    <t>-1589228820</t>
  </si>
  <si>
    <t>-110620871</t>
  </si>
  <si>
    <t>15*0,03</t>
  </si>
  <si>
    <t>2004671752</t>
  </si>
  <si>
    <t>"konstrukce chodníku - odměřeno ze situace" 151,000</t>
  </si>
  <si>
    <t>564921511</t>
  </si>
  <si>
    <t>Podklad nebo podsyp z R-materiálu s rozprostřením a zhutněním, po zhutnění tl. 60 mm</t>
  </si>
  <si>
    <t>-1246279597</t>
  </si>
  <si>
    <t>577133111</t>
  </si>
  <si>
    <t>Asfaltový beton vrstva obrusná ACO 8 (ABJ) s rozprostřením a se zhutněním z nemodifikovaného asfaltu v pruhu šířky do 3 m, po zhutnění tl. 40 mm</t>
  </si>
  <si>
    <t>1025099223</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</si>
  <si>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</si>
  <si>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</si>
  <si>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683630778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</si>
  <si>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</si>
  <si>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"předláždění stávajícího chodníku - odměřeno ze situace" 13,500</t>
  </si>
  <si>
    <t>1527747685</t>
  </si>
  <si>
    <t>"nový obrubník kamenný OP4" 16,000</t>
  </si>
  <si>
    <t>"Výšková rektifikace stávající kamenné obruby" 243,000</t>
  </si>
  <si>
    <t>"Výšková rektifikace stávající betonové obruby" 8,000</t>
  </si>
  <si>
    <t>obrubník kamenný přímý, žula, 20x25</t>
  </si>
  <si>
    <t>-360847650</t>
  </si>
  <si>
    <t>16*1,02 'Přepočtené koeficientem množství</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</si>
  <si>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</si>
  <si>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</si>
  <si>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-1055340214</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</si>
  <si>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</si>
  <si>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979054451</t>
  </si>
  <si>
    <t>Očištění vybouraných prvků komunikací od spojovacího materiálu s odklizením a uložením očištěných hmot a spojovacího materiálu na skládku na vzdálenost do 10 m zámkových dlaždic s vyplněním spár kamenivem</t>
  </si>
  <si>
    <t>-1458642041</t>
  </si>
  <si>
    <t>-1736003927</t>
  </si>
  <si>
    <t>"asfaltové vrstvy" 33,220</t>
  </si>
  <si>
    <t>"podkladní vrstvy z kameniva" 43,790</t>
  </si>
  <si>
    <t>"podklad pod rektifikovanými obrubníky" 72,790</t>
  </si>
  <si>
    <t>-2024206372</t>
  </si>
  <si>
    <t>"celkem 25 km" 149,800*24</t>
  </si>
  <si>
    <t>1499743350</t>
  </si>
  <si>
    <t>-13532045</t>
  </si>
  <si>
    <t>809955933</t>
  </si>
  <si>
    <t>600780787</t>
  </si>
  <si>
    <t xml:space="preserve">SO 120 - Definitivní dopravní značení </t>
  </si>
  <si>
    <t>915111111</t>
  </si>
  <si>
    <t>Vodorovné dopravní značení stříkané barvou dělící čára šířky 125 mm souvislá bílá základní</t>
  </si>
  <si>
    <t>1248824404</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</si>
  <si>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</si>
  <si>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"jednosložková barva v 1.etapě na nový asfaltový povrch"</t>
  </si>
  <si>
    <t>"V4" 2948,000</t>
  </si>
  <si>
    <t>915111121</t>
  </si>
  <si>
    <t>Vodorovné dopravní značení stříkané barvou dělící čára šířky 125 mm přerušovaná bílá základní</t>
  </si>
  <si>
    <t>-1802907314</t>
  </si>
  <si>
    <t>"V2b - Přerušovaná čára (0/5/0,5/0,125)" 18,75</t>
  </si>
  <si>
    <t>"V2b - Přerušovaná čára (1,5/1,5/0,125)" 214,00</t>
  </si>
  <si>
    <t>915131111</t>
  </si>
  <si>
    <t>Vodorovné dopravní značení stříkané barvou přechody pro chodce, šipky, symboly bílé základní</t>
  </si>
  <si>
    <t>1091852853</t>
  </si>
  <si>
    <t>"V7a" 56,000</t>
  </si>
  <si>
    <t>915211112</t>
  </si>
  <si>
    <t>Vodorovné dopravní značení stříkaným plastem dělící čára šířky 125 mm souvislá bílá retroreflexní</t>
  </si>
  <si>
    <t>-1093491799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</si>
  <si>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</si>
  <si>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915211122</t>
  </si>
  <si>
    <t>Vodorovné dopravní značení stříkaným plastem dělící čára šířky 125 mm přerušovaná bílá retroreflexní</t>
  </si>
  <si>
    <t>1001388852</t>
  </si>
  <si>
    <t>915231112</t>
  </si>
  <si>
    <t>Vodorovné dopravní značení stříkaným plastem přechody pro chodce, šipky, symboly nápisy bílé retroreflexní</t>
  </si>
  <si>
    <t>848065390</t>
  </si>
  <si>
    <t>915611111</t>
  </si>
  <si>
    <t>Předznačení pro vodorovné značení stříkané barvou nebo prováděné z nátěrových hmot liniové dělicí čáry, vodicí proužky</t>
  </si>
  <si>
    <t>-1990896036</t>
  </si>
  <si>
    <t xml:space="preserve">Poznámka k souboru cen:
1. Množství měrných jednotek se určuje: a) pro cenu -1111 v m délky dělicí čáry nebo vodícího proužku (včetně mezer), b) pro cenu -1112 v m2 natírané nebo stříkané plochy. </t>
  </si>
  <si>
    <t>2948+232,75</t>
  </si>
  <si>
    <t>915621111</t>
  </si>
  <si>
    <t>Předznačení pro vodorovné značení stříkané barvou nebo prováděné z nátěrových hmot plošné šipky, symboly, nápisy</t>
  </si>
  <si>
    <t>691606941</t>
  </si>
  <si>
    <t>"dle položky 6" 56</t>
  </si>
  <si>
    <t>938909311</t>
  </si>
  <si>
    <t>Čištění vozovek metením bláta, prachu nebo hlinitého nánosu s odklizením na hromady na vzdálenost do 20 m nebo naložením na dopravní prostředek strojně povrchu podkladu nebo krytu betonového nebo živičného</t>
  </si>
  <si>
    <t>1613564854</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</si>
  <si>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</si>
  <si>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"plocha vozovek - 2x před předznačením a před definitivním značením"</t>
  </si>
  <si>
    <t>11605*2</t>
  </si>
  <si>
    <t>997013831</t>
  </si>
  <si>
    <t>Poplatek za uložení stavebního odpadu na skládce (skládkovné) směsného</t>
  </si>
  <si>
    <t>-29715455</t>
  </si>
  <si>
    <t>"odpad z čištění vozovek - předpoklad 0,5 kg/m2 vozovky" 23210*0,5/1000</t>
  </si>
  <si>
    <t>-951052676</t>
  </si>
  <si>
    <t>22760787</t>
  </si>
  <si>
    <t>"celkem 25 km" 11,605*24</t>
  </si>
  <si>
    <t>1060570367</t>
  </si>
  <si>
    <t>SO 121 - Provizorní dopravní značení</t>
  </si>
  <si>
    <t>913111115</t>
  </si>
  <si>
    <t>Montáž a demontáž dočasných dopravních značek samostatných značek základních</t>
  </si>
  <si>
    <t>938075615</t>
  </si>
  <si>
    <t xml:space="preserve">Poznámka k souboru cen:
1. V cenách jsou započteny náklady na montáž i demontáž dočasné značky, nebo podstavce. </t>
  </si>
  <si>
    <t>"dodatkové tabulky E"</t>
  </si>
  <si>
    <t>"1.etapa - 31 dní"</t>
  </si>
  <si>
    <t>"E3a+E7b+E13" (7+2+6)</t>
  </si>
  <si>
    <t>"2.etapa - 92 dní"</t>
  </si>
  <si>
    <t>"E3a+E7b+E13" (5+2+5)</t>
  </si>
  <si>
    <t>"3.etapa - 91 dní"</t>
  </si>
  <si>
    <t>"E3a+E7b+E13" (4+2+5)</t>
  </si>
  <si>
    <t>"4a.etapa - 45 dní"</t>
  </si>
  <si>
    <t>"E3a+E13" (4+4)</t>
  </si>
  <si>
    <t>"4b.etapa - 45 dní"</t>
  </si>
  <si>
    <t xml:space="preserve">"objízdná trasa - 304 dní" </t>
  </si>
  <si>
    <t>"E3a" (1)</t>
  </si>
  <si>
    <t>"rezerva 10% (bude nově zpracované DIO před zahájením stavby)" 6</t>
  </si>
  <si>
    <t>913121111</t>
  </si>
  <si>
    <t>Montáž a demontáž dočasných dopravních značek kompletních značek vč. podstavce a sloupku základních</t>
  </si>
  <si>
    <t>800508303</t>
  </si>
  <si>
    <t>"B1+B13+B24a+B24b+IJ4a+IJ4c+IP10a" (4+2+1+1+2+2+7)</t>
  </si>
  <si>
    <t>"B1+B13+B24a+B24b+IJ4a+IJ4c+IP10a" (3+2+1+1+2+2+5)</t>
  </si>
  <si>
    <t>"B1+B13+B24a+B24b+IJ4a+IJ4c+IP10a" (2+2+1+1+2+2+4)</t>
  </si>
  <si>
    <t>"A22+B1+B24a+B24b+IP10a" (2+2+1+1+4)</t>
  </si>
  <si>
    <t>"IP10a" (2)</t>
  </si>
  <si>
    <t>"rezerva 10% (bude nově zpracované DIO před zahájením stavby)" 7</t>
  </si>
  <si>
    <t>913121112</t>
  </si>
  <si>
    <t>Montáž a demontáž dočasných dopravních značek kompletních značek vč. podstavce a sloupku zvětšených</t>
  </si>
  <si>
    <t>1988065584</t>
  </si>
  <si>
    <t>"IS11b+IS11c"  (2+10)</t>
  </si>
  <si>
    <t>"IS11b+IS11c"  (1+8)</t>
  </si>
  <si>
    <t>"IP22+IS11a+IS11b+IS11c" (11+5+3+23)</t>
  </si>
  <si>
    <t>913111215</t>
  </si>
  <si>
    <t>Montáž a demontáž dočasných dopravních značek Příplatek za první a každý další den použití dočasných dopravních značek k ceně 11-1115</t>
  </si>
  <si>
    <t>150895491</t>
  </si>
  <si>
    <t>"E3a+E7b+E13" (7+2+6)*31</t>
  </si>
  <si>
    <t>"E3a+E7b+E13" (5+2+5)*92</t>
  </si>
  <si>
    <t>"E3a+E7b+E13" (4+2+5)*91</t>
  </si>
  <si>
    <t>"E3a+E13" (4+4)*45</t>
  </si>
  <si>
    <t>"E3a" (1)*304</t>
  </si>
  <si>
    <t>"rezerva 10% (bude nově zpracované DIO před zahájením stavby)" 360</t>
  </si>
  <si>
    <t>913121211</t>
  </si>
  <si>
    <t>Montáž a demontáž dočasných dopravních značek Příplatek za první a každý další den použití dočasných dopravních značek k ceně 12-1111</t>
  </si>
  <si>
    <t>1322462649</t>
  </si>
  <si>
    <t>"B1+B13+B24a+B24b+IJ4a+IJ4c+IP10a" (4+2+1+1+2+2+7)*31</t>
  </si>
  <si>
    <t>"B1+B13+B24a+B24b+IJ4a+IJ4c+IP10a" (3+2+1+1+2+2+5)*92</t>
  </si>
  <si>
    <t>"B1+B13+B24a+B24b+IJ4a+IJ4c+IP10a" (2+2+1+1+2+2+4)*91</t>
  </si>
  <si>
    <t>"A22+B1+B24a+B24b+IP10a" (2+2+1+1+4)*45</t>
  </si>
  <si>
    <t>"IP10a" (2)*304</t>
  </si>
  <si>
    <t>"rezerva 10% (bude nově zpracované DIO před zahájením stavby)" 484</t>
  </si>
  <si>
    <t>913121212</t>
  </si>
  <si>
    <t>Montáž a demontáž dočasných dopravních značek Příplatek za první a každý další den použití dočasných dopravních značek k ceně 12-1112</t>
  </si>
  <si>
    <t>722932291</t>
  </si>
  <si>
    <t>"velkoplošné značky na zakázku (IP22, IS11a atd.)"</t>
  </si>
  <si>
    <t>"IS11b+IS11c"  (2+10)*31</t>
  </si>
  <si>
    <t>"IS11b+IS11c"  (1+8)*92</t>
  </si>
  <si>
    <t>"IS11b+IS11c"  (1+8)*91</t>
  </si>
  <si>
    <t>"IP22+IS11a+IS11b+IS11c" (11+5+3+23)*304</t>
  </si>
  <si>
    <t>"rezerva 10% (bude nově zpracované DIO před zahájením stavby)" 1479</t>
  </si>
  <si>
    <t>913211113</t>
  </si>
  <si>
    <t>Montáž a demontáž dočasných dopravních zábran reflexních, šířky 3 m</t>
  </si>
  <si>
    <t>-281357320</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</si>
  <si>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</si>
  <si>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"zábrany typu Z2"</t>
  </si>
  <si>
    <t>"rezerva 10% (bude nově zpracované DIO před zahájením stavby)" 2</t>
  </si>
  <si>
    <t>913211213</t>
  </si>
  <si>
    <t>Montáž a demontáž dočasných dopravních zábran Příplatek za první a každý další den použití dočasných dopravních zábran k ceně 21-1113</t>
  </si>
  <si>
    <t>-1696092669</t>
  </si>
  <si>
    <t>3*31</t>
  </si>
  <si>
    <t>2*92</t>
  </si>
  <si>
    <t>2*91</t>
  </si>
  <si>
    <t>2*45</t>
  </si>
  <si>
    <t>"rezerva 10% (bude nově zpracované DIO před zahájením stavby)" 64</t>
  </si>
  <si>
    <t>913321111</t>
  </si>
  <si>
    <t>Montáž a demontáž dočasných dopravních vodících zařízení směrové desky základní</t>
  </si>
  <si>
    <t>1436814478</t>
  </si>
  <si>
    <t xml:space="preserve">Poznámka k souboru cen:
1. V cenách jsou započteny náklady na montáž i demontáž dočasného vodícího zařízení. </t>
  </si>
  <si>
    <t>"svislé směrovací desky Z4"</t>
  </si>
  <si>
    <t>"4a.etapa - 45 dní" 33</t>
  </si>
  <si>
    <t>"4b.etapa - 45 dní" 33</t>
  </si>
  <si>
    <t>913321211</t>
  </si>
  <si>
    <t>Montáž a demontáž dočasných dopravních vodících zařízení Příplatek za první a každý další den použití dočasných dopravních vodících zařízení k ceně 32-1111</t>
  </si>
  <si>
    <t>-1426780895</t>
  </si>
  <si>
    <t>"4a.etapa - 45 dní" 33*45</t>
  </si>
  <si>
    <t>"4b.etapa - 45 dní" 33*45</t>
  </si>
  <si>
    <t>"rezerva 10% (bude nově zpracované DIO před zahájením stavby)" 297</t>
  </si>
  <si>
    <t>914-R01</t>
  </si>
  <si>
    <t>Zřízení a odstranění dopravního značení vodorovného - žlutá barva nebo páska</t>
  </si>
  <si>
    <t>763404352</t>
  </si>
  <si>
    <t>"4a.etapa - V1a+V5" 2,5+3</t>
  </si>
  <si>
    <t>"4b.etapa - V1a+V5" 2,5+3</t>
  </si>
  <si>
    <t>SO 301 - Ochrana vodovodu</t>
  </si>
  <si>
    <t>1881805298</t>
  </si>
  <si>
    <t>"rozebrání ochrany z panelů, výměra dle položky 4" 148,500</t>
  </si>
  <si>
    <t>1714887518</t>
  </si>
  <si>
    <t>"odstranění podkladní vrstvy panelů, výměra dle položky 4" 148,500</t>
  </si>
  <si>
    <t>473293386</t>
  </si>
  <si>
    <t>"podklad pod silniční panely, výměra dle položky 4" 148,500</t>
  </si>
  <si>
    <t>2041997676</t>
  </si>
  <si>
    <t>"ochrana vodovdu ze silničních panelů, 11 míst o rozměrech 9x1,5m" 11*9*1,5</t>
  </si>
  <si>
    <t>-1519494538</t>
  </si>
  <si>
    <t>"výměra dle položky 4" 148,500</t>
  </si>
  <si>
    <t>596125658</t>
  </si>
  <si>
    <t>"dle položky č.2 - 0,3t/m3" 148,500*0,3</t>
  </si>
  <si>
    <t>-85572048</t>
  </si>
  <si>
    <t>"celkem 25 km" 44,550*24</t>
  </si>
  <si>
    <t>-576726876</t>
  </si>
  <si>
    <t>"odvoz panelů 0,408 t/m2" 148,500*0,408</t>
  </si>
  <si>
    <t>-1836178672</t>
  </si>
  <si>
    <t>"celkem 25 km" 60,588*24</t>
  </si>
  <si>
    <t>2005610703</t>
  </si>
  <si>
    <t>SO 310 - Úprava kanalizace</t>
  </si>
  <si>
    <t xml:space="preserve">    4 - Vodorovné konstrukce</t>
  </si>
  <si>
    <t>132301202</t>
  </si>
  <si>
    <t>Hloubení zapažených i nezapažených rýh šířky přes 600 do 2 000 mm s urovnáním dna do předepsaného profilu a spádu v hornině tř. 4 přes 100 do 1 000 m3</t>
  </si>
  <si>
    <t>521710944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</si>
  <si>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</si>
  <si>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"potrubí</t>
  </si>
  <si>
    <t>"DN400" 1,3*(2,3-0,45)*122</t>
  </si>
  <si>
    <t>"DN300" 1,2*(2,2-0,45)*51</t>
  </si>
  <si>
    <t>"DN 200" 1,2*1,75*35</t>
  </si>
  <si>
    <t>"šachty</t>
  </si>
  <si>
    <t>1,6*1,6*(2,4-0,45)*4</t>
  </si>
  <si>
    <t>2,1*2,1*(3,9-0,45)</t>
  </si>
  <si>
    <t>132301209</t>
  </si>
  <si>
    <t>Hloubení zapažených i nezapažených rýh šířky přes 600 do 2 000 mm s urovnáním dna do předepsaného profilu a spádu v hornině tř. 4 Příplatek k cenám za lepivost horniny tř. 4</t>
  </si>
  <si>
    <t>1980903346</t>
  </si>
  <si>
    <t>"odhad 50% položky 1" 509,193*0,5</t>
  </si>
  <si>
    <t>151101102</t>
  </si>
  <si>
    <t>Zřízení pažení a rozepření stěn rýh pro podzemní vedení pro všechny šířky rýhy příložné pro jakoukoliv mezerovitost, hloubky do 4 m</t>
  </si>
  <si>
    <t>-1551765175</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</si>
  <si>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</si>
  <si>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"Pažení dle hloubky výkopu</t>
  </si>
  <si>
    <t>"DN400" 2*(2,3-0,45)*122</t>
  </si>
  <si>
    <t>"DN300" 2*(2,2-0,45)*51</t>
  </si>
  <si>
    <t>"DN200" 2*(1,75)*35</t>
  </si>
  <si>
    <t>(1,6+1,6)*2*(2,4-0,45) *4</t>
  </si>
  <si>
    <t>(2,1+2,1)*2*(3,9-0,45)</t>
  </si>
  <si>
    <t>151101112</t>
  </si>
  <si>
    <t>Odstranění pažení a rozepření stěn rýh pro podzemní vedení s uložením materiálu na vzdálenost do 3 m od kraje výkopu příložné, hloubky přes 2 do 4 m</t>
  </si>
  <si>
    <t>-1986826150</t>
  </si>
  <si>
    <t>"dtto zřízení</t>
  </si>
  <si>
    <t>831,300</t>
  </si>
  <si>
    <t>162201102</t>
  </si>
  <si>
    <t>Vodorovné přemístění výkopku nebo sypaniny po suchu na obvyklém dopravním prostředku, bez naložení výkopku, avšak se složením bez rozhrnutí z horniny tř. 1 až 4 na vzdálenost přes 20 do 50 m</t>
  </si>
  <si>
    <t>-1835409672</t>
  </si>
  <si>
    <t>"na mezideponii a zpět pro zpětné zásypy</t>
  </si>
  <si>
    <t>(509,193-(51*0,598+122*0,793+35*0,445+0,875^2*3,14*(3,9-0,45)+0,6^2*3,14*(2,4-0,45)*4))*2</t>
  </si>
  <si>
    <t>-564979888</t>
  </si>
  <si>
    <t>"vytlačená zemina" (51*0,598+122*0,793+35*0,445+0,875^2*3,14*(3,9-0,45)+0,6^2*3,14*(2,4-0,45)*4)</t>
  </si>
  <si>
    <t>-927673556</t>
  </si>
  <si>
    <t>"celkem 25 km</t>
  </si>
  <si>
    <t>159,930*15</t>
  </si>
  <si>
    <t>167101101</t>
  </si>
  <si>
    <t>Nakládání, skládání a překládání neulehlého výkopku nebo sypaniny nakládání, množství do 100 m3, z hornin tř. 1 až 4</t>
  </si>
  <si>
    <t>1700012992</t>
  </si>
  <si>
    <t>"na mezideponii pro zpětné zásypy</t>
  </si>
  <si>
    <t>(509,193-(51*0,598+122*0,793+35*0,445+0,875^2*3,14*(3,9-0,45)+0,6^2*3,14*(2,4-0,45)*4))</t>
  </si>
  <si>
    <t>1691007084</t>
  </si>
  <si>
    <t>"přebytek zeminy, 2,2 t/m3</t>
  </si>
  <si>
    <t>159,930*2,2</t>
  </si>
  <si>
    <t>1002886220</t>
  </si>
  <si>
    <t>"výkop-vytlačená zemina"</t>
  </si>
  <si>
    <t>358235114</t>
  </si>
  <si>
    <t>Bourání šachty, stoky kompletní nebo vybourání otvorů průřezové plochy do 4 m2 ve stokách ze zdiva cihelného</t>
  </si>
  <si>
    <t>39758888</t>
  </si>
  <si>
    <t xml:space="preserve">Poznámka k souboru cen:
1. Ceny 358 ..-5. Bourání stoky kompletní nebo vybourání otvorů lze použít i pro bourání šachet. </t>
  </si>
  <si>
    <t>"vybourání šachty Š1, množství odhadem"</t>
  </si>
  <si>
    <t>5,000</t>
  </si>
  <si>
    <t>358325114</t>
  </si>
  <si>
    <t>Bourání šachty, stoky kompletní nebo vybourání otvorů průřezové plochy do 4 m2 ve stokách ze zdiva z železobetonu</t>
  </si>
  <si>
    <t>-1709704642</t>
  </si>
  <si>
    <t>"bourání stávajících šachet 3 ks, odhadem cca 2 m3/šachta"</t>
  </si>
  <si>
    <t>3*2</t>
  </si>
  <si>
    <t>Vodorovné konstrukce</t>
  </si>
  <si>
    <t>452112111</t>
  </si>
  <si>
    <t>Osazení betonových dílců prstenců nebo rámů pod poklopy a mříže, výšky do 100 mm</t>
  </si>
  <si>
    <t>1643192512</t>
  </si>
  <si>
    <t xml:space="preserve">Poznámka k souboru cen:
1. V cenách nejsou započteny náklady na dodávku betonových výrobků; tyto se oceňují ve specifikaci. </t>
  </si>
  <si>
    <t>592243200</t>
  </si>
  <si>
    <t>prstenec šachetní betonový vyrovnávací 62,5x12x6 cm</t>
  </si>
  <si>
    <t>-623046612</t>
  </si>
  <si>
    <t>"š3" 1</t>
  </si>
  <si>
    <t>592243210</t>
  </si>
  <si>
    <t>prstenec šachetní betonový vyrovnávací 62,5x12x8 cm</t>
  </si>
  <si>
    <t>-1005398086</t>
  </si>
  <si>
    <t>"š2"2</t>
  </si>
  <si>
    <t>452112121</t>
  </si>
  <si>
    <t>Osazení betonových dílců prstenců nebo rámů pod poklopy a mříže, výšky přes 100 do 200 mm</t>
  </si>
  <si>
    <t>49666664</t>
  </si>
  <si>
    <t>592243230</t>
  </si>
  <si>
    <t>prstenec šachetní betonový vyrovnávací 62,5x12x10 cm</t>
  </si>
  <si>
    <t>-1490972490</t>
  </si>
  <si>
    <t>"š1+š2+š3" 1+1+1</t>
  </si>
  <si>
    <t>592243231</t>
  </si>
  <si>
    <t>prstenec šachetní betonový vyrovnávací 62,5x12x12 cm</t>
  </si>
  <si>
    <t>-1258646379</t>
  </si>
  <si>
    <t>"Š1+Š4+Š5"1+1+1</t>
  </si>
  <si>
    <t>452311131</t>
  </si>
  <si>
    <t>Podkladní a zajišťovací konstrukce z betonu prostého v otevřeném výkopu desky pod potrubí, stoky a drobné objekty z betonu tř. C 12/15</t>
  </si>
  <si>
    <t>-193878650</t>
  </si>
  <si>
    <t xml:space="preserve">Poznámka k souboru cen:
1. Ceny -1121 až -1181 a -1192 lze použít i pro ochrannou vrstvu pod železobetonové konstrukce. 2. Ceny -2121 až -2181 a -2192 jsou určeny pro jakékoliv úkosy sedel. </t>
  </si>
  <si>
    <t>"DN200" 35*0,120</t>
  </si>
  <si>
    <t>"DN300" 51*0,120</t>
  </si>
  <si>
    <t>"DN 400" 122*0,130</t>
  </si>
  <si>
    <t>"šachty" (2,1*2,1*1+1,6*1,6*4)*0,2</t>
  </si>
  <si>
    <t>831352121</t>
  </si>
  <si>
    <t>Montáž potrubí z trub kameninových hrdlových s integrovaným těsněním v otevřeném výkopu ve sklonu do 20 % DN 200</t>
  </si>
  <si>
    <t>1793933968</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</si>
  <si>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</si>
  <si>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"přípojky vpustí dle přílohy 006, přípočet na sklon potrubí a přesnost umístění vpustí a napojovaného potrubí"</t>
  </si>
  <si>
    <t>30,700+4,300</t>
  </si>
  <si>
    <t>597107040</t>
  </si>
  <si>
    <t>trouba kameninová glazovaná pouze uvnitř DN200mm L2,50m spojovací systém C Třída 240</t>
  </si>
  <si>
    <t>-544809524</t>
  </si>
  <si>
    <t>35*1,015 'Přepočtené koeficientem množství</t>
  </si>
  <si>
    <t>831372121</t>
  </si>
  <si>
    <t>Montáž potrubí z trub kameninových hrdlových s integrovaným těsněním v otevřeném výkopu ve sklonu do 20 % DN 300</t>
  </si>
  <si>
    <t>1507618813</t>
  </si>
  <si>
    <t>"dle přílohy 005 + přípočet na sklon" 50,000+1,000</t>
  </si>
  <si>
    <t>597107070</t>
  </si>
  <si>
    <t>trouba kameninová glazovaná DN300mm L2,50m spojovací systém C Třída 240</t>
  </si>
  <si>
    <t>417454645</t>
  </si>
  <si>
    <t>51*1,015 'Přepočtené koeficientem množství</t>
  </si>
  <si>
    <t>831392121</t>
  </si>
  <si>
    <t>Montáž potrubí z trub kameninových hrdlových s integrovaným těsněním v otevřeném výkopu ve sklonu do 20 % DN 400</t>
  </si>
  <si>
    <t>43223269</t>
  </si>
  <si>
    <t>"dle přílohy 005 + přípočet na sklon" 120,000+2,000</t>
  </si>
  <si>
    <t>597107060</t>
  </si>
  <si>
    <t>trouba kameninová glazovaná DN400mm L2,50m spojovací systém C Třída 200</t>
  </si>
  <si>
    <t>363143143</t>
  </si>
  <si>
    <t>122*1,015 'Přepočtené koeficientem množství</t>
  </si>
  <si>
    <t>837375121</t>
  </si>
  <si>
    <t>Výsek a montáž kameninové odbočné tvarovky na kameninovém potrubí DN 300</t>
  </si>
  <si>
    <t>170570879</t>
  </si>
  <si>
    <t xml:space="preserve">Poznámka k souboru cen: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</si>
  <si>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597117740</t>
  </si>
  <si>
    <t>odbočka kameninová glazovaná jednoduchá kolmá DN300/200 L60cm spojovací systém C/F tř.240/160</t>
  </si>
  <si>
    <t>-297739319</t>
  </si>
  <si>
    <t>837395121</t>
  </si>
  <si>
    <t>Výsek a montáž kameninové odbočné tvarovky na kameninovém potrubí DN 400</t>
  </si>
  <si>
    <t>-1058622438</t>
  </si>
  <si>
    <t>597117920</t>
  </si>
  <si>
    <t>odbočka kameninová glazovaná jednoduchá kolmá DN400/200 L100cm spojovací systém C/F tř.160/160</t>
  </si>
  <si>
    <t>-918093161</t>
  </si>
  <si>
    <t>879230191</t>
  </si>
  <si>
    <t>Příplatek k ceně kanalizačního potrubí za montáž v otevřeném výkopu ve sklonu přes 20 % DN od 40 do 550</t>
  </si>
  <si>
    <t>-1961426226</t>
  </si>
  <si>
    <t xml:space="preserve">Poznámka k souboru cen:
1. Ceny jsou určeny pro polypropylenové, polyetylenové a PVC potrubí. </t>
  </si>
  <si>
    <t>"předpoklad 60% u přípojek vpustí"</t>
  </si>
  <si>
    <t>"DN200" 35*0,6</t>
  </si>
  <si>
    <t>892351111</t>
  </si>
  <si>
    <t>Tlakové zkoušky vodou na potrubí DN 150 nebo 200</t>
  </si>
  <si>
    <t>909321937</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</si>
  <si>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</si>
  <si>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"na nově zřízených přípojkách" 35</t>
  </si>
  <si>
    <t>892381111</t>
  </si>
  <si>
    <t>Tlakové zkoušky vodou na potrubí DN 250, 300 nebo 350</t>
  </si>
  <si>
    <t>803314112</t>
  </si>
  <si>
    <t>892372111</t>
  </si>
  <si>
    <t>Tlakové zkoušky vodou zabezpečení konců potrubí při tlakových zkouškách DN do 300</t>
  </si>
  <si>
    <t>1897747663</t>
  </si>
  <si>
    <t>892421111</t>
  </si>
  <si>
    <t>Tlakové zkoušky vodou na potrubí DN 400 nebo 500</t>
  </si>
  <si>
    <t>1129375778</t>
  </si>
  <si>
    <t>892442111</t>
  </si>
  <si>
    <t>Tlakové zkoušky vodou zabezpečení konců potrubí při tlakových zkouškách DN přes 300 do 600</t>
  </si>
  <si>
    <t>-1146376357</t>
  </si>
  <si>
    <t>894411311</t>
  </si>
  <si>
    <t>Osazení železobetonových dílců pro šachty skruží rovných</t>
  </si>
  <si>
    <t>477290481</t>
  </si>
  <si>
    <t xml:space="preserve">Poznámka k souboru cen:
1. V cenách nejsou započteny náklady na dodání železobetonových dílců; dodání těchto dílců se oceňuje ve specifikaci. </t>
  </si>
  <si>
    <t>1+1+3+1+1</t>
  </si>
  <si>
    <t>592243050</t>
  </si>
  <si>
    <t>skruž betonová šachtová 100x25x12 cm</t>
  </si>
  <si>
    <t>2114091683</t>
  </si>
  <si>
    <t>"Š2" 1</t>
  </si>
  <si>
    <t>592243060</t>
  </si>
  <si>
    <t>skruž betonová šachtová 100x50x12 cm</t>
  </si>
  <si>
    <t>-1856754033</t>
  </si>
  <si>
    <t>592243070</t>
  </si>
  <si>
    <t>skruž betonová šachtová 100x100x12 cm</t>
  </si>
  <si>
    <t>-801730558</t>
  </si>
  <si>
    <t>"Š3+Š4+Š5" 1+1+1</t>
  </si>
  <si>
    <t>5922439H1</t>
  </si>
  <si>
    <t>skruž betonová šachetní čtvercová 150 x 150</t>
  </si>
  <si>
    <t>1974677220</t>
  </si>
  <si>
    <t>"Š1" 1</t>
  </si>
  <si>
    <t>5922439H2</t>
  </si>
  <si>
    <t>skruž betonová šachetní čtvercová 150 x 50 cm</t>
  </si>
  <si>
    <t>756991249</t>
  </si>
  <si>
    <t>894414111</t>
  </si>
  <si>
    <t>Osazení železobetonových dílců pro šachty skruží základových (dno)</t>
  </si>
  <si>
    <t>-399612148</t>
  </si>
  <si>
    <t>4+1</t>
  </si>
  <si>
    <t>592243380</t>
  </si>
  <si>
    <t>dno betonové šachty kanalizační 100/75 KOM V40</t>
  </si>
  <si>
    <t>1794049362</t>
  </si>
  <si>
    <t>"Š2+Š3+Š4+Š5" 1+1+1+1</t>
  </si>
  <si>
    <t>592243680</t>
  </si>
  <si>
    <t>dno betonové šachtové čtvercové 150/130, čedičové dno</t>
  </si>
  <si>
    <t>1531237701</t>
  </si>
  <si>
    <t>894414211</t>
  </si>
  <si>
    <t>Osazení železobetonových dílců pro šachty desek zákrytových</t>
  </si>
  <si>
    <t>-457606804</t>
  </si>
  <si>
    <t>1+4</t>
  </si>
  <si>
    <t>592243640</t>
  </si>
  <si>
    <t>deska betonová šachetní zákrytová čtvercová  150 x 180 x 62,5 cm</t>
  </si>
  <si>
    <t>795275593</t>
  </si>
  <si>
    <t>592243150</t>
  </si>
  <si>
    <t>deska betonová zákrytová pro čtvercové šachty 100/62,5 x 16,5 cm</t>
  </si>
  <si>
    <t>-2140201737</t>
  </si>
  <si>
    <t>592243480</t>
  </si>
  <si>
    <t>těsnění elastomerové pro spojení šachetních dílů DN 1000</t>
  </si>
  <si>
    <t>-904516303</t>
  </si>
  <si>
    <t>"š2+š3+š4+š5" 2+1+1+1</t>
  </si>
  <si>
    <t>592243481</t>
  </si>
  <si>
    <t>těsnění elastomerové pro spojení šachetních dílů DN 1500</t>
  </si>
  <si>
    <t>-88261723</t>
  </si>
  <si>
    <t>"š1" 1</t>
  </si>
  <si>
    <t>899104112</t>
  </si>
  <si>
    <t>Osazení poklopů litinových a ocelových včetně rámů pro třídu zatížení D400, E600</t>
  </si>
  <si>
    <t>-1277295684</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</si>
  <si>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</si>
  <si>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"š1 až š5" 5</t>
  </si>
  <si>
    <t>552410310</t>
  </si>
  <si>
    <t>poklop šachtový třída D 400, kruhový</t>
  </si>
  <si>
    <t>86423808</t>
  </si>
  <si>
    <t>899623161</t>
  </si>
  <si>
    <t>Obetonování potrubí nebo zdiva stok betonem prostým v otevřeném výkopu, beton tř. C 20/25</t>
  </si>
  <si>
    <t>810502612</t>
  </si>
  <si>
    <t xml:space="preserve">Poznámka k souboru cen:
1. Obetonování zdiva stok ve štole se oceňuje cenami souboru cen 359 31-02 Výplň za rubem cihelného zdiva stok části A 03 tohoto katalogu. </t>
  </si>
  <si>
    <t>"DN200" 35*0,281</t>
  </si>
  <si>
    <t>"DN300" 51*0,385</t>
  </si>
  <si>
    <t>"DN 400" 122*0,501</t>
  </si>
  <si>
    <t>899R01</t>
  </si>
  <si>
    <t>Oprava stávajícího kanalizačního potrubí DN800 - odfrézování střepů a nánosů, včetně odvozu a likvidace odpadu</t>
  </si>
  <si>
    <t>1227213045</t>
  </si>
  <si>
    <t>899R02</t>
  </si>
  <si>
    <t>Oprava stávajícího kanalizačního potrubí DN800 - inverzní technologie hadicového reliningu vložkou sycenou epoxidem bez prilineru vč. injektáže napojení funkčních odboček epoxidovým tmelem nebo směsí na bázi cementu</t>
  </si>
  <si>
    <t>-1146999549</t>
  </si>
  <si>
    <t>899R03</t>
  </si>
  <si>
    <t>Vložka na stoce z betonový trub DN 800 pro odbočku DN200 - dodávka a montáž, včetně všech souvisejících prací</t>
  </si>
  <si>
    <t>1690238389</t>
  </si>
  <si>
    <t>899R04</t>
  </si>
  <si>
    <t>Oprava výústního objektu</t>
  </si>
  <si>
    <t>-1649262761</t>
  </si>
  <si>
    <t>2*3</t>
  </si>
  <si>
    <t>899R07</t>
  </si>
  <si>
    <t>Výplň stávajícího potrubí DN400 popílkocementovou směsí</t>
  </si>
  <si>
    <t>-1970193084</t>
  </si>
  <si>
    <t>"DN400" 165*3,14*0,2*0,2</t>
  </si>
  <si>
    <t>900R-01</t>
  </si>
  <si>
    <t>Pasportizace stok před stavbou, TV prohlídka</t>
  </si>
  <si>
    <t>-1534530374</t>
  </si>
  <si>
    <t>900R-02</t>
  </si>
  <si>
    <t>Pasportizace stok po stavbě, TV prohlídka</t>
  </si>
  <si>
    <t>-129033389</t>
  </si>
  <si>
    <t>122+51+35+80</t>
  </si>
  <si>
    <t>-738559540</t>
  </si>
  <si>
    <t>"vybourané šachty" 5*1,95+6*2,40</t>
  </si>
  <si>
    <t>319760824</t>
  </si>
  <si>
    <t>"celkem 25 km" 24,150*24</t>
  </si>
  <si>
    <t>62</t>
  </si>
  <si>
    <t>2028489895</t>
  </si>
  <si>
    <t>"vybourané šachty" 6*2,40</t>
  </si>
  <si>
    <t>63</t>
  </si>
  <si>
    <t>997013803</t>
  </si>
  <si>
    <t>Poplatek za uložení stavebního odpadu na skládce (skládkovné) cihelného</t>
  </si>
  <si>
    <t>435886337</t>
  </si>
  <si>
    <t>"vybouraná šachta Š1" 5*1,95</t>
  </si>
  <si>
    <t>64</t>
  </si>
  <si>
    <t>998275101</t>
  </si>
  <si>
    <t>Přesun hmot pro trubní vedení hloubené z trub kameninových pro kanalizace v otevřeném výkopu dopravní vzdálenost do 15 m</t>
  </si>
  <si>
    <t>1921329727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</si>
  <si>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</si>
  <si>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401 - Ochrana stávajících kabelových vedení</t>
  </si>
  <si>
    <t xml:space="preserve">    740 - Elektomontáže - silnoproud</t>
  </si>
  <si>
    <t xml:space="preserve">    750 - Elektromontáže - slaboproud</t>
  </si>
  <si>
    <t>740</t>
  </si>
  <si>
    <t>Elektomontáže - silnoproud</t>
  </si>
  <si>
    <t>740002</t>
  </si>
  <si>
    <t>Kontrolní revizní měření kabelů před stavbou</t>
  </si>
  <si>
    <t>kpl.</t>
  </si>
  <si>
    <t>868652693</t>
  </si>
  <si>
    <t>"dle technické zprávy, kapitola 8.4" 1</t>
  </si>
  <si>
    <t>740003</t>
  </si>
  <si>
    <t>Kontrolní revizní měření kabelů po stavbě</t>
  </si>
  <si>
    <t>-1607422037</t>
  </si>
  <si>
    <t>740004</t>
  </si>
  <si>
    <t>Dozory správců sítí</t>
  </si>
  <si>
    <t>hod.</t>
  </si>
  <si>
    <t>-1813757286</t>
  </si>
  <si>
    <t>"dle technické zprávy, kapitola 8.4" 25</t>
  </si>
  <si>
    <t>750</t>
  </si>
  <si>
    <t>Elektromontáže - slaboproud</t>
  </si>
  <si>
    <t>K002</t>
  </si>
  <si>
    <t>Kopaná sonda do 2m3</t>
  </si>
  <si>
    <t>ks</t>
  </si>
  <si>
    <t>512</t>
  </si>
  <si>
    <t>155152666</t>
  </si>
  <si>
    <t>"dle technické zprávy, kapitola 8.4" 20</t>
  </si>
  <si>
    <t>K003</t>
  </si>
  <si>
    <t>Měření na optických kabelech</t>
  </si>
  <si>
    <t>vlákno</t>
  </si>
  <si>
    <t>338317963</t>
  </si>
  <si>
    <t>"předpoklad, bude provedeno a fakturováno na základě skutečnosti" 144</t>
  </si>
  <si>
    <t>K004</t>
  </si>
  <si>
    <t>Měření na metalických kabelech</t>
  </si>
  <si>
    <t>pár</t>
  </si>
  <si>
    <t>-1941503148</t>
  </si>
  <si>
    <t>"předpoklad, bude provedeno a fakturováno na základě skutečnosti" 1000</t>
  </si>
  <si>
    <t>K005</t>
  </si>
  <si>
    <t>Výstražná folie oranžová š. 300mm vč. montáže</t>
  </si>
  <si>
    <t>-2104233340</t>
  </si>
  <si>
    <t>"předpoklad, bude provedeno a fakturováno na základě skutečnosti" 750</t>
  </si>
  <si>
    <t>K006</t>
  </si>
  <si>
    <t>Kabelový žlab TK2 s víkem vč. montáže</t>
  </si>
  <si>
    <t>-2142212740</t>
  </si>
  <si>
    <t>"předpoklad, bude provedeno a fakturováno na základě skutečnosti" 50</t>
  </si>
  <si>
    <t>K007</t>
  </si>
  <si>
    <t>Odolná dělená trubka 160/110 vč. montáže</t>
  </si>
  <si>
    <t>594868927</t>
  </si>
  <si>
    <t>"předpoklad, bude provedeno a fakturováno na základě skutečnosti" 100</t>
  </si>
  <si>
    <t>K008</t>
  </si>
  <si>
    <t>Geodetické zaměření situační a výškové před zásypem</t>
  </si>
  <si>
    <t>hod</t>
  </si>
  <si>
    <t>1022440648</t>
  </si>
  <si>
    <t>"dle technické zprávy, kapitola 8.4" 10</t>
  </si>
  <si>
    <t>K009</t>
  </si>
  <si>
    <t>Dokumentace skutečného provedení pro správce sítě</t>
  </si>
  <si>
    <t>1577098382</t>
  </si>
  <si>
    <t>"jedná se o odlišnou dokumnetaci, než je standardní DSPS" 10</t>
  </si>
  <si>
    <t>SO 402 - Provizorní SSZ</t>
  </si>
  <si>
    <t>913411111</t>
  </si>
  <si>
    <t>Montáž a demontáž mobilní semaforové soupravy 2 semafory, včetně naprogramování</t>
  </si>
  <si>
    <t>-1076077654</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</si>
  <si>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</si>
  <si>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"kyvadlové SSZ, osazení v 4a, demontáž v 4b" 1</t>
  </si>
  <si>
    <t>913411211</t>
  </si>
  <si>
    <t>Montáž a demontáž mobilní semaforové soupravy Příplatek za první a každý další den použití mobilní semaforové soupravy k ceně 41-1111</t>
  </si>
  <si>
    <t>-1330490172</t>
  </si>
  <si>
    <t>"kyvadlové SSZ, délka trvání 90 dní " 90</t>
  </si>
  <si>
    <t>913911112</t>
  </si>
  <si>
    <t>Montáž a demontáž akumulátorů a zásobníků dočasného dopravního značení akumulátoru olověného a řídící jednotky</t>
  </si>
  <si>
    <t>1627663782</t>
  </si>
  <si>
    <t xml:space="preserve">Poznámka k souboru cen:
1. V cenách jsou započteny náklady na montáž i demontáž dočasného akumulátoru a zásobníku. </t>
  </si>
  <si>
    <t>"kyvadlové SSZ" 1</t>
  </si>
  <si>
    <t>913911122</t>
  </si>
  <si>
    <t>Montáž a demontáž akumulátorů a zásobníků dočasného dopravního značení zásobníku na akumulátor a řídící jednotku ocelového</t>
  </si>
  <si>
    <t>-2120925610</t>
  </si>
  <si>
    <t>913911212</t>
  </si>
  <si>
    <t>Montáž a demontáž akumulátorů a zásobníků dočasného dopravního značení Příplatek za první a každý další den použití akumulátorů a řídící jednotky dočasného dopravního značení k ceně 91-1112</t>
  </si>
  <si>
    <t>-1821646674</t>
  </si>
  <si>
    <t>"kyvadlové SSZ, délka trvání 90 dní "  1*90</t>
  </si>
  <si>
    <t>913911222</t>
  </si>
  <si>
    <t>Montáž a demontáž akumulátorů a zásobníků dočasného dopravního značení Příplatek za první a každý další den použití akumulátorů a zásobníků dočasného dopravního značení k ceně 91-1122</t>
  </si>
  <si>
    <t>-437228329</t>
  </si>
  <si>
    <t>VON - Vedlejší a ostatní náklady</t>
  </si>
  <si>
    <t>obec Hradišťko</t>
  </si>
  <si>
    <t>D1 - Zařízení staveniště</t>
  </si>
  <si>
    <t>D2 - Projektové práce</t>
  </si>
  <si>
    <t>D3 - Geodetické práce</t>
  </si>
  <si>
    <t>D4 - Ostatní náklady</t>
  </si>
  <si>
    <t>D1</t>
  </si>
  <si>
    <t>Zařízení staveniště</t>
  </si>
  <si>
    <t>ZS_01</t>
  </si>
  <si>
    <t>Zařízení staveniště - zřízení, provoz, odstranění - položka obsahuje veškeré náklady zařízení staveniště, které nejsou uvedeny zvlášť</t>
  </si>
  <si>
    <t>kpl</t>
  </si>
  <si>
    <t>262144</t>
  </si>
  <si>
    <t>Poznámka k položce:
položka obsahuje: Vybudování zařízení staveniště (nutného pro výkon činnosti zhotovitele a jeho subdodavatelů - vybavení staveniště, zabezpečení staveniště, zpevněné plochy, oplocení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</si>
  <si>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D2</t>
  </si>
  <si>
    <t>Projektové práce</t>
  </si>
  <si>
    <t>PP_01</t>
  </si>
  <si>
    <t>Dopracování realizační dokumentace</t>
  </si>
  <si>
    <t>-313874673</t>
  </si>
  <si>
    <t>Poznámka k položce:
digitální i tištěná forma v požadovaném počtu paré</t>
  </si>
  <si>
    <t>PP_02</t>
  </si>
  <si>
    <t>Dokumentace skutečného provedení stavby</t>
  </si>
  <si>
    <t>PP_03</t>
  </si>
  <si>
    <t>Vypracování a projednání projektu DIO a DIR před zahájením stavby</t>
  </si>
  <si>
    <t>-967006586</t>
  </si>
  <si>
    <t>D3</t>
  </si>
  <si>
    <t>Geodetické práce</t>
  </si>
  <si>
    <t>GP_01</t>
  </si>
  <si>
    <t>Vytyčení stavby a geodetické práce dodavatele</t>
  </si>
  <si>
    <t>GP_02</t>
  </si>
  <si>
    <t>Vytýčení inženýrských sítí</t>
  </si>
  <si>
    <t>GP_03</t>
  </si>
  <si>
    <t>Geometrický plán</t>
  </si>
  <si>
    <t>GP_04</t>
  </si>
  <si>
    <t>Zaměření skutečného provedení stavby</t>
  </si>
  <si>
    <t>D4</t>
  </si>
  <si>
    <t>Ostatní náklady</t>
  </si>
  <si>
    <t>OST_01</t>
  </si>
  <si>
    <t>Geotechnické práce na silničním spodku</t>
  </si>
  <si>
    <t>OST_02</t>
  </si>
  <si>
    <t>Ostatní zkoušky neuvedené v jednotlivých objektech</t>
  </si>
  <si>
    <t>OST_03</t>
  </si>
  <si>
    <t>Informační tabule</t>
  </si>
  <si>
    <t>OST_04</t>
  </si>
  <si>
    <t>Měření hluku před stavbou</t>
  </si>
  <si>
    <t>-511608499</t>
  </si>
  <si>
    <t>OST_05</t>
  </si>
  <si>
    <t>Měření hluku po stavbě</t>
  </si>
  <si>
    <t>674062623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</si>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</sst>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7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24</v>
      </c>
      <c r="AO7" s="28"/>
      <c r="AP7" s="28"/>
      <c r="AQ7" s="30"/>
      <c r="BE7" s="38"/>
      <c r="BS7" s="23" t="s">
        <v>25</v>
      </c>
    </row>
    <row r="8" spans="2:71" ht="14.4" customHeight="1">
      <c r="B8" s="27"/>
      <c r="C8" s="28"/>
      <c r="D8" s="39"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28</v>
      </c>
      <c r="AL8" s="28"/>
      <c r="AM8" s="28"/>
      <c r="AN8" s="40" t="s">
        <v>29</v>
      </c>
      <c r="AO8" s="28"/>
      <c r="AP8" s="28"/>
      <c r="AQ8" s="30"/>
      <c r="BE8" s="38"/>
      <c r="BS8" s="23" t="s">
        <v>30</v>
      </c>
    </row>
    <row r="9" spans="2:71" ht="29.25" customHeight="1">
      <c r="B9" s="27"/>
      <c r="C9" s="28"/>
      <c r="D9" s="33" t="s">
        <v>31</v>
      </c>
      <c r="E9" s="28"/>
      <c r="F9" s="28"/>
      <c r="G9" s="28"/>
      <c r="H9" s="28"/>
      <c r="I9" s="28"/>
      <c r="J9" s="28"/>
      <c r="K9" s="41" t="s">
        <v>32</v>
      </c>
      <c r="L9" s="28"/>
      <c r="M9" s="28"/>
      <c r="N9" s="28"/>
      <c r="O9" s="28"/>
      <c r="P9" s="28"/>
      <c r="Q9" s="28"/>
      <c r="R9" s="28"/>
      <c r="S9" s="28"/>
      <c r="T9" s="28"/>
      <c r="U9" s="28"/>
      <c r="V9" s="28"/>
      <c r="W9" s="28"/>
      <c r="X9" s="28"/>
      <c r="Y9" s="28"/>
      <c r="Z9" s="28"/>
      <c r="AA9" s="28"/>
      <c r="AB9" s="28"/>
      <c r="AC9" s="28"/>
      <c r="AD9" s="28"/>
      <c r="AE9" s="28"/>
      <c r="AF9" s="28"/>
      <c r="AG9" s="28"/>
      <c r="AH9" s="28"/>
      <c r="AI9" s="28"/>
      <c r="AJ9" s="28"/>
      <c r="AK9" s="33" t="s">
        <v>33</v>
      </c>
      <c r="AL9" s="28"/>
      <c r="AM9" s="28"/>
      <c r="AN9" s="41" t="s">
        <v>34</v>
      </c>
      <c r="AO9" s="28"/>
      <c r="AP9" s="28"/>
      <c r="AQ9" s="30"/>
      <c r="BE9" s="38"/>
      <c r="BS9" s="23" t="s">
        <v>35</v>
      </c>
    </row>
    <row r="10" spans="2:71" ht="14.4" customHeight="1">
      <c r="B10" s="27"/>
      <c r="C10" s="28"/>
      <c r="D10" s="39" t="s">
        <v>36</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37</v>
      </c>
      <c r="AL10" s="28"/>
      <c r="AM10" s="28"/>
      <c r="AN10" s="34" t="s">
        <v>38</v>
      </c>
      <c r="AO10" s="28"/>
      <c r="AP10" s="28"/>
      <c r="AQ10" s="30"/>
      <c r="BE10" s="38"/>
      <c r="BS10" s="23" t="s">
        <v>20</v>
      </c>
    </row>
    <row r="11" spans="2:71" ht="18.45" customHeight="1">
      <c r="B11" s="27"/>
      <c r="C11" s="28"/>
      <c r="D11" s="28"/>
      <c r="E11" s="34" t="s">
        <v>39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40</v>
      </c>
      <c r="AL11" s="28"/>
      <c r="AM11" s="28"/>
      <c r="AN11" s="34" t="s">
        <v>41</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42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37</v>
      </c>
      <c r="AL13" s="28"/>
      <c r="AM13" s="28"/>
      <c r="AN13" s="42" t="s">
        <v>43</v>
      </c>
      <c r="AO13" s="28"/>
      <c r="AP13" s="28"/>
      <c r="AQ13" s="30"/>
      <c r="BE13" s="38"/>
      <c r="BS13" s="23" t="s">
        <v>20</v>
      </c>
    </row>
    <row r="14" spans="2:71" ht="13.5">
      <c r="B14" s="27"/>
      <c r="C14" s="28"/>
      <c r="D14" s="28"/>
      <c r="E14" s="42" t="s">
        <v>43</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39" t="s">
        <v>40</v>
      </c>
      <c r="AL14" s="28"/>
      <c r="AM14" s="28"/>
      <c r="AN14" s="42" t="s">
        <v>43</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44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37</v>
      </c>
      <c r="AL16" s="28"/>
      <c r="AM16" s="28"/>
      <c r="AN16" s="34" t="s">
        <v>45</v>
      </c>
      <c r="AO16" s="28"/>
      <c r="AP16" s="28"/>
      <c r="AQ16" s="30"/>
      <c r="BE16" s="38"/>
      <c r="BS16" s="23" t="s">
        <v>6</v>
      </c>
    </row>
    <row r="17" spans="2:71" ht="18.45" customHeight="1">
      <c r="B17" s="27"/>
      <c r="C17" s="28"/>
      <c r="D17" s="28"/>
      <c r="E17" s="34" t="s">
        <v>46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40</v>
      </c>
      <c r="AL17" s="28"/>
      <c r="AM17" s="28"/>
      <c r="AN17" s="34" t="s">
        <v>47</v>
      </c>
      <c r="AO17" s="28"/>
      <c r="AP17" s="28"/>
      <c r="AQ17" s="30"/>
      <c r="BE17" s="38"/>
      <c r="BS17" s="23" t="s">
        <v>48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4" t="s">
        <v>50</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8"/>
      <c r="AQ22" s="30"/>
      <c r="BE22" s="38"/>
    </row>
    <row r="23" spans="2:57" s="1" customFormat="1" ht="25.9" customHeight="1">
      <c r="B23" s="46"/>
      <c r="C23" s="47"/>
      <c r="D23" s="48" t="s">
        <v>51</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8"/>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8"/>
    </row>
    <row r="25" spans="2:57" s="1" customFormat="1" ht="13.5">
      <c r="B25" s="46"/>
      <c r="C25" s="47"/>
      <c r="D25" s="47"/>
      <c r="E25" s="47"/>
      <c r="F25" s="47"/>
      <c r="G25" s="47"/>
      <c r="H25" s="47"/>
      <c r="I25" s="47"/>
      <c r="J25" s="47"/>
      <c r="K25" s="47"/>
      <c r="L25" s="52" t="s">
        <v>52</v>
      </c>
      <c r="M25" s="52"/>
      <c r="N25" s="52"/>
      <c r="O25" s="52"/>
      <c r="P25" s="47"/>
      <c r="Q25" s="47"/>
      <c r="R25" s="47"/>
      <c r="S25" s="47"/>
      <c r="T25" s="47"/>
      <c r="U25" s="47"/>
      <c r="V25" s="47"/>
      <c r="W25" s="52" t="s">
        <v>53</v>
      </c>
      <c r="X25" s="52"/>
      <c r="Y25" s="52"/>
      <c r="Z25" s="52"/>
      <c r="AA25" s="52"/>
      <c r="AB25" s="52"/>
      <c r="AC25" s="52"/>
      <c r="AD25" s="52"/>
      <c r="AE25" s="52"/>
      <c r="AF25" s="47"/>
      <c r="AG25" s="47"/>
      <c r="AH25" s="47"/>
      <c r="AI25" s="47"/>
      <c r="AJ25" s="47"/>
      <c r="AK25" s="52" t="s">
        <v>54</v>
      </c>
      <c r="AL25" s="52"/>
      <c r="AM25" s="52"/>
      <c r="AN25" s="52"/>
      <c r="AO25" s="52"/>
      <c r="AP25" s="47"/>
      <c r="AQ25" s="51"/>
      <c r="BE25" s="38"/>
    </row>
    <row r="26" spans="2:57" s="2" customFormat="1" ht="14.4" customHeight="1">
      <c r="B26" s="53"/>
      <c r="C26" s="54"/>
      <c r="D26" s="55" t="s">
        <v>55</v>
      </c>
      <c r="E26" s="54"/>
      <c r="F26" s="55" t="s">
        <v>56</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8"/>
    </row>
    <row r="27" spans="2:57" s="2" customFormat="1" ht="14.4" customHeight="1">
      <c r="B27" s="53"/>
      <c r="C27" s="54"/>
      <c r="D27" s="54"/>
      <c r="E27" s="54"/>
      <c r="F27" s="55" t="s">
        <v>57</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8"/>
    </row>
    <row r="28" spans="2:57" s="2" customFormat="1" ht="14.4" customHeight="1" hidden="1">
      <c r="B28" s="53"/>
      <c r="C28" s="54"/>
      <c r="D28" s="54"/>
      <c r="E28" s="54"/>
      <c r="F28" s="55" t="s">
        <v>58</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8"/>
    </row>
    <row r="29" spans="2:57" s="2" customFormat="1" ht="14.4" customHeight="1" hidden="1">
      <c r="B29" s="53"/>
      <c r="C29" s="54"/>
      <c r="D29" s="54"/>
      <c r="E29" s="54"/>
      <c r="F29" s="55" t="s">
        <v>59</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8"/>
    </row>
    <row r="30" spans="2:57" s="2" customFormat="1" ht="14.4" customHeight="1" hidden="1">
      <c r="B30" s="53"/>
      <c r="C30" s="54"/>
      <c r="D30" s="54"/>
      <c r="E30" s="54"/>
      <c r="F30" s="55" t="s">
        <v>60</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8"/>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8"/>
    </row>
    <row r="32" spans="2:57" s="1" customFormat="1" ht="25.9" customHeight="1">
      <c r="B32" s="46"/>
      <c r="C32" s="59"/>
      <c r="D32" s="60" t="s">
        <v>61</v>
      </c>
      <c r="E32" s="61"/>
      <c r="F32" s="61"/>
      <c r="G32" s="61"/>
      <c r="H32" s="61"/>
      <c r="I32" s="61"/>
      <c r="J32" s="61"/>
      <c r="K32" s="61"/>
      <c r="L32" s="61"/>
      <c r="M32" s="61"/>
      <c r="N32" s="61"/>
      <c r="O32" s="61"/>
      <c r="P32" s="61"/>
      <c r="Q32" s="61"/>
      <c r="R32" s="61"/>
      <c r="S32" s="61"/>
      <c r="T32" s="62" t="s">
        <v>62</v>
      </c>
      <c r="U32" s="61"/>
      <c r="V32" s="61"/>
      <c r="W32" s="61"/>
      <c r="X32" s="63" t="s">
        <v>63</v>
      </c>
      <c r="Y32" s="61"/>
      <c r="Z32" s="61"/>
      <c r="AA32" s="61"/>
      <c r="AB32" s="61"/>
      <c r="AC32" s="61"/>
      <c r="AD32" s="61"/>
      <c r="AE32" s="61"/>
      <c r="AF32" s="61"/>
      <c r="AG32" s="61"/>
      <c r="AH32" s="61"/>
      <c r="AI32" s="61"/>
      <c r="AJ32" s="61"/>
      <c r="AK32" s="64">
        <f>SUM(AK23:AK30)</f>
        <v>0</v>
      </c>
      <c r="AL32" s="61"/>
      <c r="AM32" s="61"/>
      <c r="AN32" s="61"/>
      <c r="AO32" s="65"/>
      <c r="AP32" s="59"/>
      <c r="AQ32" s="66"/>
      <c r="BE32" s="38"/>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64</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6958_PDPS</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II/106 Hradišťko, rekonstrukce silnice</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26</v>
      </c>
      <c r="D44" s="74"/>
      <c r="E44" s="74"/>
      <c r="F44" s="74"/>
      <c r="G44" s="74"/>
      <c r="H44" s="74"/>
      <c r="I44" s="74"/>
      <c r="J44" s="74"/>
      <c r="K44" s="74"/>
      <c r="L44" s="84" t="str">
        <f>IF(K8="","",K8)</f>
        <v>obec Hradištko</v>
      </c>
      <c r="M44" s="74"/>
      <c r="N44" s="74"/>
      <c r="O44" s="74"/>
      <c r="P44" s="74"/>
      <c r="Q44" s="74"/>
      <c r="R44" s="74"/>
      <c r="S44" s="74"/>
      <c r="T44" s="74"/>
      <c r="U44" s="74"/>
      <c r="V44" s="74"/>
      <c r="W44" s="74"/>
      <c r="X44" s="74"/>
      <c r="Y44" s="74"/>
      <c r="Z44" s="74"/>
      <c r="AA44" s="74"/>
      <c r="AB44" s="74"/>
      <c r="AC44" s="74"/>
      <c r="AD44" s="74"/>
      <c r="AE44" s="74"/>
      <c r="AF44" s="74"/>
      <c r="AG44" s="74"/>
      <c r="AH44" s="74"/>
      <c r="AI44" s="76" t="s">
        <v>28</v>
      </c>
      <c r="AJ44" s="74"/>
      <c r="AK44" s="74"/>
      <c r="AL44" s="74"/>
      <c r="AM44" s="85" t="str">
        <f>IF(AN8="","",AN8)</f>
        <v>15.8.2017</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36</v>
      </c>
      <c r="D46" s="74"/>
      <c r="E46" s="74"/>
      <c r="F46" s="74"/>
      <c r="G46" s="74"/>
      <c r="H46" s="74"/>
      <c r="I46" s="74"/>
      <c r="J46" s="74"/>
      <c r="K46" s="74"/>
      <c r="L46" s="77" t="str">
        <f>IF(E11="","",E11)</f>
        <v>Krajská správa a údržba silnic Středočeského kraje</v>
      </c>
      <c r="M46" s="74"/>
      <c r="N46" s="74"/>
      <c r="O46" s="74"/>
      <c r="P46" s="74"/>
      <c r="Q46" s="74"/>
      <c r="R46" s="74"/>
      <c r="S46" s="74"/>
      <c r="T46" s="74"/>
      <c r="U46" s="74"/>
      <c r="V46" s="74"/>
      <c r="W46" s="74"/>
      <c r="X46" s="74"/>
      <c r="Y46" s="74"/>
      <c r="Z46" s="74"/>
      <c r="AA46" s="74"/>
      <c r="AB46" s="74"/>
      <c r="AC46" s="74"/>
      <c r="AD46" s="74"/>
      <c r="AE46" s="74"/>
      <c r="AF46" s="74"/>
      <c r="AG46" s="74"/>
      <c r="AH46" s="74"/>
      <c r="AI46" s="76" t="s">
        <v>44</v>
      </c>
      <c r="AJ46" s="74"/>
      <c r="AK46" s="74"/>
      <c r="AL46" s="74"/>
      <c r="AM46" s="77" t="str">
        <f>IF(E17="","",E17)</f>
        <v>METROPROJEKT Praha a.s.</v>
      </c>
      <c r="AN46" s="77"/>
      <c r="AO46" s="77"/>
      <c r="AP46" s="77"/>
      <c r="AQ46" s="74"/>
      <c r="AR46" s="72"/>
      <c r="AS46" s="86" t="s">
        <v>65</v>
      </c>
      <c r="AT46" s="87"/>
      <c r="AU46" s="88"/>
      <c r="AV46" s="88"/>
      <c r="AW46" s="88"/>
      <c r="AX46" s="88"/>
      <c r="AY46" s="88"/>
      <c r="AZ46" s="88"/>
      <c r="BA46" s="88"/>
      <c r="BB46" s="88"/>
      <c r="BC46" s="88"/>
      <c r="BD46" s="89"/>
    </row>
    <row r="47" spans="2:56" s="1" customFormat="1" ht="13.5">
      <c r="B47" s="46"/>
      <c r="C47" s="76" t="s">
        <v>42</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66</v>
      </c>
      <c r="D49" s="97"/>
      <c r="E49" s="97"/>
      <c r="F49" s="97"/>
      <c r="G49" s="97"/>
      <c r="H49" s="98"/>
      <c r="I49" s="99" t="s">
        <v>67</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68</v>
      </c>
      <c r="AH49" s="97"/>
      <c r="AI49" s="97"/>
      <c r="AJ49" s="97"/>
      <c r="AK49" s="97"/>
      <c r="AL49" s="97"/>
      <c r="AM49" s="97"/>
      <c r="AN49" s="99" t="s">
        <v>69</v>
      </c>
      <c r="AO49" s="97"/>
      <c r="AP49" s="97"/>
      <c r="AQ49" s="101" t="s">
        <v>70</v>
      </c>
      <c r="AR49" s="72"/>
      <c r="AS49" s="102" t="s">
        <v>71</v>
      </c>
      <c r="AT49" s="103" t="s">
        <v>72</v>
      </c>
      <c r="AU49" s="103" t="s">
        <v>73</v>
      </c>
      <c r="AV49" s="103" t="s">
        <v>74</v>
      </c>
      <c r="AW49" s="103" t="s">
        <v>75</v>
      </c>
      <c r="AX49" s="103" t="s">
        <v>76</v>
      </c>
      <c r="AY49" s="103" t="s">
        <v>77</v>
      </c>
      <c r="AZ49" s="103" t="s">
        <v>78</v>
      </c>
      <c r="BA49" s="103" t="s">
        <v>79</v>
      </c>
      <c r="BB49" s="103" t="s">
        <v>80</v>
      </c>
      <c r="BC49" s="103" t="s">
        <v>81</v>
      </c>
      <c r="BD49" s="104" t="s">
        <v>82</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83</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ROUND(SUM(AG52:AG64),2)</f>
        <v>0</v>
      </c>
      <c r="AH51" s="110"/>
      <c r="AI51" s="110"/>
      <c r="AJ51" s="110"/>
      <c r="AK51" s="110"/>
      <c r="AL51" s="110"/>
      <c r="AM51" s="110"/>
      <c r="AN51" s="111">
        <f>SUM(AG51,AT51)</f>
        <v>0</v>
      </c>
      <c r="AO51" s="111"/>
      <c r="AP51" s="111"/>
      <c r="AQ51" s="112" t="s">
        <v>84</v>
      </c>
      <c r="AR51" s="83"/>
      <c r="AS51" s="113">
        <f>ROUND(SUM(AS52:AS64),2)</f>
        <v>0</v>
      </c>
      <c r="AT51" s="114">
        <f>ROUND(SUM(AV51:AW51),2)</f>
        <v>0</v>
      </c>
      <c r="AU51" s="115">
        <f>ROUND(SUM(AU52:AU64),5)</f>
        <v>0</v>
      </c>
      <c r="AV51" s="114">
        <f>ROUND(AZ51*L26,2)</f>
        <v>0</v>
      </c>
      <c r="AW51" s="114">
        <f>ROUND(BA51*L27,2)</f>
        <v>0</v>
      </c>
      <c r="AX51" s="114">
        <f>ROUND(BB51*L26,2)</f>
        <v>0</v>
      </c>
      <c r="AY51" s="114">
        <f>ROUND(BC51*L27,2)</f>
        <v>0</v>
      </c>
      <c r="AZ51" s="114">
        <f>ROUND(SUM(AZ52:AZ64),2)</f>
        <v>0</v>
      </c>
      <c r="BA51" s="114">
        <f>ROUND(SUM(BA52:BA64),2)</f>
        <v>0</v>
      </c>
      <c r="BB51" s="114">
        <f>ROUND(SUM(BB52:BB64),2)</f>
        <v>0</v>
      </c>
      <c r="BC51" s="114">
        <f>ROUND(SUM(BC52:BC64),2)</f>
        <v>0</v>
      </c>
      <c r="BD51" s="116">
        <f>ROUND(SUM(BD52:BD64),2)</f>
        <v>0</v>
      </c>
      <c r="BS51" s="117" t="s">
        <v>85</v>
      </c>
      <c r="BT51" s="117" t="s">
        <v>86</v>
      </c>
      <c r="BU51" s="118" t="s">
        <v>87</v>
      </c>
      <c r="BV51" s="117" t="s">
        <v>88</v>
      </c>
      <c r="BW51" s="117" t="s">
        <v>7</v>
      </c>
      <c r="BX51" s="117" t="s">
        <v>89</v>
      </c>
      <c r="CL51" s="117" t="s">
        <v>22</v>
      </c>
    </row>
    <row r="52" spans="1:91" s="5" customFormat="1" ht="31.5" customHeight="1">
      <c r="A52" s="119" t="s">
        <v>90</v>
      </c>
      <c r="B52" s="120"/>
      <c r="C52" s="121"/>
      <c r="D52" s="122" t="s">
        <v>91</v>
      </c>
      <c r="E52" s="122"/>
      <c r="F52" s="122"/>
      <c r="G52" s="122"/>
      <c r="H52" s="122"/>
      <c r="I52" s="123"/>
      <c r="J52" s="122" t="s">
        <v>92</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'SO 001 - Provizorní úprav...'!J27</f>
        <v>0</v>
      </c>
      <c r="AH52" s="123"/>
      <c r="AI52" s="123"/>
      <c r="AJ52" s="123"/>
      <c r="AK52" s="123"/>
      <c r="AL52" s="123"/>
      <c r="AM52" s="123"/>
      <c r="AN52" s="124">
        <f>SUM(AG52,AT52)</f>
        <v>0</v>
      </c>
      <c r="AO52" s="123"/>
      <c r="AP52" s="123"/>
      <c r="AQ52" s="125" t="s">
        <v>93</v>
      </c>
      <c r="AR52" s="126"/>
      <c r="AS52" s="127">
        <v>0</v>
      </c>
      <c r="AT52" s="128">
        <f>ROUND(SUM(AV52:AW52),2)</f>
        <v>0</v>
      </c>
      <c r="AU52" s="129">
        <f>'SO 001 - Provizorní úprav...'!P81</f>
        <v>0</v>
      </c>
      <c r="AV52" s="128">
        <f>'SO 001 - Provizorní úprav...'!J30</f>
        <v>0</v>
      </c>
      <c r="AW52" s="128">
        <f>'SO 001 - Provizorní úprav...'!J31</f>
        <v>0</v>
      </c>
      <c r="AX52" s="128">
        <f>'SO 001 - Provizorní úprav...'!J32</f>
        <v>0</v>
      </c>
      <c r="AY52" s="128">
        <f>'SO 001 - Provizorní úprav...'!J33</f>
        <v>0</v>
      </c>
      <c r="AZ52" s="128">
        <f>'SO 001 - Provizorní úprav...'!F30</f>
        <v>0</v>
      </c>
      <c r="BA52" s="128">
        <f>'SO 001 - Provizorní úprav...'!F31</f>
        <v>0</v>
      </c>
      <c r="BB52" s="128">
        <f>'SO 001 - Provizorní úprav...'!F32</f>
        <v>0</v>
      </c>
      <c r="BC52" s="128">
        <f>'SO 001 - Provizorní úprav...'!F33</f>
        <v>0</v>
      </c>
      <c r="BD52" s="130">
        <f>'SO 001 - Provizorní úprav...'!F34</f>
        <v>0</v>
      </c>
      <c r="BT52" s="131" t="s">
        <v>25</v>
      </c>
      <c r="BV52" s="131" t="s">
        <v>88</v>
      </c>
      <c r="BW52" s="131" t="s">
        <v>94</v>
      </c>
      <c r="BX52" s="131" t="s">
        <v>7</v>
      </c>
      <c r="CL52" s="131" t="s">
        <v>22</v>
      </c>
      <c r="CM52" s="131" t="s">
        <v>95</v>
      </c>
    </row>
    <row r="53" spans="1:91" s="5" customFormat="1" ht="16.5" customHeight="1">
      <c r="A53" s="119" t="s">
        <v>90</v>
      </c>
      <c r="B53" s="120"/>
      <c r="C53" s="121"/>
      <c r="D53" s="122" t="s">
        <v>96</v>
      </c>
      <c r="E53" s="122"/>
      <c r="F53" s="122"/>
      <c r="G53" s="122"/>
      <c r="H53" s="122"/>
      <c r="I53" s="123"/>
      <c r="J53" s="122" t="s">
        <v>97</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'SO 002 - Kácení a ochrana...'!J27</f>
        <v>0</v>
      </c>
      <c r="AH53" s="123"/>
      <c r="AI53" s="123"/>
      <c r="AJ53" s="123"/>
      <c r="AK53" s="123"/>
      <c r="AL53" s="123"/>
      <c r="AM53" s="123"/>
      <c r="AN53" s="124">
        <f>SUM(AG53,AT53)</f>
        <v>0</v>
      </c>
      <c r="AO53" s="123"/>
      <c r="AP53" s="123"/>
      <c r="AQ53" s="125" t="s">
        <v>93</v>
      </c>
      <c r="AR53" s="126"/>
      <c r="AS53" s="127">
        <v>0</v>
      </c>
      <c r="AT53" s="128">
        <f>ROUND(SUM(AV53:AW53),2)</f>
        <v>0</v>
      </c>
      <c r="AU53" s="129">
        <f>'SO 002 - Kácení a ochrana...'!P78</f>
        <v>0</v>
      </c>
      <c r="AV53" s="128">
        <f>'SO 002 - Kácení a ochrana...'!J30</f>
        <v>0</v>
      </c>
      <c r="AW53" s="128">
        <f>'SO 002 - Kácení a ochrana...'!J31</f>
        <v>0</v>
      </c>
      <c r="AX53" s="128">
        <f>'SO 002 - Kácení a ochrana...'!J32</f>
        <v>0</v>
      </c>
      <c r="AY53" s="128">
        <f>'SO 002 - Kácení a ochrana...'!J33</f>
        <v>0</v>
      </c>
      <c r="AZ53" s="128">
        <f>'SO 002 - Kácení a ochrana...'!F30</f>
        <v>0</v>
      </c>
      <c r="BA53" s="128">
        <f>'SO 002 - Kácení a ochrana...'!F31</f>
        <v>0</v>
      </c>
      <c r="BB53" s="128">
        <f>'SO 002 - Kácení a ochrana...'!F32</f>
        <v>0</v>
      </c>
      <c r="BC53" s="128">
        <f>'SO 002 - Kácení a ochrana...'!F33</f>
        <v>0</v>
      </c>
      <c r="BD53" s="130">
        <f>'SO 002 - Kácení a ochrana...'!F34</f>
        <v>0</v>
      </c>
      <c r="BT53" s="131" t="s">
        <v>25</v>
      </c>
      <c r="BV53" s="131" t="s">
        <v>88</v>
      </c>
      <c r="BW53" s="131" t="s">
        <v>98</v>
      </c>
      <c r="BX53" s="131" t="s">
        <v>7</v>
      </c>
      <c r="CL53" s="131" t="s">
        <v>22</v>
      </c>
      <c r="CM53" s="131" t="s">
        <v>95</v>
      </c>
    </row>
    <row r="54" spans="1:91" s="5" customFormat="1" ht="16.5" customHeight="1">
      <c r="A54" s="119" t="s">
        <v>90</v>
      </c>
      <c r="B54" s="120"/>
      <c r="C54" s="121"/>
      <c r="D54" s="122" t="s">
        <v>99</v>
      </c>
      <c r="E54" s="122"/>
      <c r="F54" s="122"/>
      <c r="G54" s="122"/>
      <c r="H54" s="122"/>
      <c r="I54" s="123"/>
      <c r="J54" s="122" t="s">
        <v>100</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'SO 003 - Ochrana inženýrs...'!J27</f>
        <v>0</v>
      </c>
      <c r="AH54" s="123"/>
      <c r="AI54" s="123"/>
      <c r="AJ54" s="123"/>
      <c r="AK54" s="123"/>
      <c r="AL54" s="123"/>
      <c r="AM54" s="123"/>
      <c r="AN54" s="124">
        <f>SUM(AG54,AT54)</f>
        <v>0</v>
      </c>
      <c r="AO54" s="123"/>
      <c r="AP54" s="123"/>
      <c r="AQ54" s="125" t="s">
        <v>93</v>
      </c>
      <c r="AR54" s="126"/>
      <c r="AS54" s="127">
        <v>0</v>
      </c>
      <c r="AT54" s="128">
        <f>ROUND(SUM(AV54:AW54),2)</f>
        <v>0</v>
      </c>
      <c r="AU54" s="129">
        <f>'SO 003 - Ochrana inženýrs...'!P81</f>
        <v>0</v>
      </c>
      <c r="AV54" s="128">
        <f>'SO 003 - Ochrana inženýrs...'!J30</f>
        <v>0</v>
      </c>
      <c r="AW54" s="128">
        <f>'SO 003 - Ochrana inženýrs...'!J31</f>
        <v>0</v>
      </c>
      <c r="AX54" s="128">
        <f>'SO 003 - Ochrana inženýrs...'!J32</f>
        <v>0</v>
      </c>
      <c r="AY54" s="128">
        <f>'SO 003 - Ochrana inženýrs...'!J33</f>
        <v>0</v>
      </c>
      <c r="AZ54" s="128">
        <f>'SO 003 - Ochrana inženýrs...'!F30</f>
        <v>0</v>
      </c>
      <c r="BA54" s="128">
        <f>'SO 003 - Ochrana inženýrs...'!F31</f>
        <v>0</v>
      </c>
      <c r="BB54" s="128">
        <f>'SO 003 - Ochrana inženýrs...'!F32</f>
        <v>0</v>
      </c>
      <c r="BC54" s="128">
        <f>'SO 003 - Ochrana inženýrs...'!F33</f>
        <v>0</v>
      </c>
      <c r="BD54" s="130">
        <f>'SO 003 - Ochrana inženýrs...'!F34</f>
        <v>0</v>
      </c>
      <c r="BT54" s="131" t="s">
        <v>25</v>
      </c>
      <c r="BV54" s="131" t="s">
        <v>88</v>
      </c>
      <c r="BW54" s="131" t="s">
        <v>101</v>
      </c>
      <c r="BX54" s="131" t="s">
        <v>7</v>
      </c>
      <c r="CL54" s="131" t="s">
        <v>22</v>
      </c>
      <c r="CM54" s="131" t="s">
        <v>95</v>
      </c>
    </row>
    <row r="55" spans="1:91" s="5" customFormat="1" ht="31.5" customHeight="1">
      <c r="A55" s="119" t="s">
        <v>90</v>
      </c>
      <c r="B55" s="120"/>
      <c r="C55" s="121"/>
      <c r="D55" s="122" t="s">
        <v>102</v>
      </c>
      <c r="E55" s="122"/>
      <c r="F55" s="122"/>
      <c r="G55" s="122"/>
      <c r="H55" s="122"/>
      <c r="I55" s="123"/>
      <c r="J55" s="122" t="s">
        <v>103</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'SO 101 - Úprava komunikac...'!J27</f>
        <v>0</v>
      </c>
      <c r="AH55" s="123"/>
      <c r="AI55" s="123"/>
      <c r="AJ55" s="123"/>
      <c r="AK55" s="123"/>
      <c r="AL55" s="123"/>
      <c r="AM55" s="123"/>
      <c r="AN55" s="124">
        <f>SUM(AG55,AT55)</f>
        <v>0</v>
      </c>
      <c r="AO55" s="123"/>
      <c r="AP55" s="123"/>
      <c r="AQ55" s="125" t="s">
        <v>93</v>
      </c>
      <c r="AR55" s="126"/>
      <c r="AS55" s="127">
        <v>0</v>
      </c>
      <c r="AT55" s="128">
        <f>ROUND(SUM(AV55:AW55),2)</f>
        <v>0</v>
      </c>
      <c r="AU55" s="129">
        <f>'SO 101 - Úprava komunikac...'!P84</f>
        <v>0</v>
      </c>
      <c r="AV55" s="128">
        <f>'SO 101 - Úprava komunikac...'!J30</f>
        <v>0</v>
      </c>
      <c r="AW55" s="128">
        <f>'SO 101 - Úprava komunikac...'!J31</f>
        <v>0</v>
      </c>
      <c r="AX55" s="128">
        <f>'SO 101 - Úprava komunikac...'!J32</f>
        <v>0</v>
      </c>
      <c r="AY55" s="128">
        <f>'SO 101 - Úprava komunikac...'!J33</f>
        <v>0</v>
      </c>
      <c r="AZ55" s="128">
        <f>'SO 101 - Úprava komunikac...'!F30</f>
        <v>0</v>
      </c>
      <c r="BA55" s="128">
        <f>'SO 101 - Úprava komunikac...'!F31</f>
        <v>0</v>
      </c>
      <c r="BB55" s="128">
        <f>'SO 101 - Úprava komunikac...'!F32</f>
        <v>0</v>
      </c>
      <c r="BC55" s="128">
        <f>'SO 101 - Úprava komunikac...'!F33</f>
        <v>0</v>
      </c>
      <c r="BD55" s="130">
        <f>'SO 101 - Úprava komunikac...'!F34</f>
        <v>0</v>
      </c>
      <c r="BT55" s="131" t="s">
        <v>25</v>
      </c>
      <c r="BV55" s="131" t="s">
        <v>88</v>
      </c>
      <c r="BW55" s="131" t="s">
        <v>104</v>
      </c>
      <c r="BX55" s="131" t="s">
        <v>7</v>
      </c>
      <c r="CL55" s="131" t="s">
        <v>22</v>
      </c>
      <c r="CM55" s="131" t="s">
        <v>95</v>
      </c>
    </row>
    <row r="56" spans="1:91" s="5" customFormat="1" ht="31.5" customHeight="1">
      <c r="A56" s="119" t="s">
        <v>90</v>
      </c>
      <c r="B56" s="120"/>
      <c r="C56" s="121"/>
      <c r="D56" s="122" t="s">
        <v>105</v>
      </c>
      <c r="E56" s="122"/>
      <c r="F56" s="122"/>
      <c r="G56" s="122"/>
      <c r="H56" s="122"/>
      <c r="I56" s="123"/>
      <c r="J56" s="122" t="s">
        <v>106</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'SO 101.1 - Úprava komunik...'!J27</f>
        <v>0</v>
      </c>
      <c r="AH56" s="123"/>
      <c r="AI56" s="123"/>
      <c r="AJ56" s="123"/>
      <c r="AK56" s="123"/>
      <c r="AL56" s="123"/>
      <c r="AM56" s="123"/>
      <c r="AN56" s="124">
        <f>SUM(AG56,AT56)</f>
        <v>0</v>
      </c>
      <c r="AO56" s="123"/>
      <c r="AP56" s="123"/>
      <c r="AQ56" s="125" t="s">
        <v>93</v>
      </c>
      <c r="AR56" s="126"/>
      <c r="AS56" s="127">
        <v>0</v>
      </c>
      <c r="AT56" s="128">
        <f>ROUND(SUM(AV56:AW56),2)</f>
        <v>0</v>
      </c>
      <c r="AU56" s="129">
        <f>'SO 101.1 - Úprava komunik...'!P85</f>
        <v>0</v>
      </c>
      <c r="AV56" s="128">
        <f>'SO 101.1 - Úprava komunik...'!J30</f>
        <v>0</v>
      </c>
      <c r="AW56" s="128">
        <f>'SO 101.1 - Úprava komunik...'!J31</f>
        <v>0</v>
      </c>
      <c r="AX56" s="128">
        <f>'SO 101.1 - Úprava komunik...'!J32</f>
        <v>0</v>
      </c>
      <c r="AY56" s="128">
        <f>'SO 101.1 - Úprava komunik...'!J33</f>
        <v>0</v>
      </c>
      <c r="AZ56" s="128">
        <f>'SO 101.1 - Úprava komunik...'!F30</f>
        <v>0</v>
      </c>
      <c r="BA56" s="128">
        <f>'SO 101.1 - Úprava komunik...'!F31</f>
        <v>0</v>
      </c>
      <c r="BB56" s="128">
        <f>'SO 101.1 - Úprava komunik...'!F32</f>
        <v>0</v>
      </c>
      <c r="BC56" s="128">
        <f>'SO 101.1 - Úprava komunik...'!F33</f>
        <v>0</v>
      </c>
      <c r="BD56" s="130">
        <f>'SO 101.1 - Úprava komunik...'!F34</f>
        <v>0</v>
      </c>
      <c r="BT56" s="131" t="s">
        <v>25</v>
      </c>
      <c r="BV56" s="131" t="s">
        <v>88</v>
      </c>
      <c r="BW56" s="131" t="s">
        <v>107</v>
      </c>
      <c r="BX56" s="131" t="s">
        <v>7</v>
      </c>
      <c r="CL56" s="131" t="s">
        <v>22</v>
      </c>
      <c r="CM56" s="131" t="s">
        <v>95</v>
      </c>
    </row>
    <row r="57" spans="1:91" s="5" customFormat="1" ht="16.5" customHeight="1">
      <c r="A57" s="119" t="s">
        <v>90</v>
      </c>
      <c r="B57" s="120"/>
      <c r="C57" s="121"/>
      <c r="D57" s="122" t="s">
        <v>108</v>
      </c>
      <c r="E57" s="122"/>
      <c r="F57" s="122"/>
      <c r="G57" s="122"/>
      <c r="H57" s="122"/>
      <c r="I57" s="123"/>
      <c r="J57" s="122" t="s">
        <v>109</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'SO 102 - Úpravy chodníků'!J27</f>
        <v>0</v>
      </c>
      <c r="AH57" s="123"/>
      <c r="AI57" s="123"/>
      <c r="AJ57" s="123"/>
      <c r="AK57" s="123"/>
      <c r="AL57" s="123"/>
      <c r="AM57" s="123"/>
      <c r="AN57" s="124">
        <f>SUM(AG57,AT57)</f>
        <v>0</v>
      </c>
      <c r="AO57" s="123"/>
      <c r="AP57" s="123"/>
      <c r="AQ57" s="125" t="s">
        <v>93</v>
      </c>
      <c r="AR57" s="126"/>
      <c r="AS57" s="127">
        <v>0</v>
      </c>
      <c r="AT57" s="128">
        <f>ROUND(SUM(AV57:AW57),2)</f>
        <v>0</v>
      </c>
      <c r="AU57" s="129">
        <f>'SO 102 - Úpravy chodníků'!P82</f>
        <v>0</v>
      </c>
      <c r="AV57" s="128">
        <f>'SO 102 - Úpravy chodníků'!J30</f>
        <v>0</v>
      </c>
      <c r="AW57" s="128">
        <f>'SO 102 - Úpravy chodníků'!J31</f>
        <v>0</v>
      </c>
      <c r="AX57" s="128">
        <f>'SO 102 - Úpravy chodníků'!J32</f>
        <v>0</v>
      </c>
      <c r="AY57" s="128">
        <f>'SO 102 - Úpravy chodníků'!J33</f>
        <v>0</v>
      </c>
      <c r="AZ57" s="128">
        <f>'SO 102 - Úpravy chodníků'!F30</f>
        <v>0</v>
      </c>
      <c r="BA57" s="128">
        <f>'SO 102 - Úpravy chodníků'!F31</f>
        <v>0</v>
      </c>
      <c r="BB57" s="128">
        <f>'SO 102 - Úpravy chodníků'!F32</f>
        <v>0</v>
      </c>
      <c r="BC57" s="128">
        <f>'SO 102 - Úpravy chodníků'!F33</f>
        <v>0</v>
      </c>
      <c r="BD57" s="130">
        <f>'SO 102 - Úpravy chodníků'!F34</f>
        <v>0</v>
      </c>
      <c r="BT57" s="131" t="s">
        <v>25</v>
      </c>
      <c r="BV57" s="131" t="s">
        <v>88</v>
      </c>
      <c r="BW57" s="131" t="s">
        <v>110</v>
      </c>
      <c r="BX57" s="131" t="s">
        <v>7</v>
      </c>
      <c r="CL57" s="131" t="s">
        <v>22</v>
      </c>
      <c r="CM57" s="131" t="s">
        <v>95</v>
      </c>
    </row>
    <row r="58" spans="1:91" s="5" customFormat="1" ht="16.5" customHeight="1">
      <c r="A58" s="119" t="s">
        <v>90</v>
      </c>
      <c r="B58" s="120"/>
      <c r="C58" s="121"/>
      <c r="D58" s="122" t="s">
        <v>111</v>
      </c>
      <c r="E58" s="122"/>
      <c r="F58" s="122"/>
      <c r="G58" s="122"/>
      <c r="H58" s="122"/>
      <c r="I58" s="123"/>
      <c r="J58" s="122" t="s">
        <v>112</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4">
        <f>'SO 120 - Definitivní dopr...'!J27</f>
        <v>0</v>
      </c>
      <c r="AH58" s="123"/>
      <c r="AI58" s="123"/>
      <c r="AJ58" s="123"/>
      <c r="AK58" s="123"/>
      <c r="AL58" s="123"/>
      <c r="AM58" s="123"/>
      <c r="AN58" s="124">
        <f>SUM(AG58,AT58)</f>
        <v>0</v>
      </c>
      <c r="AO58" s="123"/>
      <c r="AP58" s="123"/>
      <c r="AQ58" s="125" t="s">
        <v>93</v>
      </c>
      <c r="AR58" s="126"/>
      <c r="AS58" s="127">
        <v>0</v>
      </c>
      <c r="AT58" s="128">
        <f>ROUND(SUM(AV58:AW58),2)</f>
        <v>0</v>
      </c>
      <c r="AU58" s="129">
        <f>'SO 120 - Definitivní dopr...'!P80</f>
        <v>0</v>
      </c>
      <c r="AV58" s="128">
        <f>'SO 120 - Definitivní dopr...'!J30</f>
        <v>0</v>
      </c>
      <c r="AW58" s="128">
        <f>'SO 120 - Definitivní dopr...'!J31</f>
        <v>0</v>
      </c>
      <c r="AX58" s="128">
        <f>'SO 120 - Definitivní dopr...'!J32</f>
        <v>0</v>
      </c>
      <c r="AY58" s="128">
        <f>'SO 120 - Definitivní dopr...'!J33</f>
        <v>0</v>
      </c>
      <c r="AZ58" s="128">
        <f>'SO 120 - Definitivní dopr...'!F30</f>
        <v>0</v>
      </c>
      <c r="BA58" s="128">
        <f>'SO 120 - Definitivní dopr...'!F31</f>
        <v>0</v>
      </c>
      <c r="BB58" s="128">
        <f>'SO 120 - Definitivní dopr...'!F32</f>
        <v>0</v>
      </c>
      <c r="BC58" s="128">
        <f>'SO 120 - Definitivní dopr...'!F33</f>
        <v>0</v>
      </c>
      <c r="BD58" s="130">
        <f>'SO 120 - Definitivní dopr...'!F34</f>
        <v>0</v>
      </c>
      <c r="BT58" s="131" t="s">
        <v>25</v>
      </c>
      <c r="BV58" s="131" t="s">
        <v>88</v>
      </c>
      <c r="BW58" s="131" t="s">
        <v>113</v>
      </c>
      <c r="BX58" s="131" t="s">
        <v>7</v>
      </c>
      <c r="CL58" s="131" t="s">
        <v>22</v>
      </c>
      <c r="CM58" s="131" t="s">
        <v>95</v>
      </c>
    </row>
    <row r="59" spans="1:91" s="5" customFormat="1" ht="16.5" customHeight="1">
      <c r="A59" s="119" t="s">
        <v>90</v>
      </c>
      <c r="B59" s="120"/>
      <c r="C59" s="121"/>
      <c r="D59" s="122" t="s">
        <v>114</v>
      </c>
      <c r="E59" s="122"/>
      <c r="F59" s="122"/>
      <c r="G59" s="122"/>
      <c r="H59" s="122"/>
      <c r="I59" s="123"/>
      <c r="J59" s="122" t="s">
        <v>115</v>
      </c>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4">
        <f>'SO 121 - Provizorní dopra...'!J27</f>
        <v>0</v>
      </c>
      <c r="AH59" s="123"/>
      <c r="AI59" s="123"/>
      <c r="AJ59" s="123"/>
      <c r="AK59" s="123"/>
      <c r="AL59" s="123"/>
      <c r="AM59" s="123"/>
      <c r="AN59" s="124">
        <f>SUM(AG59,AT59)</f>
        <v>0</v>
      </c>
      <c r="AO59" s="123"/>
      <c r="AP59" s="123"/>
      <c r="AQ59" s="125" t="s">
        <v>93</v>
      </c>
      <c r="AR59" s="126"/>
      <c r="AS59" s="127">
        <v>0</v>
      </c>
      <c r="AT59" s="128">
        <f>ROUND(SUM(AV59:AW59),2)</f>
        <v>0</v>
      </c>
      <c r="AU59" s="129">
        <f>'SO 121 - Provizorní dopra...'!P78</f>
        <v>0</v>
      </c>
      <c r="AV59" s="128">
        <f>'SO 121 - Provizorní dopra...'!J30</f>
        <v>0</v>
      </c>
      <c r="AW59" s="128">
        <f>'SO 121 - Provizorní dopra...'!J31</f>
        <v>0</v>
      </c>
      <c r="AX59" s="128">
        <f>'SO 121 - Provizorní dopra...'!J32</f>
        <v>0</v>
      </c>
      <c r="AY59" s="128">
        <f>'SO 121 - Provizorní dopra...'!J33</f>
        <v>0</v>
      </c>
      <c r="AZ59" s="128">
        <f>'SO 121 - Provizorní dopra...'!F30</f>
        <v>0</v>
      </c>
      <c r="BA59" s="128">
        <f>'SO 121 - Provizorní dopra...'!F31</f>
        <v>0</v>
      </c>
      <c r="BB59" s="128">
        <f>'SO 121 - Provizorní dopra...'!F32</f>
        <v>0</v>
      </c>
      <c r="BC59" s="128">
        <f>'SO 121 - Provizorní dopra...'!F33</f>
        <v>0</v>
      </c>
      <c r="BD59" s="130">
        <f>'SO 121 - Provizorní dopra...'!F34</f>
        <v>0</v>
      </c>
      <c r="BT59" s="131" t="s">
        <v>25</v>
      </c>
      <c r="BV59" s="131" t="s">
        <v>88</v>
      </c>
      <c r="BW59" s="131" t="s">
        <v>116</v>
      </c>
      <c r="BX59" s="131" t="s">
        <v>7</v>
      </c>
      <c r="CL59" s="131" t="s">
        <v>22</v>
      </c>
      <c r="CM59" s="131" t="s">
        <v>95</v>
      </c>
    </row>
    <row r="60" spans="1:91" s="5" customFormat="1" ht="16.5" customHeight="1">
      <c r="A60" s="119" t="s">
        <v>90</v>
      </c>
      <c r="B60" s="120"/>
      <c r="C60" s="121"/>
      <c r="D60" s="122" t="s">
        <v>117</v>
      </c>
      <c r="E60" s="122"/>
      <c r="F60" s="122"/>
      <c r="G60" s="122"/>
      <c r="H60" s="122"/>
      <c r="I60" s="123"/>
      <c r="J60" s="122" t="s">
        <v>118</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4">
        <f>'SO 301 - Ochrana vodovodu'!J27</f>
        <v>0</v>
      </c>
      <c r="AH60" s="123"/>
      <c r="AI60" s="123"/>
      <c r="AJ60" s="123"/>
      <c r="AK60" s="123"/>
      <c r="AL60" s="123"/>
      <c r="AM60" s="123"/>
      <c r="AN60" s="124">
        <f>SUM(AG60,AT60)</f>
        <v>0</v>
      </c>
      <c r="AO60" s="123"/>
      <c r="AP60" s="123"/>
      <c r="AQ60" s="125" t="s">
        <v>93</v>
      </c>
      <c r="AR60" s="126"/>
      <c r="AS60" s="127">
        <v>0</v>
      </c>
      <c r="AT60" s="128">
        <f>ROUND(SUM(AV60:AW60),2)</f>
        <v>0</v>
      </c>
      <c r="AU60" s="129">
        <f>'SO 301 - Ochrana vodovodu'!P80</f>
        <v>0</v>
      </c>
      <c r="AV60" s="128">
        <f>'SO 301 - Ochrana vodovodu'!J30</f>
        <v>0</v>
      </c>
      <c r="AW60" s="128">
        <f>'SO 301 - Ochrana vodovodu'!J31</f>
        <v>0</v>
      </c>
      <c r="AX60" s="128">
        <f>'SO 301 - Ochrana vodovodu'!J32</f>
        <v>0</v>
      </c>
      <c r="AY60" s="128">
        <f>'SO 301 - Ochrana vodovodu'!J33</f>
        <v>0</v>
      </c>
      <c r="AZ60" s="128">
        <f>'SO 301 - Ochrana vodovodu'!F30</f>
        <v>0</v>
      </c>
      <c r="BA60" s="128">
        <f>'SO 301 - Ochrana vodovodu'!F31</f>
        <v>0</v>
      </c>
      <c r="BB60" s="128">
        <f>'SO 301 - Ochrana vodovodu'!F32</f>
        <v>0</v>
      </c>
      <c r="BC60" s="128">
        <f>'SO 301 - Ochrana vodovodu'!F33</f>
        <v>0</v>
      </c>
      <c r="BD60" s="130">
        <f>'SO 301 - Ochrana vodovodu'!F34</f>
        <v>0</v>
      </c>
      <c r="BT60" s="131" t="s">
        <v>25</v>
      </c>
      <c r="BV60" s="131" t="s">
        <v>88</v>
      </c>
      <c r="BW60" s="131" t="s">
        <v>119</v>
      </c>
      <c r="BX60" s="131" t="s">
        <v>7</v>
      </c>
      <c r="CL60" s="131" t="s">
        <v>22</v>
      </c>
      <c r="CM60" s="131" t="s">
        <v>95</v>
      </c>
    </row>
    <row r="61" spans="1:91" s="5" customFormat="1" ht="16.5" customHeight="1">
      <c r="A61" s="119" t="s">
        <v>90</v>
      </c>
      <c r="B61" s="120"/>
      <c r="C61" s="121"/>
      <c r="D61" s="122" t="s">
        <v>120</v>
      </c>
      <c r="E61" s="122"/>
      <c r="F61" s="122"/>
      <c r="G61" s="122"/>
      <c r="H61" s="122"/>
      <c r="I61" s="123"/>
      <c r="J61" s="122" t="s">
        <v>121</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4">
        <f>'SO 310 - Úprava kanalizace'!J27</f>
        <v>0</v>
      </c>
      <c r="AH61" s="123"/>
      <c r="AI61" s="123"/>
      <c r="AJ61" s="123"/>
      <c r="AK61" s="123"/>
      <c r="AL61" s="123"/>
      <c r="AM61" s="123"/>
      <c r="AN61" s="124">
        <f>SUM(AG61,AT61)</f>
        <v>0</v>
      </c>
      <c r="AO61" s="123"/>
      <c r="AP61" s="123"/>
      <c r="AQ61" s="125" t="s">
        <v>93</v>
      </c>
      <c r="AR61" s="126"/>
      <c r="AS61" s="127">
        <v>0</v>
      </c>
      <c r="AT61" s="128">
        <f>ROUND(SUM(AV61:AW61),2)</f>
        <v>0</v>
      </c>
      <c r="AU61" s="129">
        <f>'SO 310 - Úprava kanalizace'!P84</f>
        <v>0</v>
      </c>
      <c r="AV61" s="128">
        <f>'SO 310 - Úprava kanalizace'!J30</f>
        <v>0</v>
      </c>
      <c r="AW61" s="128">
        <f>'SO 310 - Úprava kanalizace'!J31</f>
        <v>0</v>
      </c>
      <c r="AX61" s="128">
        <f>'SO 310 - Úprava kanalizace'!J32</f>
        <v>0</v>
      </c>
      <c r="AY61" s="128">
        <f>'SO 310 - Úprava kanalizace'!J33</f>
        <v>0</v>
      </c>
      <c r="AZ61" s="128">
        <f>'SO 310 - Úprava kanalizace'!F30</f>
        <v>0</v>
      </c>
      <c r="BA61" s="128">
        <f>'SO 310 - Úprava kanalizace'!F31</f>
        <v>0</v>
      </c>
      <c r="BB61" s="128">
        <f>'SO 310 - Úprava kanalizace'!F32</f>
        <v>0</v>
      </c>
      <c r="BC61" s="128">
        <f>'SO 310 - Úprava kanalizace'!F33</f>
        <v>0</v>
      </c>
      <c r="BD61" s="130">
        <f>'SO 310 - Úprava kanalizace'!F34</f>
        <v>0</v>
      </c>
      <c r="BT61" s="131" t="s">
        <v>25</v>
      </c>
      <c r="BV61" s="131" t="s">
        <v>88</v>
      </c>
      <c r="BW61" s="131" t="s">
        <v>122</v>
      </c>
      <c r="BX61" s="131" t="s">
        <v>7</v>
      </c>
      <c r="CL61" s="131" t="s">
        <v>22</v>
      </c>
      <c r="CM61" s="131" t="s">
        <v>95</v>
      </c>
    </row>
    <row r="62" spans="1:91" s="5" customFormat="1" ht="16.5" customHeight="1">
      <c r="A62" s="119" t="s">
        <v>90</v>
      </c>
      <c r="B62" s="120"/>
      <c r="C62" s="121"/>
      <c r="D62" s="122" t="s">
        <v>123</v>
      </c>
      <c r="E62" s="122"/>
      <c r="F62" s="122"/>
      <c r="G62" s="122"/>
      <c r="H62" s="122"/>
      <c r="I62" s="123"/>
      <c r="J62" s="122" t="s">
        <v>124</v>
      </c>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4">
        <f>'SO 401 - Ochrana stávajíc...'!J27</f>
        <v>0</v>
      </c>
      <c r="AH62" s="123"/>
      <c r="AI62" s="123"/>
      <c r="AJ62" s="123"/>
      <c r="AK62" s="123"/>
      <c r="AL62" s="123"/>
      <c r="AM62" s="123"/>
      <c r="AN62" s="124">
        <f>SUM(AG62,AT62)</f>
        <v>0</v>
      </c>
      <c r="AO62" s="123"/>
      <c r="AP62" s="123"/>
      <c r="AQ62" s="125" t="s">
        <v>93</v>
      </c>
      <c r="AR62" s="126"/>
      <c r="AS62" s="127">
        <v>0</v>
      </c>
      <c r="AT62" s="128">
        <f>ROUND(SUM(AV62:AW62),2)</f>
        <v>0</v>
      </c>
      <c r="AU62" s="129">
        <f>'SO 401 - Ochrana stávajíc...'!P79</f>
        <v>0</v>
      </c>
      <c r="AV62" s="128">
        <f>'SO 401 - Ochrana stávajíc...'!J30</f>
        <v>0</v>
      </c>
      <c r="AW62" s="128">
        <f>'SO 401 - Ochrana stávajíc...'!J31</f>
        <v>0</v>
      </c>
      <c r="AX62" s="128">
        <f>'SO 401 - Ochrana stávajíc...'!J32</f>
        <v>0</v>
      </c>
      <c r="AY62" s="128">
        <f>'SO 401 - Ochrana stávajíc...'!J33</f>
        <v>0</v>
      </c>
      <c r="AZ62" s="128">
        <f>'SO 401 - Ochrana stávajíc...'!F30</f>
        <v>0</v>
      </c>
      <c r="BA62" s="128">
        <f>'SO 401 - Ochrana stávajíc...'!F31</f>
        <v>0</v>
      </c>
      <c r="BB62" s="128">
        <f>'SO 401 - Ochrana stávajíc...'!F32</f>
        <v>0</v>
      </c>
      <c r="BC62" s="128">
        <f>'SO 401 - Ochrana stávajíc...'!F33</f>
        <v>0</v>
      </c>
      <c r="BD62" s="130">
        <f>'SO 401 - Ochrana stávajíc...'!F34</f>
        <v>0</v>
      </c>
      <c r="BT62" s="131" t="s">
        <v>25</v>
      </c>
      <c r="BV62" s="131" t="s">
        <v>88</v>
      </c>
      <c r="BW62" s="131" t="s">
        <v>125</v>
      </c>
      <c r="BX62" s="131" t="s">
        <v>7</v>
      </c>
      <c r="CL62" s="131" t="s">
        <v>22</v>
      </c>
      <c r="CM62" s="131" t="s">
        <v>95</v>
      </c>
    </row>
    <row r="63" spans="1:91" s="5" customFormat="1" ht="16.5" customHeight="1">
      <c r="A63" s="119" t="s">
        <v>90</v>
      </c>
      <c r="B63" s="120"/>
      <c r="C63" s="121"/>
      <c r="D63" s="122" t="s">
        <v>126</v>
      </c>
      <c r="E63" s="122"/>
      <c r="F63" s="122"/>
      <c r="G63" s="122"/>
      <c r="H63" s="122"/>
      <c r="I63" s="123"/>
      <c r="J63" s="122" t="s">
        <v>127</v>
      </c>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4">
        <f>'SO 402 - Provizorní SSZ'!J27</f>
        <v>0</v>
      </c>
      <c r="AH63" s="123"/>
      <c r="AI63" s="123"/>
      <c r="AJ63" s="123"/>
      <c r="AK63" s="123"/>
      <c r="AL63" s="123"/>
      <c r="AM63" s="123"/>
      <c r="AN63" s="124">
        <f>SUM(AG63,AT63)</f>
        <v>0</v>
      </c>
      <c r="AO63" s="123"/>
      <c r="AP63" s="123"/>
      <c r="AQ63" s="125" t="s">
        <v>93</v>
      </c>
      <c r="AR63" s="126"/>
      <c r="AS63" s="127">
        <v>0</v>
      </c>
      <c r="AT63" s="128">
        <f>ROUND(SUM(AV63:AW63),2)</f>
        <v>0</v>
      </c>
      <c r="AU63" s="129">
        <f>'SO 402 - Provizorní SSZ'!P78</f>
        <v>0</v>
      </c>
      <c r="AV63" s="128">
        <f>'SO 402 - Provizorní SSZ'!J30</f>
        <v>0</v>
      </c>
      <c r="AW63" s="128">
        <f>'SO 402 - Provizorní SSZ'!J31</f>
        <v>0</v>
      </c>
      <c r="AX63" s="128">
        <f>'SO 402 - Provizorní SSZ'!J32</f>
        <v>0</v>
      </c>
      <c r="AY63" s="128">
        <f>'SO 402 - Provizorní SSZ'!J33</f>
        <v>0</v>
      </c>
      <c r="AZ63" s="128">
        <f>'SO 402 - Provizorní SSZ'!F30</f>
        <v>0</v>
      </c>
      <c r="BA63" s="128">
        <f>'SO 402 - Provizorní SSZ'!F31</f>
        <v>0</v>
      </c>
      <c r="BB63" s="128">
        <f>'SO 402 - Provizorní SSZ'!F32</f>
        <v>0</v>
      </c>
      <c r="BC63" s="128">
        <f>'SO 402 - Provizorní SSZ'!F33</f>
        <v>0</v>
      </c>
      <c r="BD63" s="130">
        <f>'SO 402 - Provizorní SSZ'!F34</f>
        <v>0</v>
      </c>
      <c r="BT63" s="131" t="s">
        <v>25</v>
      </c>
      <c r="BV63" s="131" t="s">
        <v>88</v>
      </c>
      <c r="BW63" s="131" t="s">
        <v>128</v>
      </c>
      <c r="BX63" s="131" t="s">
        <v>7</v>
      </c>
      <c r="CL63" s="131" t="s">
        <v>22</v>
      </c>
      <c r="CM63" s="131" t="s">
        <v>95</v>
      </c>
    </row>
    <row r="64" spans="1:91" s="5" customFormat="1" ht="16.5" customHeight="1">
      <c r="A64" s="119" t="s">
        <v>90</v>
      </c>
      <c r="B64" s="120"/>
      <c r="C64" s="121"/>
      <c r="D64" s="122" t="s">
        <v>129</v>
      </c>
      <c r="E64" s="122"/>
      <c r="F64" s="122"/>
      <c r="G64" s="122"/>
      <c r="H64" s="122"/>
      <c r="I64" s="123"/>
      <c r="J64" s="122" t="s">
        <v>130</v>
      </c>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4">
        <f>'VON - Vedlejší a ostatní ...'!J27</f>
        <v>0</v>
      </c>
      <c r="AH64" s="123"/>
      <c r="AI64" s="123"/>
      <c r="AJ64" s="123"/>
      <c r="AK64" s="123"/>
      <c r="AL64" s="123"/>
      <c r="AM64" s="123"/>
      <c r="AN64" s="124">
        <f>SUM(AG64,AT64)</f>
        <v>0</v>
      </c>
      <c r="AO64" s="123"/>
      <c r="AP64" s="123"/>
      <c r="AQ64" s="125" t="s">
        <v>93</v>
      </c>
      <c r="AR64" s="126"/>
      <c r="AS64" s="132">
        <v>0</v>
      </c>
      <c r="AT64" s="133">
        <f>ROUND(SUM(AV64:AW64),2)</f>
        <v>0</v>
      </c>
      <c r="AU64" s="134">
        <f>'VON - Vedlejší a ostatní ...'!P80</f>
        <v>0</v>
      </c>
      <c r="AV64" s="133">
        <f>'VON - Vedlejší a ostatní ...'!J30</f>
        <v>0</v>
      </c>
      <c r="AW64" s="133">
        <f>'VON - Vedlejší a ostatní ...'!J31</f>
        <v>0</v>
      </c>
      <c r="AX64" s="133">
        <f>'VON - Vedlejší a ostatní ...'!J32</f>
        <v>0</v>
      </c>
      <c r="AY64" s="133">
        <f>'VON - Vedlejší a ostatní ...'!J33</f>
        <v>0</v>
      </c>
      <c r="AZ64" s="133">
        <f>'VON - Vedlejší a ostatní ...'!F30</f>
        <v>0</v>
      </c>
      <c r="BA64" s="133">
        <f>'VON - Vedlejší a ostatní ...'!F31</f>
        <v>0</v>
      </c>
      <c r="BB64" s="133">
        <f>'VON - Vedlejší a ostatní ...'!F32</f>
        <v>0</v>
      </c>
      <c r="BC64" s="133">
        <f>'VON - Vedlejší a ostatní ...'!F33</f>
        <v>0</v>
      </c>
      <c r="BD64" s="135">
        <f>'VON - Vedlejší a ostatní ...'!F34</f>
        <v>0</v>
      </c>
      <c r="BT64" s="131" t="s">
        <v>25</v>
      </c>
      <c r="BV64" s="131" t="s">
        <v>88</v>
      </c>
      <c r="BW64" s="131" t="s">
        <v>131</v>
      </c>
      <c r="BX64" s="131" t="s">
        <v>7</v>
      </c>
      <c r="CL64" s="131" t="s">
        <v>84</v>
      </c>
      <c r="CM64" s="131" t="s">
        <v>95</v>
      </c>
    </row>
    <row r="65" spans="2:44" s="1" customFormat="1" ht="30" customHeight="1">
      <c r="B65" s="46"/>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2"/>
    </row>
    <row r="66" spans="2:44" s="1" customFormat="1" ht="6.95" customHeight="1">
      <c r="B66" s="67"/>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72"/>
    </row>
  </sheetData>
  <sheetProtection password="CC35" sheet="1" objects="1" scenarios="1" formatColumns="0" formatRows="0"/>
  <mergeCells count="8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G51:AM51"/>
    <mergeCell ref="AN51:AP51"/>
    <mergeCell ref="AR2:BE2"/>
  </mergeCells>
  <hyperlinks>
    <hyperlink ref="K1:S1" location="C2" display="1) Rekapitulace stavby"/>
    <hyperlink ref="W1:AI1" location="C51" display="2) Rekapitulace objektů stavby a soupisů prací"/>
    <hyperlink ref="A52" location="'SO 001 - Provizorní úprav...'!C2" display="/"/>
    <hyperlink ref="A53" location="'SO 002 - Kácení a ochrana...'!C2" display="/"/>
    <hyperlink ref="A54" location="'SO 003 - Ochrana inženýrs...'!C2" display="/"/>
    <hyperlink ref="A55" location="'SO 101 - Úprava komunikac...'!C2" display="/"/>
    <hyperlink ref="A56" location="'SO 101.1 - Úprava komunik...'!C2" display="/"/>
    <hyperlink ref="A57" location="'SO 102 - Úpravy chodníků'!C2" display="/"/>
    <hyperlink ref="A58" location="'SO 120 - Definitivní dopr...'!C2" display="/"/>
    <hyperlink ref="A59" location="'SO 121 - Provizorní dopra...'!C2" display="/"/>
    <hyperlink ref="A60" location="'SO 301 - Ochrana vodovodu'!C2" display="/"/>
    <hyperlink ref="A61" location="'SO 310 - Úprava kanalizace'!C2" display="/"/>
    <hyperlink ref="A62" location="'SO 401 - Ochrana stávajíc...'!C2" display="/"/>
    <hyperlink ref="A63" location="'SO 402 - Provizorní SSZ'!C2" display="/"/>
    <hyperlink ref="A64"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1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119</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941</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ROUND(SUM(BE80:BE114),2)</f>
        <v>0</v>
      </c>
      <c r="G30" s="47"/>
      <c r="H30" s="47"/>
      <c r="I30" s="158">
        <v>0.21</v>
      </c>
      <c r="J30" s="157">
        <f>ROUND(ROUND((SUM(BE80:BE114)),2)*I30,2)</f>
        <v>0</v>
      </c>
      <c r="K30" s="51"/>
    </row>
    <row r="31" spans="2:11" s="1" customFormat="1" ht="14.4" customHeight="1">
      <c r="B31" s="46"/>
      <c r="C31" s="47"/>
      <c r="D31" s="47"/>
      <c r="E31" s="55" t="s">
        <v>57</v>
      </c>
      <c r="F31" s="157">
        <f>ROUND(SUM(BF80:BF114),2)</f>
        <v>0</v>
      </c>
      <c r="G31" s="47"/>
      <c r="H31" s="47"/>
      <c r="I31" s="158">
        <v>0.15</v>
      </c>
      <c r="J31" s="157">
        <f>ROUND(ROUND((SUM(BF80:BF114)),2)*I31,2)</f>
        <v>0</v>
      </c>
      <c r="K31" s="51"/>
    </row>
    <row r="32" spans="2:11" s="1" customFormat="1" ht="14.4" customHeight="1" hidden="1">
      <c r="B32" s="46"/>
      <c r="C32" s="47"/>
      <c r="D32" s="47"/>
      <c r="E32" s="55" t="s">
        <v>58</v>
      </c>
      <c r="F32" s="157">
        <f>ROUND(SUM(BG80:BG114),2)</f>
        <v>0</v>
      </c>
      <c r="G32" s="47"/>
      <c r="H32" s="47"/>
      <c r="I32" s="158">
        <v>0.21</v>
      </c>
      <c r="J32" s="157">
        <v>0</v>
      </c>
      <c r="K32" s="51"/>
    </row>
    <row r="33" spans="2:11" s="1" customFormat="1" ht="14.4" customHeight="1" hidden="1">
      <c r="B33" s="46"/>
      <c r="C33" s="47"/>
      <c r="D33" s="47"/>
      <c r="E33" s="55" t="s">
        <v>59</v>
      </c>
      <c r="F33" s="157">
        <f>ROUND(SUM(BH80:BH114),2)</f>
        <v>0</v>
      </c>
      <c r="G33" s="47"/>
      <c r="H33" s="47"/>
      <c r="I33" s="158">
        <v>0.15</v>
      </c>
      <c r="J33" s="157">
        <v>0</v>
      </c>
      <c r="K33" s="51"/>
    </row>
    <row r="34" spans="2:11" s="1" customFormat="1" ht="14.4" customHeight="1" hidden="1">
      <c r="B34" s="46"/>
      <c r="C34" s="47"/>
      <c r="D34" s="47"/>
      <c r="E34" s="55" t="s">
        <v>60</v>
      </c>
      <c r="F34" s="157">
        <f>ROUND(SUM(BI80:BI114),2)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301 - Ochrana vodovodu</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J80</f>
        <v>0</v>
      </c>
      <c r="K56" s="51"/>
      <c r="AU56" s="23" t="s">
        <v>144</v>
      </c>
    </row>
    <row r="57" spans="2:11" s="7" customFormat="1" ht="24.95" customHeight="1">
      <c r="B57" s="177"/>
      <c r="C57" s="178"/>
      <c r="D57" s="179" t="s">
        <v>145</v>
      </c>
      <c r="E57" s="180"/>
      <c r="F57" s="180"/>
      <c r="G57" s="180"/>
      <c r="H57" s="180"/>
      <c r="I57" s="181"/>
      <c r="J57" s="182">
        <f>J81</f>
        <v>0</v>
      </c>
      <c r="K57" s="183"/>
    </row>
    <row r="58" spans="2:11" s="8" customFormat="1" ht="19.9" customHeight="1">
      <c r="B58" s="184"/>
      <c r="C58" s="185"/>
      <c r="D58" s="186" t="s">
        <v>146</v>
      </c>
      <c r="E58" s="187"/>
      <c r="F58" s="187"/>
      <c r="G58" s="187"/>
      <c r="H58" s="187"/>
      <c r="I58" s="188"/>
      <c r="J58" s="189">
        <f>J82</f>
        <v>0</v>
      </c>
      <c r="K58" s="190"/>
    </row>
    <row r="59" spans="2:11" s="8" customFormat="1" ht="19.9" customHeight="1">
      <c r="B59" s="184"/>
      <c r="C59" s="185"/>
      <c r="D59" s="186" t="s">
        <v>147</v>
      </c>
      <c r="E59" s="187"/>
      <c r="F59" s="187"/>
      <c r="G59" s="187"/>
      <c r="H59" s="187"/>
      <c r="I59" s="188"/>
      <c r="J59" s="189">
        <f>J89</f>
        <v>0</v>
      </c>
      <c r="K59" s="190"/>
    </row>
    <row r="60" spans="2:11" s="8" customFormat="1" ht="19.9" customHeight="1">
      <c r="B60" s="184"/>
      <c r="C60" s="185"/>
      <c r="D60" s="186" t="s">
        <v>148</v>
      </c>
      <c r="E60" s="187"/>
      <c r="F60" s="187"/>
      <c r="G60" s="187"/>
      <c r="H60" s="187"/>
      <c r="I60" s="188"/>
      <c r="J60" s="189">
        <f>J99</f>
        <v>0</v>
      </c>
      <c r="K60" s="190"/>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150</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6.5" customHeight="1">
      <c r="B70" s="46"/>
      <c r="C70" s="74"/>
      <c r="D70" s="74"/>
      <c r="E70" s="192" t="str">
        <f>E7</f>
        <v>II/106 Hradišťko, rekonstrukce silnice</v>
      </c>
      <c r="F70" s="76"/>
      <c r="G70" s="76"/>
      <c r="H70" s="76"/>
      <c r="I70" s="191"/>
      <c r="J70" s="74"/>
      <c r="K70" s="74"/>
      <c r="L70" s="72"/>
    </row>
    <row r="71" spans="2:12" s="1" customFormat="1" ht="14.4" customHeight="1">
      <c r="B71" s="46"/>
      <c r="C71" s="76" t="s">
        <v>138</v>
      </c>
      <c r="D71" s="74"/>
      <c r="E71" s="74"/>
      <c r="F71" s="74"/>
      <c r="G71" s="74"/>
      <c r="H71" s="74"/>
      <c r="I71" s="191"/>
      <c r="J71" s="74"/>
      <c r="K71" s="74"/>
      <c r="L71" s="72"/>
    </row>
    <row r="72" spans="2:12" s="1" customFormat="1" ht="17.25" customHeight="1">
      <c r="B72" s="46"/>
      <c r="C72" s="74"/>
      <c r="D72" s="74"/>
      <c r="E72" s="82" t="str">
        <f>E9</f>
        <v>SO 301 - Ochrana vodovodu</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26</v>
      </c>
      <c r="D74" s="74"/>
      <c r="E74" s="74"/>
      <c r="F74" s="193" t="str">
        <f>F12</f>
        <v>obec Hradištko</v>
      </c>
      <c r="G74" s="74"/>
      <c r="H74" s="74"/>
      <c r="I74" s="194" t="s">
        <v>28</v>
      </c>
      <c r="J74" s="85" t="str">
        <f>IF(J12="","",J12)</f>
        <v>15.8.2017</v>
      </c>
      <c r="K74" s="74"/>
      <c r="L74" s="72"/>
    </row>
    <row r="75" spans="2:12" s="1" customFormat="1" ht="6.95" customHeight="1">
      <c r="B75" s="46"/>
      <c r="C75" s="74"/>
      <c r="D75" s="74"/>
      <c r="E75" s="74"/>
      <c r="F75" s="74"/>
      <c r="G75" s="74"/>
      <c r="H75" s="74"/>
      <c r="I75" s="191"/>
      <c r="J75" s="74"/>
      <c r="K75" s="74"/>
      <c r="L75" s="72"/>
    </row>
    <row r="76" spans="2:12" s="1" customFormat="1" ht="13.5">
      <c r="B76" s="46"/>
      <c r="C76" s="76" t="s">
        <v>36</v>
      </c>
      <c r="D76" s="74"/>
      <c r="E76" s="74"/>
      <c r="F76" s="193" t="str">
        <f>E15</f>
        <v>Krajská správa a údržba silnic Středočeského kraje</v>
      </c>
      <c r="G76" s="74"/>
      <c r="H76" s="74"/>
      <c r="I76" s="194" t="s">
        <v>44</v>
      </c>
      <c r="J76" s="193" t="str">
        <f>E21</f>
        <v>METROPROJEKT Praha a.s.</v>
      </c>
      <c r="K76" s="74"/>
      <c r="L76" s="72"/>
    </row>
    <row r="77" spans="2:12" s="1" customFormat="1" ht="14.4" customHeight="1">
      <c r="B77" s="46"/>
      <c r="C77" s="76" t="s">
        <v>42</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151</v>
      </c>
      <c r="D79" s="197" t="s">
        <v>70</v>
      </c>
      <c r="E79" s="197" t="s">
        <v>66</v>
      </c>
      <c r="F79" s="197" t="s">
        <v>152</v>
      </c>
      <c r="G79" s="197" t="s">
        <v>153</v>
      </c>
      <c r="H79" s="197" t="s">
        <v>154</v>
      </c>
      <c r="I79" s="198" t="s">
        <v>155</v>
      </c>
      <c r="J79" s="197" t="s">
        <v>142</v>
      </c>
      <c r="K79" s="199" t="s">
        <v>156</v>
      </c>
      <c r="L79" s="200"/>
      <c r="M79" s="102" t="s">
        <v>157</v>
      </c>
      <c r="N79" s="103" t="s">
        <v>55</v>
      </c>
      <c r="O79" s="103" t="s">
        <v>158</v>
      </c>
      <c r="P79" s="103" t="s">
        <v>159</v>
      </c>
      <c r="Q79" s="103" t="s">
        <v>160</v>
      </c>
      <c r="R79" s="103" t="s">
        <v>161</v>
      </c>
      <c r="S79" s="103" t="s">
        <v>162</v>
      </c>
      <c r="T79" s="104" t="s">
        <v>163</v>
      </c>
    </row>
    <row r="80" spans="2:63" s="1" customFormat="1" ht="29.25" customHeight="1">
      <c r="B80" s="46"/>
      <c r="C80" s="108" t="s">
        <v>143</v>
      </c>
      <c r="D80" s="74"/>
      <c r="E80" s="74"/>
      <c r="F80" s="74"/>
      <c r="G80" s="74"/>
      <c r="H80" s="74"/>
      <c r="I80" s="191"/>
      <c r="J80" s="201">
        <f>BK80</f>
        <v>0</v>
      </c>
      <c r="K80" s="74"/>
      <c r="L80" s="72"/>
      <c r="M80" s="105"/>
      <c r="N80" s="106"/>
      <c r="O80" s="106"/>
      <c r="P80" s="202">
        <f>P81</f>
        <v>0</v>
      </c>
      <c r="Q80" s="106"/>
      <c r="R80" s="202">
        <f>R81</f>
        <v>14.884155</v>
      </c>
      <c r="S80" s="106"/>
      <c r="T80" s="203">
        <f>T81</f>
        <v>105.13799999999999</v>
      </c>
      <c r="AT80" s="23" t="s">
        <v>85</v>
      </c>
      <c r="AU80" s="23" t="s">
        <v>144</v>
      </c>
      <c r="BK80" s="204">
        <f>BK81</f>
        <v>0</v>
      </c>
    </row>
    <row r="81" spans="2:63" s="10" customFormat="1" ht="37.4" customHeight="1">
      <c r="B81" s="205"/>
      <c r="C81" s="206"/>
      <c r="D81" s="207" t="s">
        <v>85</v>
      </c>
      <c r="E81" s="208" t="s">
        <v>164</v>
      </c>
      <c r="F81" s="208" t="s">
        <v>165</v>
      </c>
      <c r="G81" s="206"/>
      <c r="H81" s="206"/>
      <c r="I81" s="209"/>
      <c r="J81" s="210">
        <f>BK81</f>
        <v>0</v>
      </c>
      <c r="K81" s="206"/>
      <c r="L81" s="211"/>
      <c r="M81" s="212"/>
      <c r="N81" s="213"/>
      <c r="O81" s="213"/>
      <c r="P81" s="214">
        <f>P82+P89+P99</f>
        <v>0</v>
      </c>
      <c r="Q81" s="213"/>
      <c r="R81" s="214">
        <f>R82+R89+R99</f>
        <v>14.884155</v>
      </c>
      <c r="S81" s="213"/>
      <c r="T81" s="215">
        <f>T82+T89+T99</f>
        <v>105.13799999999999</v>
      </c>
      <c r="AR81" s="216" t="s">
        <v>25</v>
      </c>
      <c r="AT81" s="217" t="s">
        <v>85</v>
      </c>
      <c r="AU81" s="217" t="s">
        <v>86</v>
      </c>
      <c r="AY81" s="216" t="s">
        <v>166</v>
      </c>
      <c r="BK81" s="218">
        <f>BK82+BK89+BK99</f>
        <v>0</v>
      </c>
    </row>
    <row r="82" spans="2:63" s="10" customFormat="1" ht="19.9" customHeight="1">
      <c r="B82" s="205"/>
      <c r="C82" s="206"/>
      <c r="D82" s="207" t="s">
        <v>85</v>
      </c>
      <c r="E82" s="219" t="s">
        <v>25</v>
      </c>
      <c r="F82" s="219" t="s">
        <v>167</v>
      </c>
      <c r="G82" s="206"/>
      <c r="H82" s="206"/>
      <c r="I82" s="209"/>
      <c r="J82" s="220">
        <f>BK82</f>
        <v>0</v>
      </c>
      <c r="K82" s="206"/>
      <c r="L82" s="211"/>
      <c r="M82" s="212"/>
      <c r="N82" s="213"/>
      <c r="O82" s="213"/>
      <c r="P82" s="214">
        <f>SUM(P83:P88)</f>
        <v>0</v>
      </c>
      <c r="Q82" s="213"/>
      <c r="R82" s="214">
        <f>SUM(R83:R88)</f>
        <v>0</v>
      </c>
      <c r="S82" s="213"/>
      <c r="T82" s="215">
        <f>SUM(T83:T88)</f>
        <v>105.13799999999999</v>
      </c>
      <c r="AR82" s="216" t="s">
        <v>25</v>
      </c>
      <c r="AT82" s="217" t="s">
        <v>85</v>
      </c>
      <c r="AU82" s="217" t="s">
        <v>25</v>
      </c>
      <c r="AY82" s="216" t="s">
        <v>166</v>
      </c>
      <c r="BK82" s="218">
        <f>SUM(BK83:BK88)</f>
        <v>0</v>
      </c>
    </row>
    <row r="83" spans="2:65" s="1" customFormat="1" ht="63.75" customHeight="1">
      <c r="B83" s="46"/>
      <c r="C83" s="221" t="s">
        <v>25</v>
      </c>
      <c r="D83" s="221" t="s">
        <v>168</v>
      </c>
      <c r="E83" s="222" t="s">
        <v>169</v>
      </c>
      <c r="F83" s="223" t="s">
        <v>170</v>
      </c>
      <c r="G83" s="224" t="s">
        <v>171</v>
      </c>
      <c r="H83" s="225">
        <v>148.5</v>
      </c>
      <c r="I83" s="226"/>
      <c r="J83" s="227">
        <f>ROUND(I83*H83,2)</f>
        <v>0</v>
      </c>
      <c r="K83" s="223" t="s">
        <v>172</v>
      </c>
      <c r="L83" s="72"/>
      <c r="M83" s="228" t="s">
        <v>84</v>
      </c>
      <c r="N83" s="229" t="s">
        <v>56</v>
      </c>
      <c r="O83" s="47"/>
      <c r="P83" s="230">
        <f>O83*H83</f>
        <v>0</v>
      </c>
      <c r="Q83" s="230">
        <v>0</v>
      </c>
      <c r="R83" s="230">
        <f>Q83*H83</f>
        <v>0</v>
      </c>
      <c r="S83" s="230">
        <v>0.408</v>
      </c>
      <c r="T83" s="231">
        <f>S83*H83</f>
        <v>60.587999999999994</v>
      </c>
      <c r="AR83" s="23" t="s">
        <v>173</v>
      </c>
      <c r="AT83" s="23" t="s">
        <v>168</v>
      </c>
      <c r="AU83" s="23" t="s">
        <v>95</v>
      </c>
      <c r="AY83" s="23" t="s">
        <v>166</v>
      </c>
      <c r="BE83" s="232">
        <f>IF(N83="základní",J83,0)</f>
        <v>0</v>
      </c>
      <c r="BF83" s="232">
        <f>IF(N83="snížená",J83,0)</f>
        <v>0</v>
      </c>
      <c r="BG83" s="232">
        <f>IF(N83="zákl. přenesená",J83,0)</f>
        <v>0</v>
      </c>
      <c r="BH83" s="232">
        <f>IF(N83="sníž. přenesená",J83,0)</f>
        <v>0</v>
      </c>
      <c r="BI83" s="232">
        <f>IF(N83="nulová",J83,0)</f>
        <v>0</v>
      </c>
      <c r="BJ83" s="23" t="s">
        <v>25</v>
      </c>
      <c r="BK83" s="232">
        <f>ROUND(I83*H83,2)</f>
        <v>0</v>
      </c>
      <c r="BL83" s="23" t="s">
        <v>173</v>
      </c>
      <c r="BM83" s="23" t="s">
        <v>942</v>
      </c>
    </row>
    <row r="84" spans="2:47" s="1" customFormat="1" ht="13.5">
      <c r="B84" s="46"/>
      <c r="C84" s="74"/>
      <c r="D84" s="233" t="s">
        <v>175</v>
      </c>
      <c r="E84" s="74"/>
      <c r="F84" s="234" t="s">
        <v>176</v>
      </c>
      <c r="G84" s="74"/>
      <c r="H84" s="74"/>
      <c r="I84" s="191"/>
      <c r="J84" s="74"/>
      <c r="K84" s="74"/>
      <c r="L84" s="72"/>
      <c r="M84" s="235"/>
      <c r="N84" s="47"/>
      <c r="O84" s="47"/>
      <c r="P84" s="47"/>
      <c r="Q84" s="47"/>
      <c r="R84" s="47"/>
      <c r="S84" s="47"/>
      <c r="T84" s="95"/>
      <c r="AT84" s="23" t="s">
        <v>175</v>
      </c>
      <c r="AU84" s="23" t="s">
        <v>95</v>
      </c>
    </row>
    <row r="85" spans="2:51" s="11" customFormat="1" ht="13.5">
      <c r="B85" s="236"/>
      <c r="C85" s="237"/>
      <c r="D85" s="233" t="s">
        <v>177</v>
      </c>
      <c r="E85" s="238" t="s">
        <v>84</v>
      </c>
      <c r="F85" s="239" t="s">
        <v>943</v>
      </c>
      <c r="G85" s="237"/>
      <c r="H85" s="240">
        <v>148.5</v>
      </c>
      <c r="I85" s="241"/>
      <c r="J85" s="237"/>
      <c r="K85" s="237"/>
      <c r="L85" s="242"/>
      <c r="M85" s="243"/>
      <c r="N85" s="244"/>
      <c r="O85" s="244"/>
      <c r="P85" s="244"/>
      <c r="Q85" s="244"/>
      <c r="R85" s="244"/>
      <c r="S85" s="244"/>
      <c r="T85" s="245"/>
      <c r="AT85" s="246" t="s">
        <v>177</v>
      </c>
      <c r="AU85" s="246" t="s">
        <v>95</v>
      </c>
      <c r="AV85" s="11" t="s">
        <v>95</v>
      </c>
      <c r="AW85" s="11" t="s">
        <v>48</v>
      </c>
      <c r="AX85" s="11" t="s">
        <v>25</v>
      </c>
      <c r="AY85" s="246" t="s">
        <v>166</v>
      </c>
    </row>
    <row r="86" spans="2:65" s="1" customFormat="1" ht="51" customHeight="1">
      <c r="B86" s="46"/>
      <c r="C86" s="221" t="s">
        <v>95</v>
      </c>
      <c r="D86" s="221" t="s">
        <v>168</v>
      </c>
      <c r="E86" s="222" t="s">
        <v>179</v>
      </c>
      <c r="F86" s="223" t="s">
        <v>180</v>
      </c>
      <c r="G86" s="224" t="s">
        <v>171</v>
      </c>
      <c r="H86" s="225">
        <v>148.5</v>
      </c>
      <c r="I86" s="226"/>
      <c r="J86" s="227">
        <f>ROUND(I86*H86,2)</f>
        <v>0</v>
      </c>
      <c r="K86" s="223" t="s">
        <v>172</v>
      </c>
      <c r="L86" s="72"/>
      <c r="M86" s="228" t="s">
        <v>84</v>
      </c>
      <c r="N86" s="229" t="s">
        <v>56</v>
      </c>
      <c r="O86" s="47"/>
      <c r="P86" s="230">
        <f>O86*H86</f>
        <v>0</v>
      </c>
      <c r="Q86" s="230">
        <v>0</v>
      </c>
      <c r="R86" s="230">
        <f>Q86*H86</f>
        <v>0</v>
      </c>
      <c r="S86" s="230">
        <v>0.3</v>
      </c>
      <c r="T86" s="231">
        <f>S86*H86</f>
        <v>44.55</v>
      </c>
      <c r="AR86" s="23" t="s">
        <v>173</v>
      </c>
      <c r="AT86" s="23" t="s">
        <v>168</v>
      </c>
      <c r="AU86" s="23" t="s">
        <v>95</v>
      </c>
      <c r="AY86" s="23" t="s">
        <v>166</v>
      </c>
      <c r="BE86" s="232">
        <f>IF(N86="základní",J86,0)</f>
        <v>0</v>
      </c>
      <c r="BF86" s="232">
        <f>IF(N86="snížená",J86,0)</f>
        <v>0</v>
      </c>
      <c r="BG86" s="232">
        <f>IF(N86="zákl. přenesená",J86,0)</f>
        <v>0</v>
      </c>
      <c r="BH86" s="232">
        <f>IF(N86="sníž. přenesená",J86,0)</f>
        <v>0</v>
      </c>
      <c r="BI86" s="232">
        <f>IF(N86="nulová",J86,0)</f>
        <v>0</v>
      </c>
      <c r="BJ86" s="23" t="s">
        <v>25</v>
      </c>
      <c r="BK86" s="232">
        <f>ROUND(I86*H86,2)</f>
        <v>0</v>
      </c>
      <c r="BL86" s="23" t="s">
        <v>173</v>
      </c>
      <c r="BM86" s="23" t="s">
        <v>944</v>
      </c>
    </row>
    <row r="87" spans="2:47" s="1" customFormat="1" ht="13.5">
      <c r="B87" s="46"/>
      <c r="C87" s="74"/>
      <c r="D87" s="233" t="s">
        <v>175</v>
      </c>
      <c r="E87" s="74"/>
      <c r="F87" s="234" t="s">
        <v>182</v>
      </c>
      <c r="G87" s="74"/>
      <c r="H87" s="74"/>
      <c r="I87" s="191"/>
      <c r="J87" s="74"/>
      <c r="K87" s="74"/>
      <c r="L87" s="72"/>
      <c r="M87" s="235"/>
      <c r="N87" s="47"/>
      <c r="O87" s="47"/>
      <c r="P87" s="47"/>
      <c r="Q87" s="47"/>
      <c r="R87" s="47"/>
      <c r="S87" s="47"/>
      <c r="T87" s="95"/>
      <c r="AT87" s="23" t="s">
        <v>175</v>
      </c>
      <c r="AU87" s="23" t="s">
        <v>95</v>
      </c>
    </row>
    <row r="88" spans="2:51" s="11" customFormat="1" ht="13.5">
      <c r="B88" s="236"/>
      <c r="C88" s="237"/>
      <c r="D88" s="233" t="s">
        <v>177</v>
      </c>
      <c r="E88" s="238" t="s">
        <v>84</v>
      </c>
      <c r="F88" s="239" t="s">
        <v>945</v>
      </c>
      <c r="G88" s="237"/>
      <c r="H88" s="240">
        <v>148.5</v>
      </c>
      <c r="I88" s="241"/>
      <c r="J88" s="237"/>
      <c r="K88" s="237"/>
      <c r="L88" s="242"/>
      <c r="M88" s="243"/>
      <c r="N88" s="244"/>
      <c r="O88" s="244"/>
      <c r="P88" s="244"/>
      <c r="Q88" s="244"/>
      <c r="R88" s="244"/>
      <c r="S88" s="244"/>
      <c r="T88" s="245"/>
      <c r="AT88" s="246" t="s">
        <v>177</v>
      </c>
      <c r="AU88" s="246" t="s">
        <v>95</v>
      </c>
      <c r="AV88" s="11" t="s">
        <v>95</v>
      </c>
      <c r="AW88" s="11" t="s">
        <v>48</v>
      </c>
      <c r="AX88" s="11" t="s">
        <v>25</v>
      </c>
      <c r="AY88" s="246" t="s">
        <v>166</v>
      </c>
    </row>
    <row r="89" spans="2:63" s="10" customFormat="1" ht="29.85" customHeight="1">
      <c r="B89" s="205"/>
      <c r="C89" s="206"/>
      <c r="D89" s="207" t="s">
        <v>85</v>
      </c>
      <c r="E89" s="219" t="s">
        <v>183</v>
      </c>
      <c r="F89" s="219" t="s">
        <v>184</v>
      </c>
      <c r="G89" s="206"/>
      <c r="H89" s="206"/>
      <c r="I89" s="209"/>
      <c r="J89" s="220">
        <f>BK89</f>
        <v>0</v>
      </c>
      <c r="K89" s="206"/>
      <c r="L89" s="211"/>
      <c r="M89" s="212"/>
      <c r="N89" s="213"/>
      <c r="O89" s="213"/>
      <c r="P89" s="214">
        <f>SUM(P90:P98)</f>
        <v>0</v>
      </c>
      <c r="Q89" s="213"/>
      <c r="R89" s="214">
        <f>SUM(R90:R98)</f>
        <v>14.884155</v>
      </c>
      <c r="S89" s="213"/>
      <c r="T89" s="215">
        <f>SUM(T90:T98)</f>
        <v>0</v>
      </c>
      <c r="AR89" s="216" t="s">
        <v>25</v>
      </c>
      <c r="AT89" s="217" t="s">
        <v>85</v>
      </c>
      <c r="AU89" s="217" t="s">
        <v>25</v>
      </c>
      <c r="AY89" s="216" t="s">
        <v>166</v>
      </c>
      <c r="BK89" s="218">
        <f>SUM(BK90:BK98)</f>
        <v>0</v>
      </c>
    </row>
    <row r="90" spans="2:65" s="1" customFormat="1" ht="25.5" customHeight="1">
      <c r="B90" s="46"/>
      <c r="C90" s="221" t="s">
        <v>185</v>
      </c>
      <c r="D90" s="221" t="s">
        <v>168</v>
      </c>
      <c r="E90" s="222" t="s">
        <v>186</v>
      </c>
      <c r="F90" s="223" t="s">
        <v>187</v>
      </c>
      <c r="G90" s="224" t="s">
        <v>171</v>
      </c>
      <c r="H90" s="225">
        <v>148.5</v>
      </c>
      <c r="I90" s="226"/>
      <c r="J90" s="227">
        <f>ROUND(I90*H90,2)</f>
        <v>0</v>
      </c>
      <c r="K90" s="223" t="s">
        <v>172</v>
      </c>
      <c r="L90" s="72"/>
      <c r="M90" s="228" t="s">
        <v>84</v>
      </c>
      <c r="N90" s="229" t="s">
        <v>56</v>
      </c>
      <c r="O90" s="47"/>
      <c r="P90" s="230">
        <f>O90*H90</f>
        <v>0</v>
      </c>
      <c r="Q90" s="230">
        <v>0</v>
      </c>
      <c r="R90" s="230">
        <f>Q90*H90</f>
        <v>0</v>
      </c>
      <c r="S90" s="230">
        <v>0</v>
      </c>
      <c r="T90" s="231">
        <f>S90*H90</f>
        <v>0</v>
      </c>
      <c r="AR90" s="23" t="s">
        <v>173</v>
      </c>
      <c r="AT90" s="23" t="s">
        <v>168</v>
      </c>
      <c r="AU90" s="23" t="s">
        <v>95</v>
      </c>
      <c r="AY90" s="23" t="s">
        <v>166</v>
      </c>
      <c r="BE90" s="232">
        <f>IF(N90="základní",J90,0)</f>
        <v>0</v>
      </c>
      <c r="BF90" s="232">
        <f>IF(N90="snížená",J90,0)</f>
        <v>0</v>
      </c>
      <c r="BG90" s="232">
        <f>IF(N90="zákl. přenesená",J90,0)</f>
        <v>0</v>
      </c>
      <c r="BH90" s="232">
        <f>IF(N90="sníž. přenesená",J90,0)</f>
        <v>0</v>
      </c>
      <c r="BI90" s="232">
        <f>IF(N90="nulová",J90,0)</f>
        <v>0</v>
      </c>
      <c r="BJ90" s="23" t="s">
        <v>25</v>
      </c>
      <c r="BK90" s="232">
        <f>ROUND(I90*H90,2)</f>
        <v>0</v>
      </c>
      <c r="BL90" s="23" t="s">
        <v>173</v>
      </c>
      <c r="BM90" s="23" t="s">
        <v>946</v>
      </c>
    </row>
    <row r="91" spans="2:51" s="11" customFormat="1" ht="13.5">
      <c r="B91" s="236"/>
      <c r="C91" s="237"/>
      <c r="D91" s="233" t="s">
        <v>177</v>
      </c>
      <c r="E91" s="238" t="s">
        <v>84</v>
      </c>
      <c r="F91" s="239" t="s">
        <v>947</v>
      </c>
      <c r="G91" s="237"/>
      <c r="H91" s="240">
        <v>148.5</v>
      </c>
      <c r="I91" s="241"/>
      <c r="J91" s="237"/>
      <c r="K91" s="237"/>
      <c r="L91" s="242"/>
      <c r="M91" s="243"/>
      <c r="N91" s="244"/>
      <c r="O91" s="244"/>
      <c r="P91" s="244"/>
      <c r="Q91" s="244"/>
      <c r="R91" s="244"/>
      <c r="S91" s="244"/>
      <c r="T91" s="245"/>
      <c r="AT91" s="246" t="s">
        <v>177</v>
      </c>
      <c r="AU91" s="246" t="s">
        <v>95</v>
      </c>
      <c r="AV91" s="11" t="s">
        <v>95</v>
      </c>
      <c r="AW91" s="11" t="s">
        <v>48</v>
      </c>
      <c r="AX91" s="11" t="s">
        <v>25</v>
      </c>
      <c r="AY91" s="246" t="s">
        <v>166</v>
      </c>
    </row>
    <row r="92" spans="2:65" s="1" customFormat="1" ht="25.5" customHeight="1">
      <c r="B92" s="46"/>
      <c r="C92" s="221" t="s">
        <v>173</v>
      </c>
      <c r="D92" s="221" t="s">
        <v>168</v>
      </c>
      <c r="E92" s="222" t="s">
        <v>190</v>
      </c>
      <c r="F92" s="223" t="s">
        <v>191</v>
      </c>
      <c r="G92" s="224" t="s">
        <v>171</v>
      </c>
      <c r="H92" s="225">
        <v>148.5</v>
      </c>
      <c r="I92" s="226"/>
      <c r="J92" s="227">
        <f>ROUND(I92*H92,2)</f>
        <v>0</v>
      </c>
      <c r="K92" s="223" t="s">
        <v>172</v>
      </c>
      <c r="L92" s="72"/>
      <c r="M92" s="228" t="s">
        <v>84</v>
      </c>
      <c r="N92" s="229" t="s">
        <v>56</v>
      </c>
      <c r="O92" s="47"/>
      <c r="P92" s="230">
        <f>O92*H92</f>
        <v>0</v>
      </c>
      <c r="Q92" s="230">
        <v>0.10023</v>
      </c>
      <c r="R92" s="230">
        <f>Q92*H92</f>
        <v>14.884155</v>
      </c>
      <c r="S92" s="230">
        <v>0</v>
      </c>
      <c r="T92" s="231">
        <f>S92*H92</f>
        <v>0</v>
      </c>
      <c r="AR92" s="23" t="s">
        <v>173</v>
      </c>
      <c r="AT92" s="23" t="s">
        <v>168</v>
      </c>
      <c r="AU92" s="23" t="s">
        <v>95</v>
      </c>
      <c r="AY92" s="23" t="s">
        <v>166</v>
      </c>
      <c r="BE92" s="232">
        <f>IF(N92="základní",J92,0)</f>
        <v>0</v>
      </c>
      <c r="BF92" s="232">
        <f>IF(N92="snížená",J92,0)</f>
        <v>0</v>
      </c>
      <c r="BG92" s="232">
        <f>IF(N92="zákl. přenesená",J92,0)</f>
        <v>0</v>
      </c>
      <c r="BH92" s="232">
        <f>IF(N92="sníž. přenesená",J92,0)</f>
        <v>0</v>
      </c>
      <c r="BI92" s="232">
        <f>IF(N92="nulová",J92,0)</f>
        <v>0</v>
      </c>
      <c r="BJ92" s="23" t="s">
        <v>25</v>
      </c>
      <c r="BK92" s="232">
        <f>ROUND(I92*H92,2)</f>
        <v>0</v>
      </c>
      <c r="BL92" s="23" t="s">
        <v>173</v>
      </c>
      <c r="BM92" s="23" t="s">
        <v>948</v>
      </c>
    </row>
    <row r="93" spans="2:47" s="1" customFormat="1" ht="13.5">
      <c r="B93" s="46"/>
      <c r="C93" s="74"/>
      <c r="D93" s="233" t="s">
        <v>175</v>
      </c>
      <c r="E93" s="74"/>
      <c r="F93" s="234" t="s">
        <v>193</v>
      </c>
      <c r="G93" s="74"/>
      <c r="H93" s="74"/>
      <c r="I93" s="191"/>
      <c r="J93" s="74"/>
      <c r="K93" s="74"/>
      <c r="L93" s="72"/>
      <c r="M93" s="235"/>
      <c r="N93" s="47"/>
      <c r="O93" s="47"/>
      <c r="P93" s="47"/>
      <c r="Q93" s="47"/>
      <c r="R93" s="47"/>
      <c r="S93" s="47"/>
      <c r="T93" s="95"/>
      <c r="AT93" s="23" t="s">
        <v>175</v>
      </c>
      <c r="AU93" s="23" t="s">
        <v>95</v>
      </c>
    </row>
    <row r="94" spans="2:47" s="1" customFormat="1" ht="13.5">
      <c r="B94" s="46"/>
      <c r="C94" s="74"/>
      <c r="D94" s="233" t="s">
        <v>194</v>
      </c>
      <c r="E94" s="74"/>
      <c r="F94" s="234" t="s">
        <v>195</v>
      </c>
      <c r="G94" s="74"/>
      <c r="H94" s="74"/>
      <c r="I94" s="191"/>
      <c r="J94" s="74"/>
      <c r="K94" s="74"/>
      <c r="L94" s="72"/>
      <c r="M94" s="235"/>
      <c r="N94" s="47"/>
      <c r="O94" s="47"/>
      <c r="P94" s="47"/>
      <c r="Q94" s="47"/>
      <c r="R94" s="47"/>
      <c r="S94" s="47"/>
      <c r="T94" s="95"/>
      <c r="AT94" s="23" t="s">
        <v>194</v>
      </c>
      <c r="AU94" s="23" t="s">
        <v>95</v>
      </c>
    </row>
    <row r="95" spans="2:51" s="11" customFormat="1" ht="13.5">
      <c r="B95" s="236"/>
      <c r="C95" s="237"/>
      <c r="D95" s="233" t="s">
        <v>177</v>
      </c>
      <c r="E95" s="238" t="s">
        <v>84</v>
      </c>
      <c r="F95" s="239" t="s">
        <v>949</v>
      </c>
      <c r="G95" s="237"/>
      <c r="H95" s="240">
        <v>148.5</v>
      </c>
      <c r="I95" s="241"/>
      <c r="J95" s="237"/>
      <c r="K95" s="237"/>
      <c r="L95" s="242"/>
      <c r="M95" s="243"/>
      <c r="N95" s="244"/>
      <c r="O95" s="244"/>
      <c r="P95" s="244"/>
      <c r="Q95" s="244"/>
      <c r="R95" s="244"/>
      <c r="S95" s="244"/>
      <c r="T95" s="245"/>
      <c r="AT95" s="246" t="s">
        <v>177</v>
      </c>
      <c r="AU95" s="246" t="s">
        <v>95</v>
      </c>
      <c r="AV95" s="11" t="s">
        <v>95</v>
      </c>
      <c r="AW95" s="11" t="s">
        <v>48</v>
      </c>
      <c r="AX95" s="11" t="s">
        <v>25</v>
      </c>
      <c r="AY95" s="246" t="s">
        <v>166</v>
      </c>
    </row>
    <row r="96" spans="2:65" s="1" customFormat="1" ht="25.5" customHeight="1">
      <c r="B96" s="46"/>
      <c r="C96" s="247" t="s">
        <v>183</v>
      </c>
      <c r="D96" s="247" t="s">
        <v>197</v>
      </c>
      <c r="E96" s="248" t="s">
        <v>252</v>
      </c>
      <c r="F96" s="249" t="s">
        <v>199</v>
      </c>
      <c r="G96" s="250" t="s">
        <v>171</v>
      </c>
      <c r="H96" s="251">
        <v>148.5</v>
      </c>
      <c r="I96" s="252"/>
      <c r="J96" s="253">
        <f>ROUND(I96*H96,2)</f>
        <v>0</v>
      </c>
      <c r="K96" s="249" t="s">
        <v>84</v>
      </c>
      <c r="L96" s="254"/>
      <c r="M96" s="255" t="s">
        <v>84</v>
      </c>
      <c r="N96" s="256" t="s">
        <v>56</v>
      </c>
      <c r="O96" s="47"/>
      <c r="P96" s="230">
        <f>O96*H96</f>
        <v>0</v>
      </c>
      <c r="Q96" s="230">
        <v>0</v>
      </c>
      <c r="R96" s="230">
        <f>Q96*H96</f>
        <v>0</v>
      </c>
      <c r="S96" s="230">
        <v>0</v>
      </c>
      <c r="T96" s="231">
        <f>S96*H96</f>
        <v>0</v>
      </c>
      <c r="AR96" s="23" t="s">
        <v>200</v>
      </c>
      <c r="AT96" s="23" t="s">
        <v>197</v>
      </c>
      <c r="AU96" s="23" t="s">
        <v>95</v>
      </c>
      <c r="AY96" s="23" t="s">
        <v>166</v>
      </c>
      <c r="BE96" s="232">
        <f>IF(N96="základní",J96,0)</f>
        <v>0</v>
      </c>
      <c r="BF96" s="232">
        <f>IF(N96="snížená",J96,0)</f>
        <v>0</v>
      </c>
      <c r="BG96" s="232">
        <f>IF(N96="zákl. přenesená",J96,0)</f>
        <v>0</v>
      </c>
      <c r="BH96" s="232">
        <f>IF(N96="sníž. přenesená",J96,0)</f>
        <v>0</v>
      </c>
      <c r="BI96" s="232">
        <f>IF(N96="nulová",J96,0)</f>
        <v>0</v>
      </c>
      <c r="BJ96" s="23" t="s">
        <v>25</v>
      </c>
      <c r="BK96" s="232">
        <f>ROUND(I96*H96,2)</f>
        <v>0</v>
      </c>
      <c r="BL96" s="23" t="s">
        <v>173</v>
      </c>
      <c r="BM96" s="23" t="s">
        <v>950</v>
      </c>
    </row>
    <row r="97" spans="2:47" s="1" customFormat="1" ht="13.5">
      <c r="B97" s="46"/>
      <c r="C97" s="74"/>
      <c r="D97" s="233" t="s">
        <v>194</v>
      </c>
      <c r="E97" s="74"/>
      <c r="F97" s="234" t="s">
        <v>202</v>
      </c>
      <c r="G97" s="74"/>
      <c r="H97" s="74"/>
      <c r="I97" s="191"/>
      <c r="J97" s="74"/>
      <c r="K97" s="74"/>
      <c r="L97" s="72"/>
      <c r="M97" s="235"/>
      <c r="N97" s="47"/>
      <c r="O97" s="47"/>
      <c r="P97" s="47"/>
      <c r="Q97" s="47"/>
      <c r="R97" s="47"/>
      <c r="S97" s="47"/>
      <c r="T97" s="95"/>
      <c r="AT97" s="23" t="s">
        <v>194</v>
      </c>
      <c r="AU97" s="23" t="s">
        <v>95</v>
      </c>
    </row>
    <row r="98" spans="2:51" s="11" customFormat="1" ht="13.5">
      <c r="B98" s="236"/>
      <c r="C98" s="237"/>
      <c r="D98" s="233" t="s">
        <v>177</v>
      </c>
      <c r="E98" s="238" t="s">
        <v>84</v>
      </c>
      <c r="F98" s="239" t="s">
        <v>951</v>
      </c>
      <c r="G98" s="237"/>
      <c r="H98" s="240">
        <v>148.5</v>
      </c>
      <c r="I98" s="241"/>
      <c r="J98" s="237"/>
      <c r="K98" s="237"/>
      <c r="L98" s="242"/>
      <c r="M98" s="243"/>
      <c r="N98" s="244"/>
      <c r="O98" s="244"/>
      <c r="P98" s="244"/>
      <c r="Q98" s="244"/>
      <c r="R98" s="244"/>
      <c r="S98" s="244"/>
      <c r="T98" s="245"/>
      <c r="AT98" s="246" t="s">
        <v>177</v>
      </c>
      <c r="AU98" s="246" t="s">
        <v>95</v>
      </c>
      <c r="AV98" s="11" t="s">
        <v>95</v>
      </c>
      <c r="AW98" s="11" t="s">
        <v>48</v>
      </c>
      <c r="AX98" s="11" t="s">
        <v>25</v>
      </c>
      <c r="AY98" s="246" t="s">
        <v>166</v>
      </c>
    </row>
    <row r="99" spans="2:63" s="10" customFormat="1" ht="29.85" customHeight="1">
      <c r="B99" s="205"/>
      <c r="C99" s="206"/>
      <c r="D99" s="207" t="s">
        <v>85</v>
      </c>
      <c r="E99" s="219" t="s">
        <v>204</v>
      </c>
      <c r="F99" s="219" t="s">
        <v>205</v>
      </c>
      <c r="G99" s="206"/>
      <c r="H99" s="206"/>
      <c r="I99" s="209"/>
      <c r="J99" s="220">
        <f>BK99</f>
        <v>0</v>
      </c>
      <c r="K99" s="206"/>
      <c r="L99" s="211"/>
      <c r="M99" s="212"/>
      <c r="N99" s="213"/>
      <c r="O99" s="213"/>
      <c r="P99" s="214">
        <f>SUM(P100:P114)</f>
        <v>0</v>
      </c>
      <c r="Q99" s="213"/>
      <c r="R99" s="214">
        <f>SUM(R100:R114)</f>
        <v>0</v>
      </c>
      <c r="S99" s="213"/>
      <c r="T99" s="215">
        <f>SUM(T100:T114)</f>
        <v>0</v>
      </c>
      <c r="AR99" s="216" t="s">
        <v>25</v>
      </c>
      <c r="AT99" s="217" t="s">
        <v>85</v>
      </c>
      <c r="AU99" s="217" t="s">
        <v>25</v>
      </c>
      <c r="AY99" s="216" t="s">
        <v>166</v>
      </c>
      <c r="BK99" s="218">
        <f>SUM(BK100:BK114)</f>
        <v>0</v>
      </c>
    </row>
    <row r="100" spans="2:65" s="1" customFormat="1" ht="25.5" customHeight="1">
      <c r="B100" s="46"/>
      <c r="C100" s="221" t="s">
        <v>206</v>
      </c>
      <c r="D100" s="221" t="s">
        <v>168</v>
      </c>
      <c r="E100" s="222" t="s">
        <v>207</v>
      </c>
      <c r="F100" s="223" t="s">
        <v>208</v>
      </c>
      <c r="G100" s="224" t="s">
        <v>209</v>
      </c>
      <c r="H100" s="225">
        <v>44.55</v>
      </c>
      <c r="I100" s="226"/>
      <c r="J100" s="227">
        <f>ROUND(I100*H100,2)</f>
        <v>0</v>
      </c>
      <c r="K100" s="223" t="s">
        <v>172</v>
      </c>
      <c r="L100" s="72"/>
      <c r="M100" s="228" t="s">
        <v>84</v>
      </c>
      <c r="N100" s="229" t="s">
        <v>56</v>
      </c>
      <c r="O100" s="47"/>
      <c r="P100" s="230">
        <f>O100*H100</f>
        <v>0</v>
      </c>
      <c r="Q100" s="230">
        <v>0</v>
      </c>
      <c r="R100" s="230">
        <f>Q100*H100</f>
        <v>0</v>
      </c>
      <c r="S100" s="230">
        <v>0</v>
      </c>
      <c r="T100" s="231">
        <f>S100*H100</f>
        <v>0</v>
      </c>
      <c r="AR100" s="23" t="s">
        <v>173</v>
      </c>
      <c r="AT100" s="23" t="s">
        <v>168</v>
      </c>
      <c r="AU100" s="23" t="s">
        <v>95</v>
      </c>
      <c r="AY100" s="23" t="s">
        <v>166</v>
      </c>
      <c r="BE100" s="232">
        <f>IF(N100="základní",J100,0)</f>
        <v>0</v>
      </c>
      <c r="BF100" s="232">
        <f>IF(N100="snížená",J100,0)</f>
        <v>0</v>
      </c>
      <c r="BG100" s="232">
        <f>IF(N100="zákl. přenesená",J100,0)</f>
        <v>0</v>
      </c>
      <c r="BH100" s="232">
        <f>IF(N100="sníž. přenesená",J100,0)</f>
        <v>0</v>
      </c>
      <c r="BI100" s="232">
        <f>IF(N100="nulová",J100,0)</f>
        <v>0</v>
      </c>
      <c r="BJ100" s="23" t="s">
        <v>25</v>
      </c>
      <c r="BK100" s="232">
        <f>ROUND(I100*H100,2)</f>
        <v>0</v>
      </c>
      <c r="BL100" s="23" t="s">
        <v>173</v>
      </c>
      <c r="BM100" s="23" t="s">
        <v>952</v>
      </c>
    </row>
    <row r="101" spans="2:47" s="1" customFormat="1" ht="13.5">
      <c r="B101" s="46"/>
      <c r="C101" s="74"/>
      <c r="D101" s="233" t="s">
        <v>175</v>
      </c>
      <c r="E101" s="74"/>
      <c r="F101" s="234" t="s">
        <v>211</v>
      </c>
      <c r="G101" s="74"/>
      <c r="H101" s="74"/>
      <c r="I101" s="191"/>
      <c r="J101" s="74"/>
      <c r="K101" s="74"/>
      <c r="L101" s="72"/>
      <c r="M101" s="235"/>
      <c r="N101" s="47"/>
      <c r="O101" s="47"/>
      <c r="P101" s="47"/>
      <c r="Q101" s="47"/>
      <c r="R101" s="47"/>
      <c r="S101" s="47"/>
      <c r="T101" s="95"/>
      <c r="AT101" s="23" t="s">
        <v>175</v>
      </c>
      <c r="AU101" s="23" t="s">
        <v>95</v>
      </c>
    </row>
    <row r="102" spans="2:51" s="11" customFormat="1" ht="13.5">
      <c r="B102" s="236"/>
      <c r="C102" s="237"/>
      <c r="D102" s="233" t="s">
        <v>177</v>
      </c>
      <c r="E102" s="238" t="s">
        <v>84</v>
      </c>
      <c r="F102" s="239" t="s">
        <v>953</v>
      </c>
      <c r="G102" s="237"/>
      <c r="H102" s="240">
        <v>44.55</v>
      </c>
      <c r="I102" s="241"/>
      <c r="J102" s="237"/>
      <c r="K102" s="237"/>
      <c r="L102" s="242"/>
      <c r="M102" s="243"/>
      <c r="N102" s="244"/>
      <c r="O102" s="244"/>
      <c r="P102" s="244"/>
      <c r="Q102" s="244"/>
      <c r="R102" s="244"/>
      <c r="S102" s="244"/>
      <c r="T102" s="245"/>
      <c r="AT102" s="246" t="s">
        <v>177</v>
      </c>
      <c r="AU102" s="246" t="s">
        <v>95</v>
      </c>
      <c r="AV102" s="11" t="s">
        <v>95</v>
      </c>
      <c r="AW102" s="11" t="s">
        <v>48</v>
      </c>
      <c r="AX102" s="11" t="s">
        <v>25</v>
      </c>
      <c r="AY102" s="246" t="s">
        <v>166</v>
      </c>
    </row>
    <row r="103" spans="2:65" s="1" customFormat="1" ht="25.5" customHeight="1">
      <c r="B103" s="46"/>
      <c r="C103" s="221" t="s">
        <v>213</v>
      </c>
      <c r="D103" s="221" t="s">
        <v>168</v>
      </c>
      <c r="E103" s="222" t="s">
        <v>214</v>
      </c>
      <c r="F103" s="223" t="s">
        <v>215</v>
      </c>
      <c r="G103" s="224" t="s">
        <v>209</v>
      </c>
      <c r="H103" s="225">
        <v>1069.2</v>
      </c>
      <c r="I103" s="226"/>
      <c r="J103" s="227">
        <f>ROUND(I103*H103,2)</f>
        <v>0</v>
      </c>
      <c r="K103" s="223" t="s">
        <v>172</v>
      </c>
      <c r="L103" s="72"/>
      <c r="M103" s="228" t="s">
        <v>84</v>
      </c>
      <c r="N103" s="229" t="s">
        <v>56</v>
      </c>
      <c r="O103" s="47"/>
      <c r="P103" s="230">
        <f>O103*H103</f>
        <v>0</v>
      </c>
      <c r="Q103" s="230">
        <v>0</v>
      </c>
      <c r="R103" s="230">
        <f>Q103*H103</f>
        <v>0</v>
      </c>
      <c r="S103" s="230">
        <v>0</v>
      </c>
      <c r="T103" s="231">
        <f>S103*H103</f>
        <v>0</v>
      </c>
      <c r="AR103" s="23" t="s">
        <v>173</v>
      </c>
      <c r="AT103" s="23" t="s">
        <v>168</v>
      </c>
      <c r="AU103" s="23" t="s">
        <v>95</v>
      </c>
      <c r="AY103" s="23" t="s">
        <v>166</v>
      </c>
      <c r="BE103" s="232">
        <f>IF(N103="základní",J103,0)</f>
        <v>0</v>
      </c>
      <c r="BF103" s="232">
        <f>IF(N103="snížená",J103,0)</f>
        <v>0</v>
      </c>
      <c r="BG103" s="232">
        <f>IF(N103="zákl. přenesená",J103,0)</f>
        <v>0</v>
      </c>
      <c r="BH103" s="232">
        <f>IF(N103="sníž. přenesená",J103,0)</f>
        <v>0</v>
      </c>
      <c r="BI103" s="232">
        <f>IF(N103="nulová",J103,0)</f>
        <v>0</v>
      </c>
      <c r="BJ103" s="23" t="s">
        <v>25</v>
      </c>
      <c r="BK103" s="232">
        <f>ROUND(I103*H103,2)</f>
        <v>0</v>
      </c>
      <c r="BL103" s="23" t="s">
        <v>173</v>
      </c>
      <c r="BM103" s="23" t="s">
        <v>954</v>
      </c>
    </row>
    <row r="104" spans="2:47" s="1" customFormat="1" ht="13.5">
      <c r="B104" s="46"/>
      <c r="C104" s="74"/>
      <c r="D104" s="233" t="s">
        <v>175</v>
      </c>
      <c r="E104" s="74"/>
      <c r="F104" s="234" t="s">
        <v>211</v>
      </c>
      <c r="G104" s="74"/>
      <c r="H104" s="74"/>
      <c r="I104" s="191"/>
      <c r="J104" s="74"/>
      <c r="K104" s="74"/>
      <c r="L104" s="72"/>
      <c r="M104" s="235"/>
      <c r="N104" s="47"/>
      <c r="O104" s="47"/>
      <c r="P104" s="47"/>
      <c r="Q104" s="47"/>
      <c r="R104" s="47"/>
      <c r="S104" s="47"/>
      <c r="T104" s="95"/>
      <c r="AT104" s="23" t="s">
        <v>175</v>
      </c>
      <c r="AU104" s="23" t="s">
        <v>95</v>
      </c>
    </row>
    <row r="105" spans="2:51" s="11" customFormat="1" ht="13.5">
      <c r="B105" s="236"/>
      <c r="C105" s="237"/>
      <c r="D105" s="233" t="s">
        <v>177</v>
      </c>
      <c r="E105" s="238" t="s">
        <v>84</v>
      </c>
      <c r="F105" s="239" t="s">
        <v>955</v>
      </c>
      <c r="G105" s="237"/>
      <c r="H105" s="240">
        <v>1069.2</v>
      </c>
      <c r="I105" s="241"/>
      <c r="J105" s="237"/>
      <c r="K105" s="237"/>
      <c r="L105" s="242"/>
      <c r="M105" s="243"/>
      <c r="N105" s="244"/>
      <c r="O105" s="244"/>
      <c r="P105" s="244"/>
      <c r="Q105" s="244"/>
      <c r="R105" s="244"/>
      <c r="S105" s="244"/>
      <c r="T105" s="245"/>
      <c r="AT105" s="246" t="s">
        <v>177</v>
      </c>
      <c r="AU105" s="246" t="s">
        <v>95</v>
      </c>
      <c r="AV105" s="11" t="s">
        <v>95</v>
      </c>
      <c r="AW105" s="11" t="s">
        <v>48</v>
      </c>
      <c r="AX105" s="11" t="s">
        <v>25</v>
      </c>
      <c r="AY105" s="246" t="s">
        <v>166</v>
      </c>
    </row>
    <row r="106" spans="2:65" s="1" customFormat="1" ht="25.5" customHeight="1">
      <c r="B106" s="46"/>
      <c r="C106" s="221" t="s">
        <v>200</v>
      </c>
      <c r="D106" s="221" t="s">
        <v>168</v>
      </c>
      <c r="E106" s="222" t="s">
        <v>218</v>
      </c>
      <c r="F106" s="223" t="s">
        <v>219</v>
      </c>
      <c r="G106" s="224" t="s">
        <v>209</v>
      </c>
      <c r="H106" s="225">
        <v>60.588</v>
      </c>
      <c r="I106" s="226"/>
      <c r="J106" s="227">
        <f>ROUND(I106*H106,2)</f>
        <v>0</v>
      </c>
      <c r="K106" s="223" t="s">
        <v>172</v>
      </c>
      <c r="L106" s="72"/>
      <c r="M106" s="228" t="s">
        <v>84</v>
      </c>
      <c r="N106" s="229" t="s">
        <v>56</v>
      </c>
      <c r="O106" s="47"/>
      <c r="P106" s="230">
        <f>O106*H106</f>
        <v>0</v>
      </c>
      <c r="Q106" s="230">
        <v>0</v>
      </c>
      <c r="R106" s="230">
        <f>Q106*H106</f>
        <v>0</v>
      </c>
      <c r="S106" s="230">
        <v>0</v>
      </c>
      <c r="T106" s="231">
        <f>S106*H106</f>
        <v>0</v>
      </c>
      <c r="AR106" s="23" t="s">
        <v>173</v>
      </c>
      <c r="AT106" s="23" t="s">
        <v>168</v>
      </c>
      <c r="AU106" s="23" t="s">
        <v>95</v>
      </c>
      <c r="AY106" s="23" t="s">
        <v>166</v>
      </c>
      <c r="BE106" s="232">
        <f>IF(N106="základní",J106,0)</f>
        <v>0</v>
      </c>
      <c r="BF106" s="232">
        <f>IF(N106="snížená",J106,0)</f>
        <v>0</v>
      </c>
      <c r="BG106" s="232">
        <f>IF(N106="zákl. přenesená",J106,0)</f>
        <v>0</v>
      </c>
      <c r="BH106" s="232">
        <f>IF(N106="sníž. přenesená",J106,0)</f>
        <v>0</v>
      </c>
      <c r="BI106" s="232">
        <f>IF(N106="nulová",J106,0)</f>
        <v>0</v>
      </c>
      <c r="BJ106" s="23" t="s">
        <v>25</v>
      </c>
      <c r="BK106" s="232">
        <f>ROUND(I106*H106,2)</f>
        <v>0</v>
      </c>
      <c r="BL106" s="23" t="s">
        <v>173</v>
      </c>
      <c r="BM106" s="23" t="s">
        <v>956</v>
      </c>
    </row>
    <row r="107" spans="2:47" s="1" customFormat="1" ht="13.5">
      <c r="B107" s="46"/>
      <c r="C107" s="74"/>
      <c r="D107" s="233" t="s">
        <v>175</v>
      </c>
      <c r="E107" s="74"/>
      <c r="F107" s="234" t="s">
        <v>221</v>
      </c>
      <c r="G107" s="74"/>
      <c r="H107" s="74"/>
      <c r="I107" s="191"/>
      <c r="J107" s="74"/>
      <c r="K107" s="74"/>
      <c r="L107" s="72"/>
      <c r="M107" s="235"/>
      <c r="N107" s="47"/>
      <c r="O107" s="47"/>
      <c r="P107" s="47"/>
      <c r="Q107" s="47"/>
      <c r="R107" s="47"/>
      <c r="S107" s="47"/>
      <c r="T107" s="95"/>
      <c r="AT107" s="23" t="s">
        <v>175</v>
      </c>
      <c r="AU107" s="23" t="s">
        <v>95</v>
      </c>
    </row>
    <row r="108" spans="2:51" s="11" customFormat="1" ht="13.5">
      <c r="B108" s="236"/>
      <c r="C108" s="237"/>
      <c r="D108" s="233" t="s">
        <v>177</v>
      </c>
      <c r="E108" s="238" t="s">
        <v>84</v>
      </c>
      <c r="F108" s="239" t="s">
        <v>957</v>
      </c>
      <c r="G108" s="237"/>
      <c r="H108" s="240">
        <v>60.588</v>
      </c>
      <c r="I108" s="241"/>
      <c r="J108" s="237"/>
      <c r="K108" s="237"/>
      <c r="L108" s="242"/>
      <c r="M108" s="243"/>
      <c r="N108" s="244"/>
      <c r="O108" s="244"/>
      <c r="P108" s="244"/>
      <c r="Q108" s="244"/>
      <c r="R108" s="244"/>
      <c r="S108" s="244"/>
      <c r="T108" s="245"/>
      <c r="AT108" s="246" t="s">
        <v>177</v>
      </c>
      <c r="AU108" s="246" t="s">
        <v>95</v>
      </c>
      <c r="AV108" s="11" t="s">
        <v>95</v>
      </c>
      <c r="AW108" s="11" t="s">
        <v>48</v>
      </c>
      <c r="AX108" s="11" t="s">
        <v>25</v>
      </c>
      <c r="AY108" s="246" t="s">
        <v>166</v>
      </c>
    </row>
    <row r="109" spans="2:65" s="1" customFormat="1" ht="38.25" customHeight="1">
      <c r="B109" s="46"/>
      <c r="C109" s="221" t="s">
        <v>223</v>
      </c>
      <c r="D109" s="221" t="s">
        <v>168</v>
      </c>
      <c r="E109" s="222" t="s">
        <v>224</v>
      </c>
      <c r="F109" s="223" t="s">
        <v>225</v>
      </c>
      <c r="G109" s="224" t="s">
        <v>209</v>
      </c>
      <c r="H109" s="225">
        <v>1454.112</v>
      </c>
      <c r="I109" s="226"/>
      <c r="J109" s="227">
        <f>ROUND(I109*H109,2)</f>
        <v>0</v>
      </c>
      <c r="K109" s="223" t="s">
        <v>172</v>
      </c>
      <c r="L109" s="72"/>
      <c r="M109" s="228" t="s">
        <v>84</v>
      </c>
      <c r="N109" s="229" t="s">
        <v>56</v>
      </c>
      <c r="O109" s="47"/>
      <c r="P109" s="230">
        <f>O109*H109</f>
        <v>0</v>
      </c>
      <c r="Q109" s="230">
        <v>0</v>
      </c>
      <c r="R109" s="230">
        <f>Q109*H109</f>
        <v>0</v>
      </c>
      <c r="S109" s="230">
        <v>0</v>
      </c>
      <c r="T109" s="231">
        <f>S109*H109</f>
        <v>0</v>
      </c>
      <c r="AR109" s="23" t="s">
        <v>173</v>
      </c>
      <c r="AT109" s="23" t="s">
        <v>168</v>
      </c>
      <c r="AU109" s="23" t="s">
        <v>95</v>
      </c>
      <c r="AY109" s="23" t="s">
        <v>166</v>
      </c>
      <c r="BE109" s="232">
        <f>IF(N109="základní",J109,0)</f>
        <v>0</v>
      </c>
      <c r="BF109" s="232">
        <f>IF(N109="snížená",J109,0)</f>
        <v>0</v>
      </c>
      <c r="BG109" s="232">
        <f>IF(N109="zákl. přenesená",J109,0)</f>
        <v>0</v>
      </c>
      <c r="BH109" s="232">
        <f>IF(N109="sníž. přenesená",J109,0)</f>
        <v>0</v>
      </c>
      <c r="BI109" s="232">
        <f>IF(N109="nulová",J109,0)</f>
        <v>0</v>
      </c>
      <c r="BJ109" s="23" t="s">
        <v>25</v>
      </c>
      <c r="BK109" s="232">
        <f>ROUND(I109*H109,2)</f>
        <v>0</v>
      </c>
      <c r="BL109" s="23" t="s">
        <v>173</v>
      </c>
      <c r="BM109" s="23" t="s">
        <v>958</v>
      </c>
    </row>
    <row r="110" spans="2:47" s="1" customFormat="1" ht="13.5">
      <c r="B110" s="46"/>
      <c r="C110" s="74"/>
      <c r="D110" s="233" t="s">
        <v>175</v>
      </c>
      <c r="E110" s="74"/>
      <c r="F110" s="234" t="s">
        <v>221</v>
      </c>
      <c r="G110" s="74"/>
      <c r="H110" s="74"/>
      <c r="I110" s="191"/>
      <c r="J110" s="74"/>
      <c r="K110" s="74"/>
      <c r="L110" s="72"/>
      <c r="M110" s="235"/>
      <c r="N110" s="47"/>
      <c r="O110" s="47"/>
      <c r="P110" s="47"/>
      <c r="Q110" s="47"/>
      <c r="R110" s="47"/>
      <c r="S110" s="47"/>
      <c r="T110" s="95"/>
      <c r="AT110" s="23" t="s">
        <v>175</v>
      </c>
      <c r="AU110" s="23" t="s">
        <v>95</v>
      </c>
    </row>
    <row r="111" spans="2:51" s="11" customFormat="1" ht="13.5">
      <c r="B111" s="236"/>
      <c r="C111" s="237"/>
      <c r="D111" s="233" t="s">
        <v>177</v>
      </c>
      <c r="E111" s="238" t="s">
        <v>84</v>
      </c>
      <c r="F111" s="239" t="s">
        <v>959</v>
      </c>
      <c r="G111" s="237"/>
      <c r="H111" s="240">
        <v>1454.112</v>
      </c>
      <c r="I111" s="241"/>
      <c r="J111" s="237"/>
      <c r="K111" s="237"/>
      <c r="L111" s="242"/>
      <c r="M111" s="243"/>
      <c r="N111" s="244"/>
      <c r="O111" s="244"/>
      <c r="P111" s="244"/>
      <c r="Q111" s="244"/>
      <c r="R111" s="244"/>
      <c r="S111" s="244"/>
      <c r="T111" s="245"/>
      <c r="AT111" s="246" t="s">
        <v>177</v>
      </c>
      <c r="AU111" s="246" t="s">
        <v>95</v>
      </c>
      <c r="AV111" s="11" t="s">
        <v>95</v>
      </c>
      <c r="AW111" s="11" t="s">
        <v>48</v>
      </c>
      <c r="AX111" s="11" t="s">
        <v>25</v>
      </c>
      <c r="AY111" s="246" t="s">
        <v>166</v>
      </c>
    </row>
    <row r="112" spans="2:65" s="1" customFormat="1" ht="25.5" customHeight="1">
      <c r="B112" s="46"/>
      <c r="C112" s="221" t="s">
        <v>30</v>
      </c>
      <c r="D112" s="221" t="s">
        <v>168</v>
      </c>
      <c r="E112" s="222" t="s">
        <v>228</v>
      </c>
      <c r="F112" s="223" t="s">
        <v>229</v>
      </c>
      <c r="G112" s="224" t="s">
        <v>209</v>
      </c>
      <c r="H112" s="225">
        <v>44.55</v>
      </c>
      <c r="I112" s="226"/>
      <c r="J112" s="227">
        <f>ROUND(I112*H112,2)</f>
        <v>0</v>
      </c>
      <c r="K112" s="223" t="s">
        <v>172</v>
      </c>
      <c r="L112" s="72"/>
      <c r="M112" s="228" t="s">
        <v>84</v>
      </c>
      <c r="N112" s="229" t="s">
        <v>56</v>
      </c>
      <c r="O112" s="47"/>
      <c r="P112" s="230">
        <f>O112*H112</f>
        <v>0</v>
      </c>
      <c r="Q112" s="230">
        <v>0</v>
      </c>
      <c r="R112" s="230">
        <f>Q112*H112</f>
        <v>0</v>
      </c>
      <c r="S112" s="230">
        <v>0</v>
      </c>
      <c r="T112" s="231">
        <f>S112*H112</f>
        <v>0</v>
      </c>
      <c r="AR112" s="23" t="s">
        <v>173</v>
      </c>
      <c r="AT112" s="23" t="s">
        <v>168</v>
      </c>
      <c r="AU112" s="23" t="s">
        <v>95</v>
      </c>
      <c r="AY112" s="23" t="s">
        <v>166</v>
      </c>
      <c r="BE112" s="232">
        <f>IF(N112="základní",J112,0)</f>
        <v>0</v>
      </c>
      <c r="BF112" s="232">
        <f>IF(N112="snížená",J112,0)</f>
        <v>0</v>
      </c>
      <c r="BG112" s="232">
        <f>IF(N112="zákl. přenesená",J112,0)</f>
        <v>0</v>
      </c>
      <c r="BH112" s="232">
        <f>IF(N112="sníž. přenesená",J112,0)</f>
        <v>0</v>
      </c>
      <c r="BI112" s="232">
        <f>IF(N112="nulová",J112,0)</f>
        <v>0</v>
      </c>
      <c r="BJ112" s="23" t="s">
        <v>25</v>
      </c>
      <c r="BK112" s="232">
        <f>ROUND(I112*H112,2)</f>
        <v>0</v>
      </c>
      <c r="BL112" s="23" t="s">
        <v>173</v>
      </c>
      <c r="BM112" s="23" t="s">
        <v>960</v>
      </c>
    </row>
    <row r="113" spans="2:47" s="1" customFormat="1" ht="13.5">
      <c r="B113" s="46"/>
      <c r="C113" s="74"/>
      <c r="D113" s="233" t="s">
        <v>175</v>
      </c>
      <c r="E113" s="74"/>
      <c r="F113" s="234" t="s">
        <v>231</v>
      </c>
      <c r="G113" s="74"/>
      <c r="H113" s="74"/>
      <c r="I113" s="191"/>
      <c r="J113" s="74"/>
      <c r="K113" s="74"/>
      <c r="L113" s="72"/>
      <c r="M113" s="235"/>
      <c r="N113" s="47"/>
      <c r="O113" s="47"/>
      <c r="P113" s="47"/>
      <c r="Q113" s="47"/>
      <c r="R113" s="47"/>
      <c r="S113" s="47"/>
      <c r="T113" s="95"/>
      <c r="AT113" s="23" t="s">
        <v>175</v>
      </c>
      <c r="AU113" s="23" t="s">
        <v>95</v>
      </c>
    </row>
    <row r="114" spans="2:51" s="11" customFormat="1" ht="13.5">
      <c r="B114" s="236"/>
      <c r="C114" s="237"/>
      <c r="D114" s="233" t="s">
        <v>177</v>
      </c>
      <c r="E114" s="238" t="s">
        <v>84</v>
      </c>
      <c r="F114" s="239" t="s">
        <v>953</v>
      </c>
      <c r="G114" s="237"/>
      <c r="H114" s="240">
        <v>44.55</v>
      </c>
      <c r="I114" s="241"/>
      <c r="J114" s="237"/>
      <c r="K114" s="237"/>
      <c r="L114" s="242"/>
      <c r="M114" s="287"/>
      <c r="N114" s="288"/>
      <c r="O114" s="288"/>
      <c r="P114" s="288"/>
      <c r="Q114" s="288"/>
      <c r="R114" s="288"/>
      <c r="S114" s="288"/>
      <c r="T114" s="289"/>
      <c r="AT114" s="246" t="s">
        <v>177</v>
      </c>
      <c r="AU114" s="246" t="s">
        <v>95</v>
      </c>
      <c r="AV114" s="11" t="s">
        <v>95</v>
      </c>
      <c r="AW114" s="11" t="s">
        <v>48</v>
      </c>
      <c r="AX114" s="11" t="s">
        <v>25</v>
      </c>
      <c r="AY114" s="246" t="s">
        <v>166</v>
      </c>
    </row>
    <row r="115" spans="2:12" s="1" customFormat="1" ht="6.95" customHeight="1">
      <c r="B115" s="67"/>
      <c r="C115" s="68"/>
      <c r="D115" s="68"/>
      <c r="E115" s="68"/>
      <c r="F115" s="68"/>
      <c r="G115" s="68"/>
      <c r="H115" s="68"/>
      <c r="I115" s="166"/>
      <c r="J115" s="68"/>
      <c r="K115" s="68"/>
      <c r="L115" s="72"/>
    </row>
  </sheetData>
  <sheetProtection password="CC35" sheet="1" objects="1" scenarios="1" formatColumns="0" formatRows="0" autoFilter="0"/>
  <autoFilter ref="C79:K114"/>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7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122</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961</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ROUND(J84,2)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ROUND(SUM(BE84:BE274),2)</f>
        <v>0</v>
      </c>
      <c r="G30" s="47"/>
      <c r="H30" s="47"/>
      <c r="I30" s="158">
        <v>0.21</v>
      </c>
      <c r="J30" s="157">
        <f>ROUND(ROUND((SUM(BE84:BE274)),2)*I30,2)</f>
        <v>0</v>
      </c>
      <c r="K30" s="51"/>
    </row>
    <row r="31" spans="2:11" s="1" customFormat="1" ht="14.4" customHeight="1">
      <c r="B31" s="46"/>
      <c r="C31" s="47"/>
      <c r="D31" s="47"/>
      <c r="E31" s="55" t="s">
        <v>57</v>
      </c>
      <c r="F31" s="157">
        <f>ROUND(SUM(BF84:BF274),2)</f>
        <v>0</v>
      </c>
      <c r="G31" s="47"/>
      <c r="H31" s="47"/>
      <c r="I31" s="158">
        <v>0.15</v>
      </c>
      <c r="J31" s="157">
        <f>ROUND(ROUND((SUM(BF84:BF274)),2)*I31,2)</f>
        <v>0</v>
      </c>
      <c r="K31" s="51"/>
    </row>
    <row r="32" spans="2:11" s="1" customFormat="1" ht="14.4" customHeight="1" hidden="1">
      <c r="B32" s="46"/>
      <c r="C32" s="47"/>
      <c r="D32" s="47"/>
      <c r="E32" s="55" t="s">
        <v>58</v>
      </c>
      <c r="F32" s="157">
        <f>ROUND(SUM(BG84:BG274),2)</f>
        <v>0</v>
      </c>
      <c r="G32" s="47"/>
      <c r="H32" s="47"/>
      <c r="I32" s="158">
        <v>0.21</v>
      </c>
      <c r="J32" s="157">
        <v>0</v>
      </c>
      <c r="K32" s="51"/>
    </row>
    <row r="33" spans="2:11" s="1" customFormat="1" ht="14.4" customHeight="1" hidden="1">
      <c r="B33" s="46"/>
      <c r="C33" s="47"/>
      <c r="D33" s="47"/>
      <c r="E33" s="55" t="s">
        <v>59</v>
      </c>
      <c r="F33" s="157">
        <f>ROUND(SUM(BH84:BH274),2)</f>
        <v>0</v>
      </c>
      <c r="G33" s="47"/>
      <c r="H33" s="47"/>
      <c r="I33" s="158">
        <v>0.15</v>
      </c>
      <c r="J33" s="157">
        <v>0</v>
      </c>
      <c r="K33" s="51"/>
    </row>
    <row r="34" spans="2:11" s="1" customFormat="1" ht="14.4" customHeight="1" hidden="1">
      <c r="B34" s="46"/>
      <c r="C34" s="47"/>
      <c r="D34" s="47"/>
      <c r="E34" s="55" t="s">
        <v>60</v>
      </c>
      <c r="F34" s="157">
        <f>ROUND(SUM(BI84:BI274),2)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310 - Úprava kanalizace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J84</f>
        <v>0</v>
      </c>
      <c r="K56" s="51"/>
      <c r="AU56" s="23" t="s">
        <v>144</v>
      </c>
    </row>
    <row r="57" spans="2:11" s="7" customFormat="1" ht="24.95" customHeight="1">
      <c r="B57" s="177"/>
      <c r="C57" s="178"/>
      <c r="D57" s="179" t="s">
        <v>145</v>
      </c>
      <c r="E57" s="180"/>
      <c r="F57" s="180"/>
      <c r="G57" s="180"/>
      <c r="H57" s="180"/>
      <c r="I57" s="181"/>
      <c r="J57" s="182">
        <f>J85</f>
        <v>0</v>
      </c>
      <c r="K57" s="183"/>
    </row>
    <row r="58" spans="2:11" s="8" customFormat="1" ht="19.9" customHeight="1">
      <c r="B58" s="184"/>
      <c r="C58" s="185"/>
      <c r="D58" s="186" t="s">
        <v>146</v>
      </c>
      <c r="E58" s="187"/>
      <c r="F58" s="187"/>
      <c r="G58" s="187"/>
      <c r="H58" s="187"/>
      <c r="I58" s="188"/>
      <c r="J58" s="189">
        <f>J86</f>
        <v>0</v>
      </c>
      <c r="K58" s="190"/>
    </row>
    <row r="59" spans="2:11" s="8" customFormat="1" ht="19.9" customHeight="1">
      <c r="B59" s="184"/>
      <c r="C59" s="185"/>
      <c r="D59" s="186" t="s">
        <v>593</v>
      </c>
      <c r="E59" s="187"/>
      <c r="F59" s="187"/>
      <c r="G59" s="187"/>
      <c r="H59" s="187"/>
      <c r="I59" s="188"/>
      <c r="J59" s="189">
        <f>J138</f>
        <v>0</v>
      </c>
      <c r="K59" s="190"/>
    </row>
    <row r="60" spans="2:11" s="8" customFormat="1" ht="19.9" customHeight="1">
      <c r="B60" s="184"/>
      <c r="C60" s="185"/>
      <c r="D60" s="186" t="s">
        <v>962</v>
      </c>
      <c r="E60" s="187"/>
      <c r="F60" s="187"/>
      <c r="G60" s="187"/>
      <c r="H60" s="187"/>
      <c r="I60" s="188"/>
      <c r="J60" s="189">
        <f>J147</f>
        <v>0</v>
      </c>
      <c r="K60" s="190"/>
    </row>
    <row r="61" spans="2:11" s="8" customFormat="1" ht="19.9" customHeight="1">
      <c r="B61" s="184"/>
      <c r="C61" s="185"/>
      <c r="D61" s="186" t="s">
        <v>269</v>
      </c>
      <c r="E61" s="187"/>
      <c r="F61" s="187"/>
      <c r="G61" s="187"/>
      <c r="H61" s="187"/>
      <c r="I61" s="188"/>
      <c r="J61" s="189">
        <f>J167</f>
        <v>0</v>
      </c>
      <c r="K61" s="190"/>
    </row>
    <row r="62" spans="2:11" s="8" customFormat="1" ht="19.9" customHeight="1">
      <c r="B62" s="184"/>
      <c r="C62" s="185"/>
      <c r="D62" s="186" t="s">
        <v>270</v>
      </c>
      <c r="E62" s="187"/>
      <c r="F62" s="187"/>
      <c r="G62" s="187"/>
      <c r="H62" s="187"/>
      <c r="I62" s="188"/>
      <c r="J62" s="189">
        <f>J255</f>
        <v>0</v>
      </c>
      <c r="K62" s="190"/>
    </row>
    <row r="63" spans="2:11" s="8" customFormat="1" ht="19.9" customHeight="1">
      <c r="B63" s="184"/>
      <c r="C63" s="185"/>
      <c r="D63" s="186" t="s">
        <v>148</v>
      </c>
      <c r="E63" s="187"/>
      <c r="F63" s="187"/>
      <c r="G63" s="187"/>
      <c r="H63" s="187"/>
      <c r="I63" s="188"/>
      <c r="J63" s="189">
        <f>J259</f>
        <v>0</v>
      </c>
      <c r="K63" s="190"/>
    </row>
    <row r="64" spans="2:11" s="8" customFormat="1" ht="19.9" customHeight="1">
      <c r="B64" s="184"/>
      <c r="C64" s="185"/>
      <c r="D64" s="186" t="s">
        <v>149</v>
      </c>
      <c r="E64" s="187"/>
      <c r="F64" s="187"/>
      <c r="G64" s="187"/>
      <c r="H64" s="187"/>
      <c r="I64" s="188"/>
      <c r="J64" s="189">
        <f>J272</f>
        <v>0</v>
      </c>
      <c r="K64" s="190"/>
    </row>
    <row r="65" spans="2:11" s="1" customFormat="1" ht="21.8" customHeight="1">
      <c r="B65" s="46"/>
      <c r="C65" s="47"/>
      <c r="D65" s="47"/>
      <c r="E65" s="47"/>
      <c r="F65" s="47"/>
      <c r="G65" s="47"/>
      <c r="H65" s="47"/>
      <c r="I65" s="144"/>
      <c r="J65" s="47"/>
      <c r="K65" s="51"/>
    </row>
    <row r="66" spans="2:11" s="1" customFormat="1" ht="6.95" customHeight="1">
      <c r="B66" s="67"/>
      <c r="C66" s="68"/>
      <c r="D66" s="68"/>
      <c r="E66" s="68"/>
      <c r="F66" s="68"/>
      <c r="G66" s="68"/>
      <c r="H66" s="68"/>
      <c r="I66" s="166"/>
      <c r="J66" s="68"/>
      <c r="K66" s="69"/>
    </row>
    <row r="70" spans="2:12" s="1" customFormat="1" ht="6.95" customHeight="1">
      <c r="B70" s="70"/>
      <c r="C70" s="71"/>
      <c r="D70" s="71"/>
      <c r="E70" s="71"/>
      <c r="F70" s="71"/>
      <c r="G70" s="71"/>
      <c r="H70" s="71"/>
      <c r="I70" s="169"/>
      <c r="J70" s="71"/>
      <c r="K70" s="71"/>
      <c r="L70" s="72"/>
    </row>
    <row r="71" spans="2:12" s="1" customFormat="1" ht="36.95" customHeight="1">
      <c r="B71" s="46"/>
      <c r="C71" s="73" t="s">
        <v>150</v>
      </c>
      <c r="D71" s="74"/>
      <c r="E71" s="74"/>
      <c r="F71" s="74"/>
      <c r="G71" s="74"/>
      <c r="H71" s="74"/>
      <c r="I71" s="191"/>
      <c r="J71" s="74"/>
      <c r="K71" s="74"/>
      <c r="L71" s="72"/>
    </row>
    <row r="72" spans="2:12" s="1" customFormat="1" ht="6.95" customHeight="1">
      <c r="B72" s="46"/>
      <c r="C72" s="74"/>
      <c r="D72" s="74"/>
      <c r="E72" s="74"/>
      <c r="F72" s="74"/>
      <c r="G72" s="74"/>
      <c r="H72" s="74"/>
      <c r="I72" s="191"/>
      <c r="J72" s="74"/>
      <c r="K72" s="74"/>
      <c r="L72" s="72"/>
    </row>
    <row r="73" spans="2:12" s="1" customFormat="1" ht="14.4" customHeight="1">
      <c r="B73" s="46"/>
      <c r="C73" s="76" t="s">
        <v>18</v>
      </c>
      <c r="D73" s="74"/>
      <c r="E73" s="74"/>
      <c r="F73" s="74"/>
      <c r="G73" s="74"/>
      <c r="H73" s="74"/>
      <c r="I73" s="191"/>
      <c r="J73" s="74"/>
      <c r="K73" s="74"/>
      <c r="L73" s="72"/>
    </row>
    <row r="74" spans="2:12" s="1" customFormat="1" ht="16.5" customHeight="1">
      <c r="B74" s="46"/>
      <c r="C74" s="74"/>
      <c r="D74" s="74"/>
      <c r="E74" s="192" t="str">
        <f>E7</f>
        <v>II/106 Hradišťko, rekonstrukce silnice</v>
      </c>
      <c r="F74" s="76"/>
      <c r="G74" s="76"/>
      <c r="H74" s="76"/>
      <c r="I74" s="191"/>
      <c r="J74" s="74"/>
      <c r="K74" s="74"/>
      <c r="L74" s="72"/>
    </row>
    <row r="75" spans="2:12" s="1" customFormat="1" ht="14.4" customHeight="1">
      <c r="B75" s="46"/>
      <c r="C75" s="76" t="s">
        <v>138</v>
      </c>
      <c r="D75" s="74"/>
      <c r="E75" s="74"/>
      <c r="F75" s="74"/>
      <c r="G75" s="74"/>
      <c r="H75" s="74"/>
      <c r="I75" s="191"/>
      <c r="J75" s="74"/>
      <c r="K75" s="74"/>
      <c r="L75" s="72"/>
    </row>
    <row r="76" spans="2:12" s="1" customFormat="1" ht="17.25" customHeight="1">
      <c r="B76" s="46"/>
      <c r="C76" s="74"/>
      <c r="D76" s="74"/>
      <c r="E76" s="82" t="str">
        <f>E9</f>
        <v>SO 310 - Úprava kanalizace</v>
      </c>
      <c r="F76" s="74"/>
      <c r="G76" s="74"/>
      <c r="H76" s="74"/>
      <c r="I76" s="191"/>
      <c r="J76" s="74"/>
      <c r="K76" s="74"/>
      <c r="L76" s="72"/>
    </row>
    <row r="77" spans="2:12" s="1" customFormat="1" ht="6.95" customHeight="1">
      <c r="B77" s="46"/>
      <c r="C77" s="74"/>
      <c r="D77" s="74"/>
      <c r="E77" s="74"/>
      <c r="F77" s="74"/>
      <c r="G77" s="74"/>
      <c r="H77" s="74"/>
      <c r="I77" s="191"/>
      <c r="J77" s="74"/>
      <c r="K77" s="74"/>
      <c r="L77" s="72"/>
    </row>
    <row r="78" spans="2:12" s="1" customFormat="1" ht="18" customHeight="1">
      <c r="B78" s="46"/>
      <c r="C78" s="76" t="s">
        <v>26</v>
      </c>
      <c r="D78" s="74"/>
      <c r="E78" s="74"/>
      <c r="F78" s="193" t="str">
        <f>F12</f>
        <v>obec Hradištko</v>
      </c>
      <c r="G78" s="74"/>
      <c r="H78" s="74"/>
      <c r="I78" s="194" t="s">
        <v>28</v>
      </c>
      <c r="J78" s="85" t="str">
        <f>IF(J12="","",J12)</f>
        <v>15.8.2017</v>
      </c>
      <c r="K78" s="74"/>
      <c r="L78" s="72"/>
    </row>
    <row r="79" spans="2:12" s="1" customFormat="1" ht="6.95" customHeight="1">
      <c r="B79" s="46"/>
      <c r="C79" s="74"/>
      <c r="D79" s="74"/>
      <c r="E79" s="74"/>
      <c r="F79" s="74"/>
      <c r="G79" s="74"/>
      <c r="H79" s="74"/>
      <c r="I79" s="191"/>
      <c r="J79" s="74"/>
      <c r="K79" s="74"/>
      <c r="L79" s="72"/>
    </row>
    <row r="80" spans="2:12" s="1" customFormat="1" ht="13.5">
      <c r="B80" s="46"/>
      <c r="C80" s="76" t="s">
        <v>36</v>
      </c>
      <c r="D80" s="74"/>
      <c r="E80" s="74"/>
      <c r="F80" s="193" t="str">
        <f>E15</f>
        <v>Krajská správa a údržba silnic Středočeského kraje</v>
      </c>
      <c r="G80" s="74"/>
      <c r="H80" s="74"/>
      <c r="I80" s="194" t="s">
        <v>44</v>
      </c>
      <c r="J80" s="193" t="str">
        <f>E21</f>
        <v>METROPROJEKT Praha a.s.</v>
      </c>
      <c r="K80" s="74"/>
      <c r="L80" s="72"/>
    </row>
    <row r="81" spans="2:12" s="1" customFormat="1" ht="14.4" customHeight="1">
      <c r="B81" s="46"/>
      <c r="C81" s="76" t="s">
        <v>42</v>
      </c>
      <c r="D81" s="74"/>
      <c r="E81" s="74"/>
      <c r="F81" s="193" t="str">
        <f>IF(E18="","",E18)</f>
        <v/>
      </c>
      <c r="G81" s="74"/>
      <c r="H81" s="74"/>
      <c r="I81" s="191"/>
      <c r="J81" s="74"/>
      <c r="K81" s="74"/>
      <c r="L81" s="72"/>
    </row>
    <row r="82" spans="2:12" s="1" customFormat="1" ht="10.3" customHeight="1">
      <c r="B82" s="46"/>
      <c r="C82" s="74"/>
      <c r="D82" s="74"/>
      <c r="E82" s="74"/>
      <c r="F82" s="74"/>
      <c r="G82" s="74"/>
      <c r="H82" s="74"/>
      <c r="I82" s="191"/>
      <c r="J82" s="74"/>
      <c r="K82" s="74"/>
      <c r="L82" s="72"/>
    </row>
    <row r="83" spans="2:20" s="9" customFormat="1" ht="29.25" customHeight="1">
      <c r="B83" s="195"/>
      <c r="C83" s="196" t="s">
        <v>151</v>
      </c>
      <c r="D83" s="197" t="s">
        <v>70</v>
      </c>
      <c r="E83" s="197" t="s">
        <v>66</v>
      </c>
      <c r="F83" s="197" t="s">
        <v>152</v>
      </c>
      <c r="G83" s="197" t="s">
        <v>153</v>
      </c>
      <c r="H83" s="197" t="s">
        <v>154</v>
      </c>
      <c r="I83" s="198" t="s">
        <v>155</v>
      </c>
      <c r="J83" s="197" t="s">
        <v>142</v>
      </c>
      <c r="K83" s="199" t="s">
        <v>156</v>
      </c>
      <c r="L83" s="200"/>
      <c r="M83" s="102" t="s">
        <v>157</v>
      </c>
      <c r="N83" s="103" t="s">
        <v>55</v>
      </c>
      <c r="O83" s="103" t="s">
        <v>158</v>
      </c>
      <c r="P83" s="103" t="s">
        <v>159</v>
      </c>
      <c r="Q83" s="103" t="s">
        <v>160</v>
      </c>
      <c r="R83" s="103" t="s">
        <v>161</v>
      </c>
      <c r="S83" s="103" t="s">
        <v>162</v>
      </c>
      <c r="T83" s="104" t="s">
        <v>163</v>
      </c>
    </row>
    <row r="84" spans="2:63" s="1" customFormat="1" ht="29.25" customHeight="1">
      <c r="B84" s="46"/>
      <c r="C84" s="108" t="s">
        <v>143</v>
      </c>
      <c r="D84" s="74"/>
      <c r="E84" s="74"/>
      <c r="F84" s="74"/>
      <c r="G84" s="74"/>
      <c r="H84" s="74"/>
      <c r="I84" s="191"/>
      <c r="J84" s="201">
        <f>BK84</f>
        <v>0</v>
      </c>
      <c r="K84" s="74"/>
      <c r="L84" s="72"/>
      <c r="M84" s="105"/>
      <c r="N84" s="106"/>
      <c r="O84" s="106"/>
      <c r="P84" s="202">
        <f>P85</f>
        <v>0</v>
      </c>
      <c r="Q84" s="106"/>
      <c r="R84" s="202">
        <f>R85</f>
        <v>69.97842</v>
      </c>
      <c r="S84" s="106"/>
      <c r="T84" s="203">
        <f>T85</f>
        <v>24.15</v>
      </c>
      <c r="AT84" s="23" t="s">
        <v>85</v>
      </c>
      <c r="AU84" s="23" t="s">
        <v>144</v>
      </c>
      <c r="BK84" s="204">
        <f>BK85</f>
        <v>0</v>
      </c>
    </row>
    <row r="85" spans="2:63" s="10" customFormat="1" ht="37.4" customHeight="1">
      <c r="B85" s="205"/>
      <c r="C85" s="206"/>
      <c r="D85" s="207" t="s">
        <v>85</v>
      </c>
      <c r="E85" s="208" t="s">
        <v>164</v>
      </c>
      <c r="F85" s="208" t="s">
        <v>165</v>
      </c>
      <c r="G85" s="206"/>
      <c r="H85" s="206"/>
      <c r="I85" s="209"/>
      <c r="J85" s="210">
        <f>BK85</f>
        <v>0</v>
      </c>
      <c r="K85" s="206"/>
      <c r="L85" s="211"/>
      <c r="M85" s="212"/>
      <c r="N85" s="213"/>
      <c r="O85" s="213"/>
      <c r="P85" s="214">
        <f>P86+P138+P147+P167+P255+P259+P272</f>
        <v>0</v>
      </c>
      <c r="Q85" s="213"/>
      <c r="R85" s="214">
        <f>R86+R138+R147+R167+R255+R259+R272</f>
        <v>69.97842</v>
      </c>
      <c r="S85" s="213"/>
      <c r="T85" s="215">
        <f>T86+T138+T147+T167+T255+T259+T272</f>
        <v>24.15</v>
      </c>
      <c r="AR85" s="216" t="s">
        <v>25</v>
      </c>
      <c r="AT85" s="217" t="s">
        <v>85</v>
      </c>
      <c r="AU85" s="217" t="s">
        <v>86</v>
      </c>
      <c r="AY85" s="216" t="s">
        <v>166</v>
      </c>
      <c r="BK85" s="218">
        <f>BK86+BK138+BK147+BK167+BK255+BK259+BK272</f>
        <v>0</v>
      </c>
    </row>
    <row r="86" spans="2:63" s="10" customFormat="1" ht="19.9" customHeight="1">
      <c r="B86" s="205"/>
      <c r="C86" s="206"/>
      <c r="D86" s="207" t="s">
        <v>85</v>
      </c>
      <c r="E86" s="219" t="s">
        <v>25</v>
      </c>
      <c r="F86" s="219" t="s">
        <v>167</v>
      </c>
      <c r="G86" s="206"/>
      <c r="H86" s="206"/>
      <c r="I86" s="209"/>
      <c r="J86" s="220">
        <f>BK86</f>
        <v>0</v>
      </c>
      <c r="K86" s="206"/>
      <c r="L86" s="211"/>
      <c r="M86" s="212"/>
      <c r="N86" s="213"/>
      <c r="O86" s="213"/>
      <c r="P86" s="214">
        <f>SUM(P87:P137)</f>
        <v>0</v>
      </c>
      <c r="Q86" s="213"/>
      <c r="R86" s="214">
        <f>SUM(R87:R137)</f>
        <v>0.7066049999999999</v>
      </c>
      <c r="S86" s="213"/>
      <c r="T86" s="215">
        <f>SUM(T87:T137)</f>
        <v>0</v>
      </c>
      <c r="AR86" s="216" t="s">
        <v>25</v>
      </c>
      <c r="AT86" s="217" t="s">
        <v>85</v>
      </c>
      <c r="AU86" s="217" t="s">
        <v>25</v>
      </c>
      <c r="AY86" s="216" t="s">
        <v>166</v>
      </c>
      <c r="BK86" s="218">
        <f>SUM(BK87:BK137)</f>
        <v>0</v>
      </c>
    </row>
    <row r="87" spans="2:65" s="1" customFormat="1" ht="38.25" customHeight="1">
      <c r="B87" s="46"/>
      <c r="C87" s="221" t="s">
        <v>25</v>
      </c>
      <c r="D87" s="221" t="s">
        <v>168</v>
      </c>
      <c r="E87" s="222" t="s">
        <v>963</v>
      </c>
      <c r="F87" s="223" t="s">
        <v>964</v>
      </c>
      <c r="G87" s="224" t="s">
        <v>289</v>
      </c>
      <c r="H87" s="225">
        <v>509.193</v>
      </c>
      <c r="I87" s="226"/>
      <c r="J87" s="227">
        <f>ROUND(I87*H87,2)</f>
        <v>0</v>
      </c>
      <c r="K87" s="223" t="s">
        <v>172</v>
      </c>
      <c r="L87" s="72"/>
      <c r="M87" s="228" t="s">
        <v>84</v>
      </c>
      <c r="N87" s="229" t="s">
        <v>56</v>
      </c>
      <c r="O87" s="47"/>
      <c r="P87" s="230">
        <f>O87*H87</f>
        <v>0</v>
      </c>
      <c r="Q87" s="230">
        <v>0</v>
      </c>
      <c r="R87" s="230">
        <f>Q87*H87</f>
        <v>0</v>
      </c>
      <c r="S87" s="230">
        <v>0</v>
      </c>
      <c r="T87" s="231">
        <f>S87*H87</f>
        <v>0</v>
      </c>
      <c r="AR87" s="23" t="s">
        <v>173</v>
      </c>
      <c r="AT87" s="23" t="s">
        <v>168</v>
      </c>
      <c r="AU87" s="23" t="s">
        <v>95</v>
      </c>
      <c r="AY87" s="23" t="s">
        <v>166</v>
      </c>
      <c r="BE87" s="232">
        <f>IF(N87="základní",J87,0)</f>
        <v>0</v>
      </c>
      <c r="BF87" s="232">
        <f>IF(N87="snížená",J87,0)</f>
        <v>0</v>
      </c>
      <c r="BG87" s="232">
        <f>IF(N87="zákl. přenesená",J87,0)</f>
        <v>0</v>
      </c>
      <c r="BH87" s="232">
        <f>IF(N87="sníž. přenesená",J87,0)</f>
        <v>0</v>
      </c>
      <c r="BI87" s="232">
        <f>IF(N87="nulová",J87,0)</f>
        <v>0</v>
      </c>
      <c r="BJ87" s="23" t="s">
        <v>25</v>
      </c>
      <c r="BK87" s="232">
        <f>ROUND(I87*H87,2)</f>
        <v>0</v>
      </c>
      <c r="BL87" s="23" t="s">
        <v>173</v>
      </c>
      <c r="BM87" s="23" t="s">
        <v>965</v>
      </c>
    </row>
    <row r="88" spans="2:47" s="1" customFormat="1" ht="13.5">
      <c r="B88" s="46"/>
      <c r="C88" s="74"/>
      <c r="D88" s="233" t="s">
        <v>175</v>
      </c>
      <c r="E88" s="74"/>
      <c r="F88" s="234" t="s">
        <v>966</v>
      </c>
      <c r="G88" s="74"/>
      <c r="H88" s="74"/>
      <c r="I88" s="191"/>
      <c r="J88" s="74"/>
      <c r="K88" s="74"/>
      <c r="L88" s="72"/>
      <c r="M88" s="235"/>
      <c r="N88" s="47"/>
      <c r="O88" s="47"/>
      <c r="P88" s="47"/>
      <c r="Q88" s="47"/>
      <c r="R88" s="47"/>
      <c r="S88" s="47"/>
      <c r="T88" s="95"/>
      <c r="AT88" s="23" t="s">
        <v>175</v>
      </c>
      <c r="AU88" s="23" t="s">
        <v>95</v>
      </c>
    </row>
    <row r="89" spans="2:51" s="12" customFormat="1" ht="13.5">
      <c r="B89" s="261"/>
      <c r="C89" s="262"/>
      <c r="D89" s="233" t="s">
        <v>177</v>
      </c>
      <c r="E89" s="263" t="s">
        <v>84</v>
      </c>
      <c r="F89" s="264" t="s">
        <v>967</v>
      </c>
      <c r="G89" s="262"/>
      <c r="H89" s="263" t="s">
        <v>84</v>
      </c>
      <c r="I89" s="265"/>
      <c r="J89" s="262"/>
      <c r="K89" s="262"/>
      <c r="L89" s="266"/>
      <c r="M89" s="267"/>
      <c r="N89" s="268"/>
      <c r="O89" s="268"/>
      <c r="P89" s="268"/>
      <c r="Q89" s="268"/>
      <c r="R89" s="268"/>
      <c r="S89" s="268"/>
      <c r="T89" s="269"/>
      <c r="AT89" s="270" t="s">
        <v>177</v>
      </c>
      <c r="AU89" s="270" t="s">
        <v>95</v>
      </c>
      <c r="AV89" s="12" t="s">
        <v>25</v>
      </c>
      <c r="AW89" s="12" t="s">
        <v>48</v>
      </c>
      <c r="AX89" s="12" t="s">
        <v>86</v>
      </c>
      <c r="AY89" s="270" t="s">
        <v>166</v>
      </c>
    </row>
    <row r="90" spans="2:51" s="11" customFormat="1" ht="13.5">
      <c r="B90" s="236"/>
      <c r="C90" s="237"/>
      <c r="D90" s="233" t="s">
        <v>177</v>
      </c>
      <c r="E90" s="238" t="s">
        <v>84</v>
      </c>
      <c r="F90" s="239" t="s">
        <v>968</v>
      </c>
      <c r="G90" s="237"/>
      <c r="H90" s="240">
        <v>293.41</v>
      </c>
      <c r="I90" s="241"/>
      <c r="J90" s="237"/>
      <c r="K90" s="237"/>
      <c r="L90" s="242"/>
      <c r="M90" s="243"/>
      <c r="N90" s="244"/>
      <c r="O90" s="244"/>
      <c r="P90" s="244"/>
      <c r="Q90" s="244"/>
      <c r="R90" s="244"/>
      <c r="S90" s="244"/>
      <c r="T90" s="245"/>
      <c r="AT90" s="246" t="s">
        <v>177</v>
      </c>
      <c r="AU90" s="246" t="s">
        <v>95</v>
      </c>
      <c r="AV90" s="11" t="s">
        <v>95</v>
      </c>
      <c r="AW90" s="11" t="s">
        <v>48</v>
      </c>
      <c r="AX90" s="11" t="s">
        <v>86</v>
      </c>
      <c r="AY90" s="246" t="s">
        <v>166</v>
      </c>
    </row>
    <row r="91" spans="2:51" s="11" customFormat="1" ht="13.5">
      <c r="B91" s="236"/>
      <c r="C91" s="237"/>
      <c r="D91" s="233" t="s">
        <v>177</v>
      </c>
      <c r="E91" s="238" t="s">
        <v>84</v>
      </c>
      <c r="F91" s="239" t="s">
        <v>969</v>
      </c>
      <c r="G91" s="237"/>
      <c r="H91" s="240">
        <v>107.1</v>
      </c>
      <c r="I91" s="241"/>
      <c r="J91" s="237"/>
      <c r="K91" s="237"/>
      <c r="L91" s="242"/>
      <c r="M91" s="243"/>
      <c r="N91" s="244"/>
      <c r="O91" s="244"/>
      <c r="P91" s="244"/>
      <c r="Q91" s="244"/>
      <c r="R91" s="244"/>
      <c r="S91" s="244"/>
      <c r="T91" s="245"/>
      <c r="AT91" s="246" t="s">
        <v>177</v>
      </c>
      <c r="AU91" s="246" t="s">
        <v>95</v>
      </c>
      <c r="AV91" s="11" t="s">
        <v>95</v>
      </c>
      <c r="AW91" s="11" t="s">
        <v>48</v>
      </c>
      <c r="AX91" s="11" t="s">
        <v>86</v>
      </c>
      <c r="AY91" s="246" t="s">
        <v>166</v>
      </c>
    </row>
    <row r="92" spans="2:51" s="11" customFormat="1" ht="13.5">
      <c r="B92" s="236"/>
      <c r="C92" s="237"/>
      <c r="D92" s="233" t="s">
        <v>177</v>
      </c>
      <c r="E92" s="238" t="s">
        <v>84</v>
      </c>
      <c r="F92" s="239" t="s">
        <v>970</v>
      </c>
      <c r="G92" s="237"/>
      <c r="H92" s="240">
        <v>73.5</v>
      </c>
      <c r="I92" s="241"/>
      <c r="J92" s="237"/>
      <c r="K92" s="237"/>
      <c r="L92" s="242"/>
      <c r="M92" s="243"/>
      <c r="N92" s="244"/>
      <c r="O92" s="244"/>
      <c r="P92" s="244"/>
      <c r="Q92" s="244"/>
      <c r="R92" s="244"/>
      <c r="S92" s="244"/>
      <c r="T92" s="245"/>
      <c r="AT92" s="246" t="s">
        <v>177</v>
      </c>
      <c r="AU92" s="246" t="s">
        <v>95</v>
      </c>
      <c r="AV92" s="11" t="s">
        <v>95</v>
      </c>
      <c r="AW92" s="11" t="s">
        <v>48</v>
      </c>
      <c r="AX92" s="11" t="s">
        <v>86</v>
      </c>
      <c r="AY92" s="246" t="s">
        <v>166</v>
      </c>
    </row>
    <row r="93" spans="2:51" s="12" customFormat="1" ht="13.5">
      <c r="B93" s="261"/>
      <c r="C93" s="262"/>
      <c r="D93" s="233" t="s">
        <v>177</v>
      </c>
      <c r="E93" s="263" t="s">
        <v>84</v>
      </c>
      <c r="F93" s="264" t="s">
        <v>971</v>
      </c>
      <c r="G93" s="262"/>
      <c r="H93" s="263" t="s">
        <v>84</v>
      </c>
      <c r="I93" s="265"/>
      <c r="J93" s="262"/>
      <c r="K93" s="262"/>
      <c r="L93" s="266"/>
      <c r="M93" s="267"/>
      <c r="N93" s="268"/>
      <c r="O93" s="268"/>
      <c r="P93" s="268"/>
      <c r="Q93" s="268"/>
      <c r="R93" s="268"/>
      <c r="S93" s="268"/>
      <c r="T93" s="269"/>
      <c r="AT93" s="270" t="s">
        <v>177</v>
      </c>
      <c r="AU93" s="270" t="s">
        <v>95</v>
      </c>
      <c r="AV93" s="12" t="s">
        <v>25</v>
      </c>
      <c r="AW93" s="12" t="s">
        <v>48</v>
      </c>
      <c r="AX93" s="12" t="s">
        <v>86</v>
      </c>
      <c r="AY93" s="270" t="s">
        <v>166</v>
      </c>
    </row>
    <row r="94" spans="2:51" s="11" customFormat="1" ht="13.5">
      <c r="B94" s="236"/>
      <c r="C94" s="237"/>
      <c r="D94" s="233" t="s">
        <v>177</v>
      </c>
      <c r="E94" s="238" t="s">
        <v>84</v>
      </c>
      <c r="F94" s="239" t="s">
        <v>972</v>
      </c>
      <c r="G94" s="237"/>
      <c r="H94" s="240">
        <v>19.968</v>
      </c>
      <c r="I94" s="241"/>
      <c r="J94" s="237"/>
      <c r="K94" s="237"/>
      <c r="L94" s="242"/>
      <c r="M94" s="243"/>
      <c r="N94" s="244"/>
      <c r="O94" s="244"/>
      <c r="P94" s="244"/>
      <c r="Q94" s="244"/>
      <c r="R94" s="244"/>
      <c r="S94" s="244"/>
      <c r="T94" s="245"/>
      <c r="AT94" s="246" t="s">
        <v>177</v>
      </c>
      <c r="AU94" s="246" t="s">
        <v>95</v>
      </c>
      <c r="AV94" s="11" t="s">
        <v>95</v>
      </c>
      <c r="AW94" s="11" t="s">
        <v>48</v>
      </c>
      <c r="AX94" s="11" t="s">
        <v>86</v>
      </c>
      <c r="AY94" s="246" t="s">
        <v>166</v>
      </c>
    </row>
    <row r="95" spans="2:51" s="11" customFormat="1" ht="13.5">
      <c r="B95" s="236"/>
      <c r="C95" s="237"/>
      <c r="D95" s="233" t="s">
        <v>177</v>
      </c>
      <c r="E95" s="238" t="s">
        <v>84</v>
      </c>
      <c r="F95" s="239" t="s">
        <v>973</v>
      </c>
      <c r="G95" s="237"/>
      <c r="H95" s="240">
        <v>15.215</v>
      </c>
      <c r="I95" s="241"/>
      <c r="J95" s="237"/>
      <c r="K95" s="237"/>
      <c r="L95" s="242"/>
      <c r="M95" s="243"/>
      <c r="N95" s="244"/>
      <c r="O95" s="244"/>
      <c r="P95" s="244"/>
      <c r="Q95" s="244"/>
      <c r="R95" s="244"/>
      <c r="S95" s="244"/>
      <c r="T95" s="245"/>
      <c r="AT95" s="246" t="s">
        <v>177</v>
      </c>
      <c r="AU95" s="246" t="s">
        <v>95</v>
      </c>
      <c r="AV95" s="11" t="s">
        <v>95</v>
      </c>
      <c r="AW95" s="11" t="s">
        <v>48</v>
      </c>
      <c r="AX95" s="11" t="s">
        <v>86</v>
      </c>
      <c r="AY95" s="246" t="s">
        <v>166</v>
      </c>
    </row>
    <row r="96" spans="2:51" s="13" customFormat="1" ht="13.5">
      <c r="B96" s="271"/>
      <c r="C96" s="272"/>
      <c r="D96" s="233" t="s">
        <v>177</v>
      </c>
      <c r="E96" s="273" t="s">
        <v>84</v>
      </c>
      <c r="F96" s="274" t="s">
        <v>299</v>
      </c>
      <c r="G96" s="272"/>
      <c r="H96" s="275">
        <v>509.193</v>
      </c>
      <c r="I96" s="276"/>
      <c r="J96" s="272"/>
      <c r="K96" s="272"/>
      <c r="L96" s="277"/>
      <c r="M96" s="278"/>
      <c r="N96" s="279"/>
      <c r="O96" s="279"/>
      <c r="P96" s="279"/>
      <c r="Q96" s="279"/>
      <c r="R96" s="279"/>
      <c r="S96" s="279"/>
      <c r="T96" s="280"/>
      <c r="AT96" s="281" t="s">
        <v>177</v>
      </c>
      <c r="AU96" s="281" t="s">
        <v>95</v>
      </c>
      <c r="AV96" s="13" t="s">
        <v>173</v>
      </c>
      <c r="AW96" s="13" t="s">
        <v>48</v>
      </c>
      <c r="AX96" s="13" t="s">
        <v>25</v>
      </c>
      <c r="AY96" s="281" t="s">
        <v>166</v>
      </c>
    </row>
    <row r="97" spans="2:65" s="1" customFormat="1" ht="38.25" customHeight="1">
      <c r="B97" s="46"/>
      <c r="C97" s="221" t="s">
        <v>95</v>
      </c>
      <c r="D97" s="221" t="s">
        <v>168</v>
      </c>
      <c r="E97" s="222" t="s">
        <v>974</v>
      </c>
      <c r="F97" s="223" t="s">
        <v>975</v>
      </c>
      <c r="G97" s="224" t="s">
        <v>289</v>
      </c>
      <c r="H97" s="225">
        <v>254.597</v>
      </c>
      <c r="I97" s="226"/>
      <c r="J97" s="227">
        <f>ROUND(I97*H97,2)</f>
        <v>0</v>
      </c>
      <c r="K97" s="223" t="s">
        <v>172</v>
      </c>
      <c r="L97" s="72"/>
      <c r="M97" s="228" t="s">
        <v>84</v>
      </c>
      <c r="N97" s="229" t="s">
        <v>56</v>
      </c>
      <c r="O97" s="47"/>
      <c r="P97" s="230">
        <f>O97*H97</f>
        <v>0</v>
      </c>
      <c r="Q97" s="230">
        <v>0</v>
      </c>
      <c r="R97" s="230">
        <f>Q97*H97</f>
        <v>0</v>
      </c>
      <c r="S97" s="230">
        <v>0</v>
      </c>
      <c r="T97" s="231">
        <f>S97*H97</f>
        <v>0</v>
      </c>
      <c r="AR97" s="23" t="s">
        <v>173</v>
      </c>
      <c r="AT97" s="23" t="s">
        <v>168</v>
      </c>
      <c r="AU97" s="23" t="s">
        <v>95</v>
      </c>
      <c r="AY97" s="23" t="s">
        <v>166</v>
      </c>
      <c r="BE97" s="232">
        <f>IF(N97="základní",J97,0)</f>
        <v>0</v>
      </c>
      <c r="BF97" s="232">
        <f>IF(N97="snížená",J97,0)</f>
        <v>0</v>
      </c>
      <c r="BG97" s="232">
        <f>IF(N97="zákl. přenesená",J97,0)</f>
        <v>0</v>
      </c>
      <c r="BH97" s="232">
        <f>IF(N97="sníž. přenesená",J97,0)</f>
        <v>0</v>
      </c>
      <c r="BI97" s="232">
        <f>IF(N97="nulová",J97,0)</f>
        <v>0</v>
      </c>
      <c r="BJ97" s="23" t="s">
        <v>25</v>
      </c>
      <c r="BK97" s="232">
        <f>ROUND(I97*H97,2)</f>
        <v>0</v>
      </c>
      <c r="BL97" s="23" t="s">
        <v>173</v>
      </c>
      <c r="BM97" s="23" t="s">
        <v>976</v>
      </c>
    </row>
    <row r="98" spans="2:47" s="1" customFormat="1" ht="13.5">
      <c r="B98" s="46"/>
      <c r="C98" s="74"/>
      <c r="D98" s="233" t="s">
        <v>175</v>
      </c>
      <c r="E98" s="74"/>
      <c r="F98" s="234" t="s">
        <v>966</v>
      </c>
      <c r="G98" s="74"/>
      <c r="H98" s="74"/>
      <c r="I98" s="191"/>
      <c r="J98" s="74"/>
      <c r="K98" s="74"/>
      <c r="L98" s="72"/>
      <c r="M98" s="235"/>
      <c r="N98" s="47"/>
      <c r="O98" s="47"/>
      <c r="P98" s="47"/>
      <c r="Q98" s="47"/>
      <c r="R98" s="47"/>
      <c r="S98" s="47"/>
      <c r="T98" s="95"/>
      <c r="AT98" s="23" t="s">
        <v>175</v>
      </c>
      <c r="AU98" s="23" t="s">
        <v>95</v>
      </c>
    </row>
    <row r="99" spans="2:51" s="11" customFormat="1" ht="13.5">
      <c r="B99" s="236"/>
      <c r="C99" s="237"/>
      <c r="D99" s="233" t="s">
        <v>177</v>
      </c>
      <c r="E99" s="238" t="s">
        <v>84</v>
      </c>
      <c r="F99" s="239" t="s">
        <v>977</v>
      </c>
      <c r="G99" s="237"/>
      <c r="H99" s="240">
        <v>254.597</v>
      </c>
      <c r="I99" s="241"/>
      <c r="J99" s="237"/>
      <c r="K99" s="237"/>
      <c r="L99" s="242"/>
      <c r="M99" s="243"/>
      <c r="N99" s="244"/>
      <c r="O99" s="244"/>
      <c r="P99" s="244"/>
      <c r="Q99" s="244"/>
      <c r="R99" s="244"/>
      <c r="S99" s="244"/>
      <c r="T99" s="245"/>
      <c r="AT99" s="246" t="s">
        <v>177</v>
      </c>
      <c r="AU99" s="246" t="s">
        <v>95</v>
      </c>
      <c r="AV99" s="11" t="s">
        <v>95</v>
      </c>
      <c r="AW99" s="11" t="s">
        <v>48</v>
      </c>
      <c r="AX99" s="11" t="s">
        <v>25</v>
      </c>
      <c r="AY99" s="246" t="s">
        <v>166</v>
      </c>
    </row>
    <row r="100" spans="2:65" s="1" customFormat="1" ht="25.5" customHeight="1">
      <c r="B100" s="46"/>
      <c r="C100" s="221" t="s">
        <v>185</v>
      </c>
      <c r="D100" s="221" t="s">
        <v>168</v>
      </c>
      <c r="E100" s="222" t="s">
        <v>978</v>
      </c>
      <c r="F100" s="223" t="s">
        <v>979</v>
      </c>
      <c r="G100" s="224" t="s">
        <v>171</v>
      </c>
      <c r="H100" s="225">
        <v>831.3</v>
      </c>
      <c r="I100" s="226"/>
      <c r="J100" s="227">
        <f>ROUND(I100*H100,2)</f>
        <v>0</v>
      </c>
      <c r="K100" s="223" t="s">
        <v>172</v>
      </c>
      <c r="L100" s="72"/>
      <c r="M100" s="228" t="s">
        <v>84</v>
      </c>
      <c r="N100" s="229" t="s">
        <v>56</v>
      </c>
      <c r="O100" s="47"/>
      <c r="P100" s="230">
        <f>O100*H100</f>
        <v>0</v>
      </c>
      <c r="Q100" s="230">
        <v>0.00085</v>
      </c>
      <c r="R100" s="230">
        <f>Q100*H100</f>
        <v>0.7066049999999999</v>
      </c>
      <c r="S100" s="230">
        <v>0</v>
      </c>
      <c r="T100" s="231">
        <f>S100*H100</f>
        <v>0</v>
      </c>
      <c r="AR100" s="23" t="s">
        <v>173</v>
      </c>
      <c r="AT100" s="23" t="s">
        <v>168</v>
      </c>
      <c r="AU100" s="23" t="s">
        <v>95</v>
      </c>
      <c r="AY100" s="23" t="s">
        <v>166</v>
      </c>
      <c r="BE100" s="232">
        <f>IF(N100="základní",J100,0)</f>
        <v>0</v>
      </c>
      <c r="BF100" s="232">
        <f>IF(N100="snížená",J100,0)</f>
        <v>0</v>
      </c>
      <c r="BG100" s="232">
        <f>IF(N100="zákl. přenesená",J100,0)</f>
        <v>0</v>
      </c>
      <c r="BH100" s="232">
        <f>IF(N100="sníž. přenesená",J100,0)</f>
        <v>0</v>
      </c>
      <c r="BI100" s="232">
        <f>IF(N100="nulová",J100,0)</f>
        <v>0</v>
      </c>
      <c r="BJ100" s="23" t="s">
        <v>25</v>
      </c>
      <c r="BK100" s="232">
        <f>ROUND(I100*H100,2)</f>
        <v>0</v>
      </c>
      <c r="BL100" s="23" t="s">
        <v>173</v>
      </c>
      <c r="BM100" s="23" t="s">
        <v>980</v>
      </c>
    </row>
    <row r="101" spans="2:47" s="1" customFormat="1" ht="13.5">
      <c r="B101" s="46"/>
      <c r="C101" s="74"/>
      <c r="D101" s="233" t="s">
        <v>175</v>
      </c>
      <c r="E101" s="74"/>
      <c r="F101" s="234" t="s">
        <v>981</v>
      </c>
      <c r="G101" s="74"/>
      <c r="H101" s="74"/>
      <c r="I101" s="191"/>
      <c r="J101" s="74"/>
      <c r="K101" s="74"/>
      <c r="L101" s="72"/>
      <c r="M101" s="235"/>
      <c r="N101" s="47"/>
      <c r="O101" s="47"/>
      <c r="P101" s="47"/>
      <c r="Q101" s="47"/>
      <c r="R101" s="47"/>
      <c r="S101" s="47"/>
      <c r="T101" s="95"/>
      <c r="AT101" s="23" t="s">
        <v>175</v>
      </c>
      <c r="AU101" s="23" t="s">
        <v>95</v>
      </c>
    </row>
    <row r="102" spans="2:51" s="12" customFormat="1" ht="13.5">
      <c r="B102" s="261"/>
      <c r="C102" s="262"/>
      <c r="D102" s="233" t="s">
        <v>177</v>
      </c>
      <c r="E102" s="263" t="s">
        <v>84</v>
      </c>
      <c r="F102" s="264" t="s">
        <v>982</v>
      </c>
      <c r="G102" s="262"/>
      <c r="H102" s="263" t="s">
        <v>84</v>
      </c>
      <c r="I102" s="265"/>
      <c r="J102" s="262"/>
      <c r="K102" s="262"/>
      <c r="L102" s="266"/>
      <c r="M102" s="267"/>
      <c r="N102" s="268"/>
      <c r="O102" s="268"/>
      <c r="P102" s="268"/>
      <c r="Q102" s="268"/>
      <c r="R102" s="268"/>
      <c r="S102" s="268"/>
      <c r="T102" s="269"/>
      <c r="AT102" s="270" t="s">
        <v>177</v>
      </c>
      <c r="AU102" s="270" t="s">
        <v>95</v>
      </c>
      <c r="AV102" s="12" t="s">
        <v>25</v>
      </c>
      <c r="AW102" s="12" t="s">
        <v>48</v>
      </c>
      <c r="AX102" s="12" t="s">
        <v>86</v>
      </c>
      <c r="AY102" s="270" t="s">
        <v>166</v>
      </c>
    </row>
    <row r="103" spans="2:51" s="12" customFormat="1" ht="13.5">
      <c r="B103" s="261"/>
      <c r="C103" s="262"/>
      <c r="D103" s="233" t="s">
        <v>177</v>
      </c>
      <c r="E103" s="263" t="s">
        <v>84</v>
      </c>
      <c r="F103" s="264" t="s">
        <v>967</v>
      </c>
      <c r="G103" s="262"/>
      <c r="H103" s="263" t="s">
        <v>84</v>
      </c>
      <c r="I103" s="265"/>
      <c r="J103" s="262"/>
      <c r="K103" s="262"/>
      <c r="L103" s="266"/>
      <c r="M103" s="267"/>
      <c r="N103" s="268"/>
      <c r="O103" s="268"/>
      <c r="P103" s="268"/>
      <c r="Q103" s="268"/>
      <c r="R103" s="268"/>
      <c r="S103" s="268"/>
      <c r="T103" s="269"/>
      <c r="AT103" s="270" t="s">
        <v>177</v>
      </c>
      <c r="AU103" s="270" t="s">
        <v>95</v>
      </c>
      <c r="AV103" s="12" t="s">
        <v>25</v>
      </c>
      <c r="AW103" s="12" t="s">
        <v>48</v>
      </c>
      <c r="AX103" s="12" t="s">
        <v>86</v>
      </c>
      <c r="AY103" s="270" t="s">
        <v>166</v>
      </c>
    </row>
    <row r="104" spans="2:51" s="11" customFormat="1" ht="13.5">
      <c r="B104" s="236"/>
      <c r="C104" s="237"/>
      <c r="D104" s="233" t="s">
        <v>177</v>
      </c>
      <c r="E104" s="238" t="s">
        <v>84</v>
      </c>
      <c r="F104" s="239" t="s">
        <v>983</v>
      </c>
      <c r="G104" s="237"/>
      <c r="H104" s="240">
        <v>451.4</v>
      </c>
      <c r="I104" s="241"/>
      <c r="J104" s="237"/>
      <c r="K104" s="237"/>
      <c r="L104" s="242"/>
      <c r="M104" s="243"/>
      <c r="N104" s="244"/>
      <c r="O104" s="244"/>
      <c r="P104" s="244"/>
      <c r="Q104" s="244"/>
      <c r="R104" s="244"/>
      <c r="S104" s="244"/>
      <c r="T104" s="245"/>
      <c r="AT104" s="246" t="s">
        <v>177</v>
      </c>
      <c r="AU104" s="246" t="s">
        <v>95</v>
      </c>
      <c r="AV104" s="11" t="s">
        <v>95</v>
      </c>
      <c r="AW104" s="11" t="s">
        <v>48</v>
      </c>
      <c r="AX104" s="11" t="s">
        <v>86</v>
      </c>
      <c r="AY104" s="246" t="s">
        <v>166</v>
      </c>
    </row>
    <row r="105" spans="2:51" s="11" customFormat="1" ht="13.5">
      <c r="B105" s="236"/>
      <c r="C105" s="237"/>
      <c r="D105" s="233" t="s">
        <v>177</v>
      </c>
      <c r="E105" s="238" t="s">
        <v>84</v>
      </c>
      <c r="F105" s="239" t="s">
        <v>984</v>
      </c>
      <c r="G105" s="237"/>
      <c r="H105" s="240">
        <v>178.5</v>
      </c>
      <c r="I105" s="241"/>
      <c r="J105" s="237"/>
      <c r="K105" s="237"/>
      <c r="L105" s="242"/>
      <c r="M105" s="243"/>
      <c r="N105" s="244"/>
      <c r="O105" s="244"/>
      <c r="P105" s="244"/>
      <c r="Q105" s="244"/>
      <c r="R105" s="244"/>
      <c r="S105" s="244"/>
      <c r="T105" s="245"/>
      <c r="AT105" s="246" t="s">
        <v>177</v>
      </c>
      <c r="AU105" s="246" t="s">
        <v>95</v>
      </c>
      <c r="AV105" s="11" t="s">
        <v>95</v>
      </c>
      <c r="AW105" s="11" t="s">
        <v>48</v>
      </c>
      <c r="AX105" s="11" t="s">
        <v>86</v>
      </c>
      <c r="AY105" s="246" t="s">
        <v>166</v>
      </c>
    </row>
    <row r="106" spans="2:51" s="11" customFormat="1" ht="13.5">
      <c r="B106" s="236"/>
      <c r="C106" s="237"/>
      <c r="D106" s="233" t="s">
        <v>177</v>
      </c>
      <c r="E106" s="238" t="s">
        <v>84</v>
      </c>
      <c r="F106" s="239" t="s">
        <v>985</v>
      </c>
      <c r="G106" s="237"/>
      <c r="H106" s="240">
        <v>122.5</v>
      </c>
      <c r="I106" s="241"/>
      <c r="J106" s="237"/>
      <c r="K106" s="237"/>
      <c r="L106" s="242"/>
      <c r="M106" s="243"/>
      <c r="N106" s="244"/>
      <c r="O106" s="244"/>
      <c r="P106" s="244"/>
      <c r="Q106" s="244"/>
      <c r="R106" s="244"/>
      <c r="S106" s="244"/>
      <c r="T106" s="245"/>
      <c r="AT106" s="246" t="s">
        <v>177</v>
      </c>
      <c r="AU106" s="246" t="s">
        <v>95</v>
      </c>
      <c r="AV106" s="11" t="s">
        <v>95</v>
      </c>
      <c r="AW106" s="11" t="s">
        <v>48</v>
      </c>
      <c r="AX106" s="11" t="s">
        <v>86</v>
      </c>
      <c r="AY106" s="246" t="s">
        <v>166</v>
      </c>
    </row>
    <row r="107" spans="2:51" s="12" customFormat="1" ht="13.5">
      <c r="B107" s="261"/>
      <c r="C107" s="262"/>
      <c r="D107" s="233" t="s">
        <v>177</v>
      </c>
      <c r="E107" s="263" t="s">
        <v>84</v>
      </c>
      <c r="F107" s="264" t="s">
        <v>971</v>
      </c>
      <c r="G107" s="262"/>
      <c r="H107" s="263" t="s">
        <v>84</v>
      </c>
      <c r="I107" s="265"/>
      <c r="J107" s="262"/>
      <c r="K107" s="262"/>
      <c r="L107" s="266"/>
      <c r="M107" s="267"/>
      <c r="N107" s="268"/>
      <c r="O107" s="268"/>
      <c r="P107" s="268"/>
      <c r="Q107" s="268"/>
      <c r="R107" s="268"/>
      <c r="S107" s="268"/>
      <c r="T107" s="269"/>
      <c r="AT107" s="270" t="s">
        <v>177</v>
      </c>
      <c r="AU107" s="270" t="s">
        <v>95</v>
      </c>
      <c r="AV107" s="12" t="s">
        <v>25</v>
      </c>
      <c r="AW107" s="12" t="s">
        <v>48</v>
      </c>
      <c r="AX107" s="12" t="s">
        <v>86</v>
      </c>
      <c r="AY107" s="270" t="s">
        <v>166</v>
      </c>
    </row>
    <row r="108" spans="2:51" s="11" customFormat="1" ht="13.5">
      <c r="B108" s="236"/>
      <c r="C108" s="237"/>
      <c r="D108" s="233" t="s">
        <v>177</v>
      </c>
      <c r="E108" s="238" t="s">
        <v>84</v>
      </c>
      <c r="F108" s="239" t="s">
        <v>986</v>
      </c>
      <c r="G108" s="237"/>
      <c r="H108" s="240">
        <v>49.92</v>
      </c>
      <c r="I108" s="241"/>
      <c r="J108" s="237"/>
      <c r="K108" s="237"/>
      <c r="L108" s="242"/>
      <c r="M108" s="243"/>
      <c r="N108" s="244"/>
      <c r="O108" s="244"/>
      <c r="P108" s="244"/>
      <c r="Q108" s="244"/>
      <c r="R108" s="244"/>
      <c r="S108" s="244"/>
      <c r="T108" s="245"/>
      <c r="AT108" s="246" t="s">
        <v>177</v>
      </c>
      <c r="AU108" s="246" t="s">
        <v>95</v>
      </c>
      <c r="AV108" s="11" t="s">
        <v>95</v>
      </c>
      <c r="AW108" s="11" t="s">
        <v>48</v>
      </c>
      <c r="AX108" s="11" t="s">
        <v>86</v>
      </c>
      <c r="AY108" s="246" t="s">
        <v>166</v>
      </c>
    </row>
    <row r="109" spans="2:51" s="11" customFormat="1" ht="13.5">
      <c r="B109" s="236"/>
      <c r="C109" s="237"/>
      <c r="D109" s="233" t="s">
        <v>177</v>
      </c>
      <c r="E109" s="238" t="s">
        <v>84</v>
      </c>
      <c r="F109" s="239" t="s">
        <v>987</v>
      </c>
      <c r="G109" s="237"/>
      <c r="H109" s="240">
        <v>28.98</v>
      </c>
      <c r="I109" s="241"/>
      <c r="J109" s="237"/>
      <c r="K109" s="237"/>
      <c r="L109" s="242"/>
      <c r="M109" s="243"/>
      <c r="N109" s="244"/>
      <c r="O109" s="244"/>
      <c r="P109" s="244"/>
      <c r="Q109" s="244"/>
      <c r="R109" s="244"/>
      <c r="S109" s="244"/>
      <c r="T109" s="245"/>
      <c r="AT109" s="246" t="s">
        <v>177</v>
      </c>
      <c r="AU109" s="246" t="s">
        <v>95</v>
      </c>
      <c r="AV109" s="11" t="s">
        <v>95</v>
      </c>
      <c r="AW109" s="11" t="s">
        <v>48</v>
      </c>
      <c r="AX109" s="11" t="s">
        <v>86</v>
      </c>
      <c r="AY109" s="246" t="s">
        <v>166</v>
      </c>
    </row>
    <row r="110" spans="2:51" s="13" customFormat="1" ht="13.5">
      <c r="B110" s="271"/>
      <c r="C110" s="272"/>
      <c r="D110" s="233" t="s">
        <v>177</v>
      </c>
      <c r="E110" s="273" t="s">
        <v>84</v>
      </c>
      <c r="F110" s="274" t="s">
        <v>299</v>
      </c>
      <c r="G110" s="272"/>
      <c r="H110" s="275">
        <v>831.3</v>
      </c>
      <c r="I110" s="276"/>
      <c r="J110" s="272"/>
      <c r="K110" s="272"/>
      <c r="L110" s="277"/>
      <c r="M110" s="278"/>
      <c r="N110" s="279"/>
      <c r="O110" s="279"/>
      <c r="P110" s="279"/>
      <c r="Q110" s="279"/>
      <c r="R110" s="279"/>
      <c r="S110" s="279"/>
      <c r="T110" s="280"/>
      <c r="AT110" s="281" t="s">
        <v>177</v>
      </c>
      <c r="AU110" s="281" t="s">
        <v>95</v>
      </c>
      <c r="AV110" s="13" t="s">
        <v>173</v>
      </c>
      <c r="AW110" s="13" t="s">
        <v>48</v>
      </c>
      <c r="AX110" s="13" t="s">
        <v>25</v>
      </c>
      <c r="AY110" s="281" t="s">
        <v>166</v>
      </c>
    </row>
    <row r="111" spans="2:65" s="1" customFormat="1" ht="38.25" customHeight="1">
      <c r="B111" s="46"/>
      <c r="C111" s="221" t="s">
        <v>173</v>
      </c>
      <c r="D111" s="221" t="s">
        <v>168</v>
      </c>
      <c r="E111" s="222" t="s">
        <v>988</v>
      </c>
      <c r="F111" s="223" t="s">
        <v>989</v>
      </c>
      <c r="G111" s="224" t="s">
        <v>171</v>
      </c>
      <c r="H111" s="225">
        <v>831.3</v>
      </c>
      <c r="I111" s="226"/>
      <c r="J111" s="227">
        <f>ROUND(I111*H111,2)</f>
        <v>0</v>
      </c>
      <c r="K111" s="223" t="s">
        <v>172</v>
      </c>
      <c r="L111" s="72"/>
      <c r="M111" s="228" t="s">
        <v>84</v>
      </c>
      <c r="N111" s="229" t="s">
        <v>56</v>
      </c>
      <c r="O111" s="47"/>
      <c r="P111" s="230">
        <f>O111*H111</f>
        <v>0</v>
      </c>
      <c r="Q111" s="230">
        <v>0</v>
      </c>
      <c r="R111" s="230">
        <f>Q111*H111</f>
        <v>0</v>
      </c>
      <c r="S111" s="230">
        <v>0</v>
      </c>
      <c r="T111" s="231">
        <f>S111*H111</f>
        <v>0</v>
      </c>
      <c r="AR111" s="23" t="s">
        <v>173</v>
      </c>
      <c r="AT111" s="23" t="s">
        <v>168</v>
      </c>
      <c r="AU111" s="23" t="s">
        <v>95</v>
      </c>
      <c r="AY111" s="23" t="s">
        <v>166</v>
      </c>
      <c r="BE111" s="232">
        <f>IF(N111="základní",J111,0)</f>
        <v>0</v>
      </c>
      <c r="BF111" s="232">
        <f>IF(N111="snížená",J111,0)</f>
        <v>0</v>
      </c>
      <c r="BG111" s="232">
        <f>IF(N111="zákl. přenesená",J111,0)</f>
        <v>0</v>
      </c>
      <c r="BH111" s="232">
        <f>IF(N111="sníž. přenesená",J111,0)</f>
        <v>0</v>
      </c>
      <c r="BI111" s="232">
        <f>IF(N111="nulová",J111,0)</f>
        <v>0</v>
      </c>
      <c r="BJ111" s="23" t="s">
        <v>25</v>
      </c>
      <c r="BK111" s="232">
        <f>ROUND(I111*H111,2)</f>
        <v>0</v>
      </c>
      <c r="BL111" s="23" t="s">
        <v>173</v>
      </c>
      <c r="BM111" s="23" t="s">
        <v>990</v>
      </c>
    </row>
    <row r="112" spans="2:51" s="12" customFormat="1" ht="13.5">
      <c r="B112" s="261"/>
      <c r="C112" s="262"/>
      <c r="D112" s="233" t="s">
        <v>177</v>
      </c>
      <c r="E112" s="263" t="s">
        <v>84</v>
      </c>
      <c r="F112" s="264" t="s">
        <v>991</v>
      </c>
      <c r="G112" s="262"/>
      <c r="H112" s="263" t="s">
        <v>84</v>
      </c>
      <c r="I112" s="265"/>
      <c r="J112" s="262"/>
      <c r="K112" s="262"/>
      <c r="L112" s="266"/>
      <c r="M112" s="267"/>
      <c r="N112" s="268"/>
      <c r="O112" s="268"/>
      <c r="P112" s="268"/>
      <c r="Q112" s="268"/>
      <c r="R112" s="268"/>
      <c r="S112" s="268"/>
      <c r="T112" s="269"/>
      <c r="AT112" s="270" t="s">
        <v>177</v>
      </c>
      <c r="AU112" s="270" t="s">
        <v>95</v>
      </c>
      <c r="AV112" s="12" t="s">
        <v>25</v>
      </c>
      <c r="AW112" s="12" t="s">
        <v>48</v>
      </c>
      <c r="AX112" s="12" t="s">
        <v>86</v>
      </c>
      <c r="AY112" s="270" t="s">
        <v>166</v>
      </c>
    </row>
    <row r="113" spans="2:51" s="11" customFormat="1" ht="13.5">
      <c r="B113" s="236"/>
      <c r="C113" s="237"/>
      <c r="D113" s="233" t="s">
        <v>177</v>
      </c>
      <c r="E113" s="238" t="s">
        <v>84</v>
      </c>
      <c r="F113" s="239" t="s">
        <v>992</v>
      </c>
      <c r="G113" s="237"/>
      <c r="H113" s="240">
        <v>831.3</v>
      </c>
      <c r="I113" s="241"/>
      <c r="J113" s="237"/>
      <c r="K113" s="237"/>
      <c r="L113" s="242"/>
      <c r="M113" s="243"/>
      <c r="N113" s="244"/>
      <c r="O113" s="244"/>
      <c r="P113" s="244"/>
      <c r="Q113" s="244"/>
      <c r="R113" s="244"/>
      <c r="S113" s="244"/>
      <c r="T113" s="245"/>
      <c r="AT113" s="246" t="s">
        <v>177</v>
      </c>
      <c r="AU113" s="246" t="s">
        <v>95</v>
      </c>
      <c r="AV113" s="11" t="s">
        <v>95</v>
      </c>
      <c r="AW113" s="11" t="s">
        <v>48</v>
      </c>
      <c r="AX113" s="11" t="s">
        <v>25</v>
      </c>
      <c r="AY113" s="246" t="s">
        <v>166</v>
      </c>
    </row>
    <row r="114" spans="2:65" s="1" customFormat="1" ht="38.25" customHeight="1">
      <c r="B114" s="46"/>
      <c r="C114" s="221" t="s">
        <v>183</v>
      </c>
      <c r="D114" s="221" t="s">
        <v>168</v>
      </c>
      <c r="E114" s="222" t="s">
        <v>993</v>
      </c>
      <c r="F114" s="223" t="s">
        <v>994</v>
      </c>
      <c r="G114" s="224" t="s">
        <v>289</v>
      </c>
      <c r="H114" s="225">
        <v>698.526</v>
      </c>
      <c r="I114" s="226"/>
      <c r="J114" s="227">
        <f>ROUND(I114*H114,2)</f>
        <v>0</v>
      </c>
      <c r="K114" s="223" t="s">
        <v>172</v>
      </c>
      <c r="L114" s="72"/>
      <c r="M114" s="228" t="s">
        <v>84</v>
      </c>
      <c r="N114" s="229" t="s">
        <v>56</v>
      </c>
      <c r="O114" s="47"/>
      <c r="P114" s="230">
        <f>O114*H114</f>
        <v>0</v>
      </c>
      <c r="Q114" s="230">
        <v>0</v>
      </c>
      <c r="R114" s="230">
        <f>Q114*H114</f>
        <v>0</v>
      </c>
      <c r="S114" s="230">
        <v>0</v>
      </c>
      <c r="T114" s="231">
        <f>S114*H114</f>
        <v>0</v>
      </c>
      <c r="AR114" s="23" t="s">
        <v>173</v>
      </c>
      <c r="AT114" s="23" t="s">
        <v>168</v>
      </c>
      <c r="AU114" s="23" t="s">
        <v>95</v>
      </c>
      <c r="AY114" s="23" t="s">
        <v>166</v>
      </c>
      <c r="BE114" s="232">
        <f>IF(N114="základní",J114,0)</f>
        <v>0</v>
      </c>
      <c r="BF114" s="232">
        <f>IF(N114="snížená",J114,0)</f>
        <v>0</v>
      </c>
      <c r="BG114" s="232">
        <f>IF(N114="zákl. přenesená",J114,0)</f>
        <v>0</v>
      </c>
      <c r="BH114" s="232">
        <f>IF(N114="sníž. přenesená",J114,0)</f>
        <v>0</v>
      </c>
      <c r="BI114" s="232">
        <f>IF(N114="nulová",J114,0)</f>
        <v>0</v>
      </c>
      <c r="BJ114" s="23" t="s">
        <v>25</v>
      </c>
      <c r="BK114" s="232">
        <f>ROUND(I114*H114,2)</f>
        <v>0</v>
      </c>
      <c r="BL114" s="23" t="s">
        <v>173</v>
      </c>
      <c r="BM114" s="23" t="s">
        <v>995</v>
      </c>
    </row>
    <row r="115" spans="2:47" s="1" customFormat="1" ht="13.5">
      <c r="B115" s="46"/>
      <c r="C115" s="74"/>
      <c r="D115" s="233" t="s">
        <v>175</v>
      </c>
      <c r="E115" s="74"/>
      <c r="F115" s="234" t="s">
        <v>309</v>
      </c>
      <c r="G115" s="74"/>
      <c r="H115" s="74"/>
      <c r="I115" s="191"/>
      <c r="J115" s="74"/>
      <c r="K115" s="74"/>
      <c r="L115" s="72"/>
      <c r="M115" s="235"/>
      <c r="N115" s="47"/>
      <c r="O115" s="47"/>
      <c r="P115" s="47"/>
      <c r="Q115" s="47"/>
      <c r="R115" s="47"/>
      <c r="S115" s="47"/>
      <c r="T115" s="95"/>
      <c r="AT115" s="23" t="s">
        <v>175</v>
      </c>
      <c r="AU115" s="23" t="s">
        <v>95</v>
      </c>
    </row>
    <row r="116" spans="2:51" s="12" customFormat="1" ht="13.5">
      <c r="B116" s="261"/>
      <c r="C116" s="262"/>
      <c r="D116" s="233" t="s">
        <v>177</v>
      </c>
      <c r="E116" s="263" t="s">
        <v>84</v>
      </c>
      <c r="F116" s="264" t="s">
        <v>996</v>
      </c>
      <c r="G116" s="262"/>
      <c r="H116" s="263" t="s">
        <v>84</v>
      </c>
      <c r="I116" s="265"/>
      <c r="J116" s="262"/>
      <c r="K116" s="262"/>
      <c r="L116" s="266"/>
      <c r="M116" s="267"/>
      <c r="N116" s="268"/>
      <c r="O116" s="268"/>
      <c r="P116" s="268"/>
      <c r="Q116" s="268"/>
      <c r="R116" s="268"/>
      <c r="S116" s="268"/>
      <c r="T116" s="269"/>
      <c r="AT116" s="270" t="s">
        <v>177</v>
      </c>
      <c r="AU116" s="270" t="s">
        <v>95</v>
      </c>
      <c r="AV116" s="12" t="s">
        <v>25</v>
      </c>
      <c r="AW116" s="12" t="s">
        <v>48</v>
      </c>
      <c r="AX116" s="12" t="s">
        <v>86</v>
      </c>
      <c r="AY116" s="270" t="s">
        <v>166</v>
      </c>
    </row>
    <row r="117" spans="2:51" s="11" customFormat="1" ht="13.5">
      <c r="B117" s="236"/>
      <c r="C117" s="237"/>
      <c r="D117" s="233" t="s">
        <v>177</v>
      </c>
      <c r="E117" s="238" t="s">
        <v>84</v>
      </c>
      <c r="F117" s="239" t="s">
        <v>997</v>
      </c>
      <c r="G117" s="237"/>
      <c r="H117" s="240">
        <v>698.526</v>
      </c>
      <c r="I117" s="241"/>
      <c r="J117" s="237"/>
      <c r="K117" s="237"/>
      <c r="L117" s="242"/>
      <c r="M117" s="243"/>
      <c r="N117" s="244"/>
      <c r="O117" s="244"/>
      <c r="P117" s="244"/>
      <c r="Q117" s="244"/>
      <c r="R117" s="244"/>
      <c r="S117" s="244"/>
      <c r="T117" s="245"/>
      <c r="AT117" s="246" t="s">
        <v>177</v>
      </c>
      <c r="AU117" s="246" t="s">
        <v>95</v>
      </c>
      <c r="AV117" s="11" t="s">
        <v>95</v>
      </c>
      <c r="AW117" s="11" t="s">
        <v>48</v>
      </c>
      <c r="AX117" s="11" t="s">
        <v>25</v>
      </c>
      <c r="AY117" s="246" t="s">
        <v>166</v>
      </c>
    </row>
    <row r="118" spans="2:65" s="1" customFormat="1" ht="38.25" customHeight="1">
      <c r="B118" s="46"/>
      <c r="C118" s="221" t="s">
        <v>206</v>
      </c>
      <c r="D118" s="221" t="s">
        <v>168</v>
      </c>
      <c r="E118" s="222" t="s">
        <v>313</v>
      </c>
      <c r="F118" s="223" t="s">
        <v>314</v>
      </c>
      <c r="G118" s="224" t="s">
        <v>289</v>
      </c>
      <c r="H118" s="225">
        <v>159.93</v>
      </c>
      <c r="I118" s="226"/>
      <c r="J118" s="227">
        <f>ROUND(I118*H118,2)</f>
        <v>0</v>
      </c>
      <c r="K118" s="223" t="s">
        <v>172</v>
      </c>
      <c r="L118" s="72"/>
      <c r="M118" s="228" t="s">
        <v>84</v>
      </c>
      <c r="N118" s="229" t="s">
        <v>56</v>
      </c>
      <c r="O118" s="47"/>
      <c r="P118" s="230">
        <f>O118*H118</f>
        <v>0</v>
      </c>
      <c r="Q118" s="230">
        <v>0</v>
      </c>
      <c r="R118" s="230">
        <f>Q118*H118</f>
        <v>0</v>
      </c>
      <c r="S118" s="230">
        <v>0</v>
      </c>
      <c r="T118" s="231">
        <f>S118*H118</f>
        <v>0</v>
      </c>
      <c r="AR118" s="23" t="s">
        <v>173</v>
      </c>
      <c r="AT118" s="23" t="s">
        <v>168</v>
      </c>
      <c r="AU118" s="23" t="s">
        <v>95</v>
      </c>
      <c r="AY118" s="23" t="s">
        <v>166</v>
      </c>
      <c r="BE118" s="232">
        <f>IF(N118="základní",J118,0)</f>
        <v>0</v>
      </c>
      <c r="BF118" s="232">
        <f>IF(N118="snížená",J118,0)</f>
        <v>0</v>
      </c>
      <c r="BG118" s="232">
        <f>IF(N118="zákl. přenesená",J118,0)</f>
        <v>0</v>
      </c>
      <c r="BH118" s="232">
        <f>IF(N118="sníž. přenesená",J118,0)</f>
        <v>0</v>
      </c>
      <c r="BI118" s="232">
        <f>IF(N118="nulová",J118,0)</f>
        <v>0</v>
      </c>
      <c r="BJ118" s="23" t="s">
        <v>25</v>
      </c>
      <c r="BK118" s="232">
        <f>ROUND(I118*H118,2)</f>
        <v>0</v>
      </c>
      <c r="BL118" s="23" t="s">
        <v>173</v>
      </c>
      <c r="BM118" s="23" t="s">
        <v>998</v>
      </c>
    </row>
    <row r="119" spans="2:47" s="1" customFormat="1" ht="13.5">
      <c r="B119" s="46"/>
      <c r="C119" s="74"/>
      <c r="D119" s="233" t="s">
        <v>175</v>
      </c>
      <c r="E119" s="74"/>
      <c r="F119" s="234" t="s">
        <v>309</v>
      </c>
      <c r="G119" s="74"/>
      <c r="H119" s="74"/>
      <c r="I119" s="191"/>
      <c r="J119" s="74"/>
      <c r="K119" s="74"/>
      <c r="L119" s="72"/>
      <c r="M119" s="235"/>
      <c r="N119" s="47"/>
      <c r="O119" s="47"/>
      <c r="P119" s="47"/>
      <c r="Q119" s="47"/>
      <c r="R119" s="47"/>
      <c r="S119" s="47"/>
      <c r="T119" s="95"/>
      <c r="AT119" s="23" t="s">
        <v>175</v>
      </c>
      <c r="AU119" s="23" t="s">
        <v>95</v>
      </c>
    </row>
    <row r="120" spans="2:51" s="11" customFormat="1" ht="13.5">
      <c r="B120" s="236"/>
      <c r="C120" s="237"/>
      <c r="D120" s="233" t="s">
        <v>177</v>
      </c>
      <c r="E120" s="238" t="s">
        <v>84</v>
      </c>
      <c r="F120" s="239" t="s">
        <v>999</v>
      </c>
      <c r="G120" s="237"/>
      <c r="H120" s="240">
        <v>159.93</v>
      </c>
      <c r="I120" s="241"/>
      <c r="J120" s="237"/>
      <c r="K120" s="237"/>
      <c r="L120" s="242"/>
      <c r="M120" s="243"/>
      <c r="N120" s="244"/>
      <c r="O120" s="244"/>
      <c r="P120" s="244"/>
      <c r="Q120" s="244"/>
      <c r="R120" s="244"/>
      <c r="S120" s="244"/>
      <c r="T120" s="245"/>
      <c r="AT120" s="246" t="s">
        <v>177</v>
      </c>
      <c r="AU120" s="246" t="s">
        <v>95</v>
      </c>
      <c r="AV120" s="11" t="s">
        <v>95</v>
      </c>
      <c r="AW120" s="11" t="s">
        <v>48</v>
      </c>
      <c r="AX120" s="11" t="s">
        <v>86</v>
      </c>
      <c r="AY120" s="246" t="s">
        <v>166</v>
      </c>
    </row>
    <row r="121" spans="2:51" s="13" customFormat="1" ht="13.5">
      <c r="B121" s="271"/>
      <c r="C121" s="272"/>
      <c r="D121" s="233" t="s">
        <v>177</v>
      </c>
      <c r="E121" s="273" t="s">
        <v>84</v>
      </c>
      <c r="F121" s="274" t="s">
        <v>299</v>
      </c>
      <c r="G121" s="272"/>
      <c r="H121" s="275">
        <v>159.93</v>
      </c>
      <c r="I121" s="276"/>
      <c r="J121" s="272"/>
      <c r="K121" s="272"/>
      <c r="L121" s="277"/>
      <c r="M121" s="278"/>
      <c r="N121" s="279"/>
      <c r="O121" s="279"/>
      <c r="P121" s="279"/>
      <c r="Q121" s="279"/>
      <c r="R121" s="279"/>
      <c r="S121" s="279"/>
      <c r="T121" s="280"/>
      <c r="AT121" s="281" t="s">
        <v>177</v>
      </c>
      <c r="AU121" s="281" t="s">
        <v>95</v>
      </c>
      <c r="AV121" s="13" t="s">
        <v>173</v>
      </c>
      <c r="AW121" s="13" t="s">
        <v>48</v>
      </c>
      <c r="AX121" s="13" t="s">
        <v>25</v>
      </c>
      <c r="AY121" s="281" t="s">
        <v>166</v>
      </c>
    </row>
    <row r="122" spans="2:65" s="1" customFormat="1" ht="51" customHeight="1">
      <c r="B122" s="46"/>
      <c r="C122" s="221" t="s">
        <v>213</v>
      </c>
      <c r="D122" s="221" t="s">
        <v>168</v>
      </c>
      <c r="E122" s="222" t="s">
        <v>317</v>
      </c>
      <c r="F122" s="223" t="s">
        <v>318</v>
      </c>
      <c r="G122" s="224" t="s">
        <v>289</v>
      </c>
      <c r="H122" s="225">
        <v>2398.95</v>
      </c>
      <c r="I122" s="226"/>
      <c r="J122" s="227">
        <f>ROUND(I122*H122,2)</f>
        <v>0</v>
      </c>
      <c r="K122" s="223" t="s">
        <v>172</v>
      </c>
      <c r="L122" s="72"/>
      <c r="M122" s="228" t="s">
        <v>84</v>
      </c>
      <c r="N122" s="229" t="s">
        <v>56</v>
      </c>
      <c r="O122" s="47"/>
      <c r="P122" s="230">
        <f>O122*H122</f>
        <v>0</v>
      </c>
      <c r="Q122" s="230">
        <v>0</v>
      </c>
      <c r="R122" s="230">
        <f>Q122*H122</f>
        <v>0</v>
      </c>
      <c r="S122" s="230">
        <v>0</v>
      </c>
      <c r="T122" s="231">
        <f>S122*H122</f>
        <v>0</v>
      </c>
      <c r="AR122" s="23" t="s">
        <v>173</v>
      </c>
      <c r="AT122" s="23" t="s">
        <v>168</v>
      </c>
      <c r="AU122" s="23" t="s">
        <v>95</v>
      </c>
      <c r="AY122" s="23" t="s">
        <v>166</v>
      </c>
      <c r="BE122" s="232">
        <f>IF(N122="základní",J122,0)</f>
        <v>0</v>
      </c>
      <c r="BF122" s="232">
        <f>IF(N122="snížená",J122,0)</f>
        <v>0</v>
      </c>
      <c r="BG122" s="232">
        <f>IF(N122="zákl. přenesená",J122,0)</f>
        <v>0</v>
      </c>
      <c r="BH122" s="232">
        <f>IF(N122="sníž. přenesená",J122,0)</f>
        <v>0</v>
      </c>
      <c r="BI122" s="232">
        <f>IF(N122="nulová",J122,0)</f>
        <v>0</v>
      </c>
      <c r="BJ122" s="23" t="s">
        <v>25</v>
      </c>
      <c r="BK122" s="232">
        <f>ROUND(I122*H122,2)</f>
        <v>0</v>
      </c>
      <c r="BL122" s="23" t="s">
        <v>173</v>
      </c>
      <c r="BM122" s="23" t="s">
        <v>1000</v>
      </c>
    </row>
    <row r="123" spans="2:47" s="1" customFormat="1" ht="13.5">
      <c r="B123" s="46"/>
      <c r="C123" s="74"/>
      <c r="D123" s="233" t="s">
        <v>175</v>
      </c>
      <c r="E123" s="74"/>
      <c r="F123" s="234" t="s">
        <v>309</v>
      </c>
      <c r="G123" s="74"/>
      <c r="H123" s="74"/>
      <c r="I123" s="191"/>
      <c r="J123" s="74"/>
      <c r="K123" s="74"/>
      <c r="L123" s="72"/>
      <c r="M123" s="235"/>
      <c r="N123" s="47"/>
      <c r="O123" s="47"/>
      <c r="P123" s="47"/>
      <c r="Q123" s="47"/>
      <c r="R123" s="47"/>
      <c r="S123" s="47"/>
      <c r="T123" s="95"/>
      <c r="AT123" s="23" t="s">
        <v>175</v>
      </c>
      <c r="AU123" s="23" t="s">
        <v>95</v>
      </c>
    </row>
    <row r="124" spans="2:51" s="12" customFormat="1" ht="13.5">
      <c r="B124" s="261"/>
      <c r="C124" s="262"/>
      <c r="D124" s="233" t="s">
        <v>177</v>
      </c>
      <c r="E124" s="263" t="s">
        <v>84</v>
      </c>
      <c r="F124" s="264" t="s">
        <v>1001</v>
      </c>
      <c r="G124" s="262"/>
      <c r="H124" s="263" t="s">
        <v>84</v>
      </c>
      <c r="I124" s="265"/>
      <c r="J124" s="262"/>
      <c r="K124" s="262"/>
      <c r="L124" s="266"/>
      <c r="M124" s="267"/>
      <c r="N124" s="268"/>
      <c r="O124" s="268"/>
      <c r="P124" s="268"/>
      <c r="Q124" s="268"/>
      <c r="R124" s="268"/>
      <c r="S124" s="268"/>
      <c r="T124" s="269"/>
      <c r="AT124" s="270" t="s">
        <v>177</v>
      </c>
      <c r="AU124" s="270" t="s">
        <v>95</v>
      </c>
      <c r="AV124" s="12" t="s">
        <v>25</v>
      </c>
      <c r="AW124" s="12" t="s">
        <v>48</v>
      </c>
      <c r="AX124" s="12" t="s">
        <v>86</v>
      </c>
      <c r="AY124" s="270" t="s">
        <v>166</v>
      </c>
    </row>
    <row r="125" spans="2:51" s="11" customFormat="1" ht="13.5">
      <c r="B125" s="236"/>
      <c r="C125" s="237"/>
      <c r="D125" s="233" t="s">
        <v>177</v>
      </c>
      <c r="E125" s="238" t="s">
        <v>84</v>
      </c>
      <c r="F125" s="239" t="s">
        <v>1002</v>
      </c>
      <c r="G125" s="237"/>
      <c r="H125" s="240">
        <v>2398.95</v>
      </c>
      <c r="I125" s="241"/>
      <c r="J125" s="237"/>
      <c r="K125" s="237"/>
      <c r="L125" s="242"/>
      <c r="M125" s="243"/>
      <c r="N125" s="244"/>
      <c r="O125" s="244"/>
      <c r="P125" s="244"/>
      <c r="Q125" s="244"/>
      <c r="R125" s="244"/>
      <c r="S125" s="244"/>
      <c r="T125" s="245"/>
      <c r="AT125" s="246" t="s">
        <v>177</v>
      </c>
      <c r="AU125" s="246" t="s">
        <v>95</v>
      </c>
      <c r="AV125" s="11" t="s">
        <v>95</v>
      </c>
      <c r="AW125" s="11" t="s">
        <v>48</v>
      </c>
      <c r="AX125" s="11" t="s">
        <v>25</v>
      </c>
      <c r="AY125" s="246" t="s">
        <v>166</v>
      </c>
    </row>
    <row r="126" spans="2:65" s="1" customFormat="1" ht="25.5" customHeight="1">
      <c r="B126" s="46"/>
      <c r="C126" s="221" t="s">
        <v>200</v>
      </c>
      <c r="D126" s="221" t="s">
        <v>168</v>
      </c>
      <c r="E126" s="222" t="s">
        <v>1003</v>
      </c>
      <c r="F126" s="223" t="s">
        <v>1004</v>
      </c>
      <c r="G126" s="224" t="s">
        <v>289</v>
      </c>
      <c r="H126" s="225">
        <v>349.263</v>
      </c>
      <c r="I126" s="226"/>
      <c r="J126" s="227">
        <f>ROUND(I126*H126,2)</f>
        <v>0</v>
      </c>
      <c r="K126" s="223" t="s">
        <v>172</v>
      </c>
      <c r="L126" s="72"/>
      <c r="M126" s="228" t="s">
        <v>84</v>
      </c>
      <c r="N126" s="229" t="s">
        <v>56</v>
      </c>
      <c r="O126" s="47"/>
      <c r="P126" s="230">
        <f>O126*H126</f>
        <v>0</v>
      </c>
      <c r="Q126" s="230">
        <v>0</v>
      </c>
      <c r="R126" s="230">
        <f>Q126*H126</f>
        <v>0</v>
      </c>
      <c r="S126" s="230">
        <v>0</v>
      </c>
      <c r="T126" s="231">
        <f>S126*H126</f>
        <v>0</v>
      </c>
      <c r="AR126" s="23" t="s">
        <v>173</v>
      </c>
      <c r="AT126" s="23" t="s">
        <v>168</v>
      </c>
      <c r="AU126" s="23" t="s">
        <v>95</v>
      </c>
      <c r="AY126" s="23" t="s">
        <v>166</v>
      </c>
      <c r="BE126" s="232">
        <f>IF(N126="základní",J126,0)</f>
        <v>0</v>
      </c>
      <c r="BF126" s="232">
        <f>IF(N126="snížená",J126,0)</f>
        <v>0</v>
      </c>
      <c r="BG126" s="232">
        <f>IF(N126="zákl. přenesená",J126,0)</f>
        <v>0</v>
      </c>
      <c r="BH126" s="232">
        <f>IF(N126="sníž. přenesená",J126,0)</f>
        <v>0</v>
      </c>
      <c r="BI126" s="232">
        <f>IF(N126="nulová",J126,0)</f>
        <v>0</v>
      </c>
      <c r="BJ126" s="23" t="s">
        <v>25</v>
      </c>
      <c r="BK126" s="232">
        <f>ROUND(I126*H126,2)</f>
        <v>0</v>
      </c>
      <c r="BL126" s="23" t="s">
        <v>173</v>
      </c>
      <c r="BM126" s="23" t="s">
        <v>1005</v>
      </c>
    </row>
    <row r="127" spans="2:47" s="1" customFormat="1" ht="13.5">
      <c r="B127" s="46"/>
      <c r="C127" s="74"/>
      <c r="D127" s="233" t="s">
        <v>175</v>
      </c>
      <c r="E127" s="74"/>
      <c r="F127" s="234" t="s">
        <v>325</v>
      </c>
      <c r="G127" s="74"/>
      <c r="H127" s="74"/>
      <c r="I127" s="191"/>
      <c r="J127" s="74"/>
      <c r="K127" s="74"/>
      <c r="L127" s="72"/>
      <c r="M127" s="235"/>
      <c r="N127" s="47"/>
      <c r="O127" s="47"/>
      <c r="P127" s="47"/>
      <c r="Q127" s="47"/>
      <c r="R127" s="47"/>
      <c r="S127" s="47"/>
      <c r="T127" s="95"/>
      <c r="AT127" s="23" t="s">
        <v>175</v>
      </c>
      <c r="AU127" s="23" t="s">
        <v>95</v>
      </c>
    </row>
    <row r="128" spans="2:51" s="12" customFormat="1" ht="13.5">
      <c r="B128" s="261"/>
      <c r="C128" s="262"/>
      <c r="D128" s="233" t="s">
        <v>177</v>
      </c>
      <c r="E128" s="263" t="s">
        <v>84</v>
      </c>
      <c r="F128" s="264" t="s">
        <v>1006</v>
      </c>
      <c r="G128" s="262"/>
      <c r="H128" s="263" t="s">
        <v>84</v>
      </c>
      <c r="I128" s="265"/>
      <c r="J128" s="262"/>
      <c r="K128" s="262"/>
      <c r="L128" s="266"/>
      <c r="M128" s="267"/>
      <c r="N128" s="268"/>
      <c r="O128" s="268"/>
      <c r="P128" s="268"/>
      <c r="Q128" s="268"/>
      <c r="R128" s="268"/>
      <c r="S128" s="268"/>
      <c r="T128" s="269"/>
      <c r="AT128" s="270" t="s">
        <v>177</v>
      </c>
      <c r="AU128" s="270" t="s">
        <v>95</v>
      </c>
      <c r="AV128" s="12" t="s">
        <v>25</v>
      </c>
      <c r="AW128" s="12" t="s">
        <v>48</v>
      </c>
      <c r="AX128" s="12" t="s">
        <v>86</v>
      </c>
      <c r="AY128" s="270" t="s">
        <v>166</v>
      </c>
    </row>
    <row r="129" spans="2:51" s="11" customFormat="1" ht="13.5">
      <c r="B129" s="236"/>
      <c r="C129" s="237"/>
      <c r="D129" s="233" t="s">
        <v>177</v>
      </c>
      <c r="E129" s="238" t="s">
        <v>84</v>
      </c>
      <c r="F129" s="239" t="s">
        <v>1007</v>
      </c>
      <c r="G129" s="237"/>
      <c r="H129" s="240">
        <v>349.263</v>
      </c>
      <c r="I129" s="241"/>
      <c r="J129" s="237"/>
      <c r="K129" s="237"/>
      <c r="L129" s="242"/>
      <c r="M129" s="243"/>
      <c r="N129" s="244"/>
      <c r="O129" s="244"/>
      <c r="P129" s="244"/>
      <c r="Q129" s="244"/>
      <c r="R129" s="244"/>
      <c r="S129" s="244"/>
      <c r="T129" s="245"/>
      <c r="AT129" s="246" t="s">
        <v>177</v>
      </c>
      <c r="AU129" s="246" t="s">
        <v>95</v>
      </c>
      <c r="AV129" s="11" t="s">
        <v>95</v>
      </c>
      <c r="AW129" s="11" t="s">
        <v>48</v>
      </c>
      <c r="AX129" s="11" t="s">
        <v>25</v>
      </c>
      <c r="AY129" s="246" t="s">
        <v>166</v>
      </c>
    </row>
    <row r="130" spans="2:65" s="1" customFormat="1" ht="16.5" customHeight="1">
      <c r="B130" s="46"/>
      <c r="C130" s="221" t="s">
        <v>223</v>
      </c>
      <c r="D130" s="221" t="s">
        <v>168</v>
      </c>
      <c r="E130" s="222" t="s">
        <v>347</v>
      </c>
      <c r="F130" s="223" t="s">
        <v>348</v>
      </c>
      <c r="G130" s="224" t="s">
        <v>209</v>
      </c>
      <c r="H130" s="225">
        <v>351.846</v>
      </c>
      <c r="I130" s="226"/>
      <c r="J130" s="227">
        <f>ROUND(I130*H130,2)</f>
        <v>0</v>
      </c>
      <c r="K130" s="223" t="s">
        <v>172</v>
      </c>
      <c r="L130" s="72"/>
      <c r="M130" s="228" t="s">
        <v>84</v>
      </c>
      <c r="N130" s="229" t="s">
        <v>56</v>
      </c>
      <c r="O130" s="47"/>
      <c r="P130" s="230">
        <f>O130*H130</f>
        <v>0</v>
      </c>
      <c r="Q130" s="230">
        <v>0</v>
      </c>
      <c r="R130" s="230">
        <f>Q130*H130</f>
        <v>0</v>
      </c>
      <c r="S130" s="230">
        <v>0</v>
      </c>
      <c r="T130" s="231">
        <f>S130*H130</f>
        <v>0</v>
      </c>
      <c r="AR130" s="23" t="s">
        <v>173</v>
      </c>
      <c r="AT130" s="23" t="s">
        <v>168</v>
      </c>
      <c r="AU130" s="23" t="s">
        <v>95</v>
      </c>
      <c r="AY130" s="23" t="s">
        <v>166</v>
      </c>
      <c r="BE130" s="232">
        <f>IF(N130="základní",J130,0)</f>
        <v>0</v>
      </c>
      <c r="BF130" s="232">
        <f>IF(N130="snížená",J130,0)</f>
        <v>0</v>
      </c>
      <c r="BG130" s="232">
        <f>IF(N130="zákl. přenesená",J130,0)</f>
        <v>0</v>
      </c>
      <c r="BH130" s="232">
        <f>IF(N130="sníž. přenesená",J130,0)</f>
        <v>0</v>
      </c>
      <c r="BI130" s="232">
        <f>IF(N130="nulová",J130,0)</f>
        <v>0</v>
      </c>
      <c r="BJ130" s="23" t="s">
        <v>25</v>
      </c>
      <c r="BK130" s="232">
        <f>ROUND(I130*H130,2)</f>
        <v>0</v>
      </c>
      <c r="BL130" s="23" t="s">
        <v>173</v>
      </c>
      <c r="BM130" s="23" t="s">
        <v>1008</v>
      </c>
    </row>
    <row r="131" spans="2:47" s="1" customFormat="1" ht="13.5">
      <c r="B131" s="46"/>
      <c r="C131" s="74"/>
      <c r="D131" s="233" t="s">
        <v>175</v>
      </c>
      <c r="E131" s="74"/>
      <c r="F131" s="234" t="s">
        <v>344</v>
      </c>
      <c r="G131" s="74"/>
      <c r="H131" s="74"/>
      <c r="I131" s="191"/>
      <c r="J131" s="74"/>
      <c r="K131" s="74"/>
      <c r="L131" s="72"/>
      <c r="M131" s="235"/>
      <c r="N131" s="47"/>
      <c r="O131" s="47"/>
      <c r="P131" s="47"/>
      <c r="Q131" s="47"/>
      <c r="R131" s="47"/>
      <c r="S131" s="47"/>
      <c r="T131" s="95"/>
      <c r="AT131" s="23" t="s">
        <v>175</v>
      </c>
      <c r="AU131" s="23" t="s">
        <v>95</v>
      </c>
    </row>
    <row r="132" spans="2:51" s="12" customFormat="1" ht="13.5">
      <c r="B132" s="261"/>
      <c r="C132" s="262"/>
      <c r="D132" s="233" t="s">
        <v>177</v>
      </c>
      <c r="E132" s="263" t="s">
        <v>84</v>
      </c>
      <c r="F132" s="264" t="s">
        <v>1009</v>
      </c>
      <c r="G132" s="262"/>
      <c r="H132" s="263" t="s">
        <v>84</v>
      </c>
      <c r="I132" s="265"/>
      <c r="J132" s="262"/>
      <c r="K132" s="262"/>
      <c r="L132" s="266"/>
      <c r="M132" s="267"/>
      <c r="N132" s="268"/>
      <c r="O132" s="268"/>
      <c r="P132" s="268"/>
      <c r="Q132" s="268"/>
      <c r="R132" s="268"/>
      <c r="S132" s="268"/>
      <c r="T132" s="269"/>
      <c r="AT132" s="270" t="s">
        <v>177</v>
      </c>
      <c r="AU132" s="270" t="s">
        <v>95</v>
      </c>
      <c r="AV132" s="12" t="s">
        <v>25</v>
      </c>
      <c r="AW132" s="12" t="s">
        <v>48</v>
      </c>
      <c r="AX132" s="12" t="s">
        <v>86</v>
      </c>
      <c r="AY132" s="270" t="s">
        <v>166</v>
      </c>
    </row>
    <row r="133" spans="2:51" s="11" customFormat="1" ht="13.5">
      <c r="B133" s="236"/>
      <c r="C133" s="237"/>
      <c r="D133" s="233" t="s">
        <v>177</v>
      </c>
      <c r="E133" s="238" t="s">
        <v>84</v>
      </c>
      <c r="F133" s="239" t="s">
        <v>1010</v>
      </c>
      <c r="G133" s="237"/>
      <c r="H133" s="240">
        <v>351.846</v>
      </c>
      <c r="I133" s="241"/>
      <c r="J133" s="237"/>
      <c r="K133" s="237"/>
      <c r="L133" s="242"/>
      <c r="M133" s="243"/>
      <c r="N133" s="244"/>
      <c r="O133" s="244"/>
      <c r="P133" s="244"/>
      <c r="Q133" s="244"/>
      <c r="R133" s="244"/>
      <c r="S133" s="244"/>
      <c r="T133" s="245"/>
      <c r="AT133" s="246" t="s">
        <v>177</v>
      </c>
      <c r="AU133" s="246" t="s">
        <v>95</v>
      </c>
      <c r="AV133" s="11" t="s">
        <v>95</v>
      </c>
      <c r="AW133" s="11" t="s">
        <v>48</v>
      </c>
      <c r="AX133" s="11" t="s">
        <v>25</v>
      </c>
      <c r="AY133" s="246" t="s">
        <v>166</v>
      </c>
    </row>
    <row r="134" spans="2:65" s="1" customFormat="1" ht="25.5" customHeight="1">
      <c r="B134" s="46"/>
      <c r="C134" s="221" t="s">
        <v>30</v>
      </c>
      <c r="D134" s="221" t="s">
        <v>168</v>
      </c>
      <c r="E134" s="222" t="s">
        <v>617</v>
      </c>
      <c r="F134" s="223" t="s">
        <v>618</v>
      </c>
      <c r="G134" s="224" t="s">
        <v>289</v>
      </c>
      <c r="H134" s="225">
        <v>349.263</v>
      </c>
      <c r="I134" s="226"/>
      <c r="J134" s="227">
        <f>ROUND(I134*H134,2)</f>
        <v>0</v>
      </c>
      <c r="K134" s="223" t="s">
        <v>172</v>
      </c>
      <c r="L134" s="72"/>
      <c r="M134" s="228" t="s">
        <v>84</v>
      </c>
      <c r="N134" s="229" t="s">
        <v>56</v>
      </c>
      <c r="O134" s="47"/>
      <c r="P134" s="230">
        <f>O134*H134</f>
        <v>0</v>
      </c>
      <c r="Q134" s="230">
        <v>0</v>
      </c>
      <c r="R134" s="230">
        <f>Q134*H134</f>
        <v>0</v>
      </c>
      <c r="S134" s="230">
        <v>0</v>
      </c>
      <c r="T134" s="231">
        <f>S134*H134</f>
        <v>0</v>
      </c>
      <c r="AR134" s="23" t="s">
        <v>173</v>
      </c>
      <c r="AT134" s="23" t="s">
        <v>168</v>
      </c>
      <c r="AU134" s="23" t="s">
        <v>95</v>
      </c>
      <c r="AY134" s="23" t="s">
        <v>166</v>
      </c>
      <c r="BE134" s="232">
        <f>IF(N134="základní",J134,0)</f>
        <v>0</v>
      </c>
      <c r="BF134" s="232">
        <f>IF(N134="snížená",J134,0)</f>
        <v>0</v>
      </c>
      <c r="BG134" s="232">
        <f>IF(N134="zákl. přenesená",J134,0)</f>
        <v>0</v>
      </c>
      <c r="BH134" s="232">
        <f>IF(N134="sníž. přenesená",J134,0)</f>
        <v>0</v>
      </c>
      <c r="BI134" s="232">
        <f>IF(N134="nulová",J134,0)</f>
        <v>0</v>
      </c>
      <c r="BJ134" s="23" t="s">
        <v>25</v>
      </c>
      <c r="BK134" s="232">
        <f>ROUND(I134*H134,2)</f>
        <v>0</v>
      </c>
      <c r="BL134" s="23" t="s">
        <v>173</v>
      </c>
      <c r="BM134" s="23" t="s">
        <v>1011</v>
      </c>
    </row>
    <row r="135" spans="2:47" s="1" customFormat="1" ht="13.5">
      <c r="B135" s="46"/>
      <c r="C135" s="74"/>
      <c r="D135" s="233" t="s">
        <v>175</v>
      </c>
      <c r="E135" s="74"/>
      <c r="F135" s="234" t="s">
        <v>620</v>
      </c>
      <c r="G135" s="74"/>
      <c r="H135" s="74"/>
      <c r="I135" s="191"/>
      <c r="J135" s="74"/>
      <c r="K135" s="74"/>
      <c r="L135" s="72"/>
      <c r="M135" s="235"/>
      <c r="N135" s="47"/>
      <c r="O135" s="47"/>
      <c r="P135" s="47"/>
      <c r="Q135" s="47"/>
      <c r="R135" s="47"/>
      <c r="S135" s="47"/>
      <c r="T135" s="95"/>
      <c r="AT135" s="23" t="s">
        <v>175</v>
      </c>
      <c r="AU135" s="23" t="s">
        <v>95</v>
      </c>
    </row>
    <row r="136" spans="2:51" s="12" customFormat="1" ht="13.5">
      <c r="B136" s="261"/>
      <c r="C136" s="262"/>
      <c r="D136" s="233" t="s">
        <v>177</v>
      </c>
      <c r="E136" s="263" t="s">
        <v>84</v>
      </c>
      <c r="F136" s="264" t="s">
        <v>1012</v>
      </c>
      <c r="G136" s="262"/>
      <c r="H136" s="263" t="s">
        <v>84</v>
      </c>
      <c r="I136" s="265"/>
      <c r="J136" s="262"/>
      <c r="K136" s="262"/>
      <c r="L136" s="266"/>
      <c r="M136" s="267"/>
      <c r="N136" s="268"/>
      <c r="O136" s="268"/>
      <c r="P136" s="268"/>
      <c r="Q136" s="268"/>
      <c r="R136" s="268"/>
      <c r="S136" s="268"/>
      <c r="T136" s="269"/>
      <c r="AT136" s="270" t="s">
        <v>177</v>
      </c>
      <c r="AU136" s="270" t="s">
        <v>95</v>
      </c>
      <c r="AV136" s="12" t="s">
        <v>25</v>
      </c>
      <c r="AW136" s="12" t="s">
        <v>48</v>
      </c>
      <c r="AX136" s="12" t="s">
        <v>86</v>
      </c>
      <c r="AY136" s="270" t="s">
        <v>166</v>
      </c>
    </row>
    <row r="137" spans="2:51" s="11" customFormat="1" ht="13.5">
      <c r="B137" s="236"/>
      <c r="C137" s="237"/>
      <c r="D137" s="233" t="s">
        <v>177</v>
      </c>
      <c r="E137" s="238" t="s">
        <v>84</v>
      </c>
      <c r="F137" s="239" t="s">
        <v>1007</v>
      </c>
      <c r="G137" s="237"/>
      <c r="H137" s="240">
        <v>349.263</v>
      </c>
      <c r="I137" s="241"/>
      <c r="J137" s="237"/>
      <c r="K137" s="237"/>
      <c r="L137" s="242"/>
      <c r="M137" s="243"/>
      <c r="N137" s="244"/>
      <c r="O137" s="244"/>
      <c r="P137" s="244"/>
      <c r="Q137" s="244"/>
      <c r="R137" s="244"/>
      <c r="S137" s="244"/>
      <c r="T137" s="245"/>
      <c r="AT137" s="246" t="s">
        <v>177</v>
      </c>
      <c r="AU137" s="246" t="s">
        <v>95</v>
      </c>
      <c r="AV137" s="11" t="s">
        <v>95</v>
      </c>
      <c r="AW137" s="11" t="s">
        <v>48</v>
      </c>
      <c r="AX137" s="11" t="s">
        <v>25</v>
      </c>
      <c r="AY137" s="246" t="s">
        <v>166</v>
      </c>
    </row>
    <row r="138" spans="2:63" s="10" customFormat="1" ht="29.85" customHeight="1">
      <c r="B138" s="205"/>
      <c r="C138" s="206"/>
      <c r="D138" s="207" t="s">
        <v>85</v>
      </c>
      <c r="E138" s="219" t="s">
        <v>185</v>
      </c>
      <c r="F138" s="219" t="s">
        <v>642</v>
      </c>
      <c r="G138" s="206"/>
      <c r="H138" s="206"/>
      <c r="I138" s="209"/>
      <c r="J138" s="220">
        <f>BK138</f>
        <v>0</v>
      </c>
      <c r="K138" s="206"/>
      <c r="L138" s="211"/>
      <c r="M138" s="212"/>
      <c r="N138" s="213"/>
      <c r="O138" s="213"/>
      <c r="P138" s="214">
        <f>SUM(P139:P146)</f>
        <v>0</v>
      </c>
      <c r="Q138" s="213"/>
      <c r="R138" s="214">
        <f>SUM(R139:R146)</f>
        <v>0</v>
      </c>
      <c r="S138" s="213"/>
      <c r="T138" s="215">
        <f>SUM(T139:T146)</f>
        <v>24.15</v>
      </c>
      <c r="AR138" s="216" t="s">
        <v>25</v>
      </c>
      <c r="AT138" s="217" t="s">
        <v>85</v>
      </c>
      <c r="AU138" s="217" t="s">
        <v>25</v>
      </c>
      <c r="AY138" s="216" t="s">
        <v>166</v>
      </c>
      <c r="BK138" s="218">
        <f>SUM(BK139:BK146)</f>
        <v>0</v>
      </c>
    </row>
    <row r="139" spans="2:65" s="1" customFormat="1" ht="25.5" customHeight="1">
      <c r="B139" s="46"/>
      <c r="C139" s="221" t="s">
        <v>235</v>
      </c>
      <c r="D139" s="221" t="s">
        <v>168</v>
      </c>
      <c r="E139" s="222" t="s">
        <v>1013</v>
      </c>
      <c r="F139" s="223" t="s">
        <v>1014</v>
      </c>
      <c r="G139" s="224" t="s">
        <v>289</v>
      </c>
      <c r="H139" s="225">
        <v>5</v>
      </c>
      <c r="I139" s="226"/>
      <c r="J139" s="227">
        <f>ROUND(I139*H139,2)</f>
        <v>0</v>
      </c>
      <c r="K139" s="223" t="s">
        <v>172</v>
      </c>
      <c r="L139" s="72"/>
      <c r="M139" s="228" t="s">
        <v>84</v>
      </c>
      <c r="N139" s="229" t="s">
        <v>56</v>
      </c>
      <c r="O139" s="47"/>
      <c r="P139" s="230">
        <f>O139*H139</f>
        <v>0</v>
      </c>
      <c r="Q139" s="230">
        <v>0</v>
      </c>
      <c r="R139" s="230">
        <f>Q139*H139</f>
        <v>0</v>
      </c>
      <c r="S139" s="230">
        <v>1.95</v>
      </c>
      <c r="T139" s="231">
        <f>S139*H139</f>
        <v>9.75</v>
      </c>
      <c r="AR139" s="23" t="s">
        <v>173</v>
      </c>
      <c r="AT139" s="23" t="s">
        <v>168</v>
      </c>
      <c r="AU139" s="23" t="s">
        <v>95</v>
      </c>
      <c r="AY139" s="23" t="s">
        <v>166</v>
      </c>
      <c r="BE139" s="232">
        <f>IF(N139="základní",J139,0)</f>
        <v>0</v>
      </c>
      <c r="BF139" s="232">
        <f>IF(N139="snížená",J139,0)</f>
        <v>0</v>
      </c>
      <c r="BG139" s="232">
        <f>IF(N139="zákl. přenesená",J139,0)</f>
        <v>0</v>
      </c>
      <c r="BH139" s="232">
        <f>IF(N139="sníž. přenesená",J139,0)</f>
        <v>0</v>
      </c>
      <c r="BI139" s="232">
        <f>IF(N139="nulová",J139,0)</f>
        <v>0</v>
      </c>
      <c r="BJ139" s="23" t="s">
        <v>25</v>
      </c>
      <c r="BK139" s="232">
        <f>ROUND(I139*H139,2)</f>
        <v>0</v>
      </c>
      <c r="BL139" s="23" t="s">
        <v>173</v>
      </c>
      <c r="BM139" s="23" t="s">
        <v>1015</v>
      </c>
    </row>
    <row r="140" spans="2:47" s="1" customFormat="1" ht="13.5">
      <c r="B140" s="46"/>
      <c r="C140" s="74"/>
      <c r="D140" s="233" t="s">
        <v>175</v>
      </c>
      <c r="E140" s="74"/>
      <c r="F140" s="234" t="s">
        <v>1016</v>
      </c>
      <c r="G140" s="74"/>
      <c r="H140" s="74"/>
      <c r="I140" s="191"/>
      <c r="J140" s="74"/>
      <c r="K140" s="74"/>
      <c r="L140" s="72"/>
      <c r="M140" s="235"/>
      <c r="N140" s="47"/>
      <c r="O140" s="47"/>
      <c r="P140" s="47"/>
      <c r="Q140" s="47"/>
      <c r="R140" s="47"/>
      <c r="S140" s="47"/>
      <c r="T140" s="95"/>
      <c r="AT140" s="23" t="s">
        <v>175</v>
      </c>
      <c r="AU140" s="23" t="s">
        <v>95</v>
      </c>
    </row>
    <row r="141" spans="2:51" s="12" customFormat="1" ht="13.5">
      <c r="B141" s="261"/>
      <c r="C141" s="262"/>
      <c r="D141" s="233" t="s">
        <v>177</v>
      </c>
      <c r="E141" s="263" t="s">
        <v>84</v>
      </c>
      <c r="F141" s="264" t="s">
        <v>1017</v>
      </c>
      <c r="G141" s="262"/>
      <c r="H141" s="263" t="s">
        <v>84</v>
      </c>
      <c r="I141" s="265"/>
      <c r="J141" s="262"/>
      <c r="K141" s="262"/>
      <c r="L141" s="266"/>
      <c r="M141" s="267"/>
      <c r="N141" s="268"/>
      <c r="O141" s="268"/>
      <c r="P141" s="268"/>
      <c r="Q141" s="268"/>
      <c r="R141" s="268"/>
      <c r="S141" s="268"/>
      <c r="T141" s="269"/>
      <c r="AT141" s="270" t="s">
        <v>177</v>
      </c>
      <c r="AU141" s="270" t="s">
        <v>95</v>
      </c>
      <c r="AV141" s="12" t="s">
        <v>25</v>
      </c>
      <c r="AW141" s="12" t="s">
        <v>48</v>
      </c>
      <c r="AX141" s="12" t="s">
        <v>86</v>
      </c>
      <c r="AY141" s="270" t="s">
        <v>166</v>
      </c>
    </row>
    <row r="142" spans="2:51" s="11" customFormat="1" ht="13.5">
      <c r="B142" s="236"/>
      <c r="C142" s="237"/>
      <c r="D142" s="233" t="s">
        <v>177</v>
      </c>
      <c r="E142" s="238" t="s">
        <v>84</v>
      </c>
      <c r="F142" s="239" t="s">
        <v>1018</v>
      </c>
      <c r="G142" s="237"/>
      <c r="H142" s="240">
        <v>5</v>
      </c>
      <c r="I142" s="241"/>
      <c r="J142" s="237"/>
      <c r="K142" s="237"/>
      <c r="L142" s="242"/>
      <c r="M142" s="243"/>
      <c r="N142" s="244"/>
      <c r="O142" s="244"/>
      <c r="P142" s="244"/>
      <c r="Q142" s="244"/>
      <c r="R142" s="244"/>
      <c r="S142" s="244"/>
      <c r="T142" s="245"/>
      <c r="AT142" s="246" t="s">
        <v>177</v>
      </c>
      <c r="AU142" s="246" t="s">
        <v>95</v>
      </c>
      <c r="AV142" s="11" t="s">
        <v>95</v>
      </c>
      <c r="AW142" s="11" t="s">
        <v>48</v>
      </c>
      <c r="AX142" s="11" t="s">
        <v>25</v>
      </c>
      <c r="AY142" s="246" t="s">
        <v>166</v>
      </c>
    </row>
    <row r="143" spans="2:65" s="1" customFormat="1" ht="25.5" customHeight="1">
      <c r="B143" s="46"/>
      <c r="C143" s="221" t="s">
        <v>328</v>
      </c>
      <c r="D143" s="221" t="s">
        <v>168</v>
      </c>
      <c r="E143" s="222" t="s">
        <v>1019</v>
      </c>
      <c r="F143" s="223" t="s">
        <v>1020</v>
      </c>
      <c r="G143" s="224" t="s">
        <v>289</v>
      </c>
      <c r="H143" s="225">
        <v>6</v>
      </c>
      <c r="I143" s="226"/>
      <c r="J143" s="227">
        <f>ROUND(I143*H143,2)</f>
        <v>0</v>
      </c>
      <c r="K143" s="223" t="s">
        <v>172</v>
      </c>
      <c r="L143" s="72"/>
      <c r="M143" s="228" t="s">
        <v>84</v>
      </c>
      <c r="N143" s="229" t="s">
        <v>56</v>
      </c>
      <c r="O143" s="47"/>
      <c r="P143" s="230">
        <f>O143*H143</f>
        <v>0</v>
      </c>
      <c r="Q143" s="230">
        <v>0</v>
      </c>
      <c r="R143" s="230">
        <f>Q143*H143</f>
        <v>0</v>
      </c>
      <c r="S143" s="230">
        <v>2.4</v>
      </c>
      <c r="T143" s="231">
        <f>S143*H143</f>
        <v>14.399999999999999</v>
      </c>
      <c r="AR143" s="23" t="s">
        <v>173</v>
      </c>
      <c r="AT143" s="23" t="s">
        <v>168</v>
      </c>
      <c r="AU143" s="23" t="s">
        <v>95</v>
      </c>
      <c r="AY143" s="23" t="s">
        <v>166</v>
      </c>
      <c r="BE143" s="232">
        <f>IF(N143="základní",J143,0)</f>
        <v>0</v>
      </c>
      <c r="BF143" s="232">
        <f>IF(N143="snížená",J143,0)</f>
        <v>0</v>
      </c>
      <c r="BG143" s="232">
        <f>IF(N143="zákl. přenesená",J143,0)</f>
        <v>0</v>
      </c>
      <c r="BH143" s="232">
        <f>IF(N143="sníž. přenesená",J143,0)</f>
        <v>0</v>
      </c>
      <c r="BI143" s="232">
        <f>IF(N143="nulová",J143,0)</f>
        <v>0</v>
      </c>
      <c r="BJ143" s="23" t="s">
        <v>25</v>
      </c>
      <c r="BK143" s="232">
        <f>ROUND(I143*H143,2)</f>
        <v>0</v>
      </c>
      <c r="BL143" s="23" t="s">
        <v>173</v>
      </c>
      <c r="BM143" s="23" t="s">
        <v>1021</v>
      </c>
    </row>
    <row r="144" spans="2:47" s="1" customFormat="1" ht="13.5">
      <c r="B144" s="46"/>
      <c r="C144" s="74"/>
      <c r="D144" s="233" t="s">
        <v>175</v>
      </c>
      <c r="E144" s="74"/>
      <c r="F144" s="234" t="s">
        <v>1016</v>
      </c>
      <c r="G144" s="74"/>
      <c r="H144" s="74"/>
      <c r="I144" s="191"/>
      <c r="J144" s="74"/>
      <c r="K144" s="74"/>
      <c r="L144" s="72"/>
      <c r="M144" s="235"/>
      <c r="N144" s="47"/>
      <c r="O144" s="47"/>
      <c r="P144" s="47"/>
      <c r="Q144" s="47"/>
      <c r="R144" s="47"/>
      <c r="S144" s="47"/>
      <c r="T144" s="95"/>
      <c r="AT144" s="23" t="s">
        <v>175</v>
      </c>
      <c r="AU144" s="23" t="s">
        <v>95</v>
      </c>
    </row>
    <row r="145" spans="2:51" s="12" customFormat="1" ht="13.5">
      <c r="B145" s="261"/>
      <c r="C145" s="262"/>
      <c r="D145" s="233" t="s">
        <v>177</v>
      </c>
      <c r="E145" s="263" t="s">
        <v>84</v>
      </c>
      <c r="F145" s="264" t="s">
        <v>1022</v>
      </c>
      <c r="G145" s="262"/>
      <c r="H145" s="263" t="s">
        <v>84</v>
      </c>
      <c r="I145" s="265"/>
      <c r="J145" s="262"/>
      <c r="K145" s="262"/>
      <c r="L145" s="266"/>
      <c r="M145" s="267"/>
      <c r="N145" s="268"/>
      <c r="O145" s="268"/>
      <c r="P145" s="268"/>
      <c r="Q145" s="268"/>
      <c r="R145" s="268"/>
      <c r="S145" s="268"/>
      <c r="T145" s="269"/>
      <c r="AT145" s="270" t="s">
        <v>177</v>
      </c>
      <c r="AU145" s="270" t="s">
        <v>95</v>
      </c>
      <c r="AV145" s="12" t="s">
        <v>25</v>
      </c>
      <c r="AW145" s="12" t="s">
        <v>48</v>
      </c>
      <c r="AX145" s="12" t="s">
        <v>86</v>
      </c>
      <c r="AY145" s="270" t="s">
        <v>166</v>
      </c>
    </row>
    <row r="146" spans="2:51" s="11" customFormat="1" ht="13.5">
      <c r="B146" s="236"/>
      <c r="C146" s="237"/>
      <c r="D146" s="233" t="s">
        <v>177</v>
      </c>
      <c r="E146" s="238" t="s">
        <v>84</v>
      </c>
      <c r="F146" s="239" t="s">
        <v>1023</v>
      </c>
      <c r="G146" s="237"/>
      <c r="H146" s="240">
        <v>6</v>
      </c>
      <c r="I146" s="241"/>
      <c r="J146" s="237"/>
      <c r="K146" s="237"/>
      <c r="L146" s="242"/>
      <c r="M146" s="243"/>
      <c r="N146" s="244"/>
      <c r="O146" s="244"/>
      <c r="P146" s="244"/>
      <c r="Q146" s="244"/>
      <c r="R146" s="244"/>
      <c r="S146" s="244"/>
      <c r="T146" s="245"/>
      <c r="AT146" s="246" t="s">
        <v>177</v>
      </c>
      <c r="AU146" s="246" t="s">
        <v>95</v>
      </c>
      <c r="AV146" s="11" t="s">
        <v>95</v>
      </c>
      <c r="AW146" s="11" t="s">
        <v>48</v>
      </c>
      <c r="AX146" s="11" t="s">
        <v>25</v>
      </c>
      <c r="AY146" s="246" t="s">
        <v>166</v>
      </c>
    </row>
    <row r="147" spans="2:63" s="10" customFormat="1" ht="29.85" customHeight="1">
      <c r="B147" s="205"/>
      <c r="C147" s="206"/>
      <c r="D147" s="207" t="s">
        <v>85</v>
      </c>
      <c r="E147" s="219" t="s">
        <v>173</v>
      </c>
      <c r="F147" s="219" t="s">
        <v>1024</v>
      </c>
      <c r="G147" s="206"/>
      <c r="H147" s="206"/>
      <c r="I147" s="209"/>
      <c r="J147" s="220">
        <f>BK147</f>
        <v>0</v>
      </c>
      <c r="K147" s="206"/>
      <c r="L147" s="211"/>
      <c r="M147" s="212"/>
      <c r="N147" s="213"/>
      <c r="O147" s="213"/>
      <c r="P147" s="214">
        <f>SUM(P148:P166)</f>
        <v>0</v>
      </c>
      <c r="Q147" s="213"/>
      <c r="R147" s="214">
        <f>SUM(R148:R166)</f>
        <v>0.6154</v>
      </c>
      <c r="S147" s="213"/>
      <c r="T147" s="215">
        <f>SUM(T148:T166)</f>
        <v>0</v>
      </c>
      <c r="AR147" s="216" t="s">
        <v>25</v>
      </c>
      <c r="AT147" s="217" t="s">
        <v>85</v>
      </c>
      <c r="AU147" s="217" t="s">
        <v>25</v>
      </c>
      <c r="AY147" s="216" t="s">
        <v>166</v>
      </c>
      <c r="BK147" s="218">
        <f>SUM(BK148:BK166)</f>
        <v>0</v>
      </c>
    </row>
    <row r="148" spans="2:65" s="1" customFormat="1" ht="25.5" customHeight="1">
      <c r="B148" s="46"/>
      <c r="C148" s="221" t="s">
        <v>335</v>
      </c>
      <c r="D148" s="221" t="s">
        <v>168</v>
      </c>
      <c r="E148" s="222" t="s">
        <v>1025</v>
      </c>
      <c r="F148" s="223" t="s">
        <v>1026</v>
      </c>
      <c r="G148" s="224" t="s">
        <v>242</v>
      </c>
      <c r="H148" s="225">
        <v>3</v>
      </c>
      <c r="I148" s="226"/>
      <c r="J148" s="227">
        <f>ROUND(I148*H148,2)</f>
        <v>0</v>
      </c>
      <c r="K148" s="223" t="s">
        <v>172</v>
      </c>
      <c r="L148" s="72"/>
      <c r="M148" s="228" t="s">
        <v>84</v>
      </c>
      <c r="N148" s="229" t="s">
        <v>56</v>
      </c>
      <c r="O148" s="47"/>
      <c r="P148" s="230">
        <f>O148*H148</f>
        <v>0</v>
      </c>
      <c r="Q148" s="230">
        <v>0.0066</v>
      </c>
      <c r="R148" s="230">
        <f>Q148*H148</f>
        <v>0.019799999999999998</v>
      </c>
      <c r="S148" s="230">
        <v>0</v>
      </c>
      <c r="T148" s="231">
        <f>S148*H148</f>
        <v>0</v>
      </c>
      <c r="AR148" s="23" t="s">
        <v>173</v>
      </c>
      <c r="AT148" s="23" t="s">
        <v>168</v>
      </c>
      <c r="AU148" s="23" t="s">
        <v>95</v>
      </c>
      <c r="AY148" s="23" t="s">
        <v>166</v>
      </c>
      <c r="BE148" s="232">
        <f>IF(N148="základní",J148,0)</f>
        <v>0</v>
      </c>
      <c r="BF148" s="232">
        <f>IF(N148="snížená",J148,0)</f>
        <v>0</v>
      </c>
      <c r="BG148" s="232">
        <f>IF(N148="zákl. přenesená",J148,0)</f>
        <v>0</v>
      </c>
      <c r="BH148" s="232">
        <f>IF(N148="sníž. přenesená",J148,0)</f>
        <v>0</v>
      </c>
      <c r="BI148" s="232">
        <f>IF(N148="nulová",J148,0)</f>
        <v>0</v>
      </c>
      <c r="BJ148" s="23" t="s">
        <v>25</v>
      </c>
      <c r="BK148" s="232">
        <f>ROUND(I148*H148,2)</f>
        <v>0</v>
      </c>
      <c r="BL148" s="23" t="s">
        <v>173</v>
      </c>
      <c r="BM148" s="23" t="s">
        <v>1027</v>
      </c>
    </row>
    <row r="149" spans="2:47" s="1" customFormat="1" ht="13.5">
      <c r="B149" s="46"/>
      <c r="C149" s="74"/>
      <c r="D149" s="233" t="s">
        <v>175</v>
      </c>
      <c r="E149" s="74"/>
      <c r="F149" s="234" t="s">
        <v>1028</v>
      </c>
      <c r="G149" s="74"/>
      <c r="H149" s="74"/>
      <c r="I149" s="191"/>
      <c r="J149" s="74"/>
      <c r="K149" s="74"/>
      <c r="L149" s="72"/>
      <c r="M149" s="235"/>
      <c r="N149" s="47"/>
      <c r="O149" s="47"/>
      <c r="P149" s="47"/>
      <c r="Q149" s="47"/>
      <c r="R149" s="47"/>
      <c r="S149" s="47"/>
      <c r="T149" s="95"/>
      <c r="AT149" s="23" t="s">
        <v>175</v>
      </c>
      <c r="AU149" s="23" t="s">
        <v>95</v>
      </c>
    </row>
    <row r="150" spans="2:65" s="1" customFormat="1" ht="16.5" customHeight="1">
      <c r="B150" s="46"/>
      <c r="C150" s="247" t="s">
        <v>340</v>
      </c>
      <c r="D150" s="247" t="s">
        <v>197</v>
      </c>
      <c r="E150" s="248" t="s">
        <v>1029</v>
      </c>
      <c r="F150" s="249" t="s">
        <v>1030</v>
      </c>
      <c r="G150" s="250" t="s">
        <v>242</v>
      </c>
      <c r="H150" s="251">
        <v>1</v>
      </c>
      <c r="I150" s="252"/>
      <c r="J150" s="253">
        <f>ROUND(I150*H150,2)</f>
        <v>0</v>
      </c>
      <c r="K150" s="249" t="s">
        <v>172</v>
      </c>
      <c r="L150" s="254"/>
      <c r="M150" s="255" t="s">
        <v>84</v>
      </c>
      <c r="N150" s="256" t="s">
        <v>56</v>
      </c>
      <c r="O150" s="47"/>
      <c r="P150" s="230">
        <f>O150*H150</f>
        <v>0</v>
      </c>
      <c r="Q150" s="230">
        <v>0.04</v>
      </c>
      <c r="R150" s="230">
        <f>Q150*H150</f>
        <v>0.04</v>
      </c>
      <c r="S150" s="230">
        <v>0</v>
      </c>
      <c r="T150" s="231">
        <f>S150*H150</f>
        <v>0</v>
      </c>
      <c r="AR150" s="23" t="s">
        <v>200</v>
      </c>
      <c r="AT150" s="23" t="s">
        <v>197</v>
      </c>
      <c r="AU150" s="23" t="s">
        <v>95</v>
      </c>
      <c r="AY150" s="23" t="s">
        <v>166</v>
      </c>
      <c r="BE150" s="232">
        <f>IF(N150="základní",J150,0)</f>
        <v>0</v>
      </c>
      <c r="BF150" s="232">
        <f>IF(N150="snížená",J150,0)</f>
        <v>0</v>
      </c>
      <c r="BG150" s="232">
        <f>IF(N150="zákl. přenesená",J150,0)</f>
        <v>0</v>
      </c>
      <c r="BH150" s="232">
        <f>IF(N150="sníž. přenesená",J150,0)</f>
        <v>0</v>
      </c>
      <c r="BI150" s="232">
        <f>IF(N150="nulová",J150,0)</f>
        <v>0</v>
      </c>
      <c r="BJ150" s="23" t="s">
        <v>25</v>
      </c>
      <c r="BK150" s="232">
        <f>ROUND(I150*H150,2)</f>
        <v>0</v>
      </c>
      <c r="BL150" s="23" t="s">
        <v>173</v>
      </c>
      <c r="BM150" s="23" t="s">
        <v>1031</v>
      </c>
    </row>
    <row r="151" spans="2:51" s="11" customFormat="1" ht="13.5">
      <c r="B151" s="236"/>
      <c r="C151" s="237"/>
      <c r="D151" s="233" t="s">
        <v>177</v>
      </c>
      <c r="E151" s="238" t="s">
        <v>84</v>
      </c>
      <c r="F151" s="239" t="s">
        <v>1032</v>
      </c>
      <c r="G151" s="237"/>
      <c r="H151" s="240">
        <v>1</v>
      </c>
      <c r="I151" s="241"/>
      <c r="J151" s="237"/>
      <c r="K151" s="237"/>
      <c r="L151" s="242"/>
      <c r="M151" s="243"/>
      <c r="N151" s="244"/>
      <c r="O151" s="244"/>
      <c r="P151" s="244"/>
      <c r="Q151" s="244"/>
      <c r="R151" s="244"/>
      <c r="S151" s="244"/>
      <c r="T151" s="245"/>
      <c r="AT151" s="246" t="s">
        <v>177</v>
      </c>
      <c r="AU151" s="246" t="s">
        <v>95</v>
      </c>
      <c r="AV151" s="11" t="s">
        <v>95</v>
      </c>
      <c r="AW151" s="11" t="s">
        <v>48</v>
      </c>
      <c r="AX151" s="11" t="s">
        <v>25</v>
      </c>
      <c r="AY151" s="246" t="s">
        <v>166</v>
      </c>
    </row>
    <row r="152" spans="2:65" s="1" customFormat="1" ht="16.5" customHeight="1">
      <c r="B152" s="46"/>
      <c r="C152" s="247" t="s">
        <v>10</v>
      </c>
      <c r="D152" s="247" t="s">
        <v>197</v>
      </c>
      <c r="E152" s="248" t="s">
        <v>1033</v>
      </c>
      <c r="F152" s="249" t="s">
        <v>1034</v>
      </c>
      <c r="G152" s="250" t="s">
        <v>242</v>
      </c>
      <c r="H152" s="251">
        <v>2</v>
      </c>
      <c r="I152" s="252"/>
      <c r="J152" s="253">
        <f>ROUND(I152*H152,2)</f>
        <v>0</v>
      </c>
      <c r="K152" s="249" t="s">
        <v>172</v>
      </c>
      <c r="L152" s="254"/>
      <c r="M152" s="255" t="s">
        <v>84</v>
      </c>
      <c r="N152" s="256" t="s">
        <v>56</v>
      </c>
      <c r="O152" s="47"/>
      <c r="P152" s="230">
        <f>O152*H152</f>
        <v>0</v>
      </c>
      <c r="Q152" s="230">
        <v>0.054</v>
      </c>
      <c r="R152" s="230">
        <f>Q152*H152</f>
        <v>0.108</v>
      </c>
      <c r="S152" s="230">
        <v>0</v>
      </c>
      <c r="T152" s="231">
        <f>S152*H152</f>
        <v>0</v>
      </c>
      <c r="AR152" s="23" t="s">
        <v>200</v>
      </c>
      <c r="AT152" s="23" t="s">
        <v>197</v>
      </c>
      <c r="AU152" s="23" t="s">
        <v>95</v>
      </c>
      <c r="AY152" s="23" t="s">
        <v>166</v>
      </c>
      <c r="BE152" s="232">
        <f>IF(N152="základní",J152,0)</f>
        <v>0</v>
      </c>
      <c r="BF152" s="232">
        <f>IF(N152="snížená",J152,0)</f>
        <v>0</v>
      </c>
      <c r="BG152" s="232">
        <f>IF(N152="zákl. přenesená",J152,0)</f>
        <v>0</v>
      </c>
      <c r="BH152" s="232">
        <f>IF(N152="sníž. přenesená",J152,0)</f>
        <v>0</v>
      </c>
      <c r="BI152" s="232">
        <f>IF(N152="nulová",J152,0)</f>
        <v>0</v>
      </c>
      <c r="BJ152" s="23" t="s">
        <v>25</v>
      </c>
      <c r="BK152" s="232">
        <f>ROUND(I152*H152,2)</f>
        <v>0</v>
      </c>
      <c r="BL152" s="23" t="s">
        <v>173</v>
      </c>
      <c r="BM152" s="23" t="s">
        <v>1035</v>
      </c>
    </row>
    <row r="153" spans="2:51" s="11" customFormat="1" ht="13.5">
      <c r="B153" s="236"/>
      <c r="C153" s="237"/>
      <c r="D153" s="233" t="s">
        <v>177</v>
      </c>
      <c r="E153" s="238" t="s">
        <v>84</v>
      </c>
      <c r="F153" s="239" t="s">
        <v>1036</v>
      </c>
      <c r="G153" s="237"/>
      <c r="H153" s="240">
        <v>2</v>
      </c>
      <c r="I153" s="241"/>
      <c r="J153" s="237"/>
      <c r="K153" s="237"/>
      <c r="L153" s="242"/>
      <c r="M153" s="243"/>
      <c r="N153" s="244"/>
      <c r="O153" s="244"/>
      <c r="P153" s="244"/>
      <c r="Q153" s="244"/>
      <c r="R153" s="244"/>
      <c r="S153" s="244"/>
      <c r="T153" s="245"/>
      <c r="AT153" s="246" t="s">
        <v>177</v>
      </c>
      <c r="AU153" s="246" t="s">
        <v>95</v>
      </c>
      <c r="AV153" s="11" t="s">
        <v>95</v>
      </c>
      <c r="AW153" s="11" t="s">
        <v>48</v>
      </c>
      <c r="AX153" s="11" t="s">
        <v>25</v>
      </c>
      <c r="AY153" s="246" t="s">
        <v>166</v>
      </c>
    </row>
    <row r="154" spans="2:65" s="1" customFormat="1" ht="25.5" customHeight="1">
      <c r="B154" s="46"/>
      <c r="C154" s="221" t="s">
        <v>350</v>
      </c>
      <c r="D154" s="221" t="s">
        <v>168</v>
      </c>
      <c r="E154" s="222" t="s">
        <v>1037</v>
      </c>
      <c r="F154" s="223" t="s">
        <v>1038</v>
      </c>
      <c r="G154" s="224" t="s">
        <v>242</v>
      </c>
      <c r="H154" s="225">
        <v>6</v>
      </c>
      <c r="I154" s="226"/>
      <c r="J154" s="227">
        <f>ROUND(I154*H154,2)</f>
        <v>0</v>
      </c>
      <c r="K154" s="223" t="s">
        <v>172</v>
      </c>
      <c r="L154" s="72"/>
      <c r="M154" s="228" t="s">
        <v>84</v>
      </c>
      <c r="N154" s="229" t="s">
        <v>56</v>
      </c>
      <c r="O154" s="47"/>
      <c r="P154" s="230">
        <f>O154*H154</f>
        <v>0</v>
      </c>
      <c r="Q154" s="230">
        <v>0.0066</v>
      </c>
      <c r="R154" s="230">
        <f>Q154*H154</f>
        <v>0.039599999999999996</v>
      </c>
      <c r="S154" s="230">
        <v>0</v>
      </c>
      <c r="T154" s="231">
        <f>S154*H154</f>
        <v>0</v>
      </c>
      <c r="AR154" s="23" t="s">
        <v>173</v>
      </c>
      <c r="AT154" s="23" t="s">
        <v>168</v>
      </c>
      <c r="AU154" s="23" t="s">
        <v>95</v>
      </c>
      <c r="AY154" s="23" t="s">
        <v>166</v>
      </c>
      <c r="BE154" s="232">
        <f>IF(N154="základní",J154,0)</f>
        <v>0</v>
      </c>
      <c r="BF154" s="232">
        <f>IF(N154="snížená",J154,0)</f>
        <v>0</v>
      </c>
      <c r="BG154" s="232">
        <f>IF(N154="zákl. přenesená",J154,0)</f>
        <v>0</v>
      </c>
      <c r="BH154" s="232">
        <f>IF(N154="sníž. přenesená",J154,0)</f>
        <v>0</v>
      </c>
      <c r="BI154" s="232">
        <f>IF(N154="nulová",J154,0)</f>
        <v>0</v>
      </c>
      <c r="BJ154" s="23" t="s">
        <v>25</v>
      </c>
      <c r="BK154" s="232">
        <f>ROUND(I154*H154,2)</f>
        <v>0</v>
      </c>
      <c r="BL154" s="23" t="s">
        <v>173</v>
      </c>
      <c r="BM154" s="23" t="s">
        <v>1039</v>
      </c>
    </row>
    <row r="155" spans="2:47" s="1" customFormat="1" ht="13.5">
      <c r="B155" s="46"/>
      <c r="C155" s="74"/>
      <c r="D155" s="233" t="s">
        <v>175</v>
      </c>
      <c r="E155" s="74"/>
      <c r="F155" s="234" t="s">
        <v>1028</v>
      </c>
      <c r="G155" s="74"/>
      <c r="H155" s="74"/>
      <c r="I155" s="191"/>
      <c r="J155" s="74"/>
      <c r="K155" s="74"/>
      <c r="L155" s="72"/>
      <c r="M155" s="235"/>
      <c r="N155" s="47"/>
      <c r="O155" s="47"/>
      <c r="P155" s="47"/>
      <c r="Q155" s="47"/>
      <c r="R155" s="47"/>
      <c r="S155" s="47"/>
      <c r="T155" s="95"/>
      <c r="AT155" s="23" t="s">
        <v>175</v>
      </c>
      <c r="AU155" s="23" t="s">
        <v>95</v>
      </c>
    </row>
    <row r="156" spans="2:65" s="1" customFormat="1" ht="16.5" customHeight="1">
      <c r="B156" s="46"/>
      <c r="C156" s="247" t="s">
        <v>356</v>
      </c>
      <c r="D156" s="247" t="s">
        <v>197</v>
      </c>
      <c r="E156" s="248" t="s">
        <v>1040</v>
      </c>
      <c r="F156" s="249" t="s">
        <v>1041</v>
      </c>
      <c r="G156" s="250" t="s">
        <v>242</v>
      </c>
      <c r="H156" s="251">
        <v>3</v>
      </c>
      <c r="I156" s="252"/>
      <c r="J156" s="253">
        <f>ROUND(I156*H156,2)</f>
        <v>0</v>
      </c>
      <c r="K156" s="249" t="s">
        <v>172</v>
      </c>
      <c r="L156" s="254"/>
      <c r="M156" s="255" t="s">
        <v>84</v>
      </c>
      <c r="N156" s="256" t="s">
        <v>56</v>
      </c>
      <c r="O156" s="47"/>
      <c r="P156" s="230">
        <f>O156*H156</f>
        <v>0</v>
      </c>
      <c r="Q156" s="230">
        <v>0.068</v>
      </c>
      <c r="R156" s="230">
        <f>Q156*H156</f>
        <v>0.20400000000000001</v>
      </c>
      <c r="S156" s="230">
        <v>0</v>
      </c>
      <c r="T156" s="231">
        <f>S156*H156</f>
        <v>0</v>
      </c>
      <c r="AR156" s="23" t="s">
        <v>200</v>
      </c>
      <c r="AT156" s="23" t="s">
        <v>197</v>
      </c>
      <c r="AU156" s="23" t="s">
        <v>95</v>
      </c>
      <c r="AY156" s="23" t="s">
        <v>166</v>
      </c>
      <c r="BE156" s="232">
        <f>IF(N156="základní",J156,0)</f>
        <v>0</v>
      </c>
      <c r="BF156" s="232">
        <f>IF(N156="snížená",J156,0)</f>
        <v>0</v>
      </c>
      <c r="BG156" s="232">
        <f>IF(N156="zákl. přenesená",J156,0)</f>
        <v>0</v>
      </c>
      <c r="BH156" s="232">
        <f>IF(N156="sníž. přenesená",J156,0)</f>
        <v>0</v>
      </c>
      <c r="BI156" s="232">
        <f>IF(N156="nulová",J156,0)</f>
        <v>0</v>
      </c>
      <c r="BJ156" s="23" t="s">
        <v>25</v>
      </c>
      <c r="BK156" s="232">
        <f>ROUND(I156*H156,2)</f>
        <v>0</v>
      </c>
      <c r="BL156" s="23" t="s">
        <v>173</v>
      </c>
      <c r="BM156" s="23" t="s">
        <v>1042</v>
      </c>
    </row>
    <row r="157" spans="2:51" s="11" customFormat="1" ht="13.5">
      <c r="B157" s="236"/>
      <c r="C157" s="237"/>
      <c r="D157" s="233" t="s">
        <v>177</v>
      </c>
      <c r="E157" s="238" t="s">
        <v>84</v>
      </c>
      <c r="F157" s="239" t="s">
        <v>1043</v>
      </c>
      <c r="G157" s="237"/>
      <c r="H157" s="240">
        <v>3</v>
      </c>
      <c r="I157" s="241"/>
      <c r="J157" s="237"/>
      <c r="K157" s="237"/>
      <c r="L157" s="242"/>
      <c r="M157" s="243"/>
      <c r="N157" s="244"/>
      <c r="O157" s="244"/>
      <c r="P157" s="244"/>
      <c r="Q157" s="244"/>
      <c r="R157" s="244"/>
      <c r="S157" s="244"/>
      <c r="T157" s="245"/>
      <c r="AT157" s="246" t="s">
        <v>177</v>
      </c>
      <c r="AU157" s="246" t="s">
        <v>95</v>
      </c>
      <c r="AV157" s="11" t="s">
        <v>95</v>
      </c>
      <c r="AW157" s="11" t="s">
        <v>48</v>
      </c>
      <c r="AX157" s="11" t="s">
        <v>25</v>
      </c>
      <c r="AY157" s="246" t="s">
        <v>166</v>
      </c>
    </row>
    <row r="158" spans="2:65" s="1" customFormat="1" ht="16.5" customHeight="1">
      <c r="B158" s="46"/>
      <c r="C158" s="247" t="s">
        <v>362</v>
      </c>
      <c r="D158" s="247" t="s">
        <v>197</v>
      </c>
      <c r="E158" s="248" t="s">
        <v>1044</v>
      </c>
      <c r="F158" s="249" t="s">
        <v>1045</v>
      </c>
      <c r="G158" s="250" t="s">
        <v>242</v>
      </c>
      <c r="H158" s="251">
        <v>3</v>
      </c>
      <c r="I158" s="252"/>
      <c r="J158" s="253">
        <f>ROUND(I158*H158,2)</f>
        <v>0</v>
      </c>
      <c r="K158" s="249" t="s">
        <v>84</v>
      </c>
      <c r="L158" s="254"/>
      <c r="M158" s="255" t="s">
        <v>84</v>
      </c>
      <c r="N158" s="256" t="s">
        <v>56</v>
      </c>
      <c r="O158" s="47"/>
      <c r="P158" s="230">
        <f>O158*H158</f>
        <v>0</v>
      </c>
      <c r="Q158" s="230">
        <v>0.068</v>
      </c>
      <c r="R158" s="230">
        <f>Q158*H158</f>
        <v>0.20400000000000001</v>
      </c>
      <c r="S158" s="230">
        <v>0</v>
      </c>
      <c r="T158" s="231">
        <f>S158*H158</f>
        <v>0</v>
      </c>
      <c r="AR158" s="23" t="s">
        <v>200</v>
      </c>
      <c r="AT158" s="23" t="s">
        <v>197</v>
      </c>
      <c r="AU158" s="23" t="s">
        <v>95</v>
      </c>
      <c r="AY158" s="23" t="s">
        <v>166</v>
      </c>
      <c r="BE158" s="232">
        <f>IF(N158="základní",J158,0)</f>
        <v>0</v>
      </c>
      <c r="BF158" s="232">
        <f>IF(N158="snížená",J158,0)</f>
        <v>0</v>
      </c>
      <c r="BG158" s="232">
        <f>IF(N158="zákl. přenesená",J158,0)</f>
        <v>0</v>
      </c>
      <c r="BH158" s="232">
        <f>IF(N158="sníž. přenesená",J158,0)</f>
        <v>0</v>
      </c>
      <c r="BI158" s="232">
        <f>IF(N158="nulová",J158,0)</f>
        <v>0</v>
      </c>
      <c r="BJ158" s="23" t="s">
        <v>25</v>
      </c>
      <c r="BK158" s="232">
        <f>ROUND(I158*H158,2)</f>
        <v>0</v>
      </c>
      <c r="BL158" s="23" t="s">
        <v>173</v>
      </c>
      <c r="BM158" s="23" t="s">
        <v>1046</v>
      </c>
    </row>
    <row r="159" spans="2:51" s="11" customFormat="1" ht="13.5">
      <c r="B159" s="236"/>
      <c r="C159" s="237"/>
      <c r="D159" s="233" t="s">
        <v>177</v>
      </c>
      <c r="E159" s="238" t="s">
        <v>84</v>
      </c>
      <c r="F159" s="239" t="s">
        <v>1047</v>
      </c>
      <c r="G159" s="237"/>
      <c r="H159" s="240">
        <v>3</v>
      </c>
      <c r="I159" s="241"/>
      <c r="J159" s="237"/>
      <c r="K159" s="237"/>
      <c r="L159" s="242"/>
      <c r="M159" s="243"/>
      <c r="N159" s="244"/>
      <c r="O159" s="244"/>
      <c r="P159" s="244"/>
      <c r="Q159" s="244"/>
      <c r="R159" s="244"/>
      <c r="S159" s="244"/>
      <c r="T159" s="245"/>
      <c r="AT159" s="246" t="s">
        <v>177</v>
      </c>
      <c r="AU159" s="246" t="s">
        <v>95</v>
      </c>
      <c r="AV159" s="11" t="s">
        <v>95</v>
      </c>
      <c r="AW159" s="11" t="s">
        <v>48</v>
      </c>
      <c r="AX159" s="11" t="s">
        <v>25</v>
      </c>
      <c r="AY159" s="246" t="s">
        <v>166</v>
      </c>
    </row>
    <row r="160" spans="2:65" s="1" customFormat="1" ht="25.5" customHeight="1">
      <c r="B160" s="46"/>
      <c r="C160" s="221" t="s">
        <v>368</v>
      </c>
      <c r="D160" s="221" t="s">
        <v>168</v>
      </c>
      <c r="E160" s="222" t="s">
        <v>1048</v>
      </c>
      <c r="F160" s="223" t="s">
        <v>1049</v>
      </c>
      <c r="G160" s="224" t="s">
        <v>289</v>
      </c>
      <c r="H160" s="225">
        <v>29.11</v>
      </c>
      <c r="I160" s="226"/>
      <c r="J160" s="227">
        <f>ROUND(I160*H160,2)</f>
        <v>0</v>
      </c>
      <c r="K160" s="223" t="s">
        <v>172</v>
      </c>
      <c r="L160" s="72"/>
      <c r="M160" s="228" t="s">
        <v>84</v>
      </c>
      <c r="N160" s="229" t="s">
        <v>56</v>
      </c>
      <c r="O160" s="47"/>
      <c r="P160" s="230">
        <f>O160*H160</f>
        <v>0</v>
      </c>
      <c r="Q160" s="230">
        <v>0</v>
      </c>
      <c r="R160" s="230">
        <f>Q160*H160</f>
        <v>0</v>
      </c>
      <c r="S160" s="230">
        <v>0</v>
      </c>
      <c r="T160" s="231">
        <f>S160*H160</f>
        <v>0</v>
      </c>
      <c r="AR160" s="23" t="s">
        <v>173</v>
      </c>
      <c r="AT160" s="23" t="s">
        <v>168</v>
      </c>
      <c r="AU160" s="23" t="s">
        <v>95</v>
      </c>
      <c r="AY160" s="23" t="s">
        <v>166</v>
      </c>
      <c r="BE160" s="232">
        <f>IF(N160="základní",J160,0)</f>
        <v>0</v>
      </c>
      <c r="BF160" s="232">
        <f>IF(N160="snížená",J160,0)</f>
        <v>0</v>
      </c>
      <c r="BG160" s="232">
        <f>IF(N160="zákl. přenesená",J160,0)</f>
        <v>0</v>
      </c>
      <c r="BH160" s="232">
        <f>IF(N160="sníž. přenesená",J160,0)</f>
        <v>0</v>
      </c>
      <c r="BI160" s="232">
        <f>IF(N160="nulová",J160,0)</f>
        <v>0</v>
      </c>
      <c r="BJ160" s="23" t="s">
        <v>25</v>
      </c>
      <c r="BK160" s="232">
        <f>ROUND(I160*H160,2)</f>
        <v>0</v>
      </c>
      <c r="BL160" s="23" t="s">
        <v>173</v>
      </c>
      <c r="BM160" s="23" t="s">
        <v>1050</v>
      </c>
    </row>
    <row r="161" spans="2:47" s="1" customFormat="1" ht="13.5">
      <c r="B161" s="46"/>
      <c r="C161" s="74"/>
      <c r="D161" s="233" t="s">
        <v>175</v>
      </c>
      <c r="E161" s="74"/>
      <c r="F161" s="234" t="s">
        <v>1051</v>
      </c>
      <c r="G161" s="74"/>
      <c r="H161" s="74"/>
      <c r="I161" s="191"/>
      <c r="J161" s="74"/>
      <c r="K161" s="74"/>
      <c r="L161" s="72"/>
      <c r="M161" s="235"/>
      <c r="N161" s="47"/>
      <c r="O161" s="47"/>
      <c r="P161" s="47"/>
      <c r="Q161" s="47"/>
      <c r="R161" s="47"/>
      <c r="S161" s="47"/>
      <c r="T161" s="95"/>
      <c r="AT161" s="23" t="s">
        <v>175</v>
      </c>
      <c r="AU161" s="23" t="s">
        <v>95</v>
      </c>
    </row>
    <row r="162" spans="2:51" s="11" customFormat="1" ht="13.5">
      <c r="B162" s="236"/>
      <c r="C162" s="237"/>
      <c r="D162" s="233" t="s">
        <v>177</v>
      </c>
      <c r="E162" s="238" t="s">
        <v>84</v>
      </c>
      <c r="F162" s="239" t="s">
        <v>1052</v>
      </c>
      <c r="G162" s="237"/>
      <c r="H162" s="240">
        <v>4.2</v>
      </c>
      <c r="I162" s="241"/>
      <c r="J162" s="237"/>
      <c r="K162" s="237"/>
      <c r="L162" s="242"/>
      <c r="M162" s="243"/>
      <c r="N162" s="244"/>
      <c r="O162" s="244"/>
      <c r="P162" s="244"/>
      <c r="Q162" s="244"/>
      <c r="R162" s="244"/>
      <c r="S162" s="244"/>
      <c r="T162" s="245"/>
      <c r="AT162" s="246" t="s">
        <v>177</v>
      </c>
      <c r="AU162" s="246" t="s">
        <v>95</v>
      </c>
      <c r="AV162" s="11" t="s">
        <v>95</v>
      </c>
      <c r="AW162" s="11" t="s">
        <v>48</v>
      </c>
      <c r="AX162" s="11" t="s">
        <v>86</v>
      </c>
      <c r="AY162" s="246" t="s">
        <v>166</v>
      </c>
    </row>
    <row r="163" spans="2:51" s="11" customFormat="1" ht="13.5">
      <c r="B163" s="236"/>
      <c r="C163" s="237"/>
      <c r="D163" s="233" t="s">
        <v>177</v>
      </c>
      <c r="E163" s="238" t="s">
        <v>84</v>
      </c>
      <c r="F163" s="239" t="s">
        <v>1053</v>
      </c>
      <c r="G163" s="237"/>
      <c r="H163" s="240">
        <v>6.12</v>
      </c>
      <c r="I163" s="241"/>
      <c r="J163" s="237"/>
      <c r="K163" s="237"/>
      <c r="L163" s="242"/>
      <c r="M163" s="243"/>
      <c r="N163" s="244"/>
      <c r="O163" s="244"/>
      <c r="P163" s="244"/>
      <c r="Q163" s="244"/>
      <c r="R163" s="244"/>
      <c r="S163" s="244"/>
      <c r="T163" s="245"/>
      <c r="AT163" s="246" t="s">
        <v>177</v>
      </c>
      <c r="AU163" s="246" t="s">
        <v>95</v>
      </c>
      <c r="AV163" s="11" t="s">
        <v>95</v>
      </c>
      <c r="AW163" s="11" t="s">
        <v>48</v>
      </c>
      <c r="AX163" s="11" t="s">
        <v>86</v>
      </c>
      <c r="AY163" s="246" t="s">
        <v>166</v>
      </c>
    </row>
    <row r="164" spans="2:51" s="11" customFormat="1" ht="13.5">
      <c r="B164" s="236"/>
      <c r="C164" s="237"/>
      <c r="D164" s="233" t="s">
        <v>177</v>
      </c>
      <c r="E164" s="238" t="s">
        <v>84</v>
      </c>
      <c r="F164" s="239" t="s">
        <v>1054</v>
      </c>
      <c r="G164" s="237"/>
      <c r="H164" s="240">
        <v>15.86</v>
      </c>
      <c r="I164" s="241"/>
      <c r="J164" s="237"/>
      <c r="K164" s="237"/>
      <c r="L164" s="242"/>
      <c r="M164" s="243"/>
      <c r="N164" s="244"/>
      <c r="O164" s="244"/>
      <c r="P164" s="244"/>
      <c r="Q164" s="244"/>
      <c r="R164" s="244"/>
      <c r="S164" s="244"/>
      <c r="T164" s="245"/>
      <c r="AT164" s="246" t="s">
        <v>177</v>
      </c>
      <c r="AU164" s="246" t="s">
        <v>95</v>
      </c>
      <c r="AV164" s="11" t="s">
        <v>95</v>
      </c>
      <c r="AW164" s="11" t="s">
        <v>48</v>
      </c>
      <c r="AX164" s="11" t="s">
        <v>86</v>
      </c>
      <c r="AY164" s="246" t="s">
        <v>166</v>
      </c>
    </row>
    <row r="165" spans="2:51" s="11" customFormat="1" ht="13.5">
      <c r="B165" s="236"/>
      <c r="C165" s="237"/>
      <c r="D165" s="233" t="s">
        <v>177</v>
      </c>
      <c r="E165" s="238" t="s">
        <v>84</v>
      </c>
      <c r="F165" s="239" t="s">
        <v>1055</v>
      </c>
      <c r="G165" s="237"/>
      <c r="H165" s="240">
        <v>2.93</v>
      </c>
      <c r="I165" s="241"/>
      <c r="J165" s="237"/>
      <c r="K165" s="237"/>
      <c r="L165" s="242"/>
      <c r="M165" s="243"/>
      <c r="N165" s="244"/>
      <c r="O165" s="244"/>
      <c r="P165" s="244"/>
      <c r="Q165" s="244"/>
      <c r="R165" s="244"/>
      <c r="S165" s="244"/>
      <c r="T165" s="245"/>
      <c r="AT165" s="246" t="s">
        <v>177</v>
      </c>
      <c r="AU165" s="246" t="s">
        <v>95</v>
      </c>
      <c r="AV165" s="11" t="s">
        <v>95</v>
      </c>
      <c r="AW165" s="11" t="s">
        <v>48</v>
      </c>
      <c r="AX165" s="11" t="s">
        <v>86</v>
      </c>
      <c r="AY165" s="246" t="s">
        <v>166</v>
      </c>
    </row>
    <row r="166" spans="2:51" s="13" customFormat="1" ht="13.5">
      <c r="B166" s="271"/>
      <c r="C166" s="272"/>
      <c r="D166" s="233" t="s">
        <v>177</v>
      </c>
      <c r="E166" s="273" t="s">
        <v>84</v>
      </c>
      <c r="F166" s="274" t="s">
        <v>299</v>
      </c>
      <c r="G166" s="272"/>
      <c r="H166" s="275">
        <v>29.11</v>
      </c>
      <c r="I166" s="276"/>
      <c r="J166" s="272"/>
      <c r="K166" s="272"/>
      <c r="L166" s="277"/>
      <c r="M166" s="278"/>
      <c r="N166" s="279"/>
      <c r="O166" s="279"/>
      <c r="P166" s="279"/>
      <c r="Q166" s="279"/>
      <c r="R166" s="279"/>
      <c r="S166" s="279"/>
      <c r="T166" s="280"/>
      <c r="AT166" s="281" t="s">
        <v>177</v>
      </c>
      <c r="AU166" s="281" t="s">
        <v>95</v>
      </c>
      <c r="AV166" s="13" t="s">
        <v>173</v>
      </c>
      <c r="AW166" s="13" t="s">
        <v>48</v>
      </c>
      <c r="AX166" s="13" t="s">
        <v>25</v>
      </c>
      <c r="AY166" s="281" t="s">
        <v>166</v>
      </c>
    </row>
    <row r="167" spans="2:63" s="10" customFormat="1" ht="29.85" customHeight="1">
      <c r="B167" s="205"/>
      <c r="C167" s="206"/>
      <c r="D167" s="207" t="s">
        <v>85</v>
      </c>
      <c r="E167" s="219" t="s">
        <v>200</v>
      </c>
      <c r="F167" s="219" t="s">
        <v>481</v>
      </c>
      <c r="G167" s="206"/>
      <c r="H167" s="206"/>
      <c r="I167" s="209"/>
      <c r="J167" s="220">
        <f>BK167</f>
        <v>0</v>
      </c>
      <c r="K167" s="206"/>
      <c r="L167" s="211"/>
      <c r="M167" s="212"/>
      <c r="N167" s="213"/>
      <c r="O167" s="213"/>
      <c r="P167" s="214">
        <f>SUM(P168:P254)</f>
        <v>0</v>
      </c>
      <c r="Q167" s="213"/>
      <c r="R167" s="214">
        <f>SUM(R168:R254)</f>
        <v>68.656415</v>
      </c>
      <c r="S167" s="213"/>
      <c r="T167" s="215">
        <f>SUM(T168:T254)</f>
        <v>0</v>
      </c>
      <c r="AR167" s="216" t="s">
        <v>25</v>
      </c>
      <c r="AT167" s="217" t="s">
        <v>85</v>
      </c>
      <c r="AU167" s="217" t="s">
        <v>25</v>
      </c>
      <c r="AY167" s="216" t="s">
        <v>166</v>
      </c>
      <c r="BK167" s="218">
        <f>SUM(BK168:BK254)</f>
        <v>0</v>
      </c>
    </row>
    <row r="168" spans="2:65" s="1" customFormat="1" ht="25.5" customHeight="1">
      <c r="B168" s="46"/>
      <c r="C168" s="221" t="s">
        <v>373</v>
      </c>
      <c r="D168" s="221" t="s">
        <v>168</v>
      </c>
      <c r="E168" s="222" t="s">
        <v>1056</v>
      </c>
      <c r="F168" s="223" t="s">
        <v>1057</v>
      </c>
      <c r="G168" s="224" t="s">
        <v>418</v>
      </c>
      <c r="H168" s="225">
        <v>35</v>
      </c>
      <c r="I168" s="226"/>
      <c r="J168" s="227">
        <f>ROUND(I168*H168,2)</f>
        <v>0</v>
      </c>
      <c r="K168" s="223" t="s">
        <v>172</v>
      </c>
      <c r="L168" s="72"/>
      <c r="M168" s="228" t="s">
        <v>84</v>
      </c>
      <c r="N168" s="229" t="s">
        <v>56</v>
      </c>
      <c r="O168" s="47"/>
      <c r="P168" s="230">
        <f>O168*H168</f>
        <v>0</v>
      </c>
      <c r="Q168" s="230">
        <v>4E-05</v>
      </c>
      <c r="R168" s="230">
        <f>Q168*H168</f>
        <v>0.0014000000000000002</v>
      </c>
      <c r="S168" s="230">
        <v>0</v>
      </c>
      <c r="T168" s="231">
        <f>S168*H168</f>
        <v>0</v>
      </c>
      <c r="AR168" s="23" t="s">
        <v>173</v>
      </c>
      <c r="AT168" s="23" t="s">
        <v>168</v>
      </c>
      <c r="AU168" s="23" t="s">
        <v>95</v>
      </c>
      <c r="AY168" s="23" t="s">
        <v>166</v>
      </c>
      <c r="BE168" s="232">
        <f>IF(N168="základní",J168,0)</f>
        <v>0</v>
      </c>
      <c r="BF168" s="232">
        <f>IF(N168="snížená",J168,0)</f>
        <v>0</v>
      </c>
      <c r="BG168" s="232">
        <f>IF(N168="zákl. přenesená",J168,0)</f>
        <v>0</v>
      </c>
      <c r="BH168" s="232">
        <f>IF(N168="sníž. přenesená",J168,0)</f>
        <v>0</v>
      </c>
      <c r="BI168" s="232">
        <f>IF(N168="nulová",J168,0)</f>
        <v>0</v>
      </c>
      <c r="BJ168" s="23" t="s">
        <v>25</v>
      </c>
      <c r="BK168" s="232">
        <f>ROUND(I168*H168,2)</f>
        <v>0</v>
      </c>
      <c r="BL168" s="23" t="s">
        <v>173</v>
      </c>
      <c r="BM168" s="23" t="s">
        <v>1058</v>
      </c>
    </row>
    <row r="169" spans="2:47" s="1" customFormat="1" ht="13.5">
      <c r="B169" s="46"/>
      <c r="C169" s="74"/>
      <c r="D169" s="233" t="s">
        <v>175</v>
      </c>
      <c r="E169" s="74"/>
      <c r="F169" s="234" t="s">
        <v>1059</v>
      </c>
      <c r="G169" s="74"/>
      <c r="H169" s="74"/>
      <c r="I169" s="191"/>
      <c r="J169" s="74"/>
      <c r="K169" s="74"/>
      <c r="L169" s="72"/>
      <c r="M169" s="235"/>
      <c r="N169" s="47"/>
      <c r="O169" s="47"/>
      <c r="P169" s="47"/>
      <c r="Q169" s="47"/>
      <c r="R169" s="47"/>
      <c r="S169" s="47"/>
      <c r="T169" s="95"/>
      <c r="AT169" s="23" t="s">
        <v>175</v>
      </c>
      <c r="AU169" s="23" t="s">
        <v>95</v>
      </c>
    </row>
    <row r="170" spans="2:51" s="12" customFormat="1" ht="13.5">
      <c r="B170" s="261"/>
      <c r="C170" s="262"/>
      <c r="D170" s="233" t="s">
        <v>177</v>
      </c>
      <c r="E170" s="263" t="s">
        <v>84</v>
      </c>
      <c r="F170" s="264" t="s">
        <v>1060</v>
      </c>
      <c r="G170" s="262"/>
      <c r="H170" s="263" t="s">
        <v>84</v>
      </c>
      <c r="I170" s="265"/>
      <c r="J170" s="262"/>
      <c r="K170" s="262"/>
      <c r="L170" s="266"/>
      <c r="M170" s="267"/>
      <c r="N170" s="268"/>
      <c r="O170" s="268"/>
      <c r="P170" s="268"/>
      <c r="Q170" s="268"/>
      <c r="R170" s="268"/>
      <c r="S170" s="268"/>
      <c r="T170" s="269"/>
      <c r="AT170" s="270" t="s">
        <v>177</v>
      </c>
      <c r="AU170" s="270" t="s">
        <v>95</v>
      </c>
      <c r="AV170" s="12" t="s">
        <v>25</v>
      </c>
      <c r="AW170" s="12" t="s">
        <v>48</v>
      </c>
      <c r="AX170" s="12" t="s">
        <v>86</v>
      </c>
      <c r="AY170" s="270" t="s">
        <v>166</v>
      </c>
    </row>
    <row r="171" spans="2:51" s="11" customFormat="1" ht="13.5">
      <c r="B171" s="236"/>
      <c r="C171" s="237"/>
      <c r="D171" s="233" t="s">
        <v>177</v>
      </c>
      <c r="E171" s="238" t="s">
        <v>84</v>
      </c>
      <c r="F171" s="239" t="s">
        <v>1061</v>
      </c>
      <c r="G171" s="237"/>
      <c r="H171" s="240">
        <v>35</v>
      </c>
      <c r="I171" s="241"/>
      <c r="J171" s="237"/>
      <c r="K171" s="237"/>
      <c r="L171" s="242"/>
      <c r="M171" s="243"/>
      <c r="N171" s="244"/>
      <c r="O171" s="244"/>
      <c r="P171" s="244"/>
      <c r="Q171" s="244"/>
      <c r="R171" s="244"/>
      <c r="S171" s="244"/>
      <c r="T171" s="245"/>
      <c r="AT171" s="246" t="s">
        <v>177</v>
      </c>
      <c r="AU171" s="246" t="s">
        <v>95</v>
      </c>
      <c r="AV171" s="11" t="s">
        <v>95</v>
      </c>
      <c r="AW171" s="11" t="s">
        <v>48</v>
      </c>
      <c r="AX171" s="11" t="s">
        <v>25</v>
      </c>
      <c r="AY171" s="246" t="s">
        <v>166</v>
      </c>
    </row>
    <row r="172" spans="2:65" s="1" customFormat="1" ht="25.5" customHeight="1">
      <c r="B172" s="46"/>
      <c r="C172" s="247" t="s">
        <v>9</v>
      </c>
      <c r="D172" s="247" t="s">
        <v>197</v>
      </c>
      <c r="E172" s="248" t="s">
        <v>1062</v>
      </c>
      <c r="F172" s="249" t="s">
        <v>1063</v>
      </c>
      <c r="G172" s="250" t="s">
        <v>418</v>
      </c>
      <c r="H172" s="251">
        <v>35.525</v>
      </c>
      <c r="I172" s="252"/>
      <c r="J172" s="253">
        <f>ROUND(I172*H172,2)</f>
        <v>0</v>
      </c>
      <c r="K172" s="249" t="s">
        <v>172</v>
      </c>
      <c r="L172" s="254"/>
      <c r="M172" s="255" t="s">
        <v>84</v>
      </c>
      <c r="N172" s="256" t="s">
        <v>56</v>
      </c>
      <c r="O172" s="47"/>
      <c r="P172" s="230">
        <f>O172*H172</f>
        <v>0</v>
      </c>
      <c r="Q172" s="230">
        <v>0.043</v>
      </c>
      <c r="R172" s="230">
        <f>Q172*H172</f>
        <v>1.527575</v>
      </c>
      <c r="S172" s="230">
        <v>0</v>
      </c>
      <c r="T172" s="231">
        <f>S172*H172</f>
        <v>0</v>
      </c>
      <c r="AR172" s="23" t="s">
        <v>200</v>
      </c>
      <c r="AT172" s="23" t="s">
        <v>197</v>
      </c>
      <c r="AU172" s="23" t="s">
        <v>95</v>
      </c>
      <c r="AY172" s="23" t="s">
        <v>166</v>
      </c>
      <c r="BE172" s="232">
        <f>IF(N172="základní",J172,0)</f>
        <v>0</v>
      </c>
      <c r="BF172" s="232">
        <f>IF(N172="snížená",J172,0)</f>
        <v>0</v>
      </c>
      <c r="BG172" s="232">
        <f>IF(N172="zákl. přenesená",J172,0)</f>
        <v>0</v>
      </c>
      <c r="BH172" s="232">
        <f>IF(N172="sníž. přenesená",J172,0)</f>
        <v>0</v>
      </c>
      <c r="BI172" s="232">
        <f>IF(N172="nulová",J172,0)</f>
        <v>0</v>
      </c>
      <c r="BJ172" s="23" t="s">
        <v>25</v>
      </c>
      <c r="BK172" s="232">
        <f>ROUND(I172*H172,2)</f>
        <v>0</v>
      </c>
      <c r="BL172" s="23" t="s">
        <v>173</v>
      </c>
      <c r="BM172" s="23" t="s">
        <v>1064</v>
      </c>
    </row>
    <row r="173" spans="2:51" s="11" customFormat="1" ht="13.5">
      <c r="B173" s="236"/>
      <c r="C173" s="237"/>
      <c r="D173" s="233" t="s">
        <v>177</v>
      </c>
      <c r="E173" s="237"/>
      <c r="F173" s="239" t="s">
        <v>1065</v>
      </c>
      <c r="G173" s="237"/>
      <c r="H173" s="240">
        <v>35.525</v>
      </c>
      <c r="I173" s="241"/>
      <c r="J173" s="237"/>
      <c r="K173" s="237"/>
      <c r="L173" s="242"/>
      <c r="M173" s="243"/>
      <c r="N173" s="244"/>
      <c r="O173" s="244"/>
      <c r="P173" s="244"/>
      <c r="Q173" s="244"/>
      <c r="R173" s="244"/>
      <c r="S173" s="244"/>
      <c r="T173" s="245"/>
      <c r="AT173" s="246" t="s">
        <v>177</v>
      </c>
      <c r="AU173" s="246" t="s">
        <v>95</v>
      </c>
      <c r="AV173" s="11" t="s">
        <v>95</v>
      </c>
      <c r="AW173" s="11" t="s">
        <v>6</v>
      </c>
      <c r="AX173" s="11" t="s">
        <v>25</v>
      </c>
      <c r="AY173" s="246" t="s">
        <v>166</v>
      </c>
    </row>
    <row r="174" spans="2:65" s="1" customFormat="1" ht="25.5" customHeight="1">
      <c r="B174" s="46"/>
      <c r="C174" s="221" t="s">
        <v>383</v>
      </c>
      <c r="D174" s="221" t="s">
        <v>168</v>
      </c>
      <c r="E174" s="222" t="s">
        <v>1066</v>
      </c>
      <c r="F174" s="223" t="s">
        <v>1067</v>
      </c>
      <c r="G174" s="224" t="s">
        <v>418</v>
      </c>
      <c r="H174" s="225">
        <v>51</v>
      </c>
      <c r="I174" s="226"/>
      <c r="J174" s="227">
        <f>ROUND(I174*H174,2)</f>
        <v>0</v>
      </c>
      <c r="K174" s="223" t="s">
        <v>172</v>
      </c>
      <c r="L174" s="72"/>
      <c r="M174" s="228" t="s">
        <v>84</v>
      </c>
      <c r="N174" s="229" t="s">
        <v>56</v>
      </c>
      <c r="O174" s="47"/>
      <c r="P174" s="230">
        <f>O174*H174</f>
        <v>0</v>
      </c>
      <c r="Q174" s="230">
        <v>8E-05</v>
      </c>
      <c r="R174" s="230">
        <f>Q174*H174</f>
        <v>0.00408</v>
      </c>
      <c r="S174" s="230">
        <v>0</v>
      </c>
      <c r="T174" s="231">
        <f>S174*H174</f>
        <v>0</v>
      </c>
      <c r="AR174" s="23" t="s">
        <v>173</v>
      </c>
      <c r="AT174" s="23" t="s">
        <v>168</v>
      </c>
      <c r="AU174" s="23" t="s">
        <v>95</v>
      </c>
      <c r="AY174" s="23" t="s">
        <v>166</v>
      </c>
      <c r="BE174" s="232">
        <f>IF(N174="základní",J174,0)</f>
        <v>0</v>
      </c>
      <c r="BF174" s="232">
        <f>IF(N174="snížená",J174,0)</f>
        <v>0</v>
      </c>
      <c r="BG174" s="232">
        <f>IF(N174="zákl. přenesená",J174,0)</f>
        <v>0</v>
      </c>
      <c r="BH174" s="232">
        <f>IF(N174="sníž. přenesená",J174,0)</f>
        <v>0</v>
      </c>
      <c r="BI174" s="232">
        <f>IF(N174="nulová",J174,0)</f>
        <v>0</v>
      </c>
      <c r="BJ174" s="23" t="s">
        <v>25</v>
      </c>
      <c r="BK174" s="232">
        <f>ROUND(I174*H174,2)</f>
        <v>0</v>
      </c>
      <c r="BL174" s="23" t="s">
        <v>173</v>
      </c>
      <c r="BM174" s="23" t="s">
        <v>1068</v>
      </c>
    </row>
    <row r="175" spans="2:47" s="1" customFormat="1" ht="13.5">
      <c r="B175" s="46"/>
      <c r="C175" s="74"/>
      <c r="D175" s="233" t="s">
        <v>175</v>
      </c>
      <c r="E175" s="74"/>
      <c r="F175" s="234" t="s">
        <v>1059</v>
      </c>
      <c r="G175" s="74"/>
      <c r="H175" s="74"/>
      <c r="I175" s="191"/>
      <c r="J175" s="74"/>
      <c r="K175" s="74"/>
      <c r="L175" s="72"/>
      <c r="M175" s="235"/>
      <c r="N175" s="47"/>
      <c r="O175" s="47"/>
      <c r="P175" s="47"/>
      <c r="Q175" s="47"/>
      <c r="R175" s="47"/>
      <c r="S175" s="47"/>
      <c r="T175" s="95"/>
      <c r="AT175" s="23" t="s">
        <v>175</v>
      </c>
      <c r="AU175" s="23" t="s">
        <v>95</v>
      </c>
    </row>
    <row r="176" spans="2:51" s="11" customFormat="1" ht="13.5">
      <c r="B176" s="236"/>
      <c r="C176" s="237"/>
      <c r="D176" s="233" t="s">
        <v>177</v>
      </c>
      <c r="E176" s="238" t="s">
        <v>84</v>
      </c>
      <c r="F176" s="239" t="s">
        <v>1069</v>
      </c>
      <c r="G176" s="237"/>
      <c r="H176" s="240">
        <v>51</v>
      </c>
      <c r="I176" s="241"/>
      <c r="J176" s="237"/>
      <c r="K176" s="237"/>
      <c r="L176" s="242"/>
      <c r="M176" s="243"/>
      <c r="N176" s="244"/>
      <c r="O176" s="244"/>
      <c r="P176" s="244"/>
      <c r="Q176" s="244"/>
      <c r="R176" s="244"/>
      <c r="S176" s="244"/>
      <c r="T176" s="245"/>
      <c r="AT176" s="246" t="s">
        <v>177</v>
      </c>
      <c r="AU176" s="246" t="s">
        <v>95</v>
      </c>
      <c r="AV176" s="11" t="s">
        <v>95</v>
      </c>
      <c r="AW176" s="11" t="s">
        <v>48</v>
      </c>
      <c r="AX176" s="11" t="s">
        <v>25</v>
      </c>
      <c r="AY176" s="246" t="s">
        <v>166</v>
      </c>
    </row>
    <row r="177" spans="2:65" s="1" customFormat="1" ht="16.5" customHeight="1">
      <c r="B177" s="46"/>
      <c r="C177" s="247" t="s">
        <v>390</v>
      </c>
      <c r="D177" s="247" t="s">
        <v>197</v>
      </c>
      <c r="E177" s="248" t="s">
        <v>1070</v>
      </c>
      <c r="F177" s="249" t="s">
        <v>1071</v>
      </c>
      <c r="G177" s="250" t="s">
        <v>418</v>
      </c>
      <c r="H177" s="251">
        <v>51.765</v>
      </c>
      <c r="I177" s="252"/>
      <c r="J177" s="253">
        <f>ROUND(I177*H177,2)</f>
        <v>0</v>
      </c>
      <c r="K177" s="249" t="s">
        <v>172</v>
      </c>
      <c r="L177" s="254"/>
      <c r="M177" s="255" t="s">
        <v>84</v>
      </c>
      <c r="N177" s="256" t="s">
        <v>56</v>
      </c>
      <c r="O177" s="47"/>
      <c r="P177" s="230">
        <f>O177*H177</f>
        <v>0</v>
      </c>
      <c r="Q177" s="230">
        <v>0.1</v>
      </c>
      <c r="R177" s="230">
        <f>Q177*H177</f>
        <v>5.176500000000001</v>
      </c>
      <c r="S177" s="230">
        <v>0</v>
      </c>
      <c r="T177" s="231">
        <f>S177*H177</f>
        <v>0</v>
      </c>
      <c r="AR177" s="23" t="s">
        <v>200</v>
      </c>
      <c r="AT177" s="23" t="s">
        <v>197</v>
      </c>
      <c r="AU177" s="23" t="s">
        <v>95</v>
      </c>
      <c r="AY177" s="23" t="s">
        <v>166</v>
      </c>
      <c r="BE177" s="232">
        <f>IF(N177="základní",J177,0)</f>
        <v>0</v>
      </c>
      <c r="BF177" s="232">
        <f>IF(N177="snížená",J177,0)</f>
        <v>0</v>
      </c>
      <c r="BG177" s="232">
        <f>IF(N177="zákl. přenesená",J177,0)</f>
        <v>0</v>
      </c>
      <c r="BH177" s="232">
        <f>IF(N177="sníž. přenesená",J177,0)</f>
        <v>0</v>
      </c>
      <c r="BI177" s="232">
        <f>IF(N177="nulová",J177,0)</f>
        <v>0</v>
      </c>
      <c r="BJ177" s="23" t="s">
        <v>25</v>
      </c>
      <c r="BK177" s="232">
        <f>ROUND(I177*H177,2)</f>
        <v>0</v>
      </c>
      <c r="BL177" s="23" t="s">
        <v>173</v>
      </c>
      <c r="BM177" s="23" t="s">
        <v>1072</v>
      </c>
    </row>
    <row r="178" spans="2:51" s="11" customFormat="1" ht="13.5">
      <c r="B178" s="236"/>
      <c r="C178" s="237"/>
      <c r="D178" s="233" t="s">
        <v>177</v>
      </c>
      <c r="E178" s="237"/>
      <c r="F178" s="239" t="s">
        <v>1073</v>
      </c>
      <c r="G178" s="237"/>
      <c r="H178" s="240">
        <v>51.765</v>
      </c>
      <c r="I178" s="241"/>
      <c r="J178" s="237"/>
      <c r="K178" s="237"/>
      <c r="L178" s="242"/>
      <c r="M178" s="243"/>
      <c r="N178" s="244"/>
      <c r="O178" s="244"/>
      <c r="P178" s="244"/>
      <c r="Q178" s="244"/>
      <c r="R178" s="244"/>
      <c r="S178" s="244"/>
      <c r="T178" s="245"/>
      <c r="AT178" s="246" t="s">
        <v>177</v>
      </c>
      <c r="AU178" s="246" t="s">
        <v>95</v>
      </c>
      <c r="AV178" s="11" t="s">
        <v>95</v>
      </c>
      <c r="AW178" s="11" t="s">
        <v>6</v>
      </c>
      <c r="AX178" s="11" t="s">
        <v>25</v>
      </c>
      <c r="AY178" s="246" t="s">
        <v>166</v>
      </c>
    </row>
    <row r="179" spans="2:65" s="1" customFormat="1" ht="25.5" customHeight="1">
      <c r="B179" s="46"/>
      <c r="C179" s="221" t="s">
        <v>397</v>
      </c>
      <c r="D179" s="221" t="s">
        <v>168</v>
      </c>
      <c r="E179" s="222" t="s">
        <v>1074</v>
      </c>
      <c r="F179" s="223" t="s">
        <v>1075</v>
      </c>
      <c r="G179" s="224" t="s">
        <v>418</v>
      </c>
      <c r="H179" s="225">
        <v>122</v>
      </c>
      <c r="I179" s="226"/>
      <c r="J179" s="227">
        <f>ROUND(I179*H179,2)</f>
        <v>0</v>
      </c>
      <c r="K179" s="223" t="s">
        <v>172</v>
      </c>
      <c r="L179" s="72"/>
      <c r="M179" s="228" t="s">
        <v>84</v>
      </c>
      <c r="N179" s="229" t="s">
        <v>56</v>
      </c>
      <c r="O179" s="47"/>
      <c r="P179" s="230">
        <f>O179*H179</f>
        <v>0</v>
      </c>
      <c r="Q179" s="230">
        <v>0.00011</v>
      </c>
      <c r="R179" s="230">
        <f>Q179*H179</f>
        <v>0.01342</v>
      </c>
      <c r="S179" s="230">
        <v>0</v>
      </c>
      <c r="T179" s="231">
        <f>S179*H179</f>
        <v>0</v>
      </c>
      <c r="AR179" s="23" t="s">
        <v>173</v>
      </c>
      <c r="AT179" s="23" t="s">
        <v>168</v>
      </c>
      <c r="AU179" s="23" t="s">
        <v>95</v>
      </c>
      <c r="AY179" s="23" t="s">
        <v>166</v>
      </c>
      <c r="BE179" s="232">
        <f>IF(N179="základní",J179,0)</f>
        <v>0</v>
      </c>
      <c r="BF179" s="232">
        <f>IF(N179="snížená",J179,0)</f>
        <v>0</v>
      </c>
      <c r="BG179" s="232">
        <f>IF(N179="zákl. přenesená",J179,0)</f>
        <v>0</v>
      </c>
      <c r="BH179" s="232">
        <f>IF(N179="sníž. přenesená",J179,0)</f>
        <v>0</v>
      </c>
      <c r="BI179" s="232">
        <f>IF(N179="nulová",J179,0)</f>
        <v>0</v>
      </c>
      <c r="BJ179" s="23" t="s">
        <v>25</v>
      </c>
      <c r="BK179" s="232">
        <f>ROUND(I179*H179,2)</f>
        <v>0</v>
      </c>
      <c r="BL179" s="23" t="s">
        <v>173</v>
      </c>
      <c r="BM179" s="23" t="s">
        <v>1076</v>
      </c>
    </row>
    <row r="180" spans="2:47" s="1" customFormat="1" ht="13.5">
      <c r="B180" s="46"/>
      <c r="C180" s="74"/>
      <c r="D180" s="233" t="s">
        <v>175</v>
      </c>
      <c r="E180" s="74"/>
      <c r="F180" s="234" t="s">
        <v>1059</v>
      </c>
      <c r="G180" s="74"/>
      <c r="H180" s="74"/>
      <c r="I180" s="191"/>
      <c r="J180" s="74"/>
      <c r="K180" s="74"/>
      <c r="L180" s="72"/>
      <c r="M180" s="235"/>
      <c r="N180" s="47"/>
      <c r="O180" s="47"/>
      <c r="P180" s="47"/>
      <c r="Q180" s="47"/>
      <c r="R180" s="47"/>
      <c r="S180" s="47"/>
      <c r="T180" s="95"/>
      <c r="AT180" s="23" t="s">
        <v>175</v>
      </c>
      <c r="AU180" s="23" t="s">
        <v>95</v>
      </c>
    </row>
    <row r="181" spans="2:51" s="11" customFormat="1" ht="13.5">
      <c r="B181" s="236"/>
      <c r="C181" s="237"/>
      <c r="D181" s="233" t="s">
        <v>177</v>
      </c>
      <c r="E181" s="238" t="s">
        <v>84</v>
      </c>
      <c r="F181" s="239" t="s">
        <v>1077</v>
      </c>
      <c r="G181" s="237"/>
      <c r="H181" s="240">
        <v>122</v>
      </c>
      <c r="I181" s="241"/>
      <c r="J181" s="237"/>
      <c r="K181" s="237"/>
      <c r="L181" s="242"/>
      <c r="M181" s="243"/>
      <c r="N181" s="244"/>
      <c r="O181" s="244"/>
      <c r="P181" s="244"/>
      <c r="Q181" s="244"/>
      <c r="R181" s="244"/>
      <c r="S181" s="244"/>
      <c r="T181" s="245"/>
      <c r="AT181" s="246" t="s">
        <v>177</v>
      </c>
      <c r="AU181" s="246" t="s">
        <v>95</v>
      </c>
      <c r="AV181" s="11" t="s">
        <v>95</v>
      </c>
      <c r="AW181" s="11" t="s">
        <v>48</v>
      </c>
      <c r="AX181" s="11" t="s">
        <v>25</v>
      </c>
      <c r="AY181" s="246" t="s">
        <v>166</v>
      </c>
    </row>
    <row r="182" spans="2:65" s="1" customFormat="1" ht="16.5" customHeight="1">
      <c r="B182" s="46"/>
      <c r="C182" s="247" t="s">
        <v>403</v>
      </c>
      <c r="D182" s="247" t="s">
        <v>197</v>
      </c>
      <c r="E182" s="248" t="s">
        <v>1078</v>
      </c>
      <c r="F182" s="249" t="s">
        <v>1079</v>
      </c>
      <c r="G182" s="250" t="s">
        <v>418</v>
      </c>
      <c r="H182" s="251">
        <v>123.83</v>
      </c>
      <c r="I182" s="252"/>
      <c r="J182" s="253">
        <f>ROUND(I182*H182,2)</f>
        <v>0</v>
      </c>
      <c r="K182" s="249" t="s">
        <v>172</v>
      </c>
      <c r="L182" s="254"/>
      <c r="M182" s="255" t="s">
        <v>84</v>
      </c>
      <c r="N182" s="256" t="s">
        <v>56</v>
      </c>
      <c r="O182" s="47"/>
      <c r="P182" s="230">
        <f>O182*H182</f>
        <v>0</v>
      </c>
      <c r="Q182" s="230">
        <v>0.152</v>
      </c>
      <c r="R182" s="230">
        <f>Q182*H182</f>
        <v>18.82216</v>
      </c>
      <c r="S182" s="230">
        <v>0</v>
      </c>
      <c r="T182" s="231">
        <f>S182*H182</f>
        <v>0</v>
      </c>
      <c r="AR182" s="23" t="s">
        <v>200</v>
      </c>
      <c r="AT182" s="23" t="s">
        <v>197</v>
      </c>
      <c r="AU182" s="23" t="s">
        <v>95</v>
      </c>
      <c r="AY182" s="23" t="s">
        <v>166</v>
      </c>
      <c r="BE182" s="232">
        <f>IF(N182="základní",J182,0)</f>
        <v>0</v>
      </c>
      <c r="BF182" s="232">
        <f>IF(N182="snížená",J182,0)</f>
        <v>0</v>
      </c>
      <c r="BG182" s="232">
        <f>IF(N182="zákl. přenesená",J182,0)</f>
        <v>0</v>
      </c>
      <c r="BH182" s="232">
        <f>IF(N182="sníž. přenesená",J182,0)</f>
        <v>0</v>
      </c>
      <c r="BI182" s="232">
        <f>IF(N182="nulová",J182,0)</f>
        <v>0</v>
      </c>
      <c r="BJ182" s="23" t="s">
        <v>25</v>
      </c>
      <c r="BK182" s="232">
        <f>ROUND(I182*H182,2)</f>
        <v>0</v>
      </c>
      <c r="BL182" s="23" t="s">
        <v>173</v>
      </c>
      <c r="BM182" s="23" t="s">
        <v>1080</v>
      </c>
    </row>
    <row r="183" spans="2:51" s="11" customFormat="1" ht="13.5">
      <c r="B183" s="236"/>
      <c r="C183" s="237"/>
      <c r="D183" s="233" t="s">
        <v>177</v>
      </c>
      <c r="E183" s="237"/>
      <c r="F183" s="239" t="s">
        <v>1081</v>
      </c>
      <c r="G183" s="237"/>
      <c r="H183" s="240">
        <v>123.83</v>
      </c>
      <c r="I183" s="241"/>
      <c r="J183" s="237"/>
      <c r="K183" s="237"/>
      <c r="L183" s="242"/>
      <c r="M183" s="243"/>
      <c r="N183" s="244"/>
      <c r="O183" s="244"/>
      <c r="P183" s="244"/>
      <c r="Q183" s="244"/>
      <c r="R183" s="244"/>
      <c r="S183" s="244"/>
      <c r="T183" s="245"/>
      <c r="AT183" s="246" t="s">
        <v>177</v>
      </c>
      <c r="AU183" s="246" t="s">
        <v>95</v>
      </c>
      <c r="AV183" s="11" t="s">
        <v>95</v>
      </c>
      <c r="AW183" s="11" t="s">
        <v>6</v>
      </c>
      <c r="AX183" s="11" t="s">
        <v>25</v>
      </c>
      <c r="AY183" s="246" t="s">
        <v>166</v>
      </c>
    </row>
    <row r="184" spans="2:65" s="1" customFormat="1" ht="25.5" customHeight="1">
      <c r="B184" s="46"/>
      <c r="C184" s="221" t="s">
        <v>410</v>
      </c>
      <c r="D184" s="221" t="s">
        <v>168</v>
      </c>
      <c r="E184" s="222" t="s">
        <v>1082</v>
      </c>
      <c r="F184" s="223" t="s">
        <v>1083</v>
      </c>
      <c r="G184" s="224" t="s">
        <v>242</v>
      </c>
      <c r="H184" s="225">
        <v>1</v>
      </c>
      <c r="I184" s="226"/>
      <c r="J184" s="227">
        <f>ROUND(I184*H184,2)</f>
        <v>0</v>
      </c>
      <c r="K184" s="223" t="s">
        <v>172</v>
      </c>
      <c r="L184" s="72"/>
      <c r="M184" s="228" t="s">
        <v>84</v>
      </c>
      <c r="N184" s="229" t="s">
        <v>56</v>
      </c>
      <c r="O184" s="47"/>
      <c r="P184" s="230">
        <f>O184*H184</f>
        <v>0</v>
      </c>
      <c r="Q184" s="230">
        <v>1.47325</v>
      </c>
      <c r="R184" s="230">
        <f>Q184*H184</f>
        <v>1.47325</v>
      </c>
      <c r="S184" s="230">
        <v>0</v>
      </c>
      <c r="T184" s="231">
        <f>S184*H184</f>
        <v>0</v>
      </c>
      <c r="AR184" s="23" t="s">
        <v>173</v>
      </c>
      <c r="AT184" s="23" t="s">
        <v>168</v>
      </c>
      <c r="AU184" s="23" t="s">
        <v>95</v>
      </c>
      <c r="AY184" s="23" t="s">
        <v>166</v>
      </c>
      <c r="BE184" s="232">
        <f>IF(N184="základní",J184,0)</f>
        <v>0</v>
      </c>
      <c r="BF184" s="232">
        <f>IF(N184="snížená",J184,0)</f>
        <v>0</v>
      </c>
      <c r="BG184" s="232">
        <f>IF(N184="zákl. přenesená",J184,0)</f>
        <v>0</v>
      </c>
      <c r="BH184" s="232">
        <f>IF(N184="sníž. přenesená",J184,0)</f>
        <v>0</v>
      </c>
      <c r="BI184" s="232">
        <f>IF(N184="nulová",J184,0)</f>
        <v>0</v>
      </c>
      <c r="BJ184" s="23" t="s">
        <v>25</v>
      </c>
      <c r="BK184" s="232">
        <f>ROUND(I184*H184,2)</f>
        <v>0</v>
      </c>
      <c r="BL184" s="23" t="s">
        <v>173</v>
      </c>
      <c r="BM184" s="23" t="s">
        <v>1084</v>
      </c>
    </row>
    <row r="185" spans="2:47" s="1" customFormat="1" ht="13.5">
      <c r="B185" s="46"/>
      <c r="C185" s="74"/>
      <c r="D185" s="233" t="s">
        <v>175</v>
      </c>
      <c r="E185" s="74"/>
      <c r="F185" s="234" t="s">
        <v>1085</v>
      </c>
      <c r="G185" s="74"/>
      <c r="H185" s="74"/>
      <c r="I185" s="191"/>
      <c r="J185" s="74"/>
      <c r="K185" s="74"/>
      <c r="L185" s="72"/>
      <c r="M185" s="235"/>
      <c r="N185" s="47"/>
      <c r="O185" s="47"/>
      <c r="P185" s="47"/>
      <c r="Q185" s="47"/>
      <c r="R185" s="47"/>
      <c r="S185" s="47"/>
      <c r="T185" s="95"/>
      <c r="AT185" s="23" t="s">
        <v>175</v>
      </c>
      <c r="AU185" s="23" t="s">
        <v>95</v>
      </c>
    </row>
    <row r="186" spans="2:65" s="1" customFormat="1" ht="25.5" customHeight="1">
      <c r="B186" s="46"/>
      <c r="C186" s="247" t="s">
        <v>415</v>
      </c>
      <c r="D186" s="247" t="s">
        <v>197</v>
      </c>
      <c r="E186" s="248" t="s">
        <v>1086</v>
      </c>
      <c r="F186" s="249" t="s">
        <v>1087</v>
      </c>
      <c r="G186" s="250" t="s">
        <v>242</v>
      </c>
      <c r="H186" s="251">
        <v>1</v>
      </c>
      <c r="I186" s="252"/>
      <c r="J186" s="253">
        <f>ROUND(I186*H186,2)</f>
        <v>0</v>
      </c>
      <c r="K186" s="249" t="s">
        <v>172</v>
      </c>
      <c r="L186" s="254"/>
      <c r="M186" s="255" t="s">
        <v>84</v>
      </c>
      <c r="N186" s="256" t="s">
        <v>56</v>
      </c>
      <c r="O186" s="47"/>
      <c r="P186" s="230">
        <f>O186*H186</f>
        <v>0</v>
      </c>
      <c r="Q186" s="230">
        <v>0.086</v>
      </c>
      <c r="R186" s="230">
        <f>Q186*H186</f>
        <v>0.086</v>
      </c>
      <c r="S186" s="230">
        <v>0</v>
      </c>
      <c r="T186" s="231">
        <f>S186*H186</f>
        <v>0</v>
      </c>
      <c r="AR186" s="23" t="s">
        <v>200</v>
      </c>
      <c r="AT186" s="23" t="s">
        <v>197</v>
      </c>
      <c r="AU186" s="23" t="s">
        <v>95</v>
      </c>
      <c r="AY186" s="23" t="s">
        <v>166</v>
      </c>
      <c r="BE186" s="232">
        <f>IF(N186="základní",J186,0)</f>
        <v>0</v>
      </c>
      <c r="BF186" s="232">
        <f>IF(N186="snížená",J186,0)</f>
        <v>0</v>
      </c>
      <c r="BG186" s="232">
        <f>IF(N186="zákl. přenesená",J186,0)</f>
        <v>0</v>
      </c>
      <c r="BH186" s="232">
        <f>IF(N186="sníž. přenesená",J186,0)</f>
        <v>0</v>
      </c>
      <c r="BI186" s="232">
        <f>IF(N186="nulová",J186,0)</f>
        <v>0</v>
      </c>
      <c r="BJ186" s="23" t="s">
        <v>25</v>
      </c>
      <c r="BK186" s="232">
        <f>ROUND(I186*H186,2)</f>
        <v>0</v>
      </c>
      <c r="BL186" s="23" t="s">
        <v>173</v>
      </c>
      <c r="BM186" s="23" t="s">
        <v>1088</v>
      </c>
    </row>
    <row r="187" spans="2:65" s="1" customFormat="1" ht="25.5" customHeight="1">
      <c r="B187" s="46"/>
      <c r="C187" s="221" t="s">
        <v>422</v>
      </c>
      <c r="D187" s="221" t="s">
        <v>168</v>
      </c>
      <c r="E187" s="222" t="s">
        <v>1089</v>
      </c>
      <c r="F187" s="223" t="s">
        <v>1090</v>
      </c>
      <c r="G187" s="224" t="s">
        <v>242</v>
      </c>
      <c r="H187" s="225">
        <v>5</v>
      </c>
      <c r="I187" s="226"/>
      <c r="J187" s="227">
        <f>ROUND(I187*H187,2)</f>
        <v>0</v>
      </c>
      <c r="K187" s="223" t="s">
        <v>172</v>
      </c>
      <c r="L187" s="72"/>
      <c r="M187" s="228" t="s">
        <v>84</v>
      </c>
      <c r="N187" s="229" t="s">
        <v>56</v>
      </c>
      <c r="O187" s="47"/>
      <c r="P187" s="230">
        <f>O187*H187</f>
        <v>0</v>
      </c>
      <c r="Q187" s="230">
        <v>1.79198</v>
      </c>
      <c r="R187" s="230">
        <f>Q187*H187</f>
        <v>8.9599</v>
      </c>
      <c r="S187" s="230">
        <v>0</v>
      </c>
      <c r="T187" s="231">
        <f>S187*H187</f>
        <v>0</v>
      </c>
      <c r="AR187" s="23" t="s">
        <v>173</v>
      </c>
      <c r="AT187" s="23" t="s">
        <v>168</v>
      </c>
      <c r="AU187" s="23" t="s">
        <v>95</v>
      </c>
      <c r="AY187" s="23" t="s">
        <v>166</v>
      </c>
      <c r="BE187" s="232">
        <f>IF(N187="základní",J187,0)</f>
        <v>0</v>
      </c>
      <c r="BF187" s="232">
        <f>IF(N187="snížená",J187,0)</f>
        <v>0</v>
      </c>
      <c r="BG187" s="232">
        <f>IF(N187="zákl. přenesená",J187,0)</f>
        <v>0</v>
      </c>
      <c r="BH187" s="232">
        <f>IF(N187="sníž. přenesená",J187,0)</f>
        <v>0</v>
      </c>
      <c r="BI187" s="232">
        <f>IF(N187="nulová",J187,0)</f>
        <v>0</v>
      </c>
      <c r="BJ187" s="23" t="s">
        <v>25</v>
      </c>
      <c r="BK187" s="232">
        <f>ROUND(I187*H187,2)</f>
        <v>0</v>
      </c>
      <c r="BL187" s="23" t="s">
        <v>173</v>
      </c>
      <c r="BM187" s="23" t="s">
        <v>1091</v>
      </c>
    </row>
    <row r="188" spans="2:47" s="1" customFormat="1" ht="13.5">
      <c r="B188" s="46"/>
      <c r="C188" s="74"/>
      <c r="D188" s="233" t="s">
        <v>175</v>
      </c>
      <c r="E188" s="74"/>
      <c r="F188" s="234" t="s">
        <v>1085</v>
      </c>
      <c r="G188" s="74"/>
      <c r="H188" s="74"/>
      <c r="I188" s="191"/>
      <c r="J188" s="74"/>
      <c r="K188" s="74"/>
      <c r="L188" s="72"/>
      <c r="M188" s="235"/>
      <c r="N188" s="47"/>
      <c r="O188" s="47"/>
      <c r="P188" s="47"/>
      <c r="Q188" s="47"/>
      <c r="R188" s="47"/>
      <c r="S188" s="47"/>
      <c r="T188" s="95"/>
      <c r="AT188" s="23" t="s">
        <v>175</v>
      </c>
      <c r="AU188" s="23" t="s">
        <v>95</v>
      </c>
    </row>
    <row r="189" spans="2:65" s="1" customFormat="1" ht="25.5" customHeight="1">
      <c r="B189" s="46"/>
      <c r="C189" s="247" t="s">
        <v>425</v>
      </c>
      <c r="D189" s="247" t="s">
        <v>197</v>
      </c>
      <c r="E189" s="248" t="s">
        <v>1092</v>
      </c>
      <c r="F189" s="249" t="s">
        <v>1093</v>
      </c>
      <c r="G189" s="250" t="s">
        <v>242</v>
      </c>
      <c r="H189" s="251">
        <v>5</v>
      </c>
      <c r="I189" s="252"/>
      <c r="J189" s="253">
        <f>ROUND(I189*H189,2)</f>
        <v>0</v>
      </c>
      <c r="K189" s="249" t="s">
        <v>172</v>
      </c>
      <c r="L189" s="254"/>
      <c r="M189" s="255" t="s">
        <v>84</v>
      </c>
      <c r="N189" s="256" t="s">
        <v>56</v>
      </c>
      <c r="O189" s="47"/>
      <c r="P189" s="230">
        <f>O189*H189</f>
        <v>0</v>
      </c>
      <c r="Q189" s="230">
        <v>0.145</v>
      </c>
      <c r="R189" s="230">
        <f>Q189*H189</f>
        <v>0.725</v>
      </c>
      <c r="S189" s="230">
        <v>0</v>
      </c>
      <c r="T189" s="231">
        <f>S189*H189</f>
        <v>0</v>
      </c>
      <c r="AR189" s="23" t="s">
        <v>200</v>
      </c>
      <c r="AT189" s="23" t="s">
        <v>197</v>
      </c>
      <c r="AU189" s="23" t="s">
        <v>95</v>
      </c>
      <c r="AY189" s="23" t="s">
        <v>166</v>
      </c>
      <c r="BE189" s="232">
        <f>IF(N189="základní",J189,0)</f>
        <v>0</v>
      </c>
      <c r="BF189" s="232">
        <f>IF(N189="snížená",J189,0)</f>
        <v>0</v>
      </c>
      <c r="BG189" s="232">
        <f>IF(N189="zákl. přenesená",J189,0)</f>
        <v>0</v>
      </c>
      <c r="BH189" s="232">
        <f>IF(N189="sníž. přenesená",J189,0)</f>
        <v>0</v>
      </c>
      <c r="BI189" s="232">
        <f>IF(N189="nulová",J189,0)</f>
        <v>0</v>
      </c>
      <c r="BJ189" s="23" t="s">
        <v>25</v>
      </c>
      <c r="BK189" s="232">
        <f>ROUND(I189*H189,2)</f>
        <v>0</v>
      </c>
      <c r="BL189" s="23" t="s">
        <v>173</v>
      </c>
      <c r="BM189" s="23" t="s">
        <v>1094</v>
      </c>
    </row>
    <row r="190" spans="2:65" s="1" customFormat="1" ht="25.5" customHeight="1">
      <c r="B190" s="46"/>
      <c r="C190" s="221" t="s">
        <v>430</v>
      </c>
      <c r="D190" s="221" t="s">
        <v>168</v>
      </c>
      <c r="E190" s="222" t="s">
        <v>1095</v>
      </c>
      <c r="F190" s="223" t="s">
        <v>1096</v>
      </c>
      <c r="G190" s="224" t="s">
        <v>418</v>
      </c>
      <c r="H190" s="225">
        <v>21</v>
      </c>
      <c r="I190" s="226"/>
      <c r="J190" s="227">
        <f>ROUND(I190*H190,2)</f>
        <v>0</v>
      </c>
      <c r="K190" s="223" t="s">
        <v>172</v>
      </c>
      <c r="L190" s="72"/>
      <c r="M190" s="228" t="s">
        <v>84</v>
      </c>
      <c r="N190" s="229" t="s">
        <v>56</v>
      </c>
      <c r="O190" s="47"/>
      <c r="P190" s="230">
        <f>O190*H190</f>
        <v>0</v>
      </c>
      <c r="Q190" s="230">
        <v>0</v>
      </c>
      <c r="R190" s="230">
        <f>Q190*H190</f>
        <v>0</v>
      </c>
      <c r="S190" s="230">
        <v>0</v>
      </c>
      <c r="T190" s="231">
        <f>S190*H190</f>
        <v>0</v>
      </c>
      <c r="AR190" s="23" t="s">
        <v>173</v>
      </c>
      <c r="AT190" s="23" t="s">
        <v>168</v>
      </c>
      <c r="AU190" s="23" t="s">
        <v>95</v>
      </c>
      <c r="AY190" s="23" t="s">
        <v>166</v>
      </c>
      <c r="BE190" s="232">
        <f>IF(N190="základní",J190,0)</f>
        <v>0</v>
      </c>
      <c r="BF190" s="232">
        <f>IF(N190="snížená",J190,0)</f>
        <v>0</v>
      </c>
      <c r="BG190" s="232">
        <f>IF(N190="zákl. přenesená",J190,0)</f>
        <v>0</v>
      </c>
      <c r="BH190" s="232">
        <f>IF(N190="sníž. přenesená",J190,0)</f>
        <v>0</v>
      </c>
      <c r="BI190" s="232">
        <f>IF(N190="nulová",J190,0)</f>
        <v>0</v>
      </c>
      <c r="BJ190" s="23" t="s">
        <v>25</v>
      </c>
      <c r="BK190" s="232">
        <f>ROUND(I190*H190,2)</f>
        <v>0</v>
      </c>
      <c r="BL190" s="23" t="s">
        <v>173</v>
      </c>
      <c r="BM190" s="23" t="s">
        <v>1097</v>
      </c>
    </row>
    <row r="191" spans="2:47" s="1" customFormat="1" ht="13.5">
      <c r="B191" s="46"/>
      <c r="C191" s="74"/>
      <c r="D191" s="233" t="s">
        <v>175</v>
      </c>
      <c r="E191" s="74"/>
      <c r="F191" s="234" t="s">
        <v>1098</v>
      </c>
      <c r="G191" s="74"/>
      <c r="H191" s="74"/>
      <c r="I191" s="191"/>
      <c r="J191" s="74"/>
      <c r="K191" s="74"/>
      <c r="L191" s="72"/>
      <c r="M191" s="235"/>
      <c r="N191" s="47"/>
      <c r="O191" s="47"/>
      <c r="P191" s="47"/>
      <c r="Q191" s="47"/>
      <c r="R191" s="47"/>
      <c r="S191" s="47"/>
      <c r="T191" s="95"/>
      <c r="AT191" s="23" t="s">
        <v>175</v>
      </c>
      <c r="AU191" s="23" t="s">
        <v>95</v>
      </c>
    </row>
    <row r="192" spans="2:51" s="12" customFormat="1" ht="13.5">
      <c r="B192" s="261"/>
      <c r="C192" s="262"/>
      <c r="D192" s="233" t="s">
        <v>177</v>
      </c>
      <c r="E192" s="263" t="s">
        <v>84</v>
      </c>
      <c r="F192" s="264" t="s">
        <v>1099</v>
      </c>
      <c r="G192" s="262"/>
      <c r="H192" s="263" t="s">
        <v>84</v>
      </c>
      <c r="I192" s="265"/>
      <c r="J192" s="262"/>
      <c r="K192" s="262"/>
      <c r="L192" s="266"/>
      <c r="M192" s="267"/>
      <c r="N192" s="268"/>
      <c r="O192" s="268"/>
      <c r="P192" s="268"/>
      <c r="Q192" s="268"/>
      <c r="R192" s="268"/>
      <c r="S192" s="268"/>
      <c r="T192" s="269"/>
      <c r="AT192" s="270" t="s">
        <v>177</v>
      </c>
      <c r="AU192" s="270" t="s">
        <v>95</v>
      </c>
      <c r="AV192" s="12" t="s">
        <v>25</v>
      </c>
      <c r="AW192" s="12" t="s">
        <v>48</v>
      </c>
      <c r="AX192" s="12" t="s">
        <v>86</v>
      </c>
      <c r="AY192" s="270" t="s">
        <v>166</v>
      </c>
    </row>
    <row r="193" spans="2:51" s="11" customFormat="1" ht="13.5">
      <c r="B193" s="236"/>
      <c r="C193" s="237"/>
      <c r="D193" s="233" t="s">
        <v>177</v>
      </c>
      <c r="E193" s="238" t="s">
        <v>84</v>
      </c>
      <c r="F193" s="239" t="s">
        <v>1100</v>
      </c>
      <c r="G193" s="237"/>
      <c r="H193" s="240">
        <v>21</v>
      </c>
      <c r="I193" s="241"/>
      <c r="J193" s="237"/>
      <c r="K193" s="237"/>
      <c r="L193" s="242"/>
      <c r="M193" s="243"/>
      <c r="N193" s="244"/>
      <c r="O193" s="244"/>
      <c r="P193" s="244"/>
      <c r="Q193" s="244"/>
      <c r="R193" s="244"/>
      <c r="S193" s="244"/>
      <c r="T193" s="245"/>
      <c r="AT193" s="246" t="s">
        <v>177</v>
      </c>
      <c r="AU193" s="246" t="s">
        <v>95</v>
      </c>
      <c r="AV193" s="11" t="s">
        <v>95</v>
      </c>
      <c r="AW193" s="11" t="s">
        <v>48</v>
      </c>
      <c r="AX193" s="11" t="s">
        <v>86</v>
      </c>
      <c r="AY193" s="246" t="s">
        <v>166</v>
      </c>
    </row>
    <row r="194" spans="2:51" s="13" customFormat="1" ht="13.5">
      <c r="B194" s="271"/>
      <c r="C194" s="272"/>
      <c r="D194" s="233" t="s">
        <v>177</v>
      </c>
      <c r="E194" s="273" t="s">
        <v>84</v>
      </c>
      <c r="F194" s="274" t="s">
        <v>299</v>
      </c>
      <c r="G194" s="272"/>
      <c r="H194" s="275">
        <v>21</v>
      </c>
      <c r="I194" s="276"/>
      <c r="J194" s="272"/>
      <c r="K194" s="272"/>
      <c r="L194" s="277"/>
      <c r="M194" s="278"/>
      <c r="N194" s="279"/>
      <c r="O194" s="279"/>
      <c r="P194" s="279"/>
      <c r="Q194" s="279"/>
      <c r="R194" s="279"/>
      <c r="S194" s="279"/>
      <c r="T194" s="280"/>
      <c r="AT194" s="281" t="s">
        <v>177</v>
      </c>
      <c r="AU194" s="281" t="s">
        <v>95</v>
      </c>
      <c r="AV194" s="13" t="s">
        <v>173</v>
      </c>
      <c r="AW194" s="13" t="s">
        <v>48</v>
      </c>
      <c r="AX194" s="13" t="s">
        <v>25</v>
      </c>
      <c r="AY194" s="281" t="s">
        <v>166</v>
      </c>
    </row>
    <row r="195" spans="2:65" s="1" customFormat="1" ht="16.5" customHeight="1">
      <c r="B195" s="46"/>
      <c r="C195" s="221" t="s">
        <v>435</v>
      </c>
      <c r="D195" s="221" t="s">
        <v>168</v>
      </c>
      <c r="E195" s="222" t="s">
        <v>1101</v>
      </c>
      <c r="F195" s="223" t="s">
        <v>1102</v>
      </c>
      <c r="G195" s="224" t="s">
        <v>418</v>
      </c>
      <c r="H195" s="225">
        <v>35</v>
      </c>
      <c r="I195" s="226"/>
      <c r="J195" s="227">
        <f>ROUND(I195*H195,2)</f>
        <v>0</v>
      </c>
      <c r="K195" s="223" t="s">
        <v>172</v>
      </c>
      <c r="L195" s="72"/>
      <c r="M195" s="228" t="s">
        <v>84</v>
      </c>
      <c r="N195" s="229" t="s">
        <v>56</v>
      </c>
      <c r="O195" s="47"/>
      <c r="P195" s="230">
        <f>O195*H195</f>
        <v>0</v>
      </c>
      <c r="Q195" s="230">
        <v>0</v>
      </c>
      <c r="R195" s="230">
        <f>Q195*H195</f>
        <v>0</v>
      </c>
      <c r="S195" s="230">
        <v>0</v>
      </c>
      <c r="T195" s="231">
        <f>S195*H195</f>
        <v>0</v>
      </c>
      <c r="AR195" s="23" t="s">
        <v>173</v>
      </c>
      <c r="AT195" s="23" t="s">
        <v>168</v>
      </c>
      <c r="AU195" s="23" t="s">
        <v>95</v>
      </c>
      <c r="AY195" s="23" t="s">
        <v>166</v>
      </c>
      <c r="BE195" s="232">
        <f>IF(N195="základní",J195,0)</f>
        <v>0</v>
      </c>
      <c r="BF195" s="232">
        <f>IF(N195="snížená",J195,0)</f>
        <v>0</v>
      </c>
      <c r="BG195" s="232">
        <f>IF(N195="zákl. přenesená",J195,0)</f>
        <v>0</v>
      </c>
      <c r="BH195" s="232">
        <f>IF(N195="sníž. přenesená",J195,0)</f>
        <v>0</v>
      </c>
      <c r="BI195" s="232">
        <f>IF(N195="nulová",J195,0)</f>
        <v>0</v>
      </c>
      <c r="BJ195" s="23" t="s">
        <v>25</v>
      </c>
      <c r="BK195" s="232">
        <f>ROUND(I195*H195,2)</f>
        <v>0</v>
      </c>
      <c r="BL195" s="23" t="s">
        <v>173</v>
      </c>
      <c r="BM195" s="23" t="s">
        <v>1103</v>
      </c>
    </row>
    <row r="196" spans="2:47" s="1" customFormat="1" ht="13.5">
      <c r="B196" s="46"/>
      <c r="C196" s="74"/>
      <c r="D196" s="233" t="s">
        <v>175</v>
      </c>
      <c r="E196" s="74"/>
      <c r="F196" s="234" t="s">
        <v>1104</v>
      </c>
      <c r="G196" s="74"/>
      <c r="H196" s="74"/>
      <c r="I196" s="191"/>
      <c r="J196" s="74"/>
      <c r="K196" s="74"/>
      <c r="L196" s="72"/>
      <c r="M196" s="235"/>
      <c r="N196" s="47"/>
      <c r="O196" s="47"/>
      <c r="P196" s="47"/>
      <c r="Q196" s="47"/>
      <c r="R196" s="47"/>
      <c r="S196" s="47"/>
      <c r="T196" s="95"/>
      <c r="AT196" s="23" t="s">
        <v>175</v>
      </c>
      <c r="AU196" s="23" t="s">
        <v>95</v>
      </c>
    </row>
    <row r="197" spans="2:51" s="11" customFormat="1" ht="13.5">
      <c r="B197" s="236"/>
      <c r="C197" s="237"/>
      <c r="D197" s="233" t="s">
        <v>177</v>
      </c>
      <c r="E197" s="238" t="s">
        <v>84</v>
      </c>
      <c r="F197" s="239" t="s">
        <v>1105</v>
      </c>
      <c r="G197" s="237"/>
      <c r="H197" s="240">
        <v>35</v>
      </c>
      <c r="I197" s="241"/>
      <c r="J197" s="237"/>
      <c r="K197" s="237"/>
      <c r="L197" s="242"/>
      <c r="M197" s="243"/>
      <c r="N197" s="244"/>
      <c r="O197" s="244"/>
      <c r="P197" s="244"/>
      <c r="Q197" s="244"/>
      <c r="R197" s="244"/>
      <c r="S197" s="244"/>
      <c r="T197" s="245"/>
      <c r="AT197" s="246" t="s">
        <v>177</v>
      </c>
      <c r="AU197" s="246" t="s">
        <v>95</v>
      </c>
      <c r="AV197" s="11" t="s">
        <v>95</v>
      </c>
      <c r="AW197" s="11" t="s">
        <v>48</v>
      </c>
      <c r="AX197" s="11" t="s">
        <v>25</v>
      </c>
      <c r="AY197" s="246" t="s">
        <v>166</v>
      </c>
    </row>
    <row r="198" spans="2:65" s="1" customFormat="1" ht="16.5" customHeight="1">
      <c r="B198" s="46"/>
      <c r="C198" s="221" t="s">
        <v>441</v>
      </c>
      <c r="D198" s="221" t="s">
        <v>168</v>
      </c>
      <c r="E198" s="222" t="s">
        <v>1106</v>
      </c>
      <c r="F198" s="223" t="s">
        <v>1107</v>
      </c>
      <c r="G198" s="224" t="s">
        <v>418</v>
      </c>
      <c r="H198" s="225">
        <v>51</v>
      </c>
      <c r="I198" s="226"/>
      <c r="J198" s="227">
        <f>ROUND(I198*H198,2)</f>
        <v>0</v>
      </c>
      <c r="K198" s="223" t="s">
        <v>172</v>
      </c>
      <c r="L198" s="72"/>
      <c r="M198" s="228" t="s">
        <v>84</v>
      </c>
      <c r="N198" s="229" t="s">
        <v>56</v>
      </c>
      <c r="O198" s="47"/>
      <c r="P198" s="230">
        <f>O198*H198</f>
        <v>0</v>
      </c>
      <c r="Q198" s="230">
        <v>0</v>
      </c>
      <c r="R198" s="230">
        <f>Q198*H198</f>
        <v>0</v>
      </c>
      <c r="S198" s="230">
        <v>0</v>
      </c>
      <c r="T198" s="231">
        <f>S198*H198</f>
        <v>0</v>
      </c>
      <c r="AR198" s="23" t="s">
        <v>173</v>
      </c>
      <c r="AT198" s="23" t="s">
        <v>168</v>
      </c>
      <c r="AU198" s="23" t="s">
        <v>95</v>
      </c>
      <c r="AY198" s="23" t="s">
        <v>166</v>
      </c>
      <c r="BE198" s="232">
        <f>IF(N198="základní",J198,0)</f>
        <v>0</v>
      </c>
      <c r="BF198" s="232">
        <f>IF(N198="snížená",J198,0)</f>
        <v>0</v>
      </c>
      <c r="BG198" s="232">
        <f>IF(N198="zákl. přenesená",J198,0)</f>
        <v>0</v>
      </c>
      <c r="BH198" s="232">
        <f>IF(N198="sníž. přenesená",J198,0)</f>
        <v>0</v>
      </c>
      <c r="BI198" s="232">
        <f>IF(N198="nulová",J198,0)</f>
        <v>0</v>
      </c>
      <c r="BJ198" s="23" t="s">
        <v>25</v>
      </c>
      <c r="BK198" s="232">
        <f>ROUND(I198*H198,2)</f>
        <v>0</v>
      </c>
      <c r="BL198" s="23" t="s">
        <v>173</v>
      </c>
      <c r="BM198" s="23" t="s">
        <v>1108</v>
      </c>
    </row>
    <row r="199" spans="2:47" s="1" customFormat="1" ht="13.5">
      <c r="B199" s="46"/>
      <c r="C199" s="74"/>
      <c r="D199" s="233" t="s">
        <v>175</v>
      </c>
      <c r="E199" s="74"/>
      <c r="F199" s="234" t="s">
        <v>1104</v>
      </c>
      <c r="G199" s="74"/>
      <c r="H199" s="74"/>
      <c r="I199" s="191"/>
      <c r="J199" s="74"/>
      <c r="K199" s="74"/>
      <c r="L199" s="72"/>
      <c r="M199" s="235"/>
      <c r="N199" s="47"/>
      <c r="O199" s="47"/>
      <c r="P199" s="47"/>
      <c r="Q199" s="47"/>
      <c r="R199" s="47"/>
      <c r="S199" s="47"/>
      <c r="T199" s="95"/>
      <c r="AT199" s="23" t="s">
        <v>175</v>
      </c>
      <c r="AU199" s="23" t="s">
        <v>95</v>
      </c>
    </row>
    <row r="200" spans="2:65" s="1" customFormat="1" ht="25.5" customHeight="1">
      <c r="B200" s="46"/>
      <c r="C200" s="221" t="s">
        <v>447</v>
      </c>
      <c r="D200" s="221" t="s">
        <v>168</v>
      </c>
      <c r="E200" s="222" t="s">
        <v>1109</v>
      </c>
      <c r="F200" s="223" t="s">
        <v>1110</v>
      </c>
      <c r="G200" s="224" t="s">
        <v>242</v>
      </c>
      <c r="H200" s="225">
        <v>10</v>
      </c>
      <c r="I200" s="226"/>
      <c r="J200" s="227">
        <f>ROUND(I200*H200,2)</f>
        <v>0</v>
      </c>
      <c r="K200" s="223" t="s">
        <v>172</v>
      </c>
      <c r="L200" s="72"/>
      <c r="M200" s="228" t="s">
        <v>84</v>
      </c>
      <c r="N200" s="229" t="s">
        <v>56</v>
      </c>
      <c r="O200" s="47"/>
      <c r="P200" s="230">
        <f>O200*H200</f>
        <v>0</v>
      </c>
      <c r="Q200" s="230">
        <v>0.46009</v>
      </c>
      <c r="R200" s="230">
        <f>Q200*H200</f>
        <v>4.6009</v>
      </c>
      <c r="S200" s="230">
        <v>0</v>
      </c>
      <c r="T200" s="231">
        <f>S200*H200</f>
        <v>0</v>
      </c>
      <c r="AR200" s="23" t="s">
        <v>173</v>
      </c>
      <c r="AT200" s="23" t="s">
        <v>168</v>
      </c>
      <c r="AU200" s="23" t="s">
        <v>95</v>
      </c>
      <c r="AY200" s="23" t="s">
        <v>166</v>
      </c>
      <c r="BE200" s="232">
        <f>IF(N200="základní",J200,0)</f>
        <v>0</v>
      </c>
      <c r="BF200" s="232">
        <f>IF(N200="snížená",J200,0)</f>
        <v>0</v>
      </c>
      <c r="BG200" s="232">
        <f>IF(N200="zákl. přenesená",J200,0)</f>
        <v>0</v>
      </c>
      <c r="BH200" s="232">
        <f>IF(N200="sníž. přenesená",J200,0)</f>
        <v>0</v>
      </c>
      <c r="BI200" s="232">
        <f>IF(N200="nulová",J200,0)</f>
        <v>0</v>
      </c>
      <c r="BJ200" s="23" t="s">
        <v>25</v>
      </c>
      <c r="BK200" s="232">
        <f>ROUND(I200*H200,2)</f>
        <v>0</v>
      </c>
      <c r="BL200" s="23" t="s">
        <v>173</v>
      </c>
      <c r="BM200" s="23" t="s">
        <v>1111</v>
      </c>
    </row>
    <row r="201" spans="2:47" s="1" customFormat="1" ht="13.5">
      <c r="B201" s="46"/>
      <c r="C201" s="74"/>
      <c r="D201" s="233" t="s">
        <v>175</v>
      </c>
      <c r="E201" s="74"/>
      <c r="F201" s="234" t="s">
        <v>1104</v>
      </c>
      <c r="G201" s="74"/>
      <c r="H201" s="74"/>
      <c r="I201" s="191"/>
      <c r="J201" s="74"/>
      <c r="K201" s="74"/>
      <c r="L201" s="72"/>
      <c r="M201" s="235"/>
      <c r="N201" s="47"/>
      <c r="O201" s="47"/>
      <c r="P201" s="47"/>
      <c r="Q201" s="47"/>
      <c r="R201" s="47"/>
      <c r="S201" s="47"/>
      <c r="T201" s="95"/>
      <c r="AT201" s="23" t="s">
        <v>175</v>
      </c>
      <c r="AU201" s="23" t="s">
        <v>95</v>
      </c>
    </row>
    <row r="202" spans="2:65" s="1" customFormat="1" ht="16.5" customHeight="1">
      <c r="B202" s="46"/>
      <c r="C202" s="221" t="s">
        <v>452</v>
      </c>
      <c r="D202" s="221" t="s">
        <v>168</v>
      </c>
      <c r="E202" s="222" t="s">
        <v>1112</v>
      </c>
      <c r="F202" s="223" t="s">
        <v>1113</v>
      </c>
      <c r="G202" s="224" t="s">
        <v>418</v>
      </c>
      <c r="H202" s="225">
        <v>122</v>
      </c>
      <c r="I202" s="226"/>
      <c r="J202" s="227">
        <f>ROUND(I202*H202,2)</f>
        <v>0</v>
      </c>
      <c r="K202" s="223" t="s">
        <v>172</v>
      </c>
      <c r="L202" s="72"/>
      <c r="M202" s="228" t="s">
        <v>84</v>
      </c>
      <c r="N202" s="229" t="s">
        <v>56</v>
      </c>
      <c r="O202" s="47"/>
      <c r="P202" s="230">
        <f>O202*H202</f>
        <v>0</v>
      </c>
      <c r="Q202" s="230">
        <v>0</v>
      </c>
      <c r="R202" s="230">
        <f>Q202*H202</f>
        <v>0</v>
      </c>
      <c r="S202" s="230">
        <v>0</v>
      </c>
      <c r="T202" s="231">
        <f>S202*H202</f>
        <v>0</v>
      </c>
      <c r="AR202" s="23" t="s">
        <v>173</v>
      </c>
      <c r="AT202" s="23" t="s">
        <v>168</v>
      </c>
      <c r="AU202" s="23" t="s">
        <v>95</v>
      </c>
      <c r="AY202" s="23" t="s">
        <v>166</v>
      </c>
      <c r="BE202" s="232">
        <f>IF(N202="základní",J202,0)</f>
        <v>0</v>
      </c>
      <c r="BF202" s="232">
        <f>IF(N202="snížená",J202,0)</f>
        <v>0</v>
      </c>
      <c r="BG202" s="232">
        <f>IF(N202="zákl. přenesená",J202,0)</f>
        <v>0</v>
      </c>
      <c r="BH202" s="232">
        <f>IF(N202="sníž. přenesená",J202,0)</f>
        <v>0</v>
      </c>
      <c r="BI202" s="232">
        <f>IF(N202="nulová",J202,0)</f>
        <v>0</v>
      </c>
      <c r="BJ202" s="23" t="s">
        <v>25</v>
      </c>
      <c r="BK202" s="232">
        <f>ROUND(I202*H202,2)</f>
        <v>0</v>
      </c>
      <c r="BL202" s="23" t="s">
        <v>173</v>
      </c>
      <c r="BM202" s="23" t="s">
        <v>1114</v>
      </c>
    </row>
    <row r="203" spans="2:47" s="1" customFormat="1" ht="13.5">
      <c r="B203" s="46"/>
      <c r="C203" s="74"/>
      <c r="D203" s="233" t="s">
        <v>175</v>
      </c>
      <c r="E203" s="74"/>
      <c r="F203" s="234" t="s">
        <v>1104</v>
      </c>
      <c r="G203" s="74"/>
      <c r="H203" s="74"/>
      <c r="I203" s="191"/>
      <c r="J203" s="74"/>
      <c r="K203" s="74"/>
      <c r="L203" s="72"/>
      <c r="M203" s="235"/>
      <c r="N203" s="47"/>
      <c r="O203" s="47"/>
      <c r="P203" s="47"/>
      <c r="Q203" s="47"/>
      <c r="R203" s="47"/>
      <c r="S203" s="47"/>
      <c r="T203" s="95"/>
      <c r="AT203" s="23" t="s">
        <v>175</v>
      </c>
      <c r="AU203" s="23" t="s">
        <v>95</v>
      </c>
    </row>
    <row r="204" spans="2:65" s="1" customFormat="1" ht="25.5" customHeight="1">
      <c r="B204" s="46"/>
      <c r="C204" s="221" t="s">
        <v>457</v>
      </c>
      <c r="D204" s="221" t="s">
        <v>168</v>
      </c>
      <c r="E204" s="222" t="s">
        <v>1115</v>
      </c>
      <c r="F204" s="223" t="s">
        <v>1116</v>
      </c>
      <c r="G204" s="224" t="s">
        <v>242</v>
      </c>
      <c r="H204" s="225">
        <v>2</v>
      </c>
      <c r="I204" s="226"/>
      <c r="J204" s="227">
        <f>ROUND(I204*H204,2)</f>
        <v>0</v>
      </c>
      <c r="K204" s="223" t="s">
        <v>172</v>
      </c>
      <c r="L204" s="72"/>
      <c r="M204" s="228" t="s">
        <v>84</v>
      </c>
      <c r="N204" s="229" t="s">
        <v>56</v>
      </c>
      <c r="O204" s="47"/>
      <c r="P204" s="230">
        <f>O204*H204</f>
        <v>0</v>
      </c>
      <c r="Q204" s="230">
        <v>0.47166</v>
      </c>
      <c r="R204" s="230">
        <f>Q204*H204</f>
        <v>0.94332</v>
      </c>
      <c r="S204" s="230">
        <v>0</v>
      </c>
      <c r="T204" s="231">
        <f>S204*H204</f>
        <v>0</v>
      </c>
      <c r="AR204" s="23" t="s">
        <v>173</v>
      </c>
      <c r="AT204" s="23" t="s">
        <v>168</v>
      </c>
      <c r="AU204" s="23" t="s">
        <v>95</v>
      </c>
      <c r="AY204" s="23" t="s">
        <v>166</v>
      </c>
      <c r="BE204" s="232">
        <f>IF(N204="základní",J204,0)</f>
        <v>0</v>
      </c>
      <c r="BF204" s="232">
        <f>IF(N204="snížená",J204,0)</f>
        <v>0</v>
      </c>
      <c r="BG204" s="232">
        <f>IF(N204="zákl. přenesená",J204,0)</f>
        <v>0</v>
      </c>
      <c r="BH204" s="232">
        <f>IF(N204="sníž. přenesená",J204,0)</f>
        <v>0</v>
      </c>
      <c r="BI204" s="232">
        <f>IF(N204="nulová",J204,0)</f>
        <v>0</v>
      </c>
      <c r="BJ204" s="23" t="s">
        <v>25</v>
      </c>
      <c r="BK204" s="232">
        <f>ROUND(I204*H204,2)</f>
        <v>0</v>
      </c>
      <c r="BL204" s="23" t="s">
        <v>173</v>
      </c>
      <c r="BM204" s="23" t="s">
        <v>1117</v>
      </c>
    </row>
    <row r="205" spans="2:47" s="1" customFormat="1" ht="13.5">
      <c r="B205" s="46"/>
      <c r="C205" s="74"/>
      <c r="D205" s="233" t="s">
        <v>175</v>
      </c>
      <c r="E205" s="74"/>
      <c r="F205" s="234" t="s">
        <v>1104</v>
      </c>
      <c r="G205" s="74"/>
      <c r="H205" s="74"/>
      <c r="I205" s="191"/>
      <c r="J205" s="74"/>
      <c r="K205" s="74"/>
      <c r="L205" s="72"/>
      <c r="M205" s="235"/>
      <c r="N205" s="47"/>
      <c r="O205" s="47"/>
      <c r="P205" s="47"/>
      <c r="Q205" s="47"/>
      <c r="R205" s="47"/>
      <c r="S205" s="47"/>
      <c r="T205" s="95"/>
      <c r="AT205" s="23" t="s">
        <v>175</v>
      </c>
      <c r="AU205" s="23" t="s">
        <v>95</v>
      </c>
    </row>
    <row r="206" spans="2:65" s="1" customFormat="1" ht="16.5" customHeight="1">
      <c r="B206" s="46"/>
      <c r="C206" s="221" t="s">
        <v>463</v>
      </c>
      <c r="D206" s="221" t="s">
        <v>168</v>
      </c>
      <c r="E206" s="222" t="s">
        <v>1118</v>
      </c>
      <c r="F206" s="223" t="s">
        <v>1119</v>
      </c>
      <c r="G206" s="224" t="s">
        <v>242</v>
      </c>
      <c r="H206" s="225">
        <v>7</v>
      </c>
      <c r="I206" s="226"/>
      <c r="J206" s="227">
        <f>ROUND(I206*H206,2)</f>
        <v>0</v>
      </c>
      <c r="K206" s="223" t="s">
        <v>172</v>
      </c>
      <c r="L206" s="72"/>
      <c r="M206" s="228" t="s">
        <v>84</v>
      </c>
      <c r="N206" s="229" t="s">
        <v>56</v>
      </c>
      <c r="O206" s="47"/>
      <c r="P206" s="230">
        <f>O206*H206</f>
        <v>0</v>
      </c>
      <c r="Q206" s="230">
        <v>0.00918</v>
      </c>
      <c r="R206" s="230">
        <f>Q206*H206</f>
        <v>0.06426000000000001</v>
      </c>
      <c r="S206" s="230">
        <v>0</v>
      </c>
      <c r="T206" s="231">
        <f>S206*H206</f>
        <v>0</v>
      </c>
      <c r="AR206" s="23" t="s">
        <v>173</v>
      </c>
      <c r="AT206" s="23" t="s">
        <v>168</v>
      </c>
      <c r="AU206" s="23" t="s">
        <v>95</v>
      </c>
      <c r="AY206" s="23" t="s">
        <v>166</v>
      </c>
      <c r="BE206" s="232">
        <f>IF(N206="základní",J206,0)</f>
        <v>0</v>
      </c>
      <c r="BF206" s="232">
        <f>IF(N206="snížená",J206,0)</f>
        <v>0</v>
      </c>
      <c r="BG206" s="232">
        <f>IF(N206="zákl. přenesená",J206,0)</f>
        <v>0</v>
      </c>
      <c r="BH206" s="232">
        <f>IF(N206="sníž. přenesená",J206,0)</f>
        <v>0</v>
      </c>
      <c r="BI206" s="232">
        <f>IF(N206="nulová",J206,0)</f>
        <v>0</v>
      </c>
      <c r="BJ206" s="23" t="s">
        <v>25</v>
      </c>
      <c r="BK206" s="232">
        <f>ROUND(I206*H206,2)</f>
        <v>0</v>
      </c>
      <c r="BL206" s="23" t="s">
        <v>173</v>
      </c>
      <c r="BM206" s="23" t="s">
        <v>1120</v>
      </c>
    </row>
    <row r="207" spans="2:47" s="1" customFormat="1" ht="13.5">
      <c r="B207" s="46"/>
      <c r="C207" s="74"/>
      <c r="D207" s="233" t="s">
        <v>175</v>
      </c>
      <c r="E207" s="74"/>
      <c r="F207" s="234" t="s">
        <v>1121</v>
      </c>
      <c r="G207" s="74"/>
      <c r="H207" s="74"/>
      <c r="I207" s="191"/>
      <c r="J207" s="74"/>
      <c r="K207" s="74"/>
      <c r="L207" s="72"/>
      <c r="M207" s="235"/>
      <c r="N207" s="47"/>
      <c r="O207" s="47"/>
      <c r="P207" s="47"/>
      <c r="Q207" s="47"/>
      <c r="R207" s="47"/>
      <c r="S207" s="47"/>
      <c r="T207" s="95"/>
      <c r="AT207" s="23" t="s">
        <v>175</v>
      </c>
      <c r="AU207" s="23" t="s">
        <v>95</v>
      </c>
    </row>
    <row r="208" spans="2:51" s="11" customFormat="1" ht="13.5">
      <c r="B208" s="236"/>
      <c r="C208" s="237"/>
      <c r="D208" s="233" t="s">
        <v>177</v>
      </c>
      <c r="E208" s="238" t="s">
        <v>84</v>
      </c>
      <c r="F208" s="239" t="s">
        <v>1122</v>
      </c>
      <c r="G208" s="237"/>
      <c r="H208" s="240">
        <v>7</v>
      </c>
      <c r="I208" s="241"/>
      <c r="J208" s="237"/>
      <c r="K208" s="237"/>
      <c r="L208" s="242"/>
      <c r="M208" s="243"/>
      <c r="N208" s="244"/>
      <c r="O208" s="244"/>
      <c r="P208" s="244"/>
      <c r="Q208" s="244"/>
      <c r="R208" s="244"/>
      <c r="S208" s="244"/>
      <c r="T208" s="245"/>
      <c r="AT208" s="246" t="s">
        <v>177</v>
      </c>
      <c r="AU208" s="246" t="s">
        <v>95</v>
      </c>
      <c r="AV208" s="11" t="s">
        <v>95</v>
      </c>
      <c r="AW208" s="11" t="s">
        <v>48</v>
      </c>
      <c r="AX208" s="11" t="s">
        <v>25</v>
      </c>
      <c r="AY208" s="246" t="s">
        <v>166</v>
      </c>
    </row>
    <row r="209" spans="2:65" s="1" customFormat="1" ht="16.5" customHeight="1">
      <c r="B209" s="46"/>
      <c r="C209" s="247" t="s">
        <v>469</v>
      </c>
      <c r="D209" s="247" t="s">
        <v>197</v>
      </c>
      <c r="E209" s="248" t="s">
        <v>1123</v>
      </c>
      <c r="F209" s="249" t="s">
        <v>1124</v>
      </c>
      <c r="G209" s="250" t="s">
        <v>242</v>
      </c>
      <c r="H209" s="251">
        <v>1</v>
      </c>
      <c r="I209" s="252"/>
      <c r="J209" s="253">
        <f>ROUND(I209*H209,2)</f>
        <v>0</v>
      </c>
      <c r="K209" s="249" t="s">
        <v>172</v>
      </c>
      <c r="L209" s="254"/>
      <c r="M209" s="255" t="s">
        <v>84</v>
      </c>
      <c r="N209" s="256" t="s">
        <v>56</v>
      </c>
      <c r="O209" s="47"/>
      <c r="P209" s="230">
        <f>O209*H209</f>
        <v>0</v>
      </c>
      <c r="Q209" s="230">
        <v>0.25</v>
      </c>
      <c r="R209" s="230">
        <f>Q209*H209</f>
        <v>0.25</v>
      </c>
      <c r="S209" s="230">
        <v>0</v>
      </c>
      <c r="T209" s="231">
        <f>S209*H209</f>
        <v>0</v>
      </c>
      <c r="AR209" s="23" t="s">
        <v>200</v>
      </c>
      <c r="AT209" s="23" t="s">
        <v>197</v>
      </c>
      <c r="AU209" s="23" t="s">
        <v>95</v>
      </c>
      <c r="AY209" s="23" t="s">
        <v>166</v>
      </c>
      <c r="BE209" s="232">
        <f>IF(N209="základní",J209,0)</f>
        <v>0</v>
      </c>
      <c r="BF209" s="232">
        <f>IF(N209="snížená",J209,0)</f>
        <v>0</v>
      </c>
      <c r="BG209" s="232">
        <f>IF(N209="zákl. přenesená",J209,0)</f>
        <v>0</v>
      </c>
      <c r="BH209" s="232">
        <f>IF(N209="sníž. přenesená",J209,0)</f>
        <v>0</v>
      </c>
      <c r="BI209" s="232">
        <f>IF(N209="nulová",J209,0)</f>
        <v>0</v>
      </c>
      <c r="BJ209" s="23" t="s">
        <v>25</v>
      </c>
      <c r="BK209" s="232">
        <f>ROUND(I209*H209,2)</f>
        <v>0</v>
      </c>
      <c r="BL209" s="23" t="s">
        <v>173</v>
      </c>
      <c r="BM209" s="23" t="s">
        <v>1125</v>
      </c>
    </row>
    <row r="210" spans="2:51" s="11" customFormat="1" ht="13.5">
      <c r="B210" s="236"/>
      <c r="C210" s="237"/>
      <c r="D210" s="233" t="s">
        <v>177</v>
      </c>
      <c r="E210" s="238" t="s">
        <v>84</v>
      </c>
      <c r="F210" s="239" t="s">
        <v>1126</v>
      </c>
      <c r="G210" s="237"/>
      <c r="H210" s="240">
        <v>1</v>
      </c>
      <c r="I210" s="241"/>
      <c r="J210" s="237"/>
      <c r="K210" s="237"/>
      <c r="L210" s="242"/>
      <c r="M210" s="243"/>
      <c r="N210" s="244"/>
      <c r="O210" s="244"/>
      <c r="P210" s="244"/>
      <c r="Q210" s="244"/>
      <c r="R210" s="244"/>
      <c r="S210" s="244"/>
      <c r="T210" s="245"/>
      <c r="AT210" s="246" t="s">
        <v>177</v>
      </c>
      <c r="AU210" s="246" t="s">
        <v>95</v>
      </c>
      <c r="AV210" s="11" t="s">
        <v>95</v>
      </c>
      <c r="AW210" s="11" t="s">
        <v>48</v>
      </c>
      <c r="AX210" s="11" t="s">
        <v>25</v>
      </c>
      <c r="AY210" s="246" t="s">
        <v>166</v>
      </c>
    </row>
    <row r="211" spans="2:65" s="1" customFormat="1" ht="16.5" customHeight="1">
      <c r="B211" s="46"/>
      <c r="C211" s="247" t="s">
        <v>475</v>
      </c>
      <c r="D211" s="247" t="s">
        <v>197</v>
      </c>
      <c r="E211" s="248" t="s">
        <v>1127</v>
      </c>
      <c r="F211" s="249" t="s">
        <v>1128</v>
      </c>
      <c r="G211" s="250" t="s">
        <v>242</v>
      </c>
      <c r="H211" s="251">
        <v>1</v>
      </c>
      <c r="I211" s="252"/>
      <c r="J211" s="253">
        <f>ROUND(I211*H211,2)</f>
        <v>0</v>
      </c>
      <c r="K211" s="249" t="s">
        <v>172</v>
      </c>
      <c r="L211" s="254"/>
      <c r="M211" s="255" t="s">
        <v>84</v>
      </c>
      <c r="N211" s="256" t="s">
        <v>56</v>
      </c>
      <c r="O211" s="47"/>
      <c r="P211" s="230">
        <f>O211*H211</f>
        <v>0</v>
      </c>
      <c r="Q211" s="230">
        <v>0.5</v>
      </c>
      <c r="R211" s="230">
        <f>Q211*H211</f>
        <v>0.5</v>
      </c>
      <c r="S211" s="230">
        <v>0</v>
      </c>
      <c r="T211" s="231">
        <f>S211*H211</f>
        <v>0</v>
      </c>
      <c r="AR211" s="23" t="s">
        <v>200</v>
      </c>
      <c r="AT211" s="23" t="s">
        <v>197</v>
      </c>
      <c r="AU211" s="23" t="s">
        <v>95</v>
      </c>
      <c r="AY211" s="23" t="s">
        <v>166</v>
      </c>
      <c r="BE211" s="232">
        <f>IF(N211="základní",J211,0)</f>
        <v>0</v>
      </c>
      <c r="BF211" s="232">
        <f>IF(N211="snížená",J211,0)</f>
        <v>0</v>
      </c>
      <c r="BG211" s="232">
        <f>IF(N211="zákl. přenesená",J211,0)</f>
        <v>0</v>
      </c>
      <c r="BH211" s="232">
        <f>IF(N211="sníž. přenesená",J211,0)</f>
        <v>0</v>
      </c>
      <c r="BI211" s="232">
        <f>IF(N211="nulová",J211,0)</f>
        <v>0</v>
      </c>
      <c r="BJ211" s="23" t="s">
        <v>25</v>
      </c>
      <c r="BK211" s="232">
        <f>ROUND(I211*H211,2)</f>
        <v>0</v>
      </c>
      <c r="BL211" s="23" t="s">
        <v>173</v>
      </c>
      <c r="BM211" s="23" t="s">
        <v>1129</v>
      </c>
    </row>
    <row r="212" spans="2:51" s="11" customFormat="1" ht="13.5">
      <c r="B212" s="236"/>
      <c r="C212" s="237"/>
      <c r="D212" s="233" t="s">
        <v>177</v>
      </c>
      <c r="E212" s="238" t="s">
        <v>84</v>
      </c>
      <c r="F212" s="239" t="s">
        <v>1126</v>
      </c>
      <c r="G212" s="237"/>
      <c r="H212" s="240">
        <v>1</v>
      </c>
      <c r="I212" s="241"/>
      <c r="J212" s="237"/>
      <c r="K212" s="237"/>
      <c r="L212" s="242"/>
      <c r="M212" s="243"/>
      <c r="N212" s="244"/>
      <c r="O212" s="244"/>
      <c r="P212" s="244"/>
      <c r="Q212" s="244"/>
      <c r="R212" s="244"/>
      <c r="S212" s="244"/>
      <c r="T212" s="245"/>
      <c r="AT212" s="246" t="s">
        <v>177</v>
      </c>
      <c r="AU212" s="246" t="s">
        <v>95</v>
      </c>
      <c r="AV212" s="11" t="s">
        <v>95</v>
      </c>
      <c r="AW212" s="11" t="s">
        <v>48</v>
      </c>
      <c r="AX212" s="11" t="s">
        <v>25</v>
      </c>
      <c r="AY212" s="246" t="s">
        <v>166</v>
      </c>
    </row>
    <row r="213" spans="2:65" s="1" customFormat="1" ht="16.5" customHeight="1">
      <c r="B213" s="46"/>
      <c r="C213" s="247" t="s">
        <v>482</v>
      </c>
      <c r="D213" s="247" t="s">
        <v>197</v>
      </c>
      <c r="E213" s="248" t="s">
        <v>1130</v>
      </c>
      <c r="F213" s="249" t="s">
        <v>1131</v>
      </c>
      <c r="G213" s="250" t="s">
        <v>242</v>
      </c>
      <c r="H213" s="251">
        <v>3</v>
      </c>
      <c r="I213" s="252"/>
      <c r="J213" s="253">
        <f>ROUND(I213*H213,2)</f>
        <v>0</v>
      </c>
      <c r="K213" s="249" t="s">
        <v>172</v>
      </c>
      <c r="L213" s="254"/>
      <c r="M213" s="255" t="s">
        <v>84</v>
      </c>
      <c r="N213" s="256" t="s">
        <v>56</v>
      </c>
      <c r="O213" s="47"/>
      <c r="P213" s="230">
        <f>O213*H213</f>
        <v>0</v>
      </c>
      <c r="Q213" s="230">
        <v>1</v>
      </c>
      <c r="R213" s="230">
        <f>Q213*H213</f>
        <v>3</v>
      </c>
      <c r="S213" s="230">
        <v>0</v>
      </c>
      <c r="T213" s="231">
        <f>S213*H213</f>
        <v>0</v>
      </c>
      <c r="AR213" s="23" t="s">
        <v>200</v>
      </c>
      <c r="AT213" s="23" t="s">
        <v>197</v>
      </c>
      <c r="AU213" s="23" t="s">
        <v>95</v>
      </c>
      <c r="AY213" s="23" t="s">
        <v>166</v>
      </c>
      <c r="BE213" s="232">
        <f>IF(N213="základní",J213,0)</f>
        <v>0</v>
      </c>
      <c r="BF213" s="232">
        <f>IF(N213="snížená",J213,0)</f>
        <v>0</v>
      </c>
      <c r="BG213" s="232">
        <f>IF(N213="zákl. přenesená",J213,0)</f>
        <v>0</v>
      </c>
      <c r="BH213" s="232">
        <f>IF(N213="sníž. přenesená",J213,0)</f>
        <v>0</v>
      </c>
      <c r="BI213" s="232">
        <f>IF(N213="nulová",J213,0)</f>
        <v>0</v>
      </c>
      <c r="BJ213" s="23" t="s">
        <v>25</v>
      </c>
      <c r="BK213" s="232">
        <f>ROUND(I213*H213,2)</f>
        <v>0</v>
      </c>
      <c r="BL213" s="23" t="s">
        <v>173</v>
      </c>
      <c r="BM213" s="23" t="s">
        <v>1132</v>
      </c>
    </row>
    <row r="214" spans="2:51" s="11" customFormat="1" ht="13.5">
      <c r="B214" s="236"/>
      <c r="C214" s="237"/>
      <c r="D214" s="233" t="s">
        <v>177</v>
      </c>
      <c r="E214" s="238" t="s">
        <v>84</v>
      </c>
      <c r="F214" s="239" t="s">
        <v>1133</v>
      </c>
      <c r="G214" s="237"/>
      <c r="H214" s="240">
        <v>3</v>
      </c>
      <c r="I214" s="241"/>
      <c r="J214" s="237"/>
      <c r="K214" s="237"/>
      <c r="L214" s="242"/>
      <c r="M214" s="243"/>
      <c r="N214" s="244"/>
      <c r="O214" s="244"/>
      <c r="P214" s="244"/>
      <c r="Q214" s="244"/>
      <c r="R214" s="244"/>
      <c r="S214" s="244"/>
      <c r="T214" s="245"/>
      <c r="AT214" s="246" t="s">
        <v>177</v>
      </c>
      <c r="AU214" s="246" t="s">
        <v>95</v>
      </c>
      <c r="AV214" s="11" t="s">
        <v>95</v>
      </c>
      <c r="AW214" s="11" t="s">
        <v>48</v>
      </c>
      <c r="AX214" s="11" t="s">
        <v>25</v>
      </c>
      <c r="AY214" s="246" t="s">
        <v>166</v>
      </c>
    </row>
    <row r="215" spans="2:65" s="1" customFormat="1" ht="16.5" customHeight="1">
      <c r="B215" s="46"/>
      <c r="C215" s="247" t="s">
        <v>486</v>
      </c>
      <c r="D215" s="247" t="s">
        <v>197</v>
      </c>
      <c r="E215" s="248" t="s">
        <v>1134</v>
      </c>
      <c r="F215" s="249" t="s">
        <v>1135</v>
      </c>
      <c r="G215" s="250" t="s">
        <v>242</v>
      </c>
      <c r="H215" s="251">
        <v>1</v>
      </c>
      <c r="I215" s="252"/>
      <c r="J215" s="253">
        <f>ROUND(I215*H215,2)</f>
        <v>0</v>
      </c>
      <c r="K215" s="249" t="s">
        <v>84</v>
      </c>
      <c r="L215" s="254"/>
      <c r="M215" s="255" t="s">
        <v>84</v>
      </c>
      <c r="N215" s="256" t="s">
        <v>56</v>
      </c>
      <c r="O215" s="47"/>
      <c r="P215" s="230">
        <f>O215*H215</f>
        <v>0</v>
      </c>
      <c r="Q215" s="230">
        <v>2.3</v>
      </c>
      <c r="R215" s="230">
        <f>Q215*H215</f>
        <v>2.3</v>
      </c>
      <c r="S215" s="230">
        <v>0</v>
      </c>
      <c r="T215" s="231">
        <f>S215*H215</f>
        <v>0</v>
      </c>
      <c r="AR215" s="23" t="s">
        <v>200</v>
      </c>
      <c r="AT215" s="23" t="s">
        <v>197</v>
      </c>
      <c r="AU215" s="23" t="s">
        <v>95</v>
      </c>
      <c r="AY215" s="23" t="s">
        <v>166</v>
      </c>
      <c r="BE215" s="232">
        <f>IF(N215="základní",J215,0)</f>
        <v>0</v>
      </c>
      <c r="BF215" s="232">
        <f>IF(N215="snížená",J215,0)</f>
        <v>0</v>
      </c>
      <c r="BG215" s="232">
        <f>IF(N215="zákl. přenesená",J215,0)</f>
        <v>0</v>
      </c>
      <c r="BH215" s="232">
        <f>IF(N215="sníž. přenesená",J215,0)</f>
        <v>0</v>
      </c>
      <c r="BI215" s="232">
        <f>IF(N215="nulová",J215,0)</f>
        <v>0</v>
      </c>
      <c r="BJ215" s="23" t="s">
        <v>25</v>
      </c>
      <c r="BK215" s="232">
        <f>ROUND(I215*H215,2)</f>
        <v>0</v>
      </c>
      <c r="BL215" s="23" t="s">
        <v>173</v>
      </c>
      <c r="BM215" s="23" t="s">
        <v>1136</v>
      </c>
    </row>
    <row r="216" spans="2:51" s="11" customFormat="1" ht="13.5">
      <c r="B216" s="236"/>
      <c r="C216" s="237"/>
      <c r="D216" s="233" t="s">
        <v>177</v>
      </c>
      <c r="E216" s="238" t="s">
        <v>84</v>
      </c>
      <c r="F216" s="239" t="s">
        <v>1137</v>
      </c>
      <c r="G216" s="237"/>
      <c r="H216" s="240">
        <v>1</v>
      </c>
      <c r="I216" s="241"/>
      <c r="J216" s="237"/>
      <c r="K216" s="237"/>
      <c r="L216" s="242"/>
      <c r="M216" s="243"/>
      <c r="N216" s="244"/>
      <c r="O216" s="244"/>
      <c r="P216" s="244"/>
      <c r="Q216" s="244"/>
      <c r="R216" s="244"/>
      <c r="S216" s="244"/>
      <c r="T216" s="245"/>
      <c r="AT216" s="246" t="s">
        <v>177</v>
      </c>
      <c r="AU216" s="246" t="s">
        <v>95</v>
      </c>
      <c r="AV216" s="11" t="s">
        <v>95</v>
      </c>
      <c r="AW216" s="11" t="s">
        <v>48</v>
      </c>
      <c r="AX216" s="11" t="s">
        <v>25</v>
      </c>
      <c r="AY216" s="246" t="s">
        <v>166</v>
      </c>
    </row>
    <row r="217" spans="2:65" s="1" customFormat="1" ht="16.5" customHeight="1">
      <c r="B217" s="46"/>
      <c r="C217" s="247" t="s">
        <v>490</v>
      </c>
      <c r="D217" s="247" t="s">
        <v>197</v>
      </c>
      <c r="E217" s="248" t="s">
        <v>1138</v>
      </c>
      <c r="F217" s="249" t="s">
        <v>1139</v>
      </c>
      <c r="G217" s="250" t="s">
        <v>242</v>
      </c>
      <c r="H217" s="251">
        <v>1</v>
      </c>
      <c r="I217" s="252"/>
      <c r="J217" s="253">
        <f>ROUND(I217*H217,2)</f>
        <v>0</v>
      </c>
      <c r="K217" s="249" t="s">
        <v>84</v>
      </c>
      <c r="L217" s="254"/>
      <c r="M217" s="255" t="s">
        <v>84</v>
      </c>
      <c r="N217" s="256" t="s">
        <v>56</v>
      </c>
      <c r="O217" s="47"/>
      <c r="P217" s="230">
        <f>O217*H217</f>
        <v>0</v>
      </c>
      <c r="Q217" s="230">
        <v>2.3</v>
      </c>
      <c r="R217" s="230">
        <f>Q217*H217</f>
        <v>2.3</v>
      </c>
      <c r="S217" s="230">
        <v>0</v>
      </c>
      <c r="T217" s="231">
        <f>S217*H217</f>
        <v>0</v>
      </c>
      <c r="AR217" s="23" t="s">
        <v>200</v>
      </c>
      <c r="AT217" s="23" t="s">
        <v>197</v>
      </c>
      <c r="AU217" s="23" t="s">
        <v>95</v>
      </c>
      <c r="AY217" s="23" t="s">
        <v>166</v>
      </c>
      <c r="BE217" s="232">
        <f>IF(N217="základní",J217,0)</f>
        <v>0</v>
      </c>
      <c r="BF217" s="232">
        <f>IF(N217="snížená",J217,0)</f>
        <v>0</v>
      </c>
      <c r="BG217" s="232">
        <f>IF(N217="zákl. přenesená",J217,0)</f>
        <v>0</v>
      </c>
      <c r="BH217" s="232">
        <f>IF(N217="sníž. přenesená",J217,0)</f>
        <v>0</v>
      </c>
      <c r="BI217" s="232">
        <f>IF(N217="nulová",J217,0)</f>
        <v>0</v>
      </c>
      <c r="BJ217" s="23" t="s">
        <v>25</v>
      </c>
      <c r="BK217" s="232">
        <f>ROUND(I217*H217,2)</f>
        <v>0</v>
      </c>
      <c r="BL217" s="23" t="s">
        <v>173</v>
      </c>
      <c r="BM217" s="23" t="s">
        <v>1140</v>
      </c>
    </row>
    <row r="218" spans="2:51" s="11" customFormat="1" ht="13.5">
      <c r="B218" s="236"/>
      <c r="C218" s="237"/>
      <c r="D218" s="233" t="s">
        <v>177</v>
      </c>
      <c r="E218" s="238" t="s">
        <v>84</v>
      </c>
      <c r="F218" s="239" t="s">
        <v>1137</v>
      </c>
      <c r="G218" s="237"/>
      <c r="H218" s="240">
        <v>1</v>
      </c>
      <c r="I218" s="241"/>
      <c r="J218" s="237"/>
      <c r="K218" s="237"/>
      <c r="L218" s="242"/>
      <c r="M218" s="243"/>
      <c r="N218" s="244"/>
      <c r="O218" s="244"/>
      <c r="P218" s="244"/>
      <c r="Q218" s="244"/>
      <c r="R218" s="244"/>
      <c r="S218" s="244"/>
      <c r="T218" s="245"/>
      <c r="AT218" s="246" t="s">
        <v>177</v>
      </c>
      <c r="AU218" s="246" t="s">
        <v>95</v>
      </c>
      <c r="AV218" s="11" t="s">
        <v>95</v>
      </c>
      <c r="AW218" s="11" t="s">
        <v>48</v>
      </c>
      <c r="AX218" s="11" t="s">
        <v>25</v>
      </c>
      <c r="AY218" s="246" t="s">
        <v>166</v>
      </c>
    </row>
    <row r="219" spans="2:65" s="1" customFormat="1" ht="16.5" customHeight="1">
      <c r="B219" s="46"/>
      <c r="C219" s="221" t="s">
        <v>494</v>
      </c>
      <c r="D219" s="221" t="s">
        <v>168</v>
      </c>
      <c r="E219" s="222" t="s">
        <v>1141</v>
      </c>
      <c r="F219" s="223" t="s">
        <v>1142</v>
      </c>
      <c r="G219" s="224" t="s">
        <v>242</v>
      </c>
      <c r="H219" s="225">
        <v>5</v>
      </c>
      <c r="I219" s="226"/>
      <c r="J219" s="227">
        <f>ROUND(I219*H219,2)</f>
        <v>0</v>
      </c>
      <c r="K219" s="223" t="s">
        <v>172</v>
      </c>
      <c r="L219" s="72"/>
      <c r="M219" s="228" t="s">
        <v>84</v>
      </c>
      <c r="N219" s="229" t="s">
        <v>56</v>
      </c>
      <c r="O219" s="47"/>
      <c r="P219" s="230">
        <f>O219*H219</f>
        <v>0</v>
      </c>
      <c r="Q219" s="230">
        <v>0.02753</v>
      </c>
      <c r="R219" s="230">
        <f>Q219*H219</f>
        <v>0.13765</v>
      </c>
      <c r="S219" s="230">
        <v>0</v>
      </c>
      <c r="T219" s="231">
        <f>S219*H219</f>
        <v>0</v>
      </c>
      <c r="AR219" s="23" t="s">
        <v>173</v>
      </c>
      <c r="AT219" s="23" t="s">
        <v>168</v>
      </c>
      <c r="AU219" s="23" t="s">
        <v>95</v>
      </c>
      <c r="AY219" s="23" t="s">
        <v>166</v>
      </c>
      <c r="BE219" s="232">
        <f>IF(N219="základní",J219,0)</f>
        <v>0</v>
      </c>
      <c r="BF219" s="232">
        <f>IF(N219="snížená",J219,0)</f>
        <v>0</v>
      </c>
      <c r="BG219" s="232">
        <f>IF(N219="zákl. přenesená",J219,0)</f>
        <v>0</v>
      </c>
      <c r="BH219" s="232">
        <f>IF(N219="sníž. přenesená",J219,0)</f>
        <v>0</v>
      </c>
      <c r="BI219" s="232">
        <f>IF(N219="nulová",J219,0)</f>
        <v>0</v>
      </c>
      <c r="BJ219" s="23" t="s">
        <v>25</v>
      </c>
      <c r="BK219" s="232">
        <f>ROUND(I219*H219,2)</f>
        <v>0</v>
      </c>
      <c r="BL219" s="23" t="s">
        <v>173</v>
      </c>
      <c r="BM219" s="23" t="s">
        <v>1143</v>
      </c>
    </row>
    <row r="220" spans="2:47" s="1" customFormat="1" ht="13.5">
      <c r="B220" s="46"/>
      <c r="C220" s="74"/>
      <c r="D220" s="233" t="s">
        <v>175</v>
      </c>
      <c r="E220" s="74"/>
      <c r="F220" s="234" t="s">
        <v>1121</v>
      </c>
      <c r="G220" s="74"/>
      <c r="H220" s="74"/>
      <c r="I220" s="191"/>
      <c r="J220" s="74"/>
      <c r="K220" s="74"/>
      <c r="L220" s="72"/>
      <c r="M220" s="235"/>
      <c r="N220" s="47"/>
      <c r="O220" s="47"/>
      <c r="P220" s="47"/>
      <c r="Q220" s="47"/>
      <c r="R220" s="47"/>
      <c r="S220" s="47"/>
      <c r="T220" s="95"/>
      <c r="AT220" s="23" t="s">
        <v>175</v>
      </c>
      <c r="AU220" s="23" t="s">
        <v>95</v>
      </c>
    </row>
    <row r="221" spans="2:51" s="11" customFormat="1" ht="13.5">
      <c r="B221" s="236"/>
      <c r="C221" s="237"/>
      <c r="D221" s="233" t="s">
        <v>177</v>
      </c>
      <c r="E221" s="238" t="s">
        <v>84</v>
      </c>
      <c r="F221" s="239" t="s">
        <v>1144</v>
      </c>
      <c r="G221" s="237"/>
      <c r="H221" s="240">
        <v>5</v>
      </c>
      <c r="I221" s="241"/>
      <c r="J221" s="237"/>
      <c r="K221" s="237"/>
      <c r="L221" s="242"/>
      <c r="M221" s="243"/>
      <c r="N221" s="244"/>
      <c r="O221" s="244"/>
      <c r="P221" s="244"/>
      <c r="Q221" s="244"/>
      <c r="R221" s="244"/>
      <c r="S221" s="244"/>
      <c r="T221" s="245"/>
      <c r="AT221" s="246" t="s">
        <v>177</v>
      </c>
      <c r="AU221" s="246" t="s">
        <v>95</v>
      </c>
      <c r="AV221" s="11" t="s">
        <v>95</v>
      </c>
      <c r="AW221" s="11" t="s">
        <v>48</v>
      </c>
      <c r="AX221" s="11" t="s">
        <v>25</v>
      </c>
      <c r="AY221" s="246" t="s">
        <v>166</v>
      </c>
    </row>
    <row r="222" spans="2:65" s="1" customFormat="1" ht="16.5" customHeight="1">
      <c r="B222" s="46"/>
      <c r="C222" s="247" t="s">
        <v>499</v>
      </c>
      <c r="D222" s="247" t="s">
        <v>197</v>
      </c>
      <c r="E222" s="248" t="s">
        <v>1145</v>
      </c>
      <c r="F222" s="249" t="s">
        <v>1146</v>
      </c>
      <c r="G222" s="250" t="s">
        <v>242</v>
      </c>
      <c r="H222" s="251">
        <v>4</v>
      </c>
      <c r="I222" s="252"/>
      <c r="J222" s="253">
        <f>ROUND(I222*H222,2)</f>
        <v>0</v>
      </c>
      <c r="K222" s="249" t="s">
        <v>172</v>
      </c>
      <c r="L222" s="254"/>
      <c r="M222" s="255" t="s">
        <v>84</v>
      </c>
      <c r="N222" s="256" t="s">
        <v>56</v>
      </c>
      <c r="O222" s="47"/>
      <c r="P222" s="230">
        <f>O222*H222</f>
        <v>0</v>
      </c>
      <c r="Q222" s="230">
        <v>1.87</v>
      </c>
      <c r="R222" s="230">
        <f>Q222*H222</f>
        <v>7.48</v>
      </c>
      <c r="S222" s="230">
        <v>0</v>
      </c>
      <c r="T222" s="231">
        <f>S222*H222</f>
        <v>0</v>
      </c>
      <c r="AR222" s="23" t="s">
        <v>200</v>
      </c>
      <c r="AT222" s="23" t="s">
        <v>197</v>
      </c>
      <c r="AU222" s="23" t="s">
        <v>95</v>
      </c>
      <c r="AY222" s="23" t="s">
        <v>166</v>
      </c>
      <c r="BE222" s="232">
        <f>IF(N222="základní",J222,0)</f>
        <v>0</v>
      </c>
      <c r="BF222" s="232">
        <f>IF(N222="snížená",J222,0)</f>
        <v>0</v>
      </c>
      <c r="BG222" s="232">
        <f>IF(N222="zákl. přenesená",J222,0)</f>
        <v>0</v>
      </c>
      <c r="BH222" s="232">
        <f>IF(N222="sníž. přenesená",J222,0)</f>
        <v>0</v>
      </c>
      <c r="BI222" s="232">
        <f>IF(N222="nulová",J222,0)</f>
        <v>0</v>
      </c>
      <c r="BJ222" s="23" t="s">
        <v>25</v>
      </c>
      <c r="BK222" s="232">
        <f>ROUND(I222*H222,2)</f>
        <v>0</v>
      </c>
      <c r="BL222" s="23" t="s">
        <v>173</v>
      </c>
      <c r="BM222" s="23" t="s">
        <v>1147</v>
      </c>
    </row>
    <row r="223" spans="2:51" s="11" customFormat="1" ht="13.5">
      <c r="B223" s="236"/>
      <c r="C223" s="237"/>
      <c r="D223" s="233" t="s">
        <v>177</v>
      </c>
      <c r="E223" s="238" t="s">
        <v>84</v>
      </c>
      <c r="F223" s="239" t="s">
        <v>1148</v>
      </c>
      <c r="G223" s="237"/>
      <c r="H223" s="240">
        <v>4</v>
      </c>
      <c r="I223" s="241"/>
      <c r="J223" s="237"/>
      <c r="K223" s="237"/>
      <c r="L223" s="242"/>
      <c r="M223" s="243"/>
      <c r="N223" s="244"/>
      <c r="O223" s="244"/>
      <c r="P223" s="244"/>
      <c r="Q223" s="244"/>
      <c r="R223" s="244"/>
      <c r="S223" s="244"/>
      <c r="T223" s="245"/>
      <c r="AT223" s="246" t="s">
        <v>177</v>
      </c>
      <c r="AU223" s="246" t="s">
        <v>95</v>
      </c>
      <c r="AV223" s="11" t="s">
        <v>95</v>
      </c>
      <c r="AW223" s="11" t="s">
        <v>48</v>
      </c>
      <c r="AX223" s="11" t="s">
        <v>25</v>
      </c>
      <c r="AY223" s="246" t="s">
        <v>166</v>
      </c>
    </row>
    <row r="224" spans="2:65" s="1" customFormat="1" ht="16.5" customHeight="1">
      <c r="B224" s="46"/>
      <c r="C224" s="247" t="s">
        <v>504</v>
      </c>
      <c r="D224" s="247" t="s">
        <v>197</v>
      </c>
      <c r="E224" s="248" t="s">
        <v>1149</v>
      </c>
      <c r="F224" s="249" t="s">
        <v>1150</v>
      </c>
      <c r="G224" s="250" t="s">
        <v>242</v>
      </c>
      <c r="H224" s="251">
        <v>1</v>
      </c>
      <c r="I224" s="252"/>
      <c r="J224" s="253">
        <f>ROUND(I224*H224,2)</f>
        <v>0</v>
      </c>
      <c r="K224" s="249" t="s">
        <v>172</v>
      </c>
      <c r="L224" s="254"/>
      <c r="M224" s="255" t="s">
        <v>84</v>
      </c>
      <c r="N224" s="256" t="s">
        <v>56</v>
      </c>
      <c r="O224" s="47"/>
      <c r="P224" s="230">
        <f>O224*H224</f>
        <v>0</v>
      </c>
      <c r="Q224" s="230">
        <v>5.7</v>
      </c>
      <c r="R224" s="230">
        <f>Q224*H224</f>
        <v>5.7</v>
      </c>
      <c r="S224" s="230">
        <v>0</v>
      </c>
      <c r="T224" s="231">
        <f>S224*H224</f>
        <v>0</v>
      </c>
      <c r="AR224" s="23" t="s">
        <v>200</v>
      </c>
      <c r="AT224" s="23" t="s">
        <v>197</v>
      </c>
      <c r="AU224" s="23" t="s">
        <v>95</v>
      </c>
      <c r="AY224" s="23" t="s">
        <v>166</v>
      </c>
      <c r="BE224" s="232">
        <f>IF(N224="základní",J224,0)</f>
        <v>0</v>
      </c>
      <c r="BF224" s="232">
        <f>IF(N224="snížená",J224,0)</f>
        <v>0</v>
      </c>
      <c r="BG224" s="232">
        <f>IF(N224="zákl. přenesená",J224,0)</f>
        <v>0</v>
      </c>
      <c r="BH224" s="232">
        <f>IF(N224="sníž. přenesená",J224,0)</f>
        <v>0</v>
      </c>
      <c r="BI224" s="232">
        <f>IF(N224="nulová",J224,0)</f>
        <v>0</v>
      </c>
      <c r="BJ224" s="23" t="s">
        <v>25</v>
      </c>
      <c r="BK224" s="232">
        <f>ROUND(I224*H224,2)</f>
        <v>0</v>
      </c>
      <c r="BL224" s="23" t="s">
        <v>173</v>
      </c>
      <c r="BM224" s="23" t="s">
        <v>1151</v>
      </c>
    </row>
    <row r="225" spans="2:51" s="11" customFormat="1" ht="13.5">
      <c r="B225" s="236"/>
      <c r="C225" s="237"/>
      <c r="D225" s="233" t="s">
        <v>177</v>
      </c>
      <c r="E225" s="238" t="s">
        <v>84</v>
      </c>
      <c r="F225" s="239" t="s">
        <v>1137</v>
      </c>
      <c r="G225" s="237"/>
      <c r="H225" s="240">
        <v>1</v>
      </c>
      <c r="I225" s="241"/>
      <c r="J225" s="237"/>
      <c r="K225" s="237"/>
      <c r="L225" s="242"/>
      <c r="M225" s="243"/>
      <c r="N225" s="244"/>
      <c r="O225" s="244"/>
      <c r="P225" s="244"/>
      <c r="Q225" s="244"/>
      <c r="R225" s="244"/>
      <c r="S225" s="244"/>
      <c r="T225" s="245"/>
      <c r="AT225" s="246" t="s">
        <v>177</v>
      </c>
      <c r="AU225" s="246" t="s">
        <v>95</v>
      </c>
      <c r="AV225" s="11" t="s">
        <v>95</v>
      </c>
      <c r="AW225" s="11" t="s">
        <v>48</v>
      </c>
      <c r="AX225" s="11" t="s">
        <v>25</v>
      </c>
      <c r="AY225" s="246" t="s">
        <v>166</v>
      </c>
    </row>
    <row r="226" spans="2:65" s="1" customFormat="1" ht="16.5" customHeight="1">
      <c r="B226" s="46"/>
      <c r="C226" s="221" t="s">
        <v>510</v>
      </c>
      <c r="D226" s="221" t="s">
        <v>168</v>
      </c>
      <c r="E226" s="222" t="s">
        <v>1152</v>
      </c>
      <c r="F226" s="223" t="s">
        <v>1153</v>
      </c>
      <c r="G226" s="224" t="s">
        <v>242</v>
      </c>
      <c r="H226" s="225">
        <v>5</v>
      </c>
      <c r="I226" s="226"/>
      <c r="J226" s="227">
        <f>ROUND(I226*H226,2)</f>
        <v>0</v>
      </c>
      <c r="K226" s="223" t="s">
        <v>172</v>
      </c>
      <c r="L226" s="72"/>
      <c r="M226" s="228" t="s">
        <v>84</v>
      </c>
      <c r="N226" s="229" t="s">
        <v>56</v>
      </c>
      <c r="O226" s="47"/>
      <c r="P226" s="230">
        <f>O226*H226</f>
        <v>0</v>
      </c>
      <c r="Q226" s="230">
        <v>0.03826</v>
      </c>
      <c r="R226" s="230">
        <f>Q226*H226</f>
        <v>0.19130000000000003</v>
      </c>
      <c r="S226" s="230">
        <v>0</v>
      </c>
      <c r="T226" s="231">
        <f>S226*H226</f>
        <v>0</v>
      </c>
      <c r="AR226" s="23" t="s">
        <v>173</v>
      </c>
      <c r="AT226" s="23" t="s">
        <v>168</v>
      </c>
      <c r="AU226" s="23" t="s">
        <v>95</v>
      </c>
      <c r="AY226" s="23" t="s">
        <v>166</v>
      </c>
      <c r="BE226" s="232">
        <f>IF(N226="základní",J226,0)</f>
        <v>0</v>
      </c>
      <c r="BF226" s="232">
        <f>IF(N226="snížená",J226,0)</f>
        <v>0</v>
      </c>
      <c r="BG226" s="232">
        <f>IF(N226="zákl. přenesená",J226,0)</f>
        <v>0</v>
      </c>
      <c r="BH226" s="232">
        <f>IF(N226="sníž. přenesená",J226,0)</f>
        <v>0</v>
      </c>
      <c r="BI226" s="232">
        <f>IF(N226="nulová",J226,0)</f>
        <v>0</v>
      </c>
      <c r="BJ226" s="23" t="s">
        <v>25</v>
      </c>
      <c r="BK226" s="232">
        <f>ROUND(I226*H226,2)</f>
        <v>0</v>
      </c>
      <c r="BL226" s="23" t="s">
        <v>173</v>
      </c>
      <c r="BM226" s="23" t="s">
        <v>1154</v>
      </c>
    </row>
    <row r="227" spans="2:47" s="1" customFormat="1" ht="13.5">
      <c r="B227" s="46"/>
      <c r="C227" s="74"/>
      <c r="D227" s="233" t="s">
        <v>175</v>
      </c>
      <c r="E227" s="74"/>
      <c r="F227" s="234" t="s">
        <v>1121</v>
      </c>
      <c r="G227" s="74"/>
      <c r="H227" s="74"/>
      <c r="I227" s="191"/>
      <c r="J227" s="74"/>
      <c r="K227" s="74"/>
      <c r="L227" s="72"/>
      <c r="M227" s="235"/>
      <c r="N227" s="47"/>
      <c r="O227" s="47"/>
      <c r="P227" s="47"/>
      <c r="Q227" s="47"/>
      <c r="R227" s="47"/>
      <c r="S227" s="47"/>
      <c r="T227" s="95"/>
      <c r="AT227" s="23" t="s">
        <v>175</v>
      </c>
      <c r="AU227" s="23" t="s">
        <v>95</v>
      </c>
    </row>
    <row r="228" spans="2:51" s="11" customFormat="1" ht="13.5">
      <c r="B228" s="236"/>
      <c r="C228" s="237"/>
      <c r="D228" s="233" t="s">
        <v>177</v>
      </c>
      <c r="E228" s="238" t="s">
        <v>84</v>
      </c>
      <c r="F228" s="239" t="s">
        <v>1155</v>
      </c>
      <c r="G228" s="237"/>
      <c r="H228" s="240">
        <v>5</v>
      </c>
      <c r="I228" s="241"/>
      <c r="J228" s="237"/>
      <c r="K228" s="237"/>
      <c r="L228" s="242"/>
      <c r="M228" s="243"/>
      <c r="N228" s="244"/>
      <c r="O228" s="244"/>
      <c r="P228" s="244"/>
      <c r="Q228" s="244"/>
      <c r="R228" s="244"/>
      <c r="S228" s="244"/>
      <c r="T228" s="245"/>
      <c r="AT228" s="246" t="s">
        <v>177</v>
      </c>
      <c r="AU228" s="246" t="s">
        <v>95</v>
      </c>
      <c r="AV228" s="11" t="s">
        <v>95</v>
      </c>
      <c r="AW228" s="11" t="s">
        <v>48</v>
      </c>
      <c r="AX228" s="11" t="s">
        <v>25</v>
      </c>
      <c r="AY228" s="246" t="s">
        <v>166</v>
      </c>
    </row>
    <row r="229" spans="2:65" s="1" customFormat="1" ht="16.5" customHeight="1">
      <c r="B229" s="46"/>
      <c r="C229" s="247" t="s">
        <v>515</v>
      </c>
      <c r="D229" s="247" t="s">
        <v>197</v>
      </c>
      <c r="E229" s="248" t="s">
        <v>1156</v>
      </c>
      <c r="F229" s="249" t="s">
        <v>1157</v>
      </c>
      <c r="G229" s="250" t="s">
        <v>242</v>
      </c>
      <c r="H229" s="251">
        <v>1</v>
      </c>
      <c r="I229" s="252"/>
      <c r="J229" s="253">
        <f>ROUND(I229*H229,2)</f>
        <v>0</v>
      </c>
      <c r="K229" s="249" t="s">
        <v>172</v>
      </c>
      <c r="L229" s="254"/>
      <c r="M229" s="255" t="s">
        <v>84</v>
      </c>
      <c r="N229" s="256" t="s">
        <v>56</v>
      </c>
      <c r="O229" s="47"/>
      <c r="P229" s="230">
        <f>O229*H229</f>
        <v>0</v>
      </c>
      <c r="Q229" s="230">
        <v>1.1</v>
      </c>
      <c r="R229" s="230">
        <f>Q229*H229</f>
        <v>1.1</v>
      </c>
      <c r="S229" s="230">
        <v>0</v>
      </c>
      <c r="T229" s="231">
        <f>S229*H229</f>
        <v>0</v>
      </c>
      <c r="AR229" s="23" t="s">
        <v>200</v>
      </c>
      <c r="AT229" s="23" t="s">
        <v>197</v>
      </c>
      <c r="AU229" s="23" t="s">
        <v>95</v>
      </c>
      <c r="AY229" s="23" t="s">
        <v>166</v>
      </c>
      <c r="BE229" s="232">
        <f>IF(N229="základní",J229,0)</f>
        <v>0</v>
      </c>
      <c r="BF229" s="232">
        <f>IF(N229="snížená",J229,0)</f>
        <v>0</v>
      </c>
      <c r="BG229" s="232">
        <f>IF(N229="zákl. přenesená",J229,0)</f>
        <v>0</v>
      </c>
      <c r="BH229" s="232">
        <f>IF(N229="sníž. přenesená",J229,0)</f>
        <v>0</v>
      </c>
      <c r="BI229" s="232">
        <f>IF(N229="nulová",J229,0)</f>
        <v>0</v>
      </c>
      <c r="BJ229" s="23" t="s">
        <v>25</v>
      </c>
      <c r="BK229" s="232">
        <f>ROUND(I229*H229,2)</f>
        <v>0</v>
      </c>
      <c r="BL229" s="23" t="s">
        <v>173</v>
      </c>
      <c r="BM229" s="23" t="s">
        <v>1158</v>
      </c>
    </row>
    <row r="230" spans="2:51" s="11" customFormat="1" ht="13.5">
      <c r="B230" s="236"/>
      <c r="C230" s="237"/>
      <c r="D230" s="233" t="s">
        <v>177</v>
      </c>
      <c r="E230" s="238" t="s">
        <v>84</v>
      </c>
      <c r="F230" s="239" t="s">
        <v>1137</v>
      </c>
      <c r="G230" s="237"/>
      <c r="H230" s="240">
        <v>1</v>
      </c>
      <c r="I230" s="241"/>
      <c r="J230" s="237"/>
      <c r="K230" s="237"/>
      <c r="L230" s="242"/>
      <c r="M230" s="243"/>
      <c r="N230" s="244"/>
      <c r="O230" s="244"/>
      <c r="P230" s="244"/>
      <c r="Q230" s="244"/>
      <c r="R230" s="244"/>
      <c r="S230" s="244"/>
      <c r="T230" s="245"/>
      <c r="AT230" s="246" t="s">
        <v>177</v>
      </c>
      <c r="AU230" s="246" t="s">
        <v>95</v>
      </c>
      <c r="AV230" s="11" t="s">
        <v>95</v>
      </c>
      <c r="AW230" s="11" t="s">
        <v>48</v>
      </c>
      <c r="AX230" s="11" t="s">
        <v>25</v>
      </c>
      <c r="AY230" s="246" t="s">
        <v>166</v>
      </c>
    </row>
    <row r="231" spans="2:65" s="1" customFormat="1" ht="16.5" customHeight="1">
      <c r="B231" s="46"/>
      <c r="C231" s="247" t="s">
        <v>521</v>
      </c>
      <c r="D231" s="247" t="s">
        <v>197</v>
      </c>
      <c r="E231" s="248" t="s">
        <v>1159</v>
      </c>
      <c r="F231" s="249" t="s">
        <v>1160</v>
      </c>
      <c r="G231" s="250" t="s">
        <v>242</v>
      </c>
      <c r="H231" s="251">
        <v>4</v>
      </c>
      <c r="I231" s="252"/>
      <c r="J231" s="253">
        <f>ROUND(I231*H231,2)</f>
        <v>0</v>
      </c>
      <c r="K231" s="249" t="s">
        <v>172</v>
      </c>
      <c r="L231" s="254"/>
      <c r="M231" s="255" t="s">
        <v>84</v>
      </c>
      <c r="N231" s="256" t="s">
        <v>56</v>
      </c>
      <c r="O231" s="47"/>
      <c r="P231" s="230">
        <f>O231*H231</f>
        <v>0</v>
      </c>
      <c r="Q231" s="230">
        <v>0.449</v>
      </c>
      <c r="R231" s="230">
        <f>Q231*H231</f>
        <v>1.796</v>
      </c>
      <c r="S231" s="230">
        <v>0</v>
      </c>
      <c r="T231" s="231">
        <f>S231*H231</f>
        <v>0</v>
      </c>
      <c r="AR231" s="23" t="s">
        <v>200</v>
      </c>
      <c r="AT231" s="23" t="s">
        <v>197</v>
      </c>
      <c r="AU231" s="23" t="s">
        <v>95</v>
      </c>
      <c r="AY231" s="23" t="s">
        <v>166</v>
      </c>
      <c r="BE231" s="232">
        <f>IF(N231="základní",J231,0)</f>
        <v>0</v>
      </c>
      <c r="BF231" s="232">
        <f>IF(N231="snížená",J231,0)</f>
        <v>0</v>
      </c>
      <c r="BG231" s="232">
        <f>IF(N231="zákl. přenesená",J231,0)</f>
        <v>0</v>
      </c>
      <c r="BH231" s="232">
        <f>IF(N231="sníž. přenesená",J231,0)</f>
        <v>0</v>
      </c>
      <c r="BI231" s="232">
        <f>IF(N231="nulová",J231,0)</f>
        <v>0</v>
      </c>
      <c r="BJ231" s="23" t="s">
        <v>25</v>
      </c>
      <c r="BK231" s="232">
        <f>ROUND(I231*H231,2)</f>
        <v>0</v>
      </c>
      <c r="BL231" s="23" t="s">
        <v>173</v>
      </c>
      <c r="BM231" s="23" t="s">
        <v>1161</v>
      </c>
    </row>
    <row r="232" spans="2:51" s="11" customFormat="1" ht="13.5">
      <c r="B232" s="236"/>
      <c r="C232" s="237"/>
      <c r="D232" s="233" t="s">
        <v>177</v>
      </c>
      <c r="E232" s="238" t="s">
        <v>84</v>
      </c>
      <c r="F232" s="239" t="s">
        <v>1148</v>
      </c>
      <c r="G232" s="237"/>
      <c r="H232" s="240">
        <v>4</v>
      </c>
      <c r="I232" s="241"/>
      <c r="J232" s="237"/>
      <c r="K232" s="237"/>
      <c r="L232" s="242"/>
      <c r="M232" s="243"/>
      <c r="N232" s="244"/>
      <c r="O232" s="244"/>
      <c r="P232" s="244"/>
      <c r="Q232" s="244"/>
      <c r="R232" s="244"/>
      <c r="S232" s="244"/>
      <c r="T232" s="245"/>
      <c r="AT232" s="246" t="s">
        <v>177</v>
      </c>
      <c r="AU232" s="246" t="s">
        <v>95</v>
      </c>
      <c r="AV232" s="11" t="s">
        <v>95</v>
      </c>
      <c r="AW232" s="11" t="s">
        <v>48</v>
      </c>
      <c r="AX232" s="11" t="s">
        <v>25</v>
      </c>
      <c r="AY232" s="246" t="s">
        <v>166</v>
      </c>
    </row>
    <row r="233" spans="2:65" s="1" customFormat="1" ht="16.5" customHeight="1">
      <c r="B233" s="46"/>
      <c r="C233" s="247" t="s">
        <v>526</v>
      </c>
      <c r="D233" s="247" t="s">
        <v>197</v>
      </c>
      <c r="E233" s="248" t="s">
        <v>1162</v>
      </c>
      <c r="F233" s="249" t="s">
        <v>1163</v>
      </c>
      <c r="G233" s="250" t="s">
        <v>242</v>
      </c>
      <c r="H233" s="251">
        <v>5</v>
      </c>
      <c r="I233" s="252"/>
      <c r="J233" s="253">
        <f>ROUND(I233*H233,2)</f>
        <v>0</v>
      </c>
      <c r="K233" s="249" t="s">
        <v>172</v>
      </c>
      <c r="L233" s="254"/>
      <c r="M233" s="255" t="s">
        <v>84</v>
      </c>
      <c r="N233" s="256" t="s">
        <v>56</v>
      </c>
      <c r="O233" s="47"/>
      <c r="P233" s="230">
        <f>O233*H233</f>
        <v>0</v>
      </c>
      <c r="Q233" s="230">
        <v>0.002</v>
      </c>
      <c r="R233" s="230">
        <f>Q233*H233</f>
        <v>0.01</v>
      </c>
      <c r="S233" s="230">
        <v>0</v>
      </c>
      <c r="T233" s="231">
        <f>S233*H233</f>
        <v>0</v>
      </c>
      <c r="AR233" s="23" t="s">
        <v>200</v>
      </c>
      <c r="AT233" s="23" t="s">
        <v>197</v>
      </c>
      <c r="AU233" s="23" t="s">
        <v>95</v>
      </c>
      <c r="AY233" s="23" t="s">
        <v>166</v>
      </c>
      <c r="BE233" s="232">
        <f>IF(N233="základní",J233,0)</f>
        <v>0</v>
      </c>
      <c r="BF233" s="232">
        <f>IF(N233="snížená",J233,0)</f>
        <v>0</v>
      </c>
      <c r="BG233" s="232">
        <f>IF(N233="zákl. přenesená",J233,0)</f>
        <v>0</v>
      </c>
      <c r="BH233" s="232">
        <f>IF(N233="sníž. přenesená",J233,0)</f>
        <v>0</v>
      </c>
      <c r="BI233" s="232">
        <f>IF(N233="nulová",J233,0)</f>
        <v>0</v>
      </c>
      <c r="BJ233" s="23" t="s">
        <v>25</v>
      </c>
      <c r="BK233" s="232">
        <f>ROUND(I233*H233,2)</f>
        <v>0</v>
      </c>
      <c r="BL233" s="23" t="s">
        <v>173</v>
      </c>
      <c r="BM233" s="23" t="s">
        <v>1164</v>
      </c>
    </row>
    <row r="234" spans="2:51" s="11" customFormat="1" ht="13.5">
      <c r="B234" s="236"/>
      <c r="C234" s="237"/>
      <c r="D234" s="233" t="s">
        <v>177</v>
      </c>
      <c r="E234" s="238" t="s">
        <v>84</v>
      </c>
      <c r="F234" s="239" t="s">
        <v>1165</v>
      </c>
      <c r="G234" s="237"/>
      <c r="H234" s="240">
        <v>5</v>
      </c>
      <c r="I234" s="241"/>
      <c r="J234" s="237"/>
      <c r="K234" s="237"/>
      <c r="L234" s="242"/>
      <c r="M234" s="243"/>
      <c r="N234" s="244"/>
      <c r="O234" s="244"/>
      <c r="P234" s="244"/>
      <c r="Q234" s="244"/>
      <c r="R234" s="244"/>
      <c r="S234" s="244"/>
      <c r="T234" s="245"/>
      <c r="AT234" s="246" t="s">
        <v>177</v>
      </c>
      <c r="AU234" s="246" t="s">
        <v>95</v>
      </c>
      <c r="AV234" s="11" t="s">
        <v>95</v>
      </c>
      <c r="AW234" s="11" t="s">
        <v>48</v>
      </c>
      <c r="AX234" s="11" t="s">
        <v>25</v>
      </c>
      <c r="AY234" s="246" t="s">
        <v>166</v>
      </c>
    </row>
    <row r="235" spans="2:65" s="1" customFormat="1" ht="16.5" customHeight="1">
      <c r="B235" s="46"/>
      <c r="C235" s="247" t="s">
        <v>531</v>
      </c>
      <c r="D235" s="247" t="s">
        <v>197</v>
      </c>
      <c r="E235" s="248" t="s">
        <v>1166</v>
      </c>
      <c r="F235" s="249" t="s">
        <v>1167</v>
      </c>
      <c r="G235" s="250" t="s">
        <v>242</v>
      </c>
      <c r="H235" s="251">
        <v>1</v>
      </c>
      <c r="I235" s="252"/>
      <c r="J235" s="253">
        <f>ROUND(I235*H235,2)</f>
        <v>0</v>
      </c>
      <c r="K235" s="249" t="s">
        <v>84</v>
      </c>
      <c r="L235" s="254"/>
      <c r="M235" s="255" t="s">
        <v>84</v>
      </c>
      <c r="N235" s="256" t="s">
        <v>56</v>
      </c>
      <c r="O235" s="47"/>
      <c r="P235" s="230">
        <f>O235*H235</f>
        <v>0</v>
      </c>
      <c r="Q235" s="230">
        <v>0.002</v>
      </c>
      <c r="R235" s="230">
        <f>Q235*H235</f>
        <v>0.002</v>
      </c>
      <c r="S235" s="230">
        <v>0</v>
      </c>
      <c r="T235" s="231">
        <f>S235*H235</f>
        <v>0</v>
      </c>
      <c r="AR235" s="23" t="s">
        <v>200</v>
      </c>
      <c r="AT235" s="23" t="s">
        <v>197</v>
      </c>
      <c r="AU235" s="23" t="s">
        <v>95</v>
      </c>
      <c r="AY235" s="23" t="s">
        <v>166</v>
      </c>
      <c r="BE235" s="232">
        <f>IF(N235="základní",J235,0)</f>
        <v>0</v>
      </c>
      <c r="BF235" s="232">
        <f>IF(N235="snížená",J235,0)</f>
        <v>0</v>
      </c>
      <c r="BG235" s="232">
        <f>IF(N235="zákl. přenesená",J235,0)</f>
        <v>0</v>
      </c>
      <c r="BH235" s="232">
        <f>IF(N235="sníž. přenesená",J235,0)</f>
        <v>0</v>
      </c>
      <c r="BI235" s="232">
        <f>IF(N235="nulová",J235,0)</f>
        <v>0</v>
      </c>
      <c r="BJ235" s="23" t="s">
        <v>25</v>
      </c>
      <c r="BK235" s="232">
        <f>ROUND(I235*H235,2)</f>
        <v>0</v>
      </c>
      <c r="BL235" s="23" t="s">
        <v>173</v>
      </c>
      <c r="BM235" s="23" t="s">
        <v>1168</v>
      </c>
    </row>
    <row r="236" spans="2:51" s="11" customFormat="1" ht="13.5">
      <c r="B236" s="236"/>
      <c r="C236" s="237"/>
      <c r="D236" s="233" t="s">
        <v>177</v>
      </c>
      <c r="E236" s="238" t="s">
        <v>84</v>
      </c>
      <c r="F236" s="239" t="s">
        <v>1169</v>
      </c>
      <c r="G236" s="237"/>
      <c r="H236" s="240">
        <v>1</v>
      </c>
      <c r="I236" s="241"/>
      <c r="J236" s="237"/>
      <c r="K236" s="237"/>
      <c r="L236" s="242"/>
      <c r="M236" s="243"/>
      <c r="N236" s="244"/>
      <c r="O236" s="244"/>
      <c r="P236" s="244"/>
      <c r="Q236" s="244"/>
      <c r="R236" s="244"/>
      <c r="S236" s="244"/>
      <c r="T236" s="245"/>
      <c r="AT236" s="246" t="s">
        <v>177</v>
      </c>
      <c r="AU236" s="246" t="s">
        <v>95</v>
      </c>
      <c r="AV236" s="11" t="s">
        <v>95</v>
      </c>
      <c r="AW236" s="11" t="s">
        <v>48</v>
      </c>
      <c r="AX236" s="11" t="s">
        <v>25</v>
      </c>
      <c r="AY236" s="246" t="s">
        <v>166</v>
      </c>
    </row>
    <row r="237" spans="2:65" s="1" customFormat="1" ht="25.5" customHeight="1">
      <c r="B237" s="46"/>
      <c r="C237" s="221" t="s">
        <v>536</v>
      </c>
      <c r="D237" s="221" t="s">
        <v>168</v>
      </c>
      <c r="E237" s="222" t="s">
        <v>1170</v>
      </c>
      <c r="F237" s="223" t="s">
        <v>1171</v>
      </c>
      <c r="G237" s="224" t="s">
        <v>242</v>
      </c>
      <c r="H237" s="225">
        <v>5</v>
      </c>
      <c r="I237" s="226"/>
      <c r="J237" s="227">
        <f>ROUND(I237*H237,2)</f>
        <v>0</v>
      </c>
      <c r="K237" s="223" t="s">
        <v>172</v>
      </c>
      <c r="L237" s="72"/>
      <c r="M237" s="228" t="s">
        <v>84</v>
      </c>
      <c r="N237" s="229" t="s">
        <v>56</v>
      </c>
      <c r="O237" s="47"/>
      <c r="P237" s="230">
        <f>O237*H237</f>
        <v>0</v>
      </c>
      <c r="Q237" s="230">
        <v>0.21734</v>
      </c>
      <c r="R237" s="230">
        <f>Q237*H237</f>
        <v>1.0867</v>
      </c>
      <c r="S237" s="230">
        <v>0</v>
      </c>
      <c r="T237" s="231">
        <f>S237*H237</f>
        <v>0</v>
      </c>
      <c r="AR237" s="23" t="s">
        <v>173</v>
      </c>
      <c r="AT237" s="23" t="s">
        <v>168</v>
      </c>
      <c r="AU237" s="23" t="s">
        <v>95</v>
      </c>
      <c r="AY237" s="23" t="s">
        <v>166</v>
      </c>
      <c r="BE237" s="232">
        <f>IF(N237="základní",J237,0)</f>
        <v>0</v>
      </c>
      <c r="BF237" s="232">
        <f>IF(N237="snížená",J237,0)</f>
        <v>0</v>
      </c>
      <c r="BG237" s="232">
        <f>IF(N237="zákl. přenesená",J237,0)</f>
        <v>0</v>
      </c>
      <c r="BH237" s="232">
        <f>IF(N237="sníž. přenesená",J237,0)</f>
        <v>0</v>
      </c>
      <c r="BI237" s="232">
        <f>IF(N237="nulová",J237,0)</f>
        <v>0</v>
      </c>
      <c r="BJ237" s="23" t="s">
        <v>25</v>
      </c>
      <c r="BK237" s="232">
        <f>ROUND(I237*H237,2)</f>
        <v>0</v>
      </c>
      <c r="BL237" s="23" t="s">
        <v>173</v>
      </c>
      <c r="BM237" s="23" t="s">
        <v>1172</v>
      </c>
    </row>
    <row r="238" spans="2:47" s="1" customFormat="1" ht="13.5">
      <c r="B238" s="46"/>
      <c r="C238" s="74"/>
      <c r="D238" s="233" t="s">
        <v>175</v>
      </c>
      <c r="E238" s="74"/>
      <c r="F238" s="234" t="s">
        <v>1173</v>
      </c>
      <c r="G238" s="74"/>
      <c r="H238" s="74"/>
      <c r="I238" s="191"/>
      <c r="J238" s="74"/>
      <c r="K238" s="74"/>
      <c r="L238" s="72"/>
      <c r="M238" s="235"/>
      <c r="N238" s="47"/>
      <c r="O238" s="47"/>
      <c r="P238" s="47"/>
      <c r="Q238" s="47"/>
      <c r="R238" s="47"/>
      <c r="S238" s="47"/>
      <c r="T238" s="95"/>
      <c r="AT238" s="23" t="s">
        <v>175</v>
      </c>
      <c r="AU238" s="23" t="s">
        <v>95</v>
      </c>
    </row>
    <row r="239" spans="2:51" s="11" customFormat="1" ht="13.5">
      <c r="B239" s="236"/>
      <c r="C239" s="237"/>
      <c r="D239" s="233" t="s">
        <v>177</v>
      </c>
      <c r="E239" s="238" t="s">
        <v>84</v>
      </c>
      <c r="F239" s="239" t="s">
        <v>1174</v>
      </c>
      <c r="G239" s="237"/>
      <c r="H239" s="240">
        <v>5</v>
      </c>
      <c r="I239" s="241"/>
      <c r="J239" s="237"/>
      <c r="K239" s="237"/>
      <c r="L239" s="242"/>
      <c r="M239" s="243"/>
      <c r="N239" s="244"/>
      <c r="O239" s="244"/>
      <c r="P239" s="244"/>
      <c r="Q239" s="244"/>
      <c r="R239" s="244"/>
      <c r="S239" s="244"/>
      <c r="T239" s="245"/>
      <c r="AT239" s="246" t="s">
        <v>177</v>
      </c>
      <c r="AU239" s="246" t="s">
        <v>95</v>
      </c>
      <c r="AV239" s="11" t="s">
        <v>95</v>
      </c>
      <c r="AW239" s="11" t="s">
        <v>48</v>
      </c>
      <c r="AX239" s="11" t="s">
        <v>25</v>
      </c>
      <c r="AY239" s="246" t="s">
        <v>166</v>
      </c>
    </row>
    <row r="240" spans="2:65" s="1" customFormat="1" ht="16.5" customHeight="1">
      <c r="B240" s="46"/>
      <c r="C240" s="247" t="s">
        <v>542</v>
      </c>
      <c r="D240" s="247" t="s">
        <v>197</v>
      </c>
      <c r="E240" s="248" t="s">
        <v>1175</v>
      </c>
      <c r="F240" s="249" t="s">
        <v>1176</v>
      </c>
      <c r="G240" s="250" t="s">
        <v>242</v>
      </c>
      <c r="H240" s="251">
        <v>5</v>
      </c>
      <c r="I240" s="252"/>
      <c r="J240" s="253">
        <f>ROUND(I240*H240,2)</f>
        <v>0</v>
      </c>
      <c r="K240" s="249" t="s">
        <v>172</v>
      </c>
      <c r="L240" s="254"/>
      <c r="M240" s="255" t="s">
        <v>84</v>
      </c>
      <c r="N240" s="256" t="s">
        <v>56</v>
      </c>
      <c r="O240" s="47"/>
      <c r="P240" s="230">
        <f>O240*H240</f>
        <v>0</v>
      </c>
      <c r="Q240" s="230">
        <v>0.081</v>
      </c>
      <c r="R240" s="230">
        <f>Q240*H240</f>
        <v>0.405</v>
      </c>
      <c r="S240" s="230">
        <v>0</v>
      </c>
      <c r="T240" s="231">
        <f>S240*H240</f>
        <v>0</v>
      </c>
      <c r="AR240" s="23" t="s">
        <v>200</v>
      </c>
      <c r="AT240" s="23" t="s">
        <v>197</v>
      </c>
      <c r="AU240" s="23" t="s">
        <v>95</v>
      </c>
      <c r="AY240" s="23" t="s">
        <v>166</v>
      </c>
      <c r="BE240" s="232">
        <f>IF(N240="základní",J240,0)</f>
        <v>0</v>
      </c>
      <c r="BF240" s="232">
        <f>IF(N240="snížená",J240,0)</f>
        <v>0</v>
      </c>
      <c r="BG240" s="232">
        <f>IF(N240="zákl. přenesená",J240,0)</f>
        <v>0</v>
      </c>
      <c r="BH240" s="232">
        <f>IF(N240="sníž. přenesená",J240,0)</f>
        <v>0</v>
      </c>
      <c r="BI240" s="232">
        <f>IF(N240="nulová",J240,0)</f>
        <v>0</v>
      </c>
      <c r="BJ240" s="23" t="s">
        <v>25</v>
      </c>
      <c r="BK240" s="232">
        <f>ROUND(I240*H240,2)</f>
        <v>0</v>
      </c>
      <c r="BL240" s="23" t="s">
        <v>173</v>
      </c>
      <c r="BM240" s="23" t="s">
        <v>1177</v>
      </c>
    </row>
    <row r="241" spans="2:51" s="11" customFormat="1" ht="13.5">
      <c r="B241" s="236"/>
      <c r="C241" s="237"/>
      <c r="D241" s="233" t="s">
        <v>177</v>
      </c>
      <c r="E241" s="238" t="s">
        <v>84</v>
      </c>
      <c r="F241" s="239" t="s">
        <v>1174</v>
      </c>
      <c r="G241" s="237"/>
      <c r="H241" s="240">
        <v>5</v>
      </c>
      <c r="I241" s="241"/>
      <c r="J241" s="237"/>
      <c r="K241" s="237"/>
      <c r="L241" s="242"/>
      <c r="M241" s="243"/>
      <c r="N241" s="244"/>
      <c r="O241" s="244"/>
      <c r="P241" s="244"/>
      <c r="Q241" s="244"/>
      <c r="R241" s="244"/>
      <c r="S241" s="244"/>
      <c r="T241" s="245"/>
      <c r="AT241" s="246" t="s">
        <v>177</v>
      </c>
      <c r="AU241" s="246" t="s">
        <v>95</v>
      </c>
      <c r="AV241" s="11" t="s">
        <v>95</v>
      </c>
      <c r="AW241" s="11" t="s">
        <v>48</v>
      </c>
      <c r="AX241" s="11" t="s">
        <v>25</v>
      </c>
      <c r="AY241" s="246" t="s">
        <v>166</v>
      </c>
    </row>
    <row r="242" spans="2:65" s="1" customFormat="1" ht="25.5" customHeight="1">
      <c r="B242" s="46"/>
      <c r="C242" s="221" t="s">
        <v>548</v>
      </c>
      <c r="D242" s="221" t="s">
        <v>168</v>
      </c>
      <c r="E242" s="222" t="s">
        <v>1178</v>
      </c>
      <c r="F242" s="223" t="s">
        <v>1179</v>
      </c>
      <c r="G242" s="224" t="s">
        <v>289</v>
      </c>
      <c r="H242" s="225">
        <v>90.592</v>
      </c>
      <c r="I242" s="226"/>
      <c r="J242" s="227">
        <f>ROUND(I242*H242,2)</f>
        <v>0</v>
      </c>
      <c r="K242" s="223" t="s">
        <v>172</v>
      </c>
      <c r="L242" s="72"/>
      <c r="M242" s="228" t="s">
        <v>84</v>
      </c>
      <c r="N242" s="229" t="s">
        <v>56</v>
      </c>
      <c r="O242" s="47"/>
      <c r="P242" s="230">
        <f>O242*H242</f>
        <v>0</v>
      </c>
      <c r="Q242" s="230">
        <v>0</v>
      </c>
      <c r="R242" s="230">
        <f>Q242*H242</f>
        <v>0</v>
      </c>
      <c r="S242" s="230">
        <v>0</v>
      </c>
      <c r="T242" s="231">
        <f>S242*H242</f>
        <v>0</v>
      </c>
      <c r="AR242" s="23" t="s">
        <v>173</v>
      </c>
      <c r="AT242" s="23" t="s">
        <v>168</v>
      </c>
      <c r="AU242" s="23" t="s">
        <v>95</v>
      </c>
      <c r="AY242" s="23" t="s">
        <v>166</v>
      </c>
      <c r="BE242" s="232">
        <f>IF(N242="základní",J242,0)</f>
        <v>0</v>
      </c>
      <c r="BF242" s="232">
        <f>IF(N242="snížená",J242,0)</f>
        <v>0</v>
      </c>
      <c r="BG242" s="232">
        <f>IF(N242="zákl. přenesená",J242,0)</f>
        <v>0</v>
      </c>
      <c r="BH242" s="232">
        <f>IF(N242="sníž. přenesená",J242,0)</f>
        <v>0</v>
      </c>
      <c r="BI242" s="232">
        <f>IF(N242="nulová",J242,0)</f>
        <v>0</v>
      </c>
      <c r="BJ242" s="23" t="s">
        <v>25</v>
      </c>
      <c r="BK242" s="232">
        <f>ROUND(I242*H242,2)</f>
        <v>0</v>
      </c>
      <c r="BL242" s="23" t="s">
        <v>173</v>
      </c>
      <c r="BM242" s="23" t="s">
        <v>1180</v>
      </c>
    </row>
    <row r="243" spans="2:47" s="1" customFormat="1" ht="13.5">
      <c r="B243" s="46"/>
      <c r="C243" s="74"/>
      <c r="D243" s="233" t="s">
        <v>175</v>
      </c>
      <c r="E243" s="74"/>
      <c r="F243" s="234" t="s">
        <v>1181</v>
      </c>
      <c r="G243" s="74"/>
      <c r="H243" s="74"/>
      <c r="I243" s="191"/>
      <c r="J243" s="74"/>
      <c r="K243" s="74"/>
      <c r="L243" s="72"/>
      <c r="M243" s="235"/>
      <c r="N243" s="47"/>
      <c r="O243" s="47"/>
      <c r="P243" s="47"/>
      <c r="Q243" s="47"/>
      <c r="R243" s="47"/>
      <c r="S243" s="47"/>
      <c r="T243" s="95"/>
      <c r="AT243" s="23" t="s">
        <v>175</v>
      </c>
      <c r="AU243" s="23" t="s">
        <v>95</v>
      </c>
    </row>
    <row r="244" spans="2:51" s="11" customFormat="1" ht="13.5">
      <c r="B244" s="236"/>
      <c r="C244" s="237"/>
      <c r="D244" s="233" t="s">
        <v>177</v>
      </c>
      <c r="E244" s="238" t="s">
        <v>84</v>
      </c>
      <c r="F244" s="239" t="s">
        <v>1182</v>
      </c>
      <c r="G244" s="237"/>
      <c r="H244" s="240">
        <v>9.835</v>
      </c>
      <c r="I244" s="241"/>
      <c r="J244" s="237"/>
      <c r="K244" s="237"/>
      <c r="L244" s="242"/>
      <c r="M244" s="243"/>
      <c r="N244" s="244"/>
      <c r="O244" s="244"/>
      <c r="P244" s="244"/>
      <c r="Q244" s="244"/>
      <c r="R244" s="244"/>
      <c r="S244" s="244"/>
      <c r="T244" s="245"/>
      <c r="AT244" s="246" t="s">
        <v>177</v>
      </c>
      <c r="AU244" s="246" t="s">
        <v>95</v>
      </c>
      <c r="AV244" s="11" t="s">
        <v>95</v>
      </c>
      <c r="AW244" s="11" t="s">
        <v>48</v>
      </c>
      <c r="AX244" s="11" t="s">
        <v>86</v>
      </c>
      <c r="AY244" s="246" t="s">
        <v>166</v>
      </c>
    </row>
    <row r="245" spans="2:51" s="11" customFormat="1" ht="13.5">
      <c r="B245" s="236"/>
      <c r="C245" s="237"/>
      <c r="D245" s="233" t="s">
        <v>177</v>
      </c>
      <c r="E245" s="238" t="s">
        <v>84</v>
      </c>
      <c r="F245" s="239" t="s">
        <v>1183</v>
      </c>
      <c r="G245" s="237"/>
      <c r="H245" s="240">
        <v>19.635</v>
      </c>
      <c r="I245" s="241"/>
      <c r="J245" s="237"/>
      <c r="K245" s="237"/>
      <c r="L245" s="242"/>
      <c r="M245" s="243"/>
      <c r="N245" s="244"/>
      <c r="O245" s="244"/>
      <c r="P245" s="244"/>
      <c r="Q245" s="244"/>
      <c r="R245" s="244"/>
      <c r="S245" s="244"/>
      <c r="T245" s="245"/>
      <c r="AT245" s="246" t="s">
        <v>177</v>
      </c>
      <c r="AU245" s="246" t="s">
        <v>95</v>
      </c>
      <c r="AV245" s="11" t="s">
        <v>95</v>
      </c>
      <c r="AW245" s="11" t="s">
        <v>48</v>
      </c>
      <c r="AX245" s="11" t="s">
        <v>86</v>
      </c>
      <c r="AY245" s="246" t="s">
        <v>166</v>
      </c>
    </row>
    <row r="246" spans="2:51" s="11" customFormat="1" ht="13.5">
      <c r="B246" s="236"/>
      <c r="C246" s="237"/>
      <c r="D246" s="233" t="s">
        <v>177</v>
      </c>
      <c r="E246" s="238" t="s">
        <v>84</v>
      </c>
      <c r="F246" s="239" t="s">
        <v>1184</v>
      </c>
      <c r="G246" s="237"/>
      <c r="H246" s="240">
        <v>61.122</v>
      </c>
      <c r="I246" s="241"/>
      <c r="J246" s="237"/>
      <c r="K246" s="237"/>
      <c r="L246" s="242"/>
      <c r="M246" s="243"/>
      <c r="N246" s="244"/>
      <c r="O246" s="244"/>
      <c r="P246" s="244"/>
      <c r="Q246" s="244"/>
      <c r="R246" s="244"/>
      <c r="S246" s="244"/>
      <c r="T246" s="245"/>
      <c r="AT246" s="246" t="s">
        <v>177</v>
      </c>
      <c r="AU246" s="246" t="s">
        <v>95</v>
      </c>
      <c r="AV246" s="11" t="s">
        <v>95</v>
      </c>
      <c r="AW246" s="11" t="s">
        <v>48</v>
      </c>
      <c r="AX246" s="11" t="s">
        <v>86</v>
      </c>
      <c r="AY246" s="246" t="s">
        <v>166</v>
      </c>
    </row>
    <row r="247" spans="2:51" s="13" customFormat="1" ht="13.5">
      <c r="B247" s="271"/>
      <c r="C247" s="272"/>
      <c r="D247" s="233" t="s">
        <v>177</v>
      </c>
      <c r="E247" s="273" t="s">
        <v>84</v>
      </c>
      <c r="F247" s="274" t="s">
        <v>299</v>
      </c>
      <c r="G247" s="272"/>
      <c r="H247" s="275">
        <v>90.592</v>
      </c>
      <c r="I247" s="276"/>
      <c r="J247" s="272"/>
      <c r="K247" s="272"/>
      <c r="L247" s="277"/>
      <c r="M247" s="278"/>
      <c r="N247" s="279"/>
      <c r="O247" s="279"/>
      <c r="P247" s="279"/>
      <c r="Q247" s="279"/>
      <c r="R247" s="279"/>
      <c r="S247" s="279"/>
      <c r="T247" s="280"/>
      <c r="AT247" s="281" t="s">
        <v>177</v>
      </c>
      <c r="AU247" s="281" t="s">
        <v>95</v>
      </c>
      <c r="AV247" s="13" t="s">
        <v>173</v>
      </c>
      <c r="AW247" s="13" t="s">
        <v>48</v>
      </c>
      <c r="AX247" s="13" t="s">
        <v>25</v>
      </c>
      <c r="AY247" s="281" t="s">
        <v>166</v>
      </c>
    </row>
    <row r="248" spans="2:65" s="1" customFormat="1" ht="25.5" customHeight="1">
      <c r="B248" s="46"/>
      <c r="C248" s="221" t="s">
        <v>569</v>
      </c>
      <c r="D248" s="221" t="s">
        <v>168</v>
      </c>
      <c r="E248" s="222" t="s">
        <v>1185</v>
      </c>
      <c r="F248" s="223" t="s">
        <v>1186</v>
      </c>
      <c r="G248" s="224" t="s">
        <v>418</v>
      </c>
      <c r="H248" s="225">
        <v>80</v>
      </c>
      <c r="I248" s="226"/>
      <c r="J248" s="227">
        <f>ROUND(I248*H248,2)</f>
        <v>0</v>
      </c>
      <c r="K248" s="223" t="s">
        <v>84</v>
      </c>
      <c r="L248" s="72"/>
      <c r="M248" s="228" t="s">
        <v>84</v>
      </c>
      <c r="N248" s="229" t="s">
        <v>56</v>
      </c>
      <c r="O248" s="47"/>
      <c r="P248" s="230">
        <f>O248*H248</f>
        <v>0</v>
      </c>
      <c r="Q248" s="230">
        <v>0</v>
      </c>
      <c r="R248" s="230">
        <f>Q248*H248</f>
        <v>0</v>
      </c>
      <c r="S248" s="230">
        <v>0</v>
      </c>
      <c r="T248" s="231">
        <f>S248*H248</f>
        <v>0</v>
      </c>
      <c r="AR248" s="23" t="s">
        <v>173</v>
      </c>
      <c r="AT248" s="23" t="s">
        <v>168</v>
      </c>
      <c r="AU248" s="23" t="s">
        <v>95</v>
      </c>
      <c r="AY248" s="23" t="s">
        <v>166</v>
      </c>
      <c r="BE248" s="232">
        <f>IF(N248="základní",J248,0)</f>
        <v>0</v>
      </c>
      <c r="BF248" s="232">
        <f>IF(N248="snížená",J248,0)</f>
        <v>0</v>
      </c>
      <c r="BG248" s="232">
        <f>IF(N248="zákl. přenesená",J248,0)</f>
        <v>0</v>
      </c>
      <c r="BH248" s="232">
        <f>IF(N248="sníž. přenesená",J248,0)</f>
        <v>0</v>
      </c>
      <c r="BI248" s="232">
        <f>IF(N248="nulová",J248,0)</f>
        <v>0</v>
      </c>
      <c r="BJ248" s="23" t="s">
        <v>25</v>
      </c>
      <c r="BK248" s="232">
        <f>ROUND(I248*H248,2)</f>
        <v>0</v>
      </c>
      <c r="BL248" s="23" t="s">
        <v>173</v>
      </c>
      <c r="BM248" s="23" t="s">
        <v>1187</v>
      </c>
    </row>
    <row r="249" spans="2:65" s="1" customFormat="1" ht="38.25" customHeight="1">
      <c r="B249" s="46"/>
      <c r="C249" s="221" t="s">
        <v>571</v>
      </c>
      <c r="D249" s="221" t="s">
        <v>168</v>
      </c>
      <c r="E249" s="222" t="s">
        <v>1188</v>
      </c>
      <c r="F249" s="223" t="s">
        <v>1189</v>
      </c>
      <c r="G249" s="224" t="s">
        <v>418</v>
      </c>
      <c r="H249" s="225">
        <v>80</v>
      </c>
      <c r="I249" s="226"/>
      <c r="J249" s="227">
        <f>ROUND(I249*H249,2)</f>
        <v>0</v>
      </c>
      <c r="K249" s="223" t="s">
        <v>84</v>
      </c>
      <c r="L249" s="72"/>
      <c r="M249" s="228" t="s">
        <v>84</v>
      </c>
      <c r="N249" s="229" t="s">
        <v>56</v>
      </c>
      <c r="O249" s="47"/>
      <c r="P249" s="230">
        <f>O249*H249</f>
        <v>0</v>
      </c>
      <c r="Q249" s="230">
        <v>0</v>
      </c>
      <c r="R249" s="230">
        <f>Q249*H249</f>
        <v>0</v>
      </c>
      <c r="S249" s="230">
        <v>0</v>
      </c>
      <c r="T249" s="231">
        <f>S249*H249</f>
        <v>0</v>
      </c>
      <c r="AR249" s="23" t="s">
        <v>173</v>
      </c>
      <c r="AT249" s="23" t="s">
        <v>168</v>
      </c>
      <c r="AU249" s="23" t="s">
        <v>95</v>
      </c>
      <c r="AY249" s="23" t="s">
        <v>166</v>
      </c>
      <c r="BE249" s="232">
        <f>IF(N249="základní",J249,0)</f>
        <v>0</v>
      </c>
      <c r="BF249" s="232">
        <f>IF(N249="snížená",J249,0)</f>
        <v>0</v>
      </c>
      <c r="BG249" s="232">
        <f>IF(N249="zákl. přenesená",J249,0)</f>
        <v>0</v>
      </c>
      <c r="BH249" s="232">
        <f>IF(N249="sníž. přenesená",J249,0)</f>
        <v>0</v>
      </c>
      <c r="BI249" s="232">
        <f>IF(N249="nulová",J249,0)</f>
        <v>0</v>
      </c>
      <c r="BJ249" s="23" t="s">
        <v>25</v>
      </c>
      <c r="BK249" s="232">
        <f>ROUND(I249*H249,2)</f>
        <v>0</v>
      </c>
      <c r="BL249" s="23" t="s">
        <v>173</v>
      </c>
      <c r="BM249" s="23" t="s">
        <v>1190</v>
      </c>
    </row>
    <row r="250" spans="2:65" s="1" customFormat="1" ht="25.5" customHeight="1">
      <c r="B250" s="46"/>
      <c r="C250" s="221" t="s">
        <v>574</v>
      </c>
      <c r="D250" s="221" t="s">
        <v>168</v>
      </c>
      <c r="E250" s="222" t="s">
        <v>1191</v>
      </c>
      <c r="F250" s="223" t="s">
        <v>1192</v>
      </c>
      <c r="G250" s="224" t="s">
        <v>242</v>
      </c>
      <c r="H250" s="225">
        <v>2</v>
      </c>
      <c r="I250" s="226"/>
      <c r="J250" s="227">
        <f>ROUND(I250*H250,2)</f>
        <v>0</v>
      </c>
      <c r="K250" s="223" t="s">
        <v>84</v>
      </c>
      <c r="L250" s="72"/>
      <c r="M250" s="228" t="s">
        <v>84</v>
      </c>
      <c r="N250" s="229" t="s">
        <v>56</v>
      </c>
      <c r="O250" s="47"/>
      <c r="P250" s="230">
        <f>O250*H250</f>
        <v>0</v>
      </c>
      <c r="Q250" s="230">
        <v>0</v>
      </c>
      <c r="R250" s="230">
        <f>Q250*H250</f>
        <v>0</v>
      </c>
      <c r="S250" s="230">
        <v>0</v>
      </c>
      <c r="T250" s="231">
        <f>S250*H250</f>
        <v>0</v>
      </c>
      <c r="AR250" s="23" t="s">
        <v>173</v>
      </c>
      <c r="AT250" s="23" t="s">
        <v>168</v>
      </c>
      <c r="AU250" s="23" t="s">
        <v>95</v>
      </c>
      <c r="AY250" s="23" t="s">
        <v>166</v>
      </c>
      <c r="BE250" s="232">
        <f>IF(N250="základní",J250,0)</f>
        <v>0</v>
      </c>
      <c r="BF250" s="232">
        <f>IF(N250="snížená",J250,0)</f>
        <v>0</v>
      </c>
      <c r="BG250" s="232">
        <f>IF(N250="zákl. přenesená",J250,0)</f>
        <v>0</v>
      </c>
      <c r="BH250" s="232">
        <f>IF(N250="sníž. přenesená",J250,0)</f>
        <v>0</v>
      </c>
      <c r="BI250" s="232">
        <f>IF(N250="nulová",J250,0)</f>
        <v>0</v>
      </c>
      <c r="BJ250" s="23" t="s">
        <v>25</v>
      </c>
      <c r="BK250" s="232">
        <f>ROUND(I250*H250,2)</f>
        <v>0</v>
      </c>
      <c r="BL250" s="23" t="s">
        <v>173</v>
      </c>
      <c r="BM250" s="23" t="s">
        <v>1193</v>
      </c>
    </row>
    <row r="251" spans="2:65" s="1" customFormat="1" ht="16.5" customHeight="1">
      <c r="B251" s="46"/>
      <c r="C251" s="221" t="s">
        <v>579</v>
      </c>
      <c r="D251" s="221" t="s">
        <v>168</v>
      </c>
      <c r="E251" s="222" t="s">
        <v>1194</v>
      </c>
      <c r="F251" s="223" t="s">
        <v>1195</v>
      </c>
      <c r="G251" s="224" t="s">
        <v>171</v>
      </c>
      <c r="H251" s="225">
        <v>6</v>
      </c>
      <c r="I251" s="226"/>
      <c r="J251" s="227">
        <f>ROUND(I251*H251,2)</f>
        <v>0</v>
      </c>
      <c r="K251" s="223" t="s">
        <v>84</v>
      </c>
      <c r="L251" s="72"/>
      <c r="M251" s="228" t="s">
        <v>84</v>
      </c>
      <c r="N251" s="229" t="s">
        <v>56</v>
      </c>
      <c r="O251" s="47"/>
      <c r="P251" s="230">
        <f>O251*H251</f>
        <v>0</v>
      </c>
      <c r="Q251" s="230">
        <v>0</v>
      </c>
      <c r="R251" s="230">
        <f>Q251*H251</f>
        <v>0</v>
      </c>
      <c r="S251" s="230">
        <v>0</v>
      </c>
      <c r="T251" s="231">
        <f>S251*H251</f>
        <v>0</v>
      </c>
      <c r="AR251" s="23" t="s">
        <v>173</v>
      </c>
      <c r="AT251" s="23" t="s">
        <v>168</v>
      </c>
      <c r="AU251" s="23" t="s">
        <v>95</v>
      </c>
      <c r="AY251" s="23" t="s">
        <v>166</v>
      </c>
      <c r="BE251" s="232">
        <f>IF(N251="základní",J251,0)</f>
        <v>0</v>
      </c>
      <c r="BF251" s="232">
        <f>IF(N251="snížená",J251,0)</f>
        <v>0</v>
      </c>
      <c r="BG251" s="232">
        <f>IF(N251="zákl. přenesená",J251,0)</f>
        <v>0</v>
      </c>
      <c r="BH251" s="232">
        <f>IF(N251="sníž. přenesená",J251,0)</f>
        <v>0</v>
      </c>
      <c r="BI251" s="232">
        <f>IF(N251="nulová",J251,0)</f>
        <v>0</v>
      </c>
      <c r="BJ251" s="23" t="s">
        <v>25</v>
      </c>
      <c r="BK251" s="232">
        <f>ROUND(I251*H251,2)</f>
        <v>0</v>
      </c>
      <c r="BL251" s="23" t="s">
        <v>173</v>
      </c>
      <c r="BM251" s="23" t="s">
        <v>1196</v>
      </c>
    </row>
    <row r="252" spans="2:51" s="11" customFormat="1" ht="13.5">
      <c r="B252" s="236"/>
      <c r="C252" s="237"/>
      <c r="D252" s="233" t="s">
        <v>177</v>
      </c>
      <c r="E252" s="238" t="s">
        <v>84</v>
      </c>
      <c r="F252" s="239" t="s">
        <v>1197</v>
      </c>
      <c r="G252" s="237"/>
      <c r="H252" s="240">
        <v>6</v>
      </c>
      <c r="I252" s="241"/>
      <c r="J252" s="237"/>
      <c r="K252" s="237"/>
      <c r="L252" s="242"/>
      <c r="M252" s="243"/>
      <c r="N252" s="244"/>
      <c r="O252" s="244"/>
      <c r="P252" s="244"/>
      <c r="Q252" s="244"/>
      <c r="R252" s="244"/>
      <c r="S252" s="244"/>
      <c r="T252" s="245"/>
      <c r="AT252" s="246" t="s">
        <v>177</v>
      </c>
      <c r="AU252" s="246" t="s">
        <v>95</v>
      </c>
      <c r="AV252" s="11" t="s">
        <v>95</v>
      </c>
      <c r="AW252" s="11" t="s">
        <v>48</v>
      </c>
      <c r="AX252" s="11" t="s">
        <v>25</v>
      </c>
      <c r="AY252" s="246" t="s">
        <v>166</v>
      </c>
    </row>
    <row r="253" spans="2:65" s="1" customFormat="1" ht="16.5" customHeight="1">
      <c r="B253" s="46"/>
      <c r="C253" s="221" t="s">
        <v>584</v>
      </c>
      <c r="D253" s="221" t="s">
        <v>168</v>
      </c>
      <c r="E253" s="222" t="s">
        <v>1198</v>
      </c>
      <c r="F253" s="223" t="s">
        <v>1199</v>
      </c>
      <c r="G253" s="224" t="s">
        <v>289</v>
      </c>
      <c r="H253" s="225">
        <v>20.724</v>
      </c>
      <c r="I253" s="226"/>
      <c r="J253" s="227">
        <f>ROUND(I253*H253,2)</f>
        <v>0</v>
      </c>
      <c r="K253" s="223" t="s">
        <v>84</v>
      </c>
      <c r="L253" s="72"/>
      <c r="M253" s="228" t="s">
        <v>84</v>
      </c>
      <c r="N253" s="229" t="s">
        <v>56</v>
      </c>
      <c r="O253" s="47"/>
      <c r="P253" s="230">
        <f>O253*H253</f>
        <v>0</v>
      </c>
      <c r="Q253" s="230">
        <v>0</v>
      </c>
      <c r="R253" s="230">
        <f>Q253*H253</f>
        <v>0</v>
      </c>
      <c r="S253" s="230">
        <v>0</v>
      </c>
      <c r="T253" s="231">
        <f>S253*H253</f>
        <v>0</v>
      </c>
      <c r="AR253" s="23" t="s">
        <v>173</v>
      </c>
      <c r="AT253" s="23" t="s">
        <v>168</v>
      </c>
      <c r="AU253" s="23" t="s">
        <v>95</v>
      </c>
      <c r="AY253" s="23" t="s">
        <v>166</v>
      </c>
      <c r="BE253" s="232">
        <f>IF(N253="základní",J253,0)</f>
        <v>0</v>
      </c>
      <c r="BF253" s="232">
        <f>IF(N253="snížená",J253,0)</f>
        <v>0</v>
      </c>
      <c r="BG253" s="232">
        <f>IF(N253="zákl. přenesená",J253,0)</f>
        <v>0</v>
      </c>
      <c r="BH253" s="232">
        <f>IF(N253="sníž. přenesená",J253,0)</f>
        <v>0</v>
      </c>
      <c r="BI253" s="232">
        <f>IF(N253="nulová",J253,0)</f>
        <v>0</v>
      </c>
      <c r="BJ253" s="23" t="s">
        <v>25</v>
      </c>
      <c r="BK253" s="232">
        <f>ROUND(I253*H253,2)</f>
        <v>0</v>
      </c>
      <c r="BL253" s="23" t="s">
        <v>173</v>
      </c>
      <c r="BM253" s="23" t="s">
        <v>1200</v>
      </c>
    </row>
    <row r="254" spans="2:51" s="11" customFormat="1" ht="13.5">
      <c r="B254" s="236"/>
      <c r="C254" s="237"/>
      <c r="D254" s="233" t="s">
        <v>177</v>
      </c>
      <c r="E254" s="238" t="s">
        <v>84</v>
      </c>
      <c r="F254" s="239" t="s">
        <v>1201</v>
      </c>
      <c r="G254" s="237"/>
      <c r="H254" s="240">
        <v>20.724</v>
      </c>
      <c r="I254" s="241"/>
      <c r="J254" s="237"/>
      <c r="K254" s="237"/>
      <c r="L254" s="242"/>
      <c r="M254" s="243"/>
      <c r="N254" s="244"/>
      <c r="O254" s="244"/>
      <c r="P254" s="244"/>
      <c r="Q254" s="244"/>
      <c r="R254" s="244"/>
      <c r="S254" s="244"/>
      <c r="T254" s="245"/>
      <c r="AT254" s="246" t="s">
        <v>177</v>
      </c>
      <c r="AU254" s="246" t="s">
        <v>95</v>
      </c>
      <c r="AV254" s="11" t="s">
        <v>95</v>
      </c>
      <c r="AW254" s="11" t="s">
        <v>48</v>
      </c>
      <c r="AX254" s="11" t="s">
        <v>25</v>
      </c>
      <c r="AY254" s="246" t="s">
        <v>166</v>
      </c>
    </row>
    <row r="255" spans="2:63" s="10" customFormat="1" ht="29.85" customHeight="1">
      <c r="B255" s="205"/>
      <c r="C255" s="206"/>
      <c r="D255" s="207" t="s">
        <v>85</v>
      </c>
      <c r="E255" s="219" t="s">
        <v>223</v>
      </c>
      <c r="F255" s="219" t="s">
        <v>503</v>
      </c>
      <c r="G255" s="206"/>
      <c r="H255" s="206"/>
      <c r="I255" s="209"/>
      <c r="J255" s="220">
        <f>BK255</f>
        <v>0</v>
      </c>
      <c r="K255" s="206"/>
      <c r="L255" s="211"/>
      <c r="M255" s="212"/>
      <c r="N255" s="213"/>
      <c r="O255" s="213"/>
      <c r="P255" s="214">
        <f>SUM(P256:P258)</f>
        <v>0</v>
      </c>
      <c r="Q255" s="213"/>
      <c r="R255" s="214">
        <f>SUM(R256:R258)</f>
        <v>0</v>
      </c>
      <c r="S255" s="213"/>
      <c r="T255" s="215">
        <f>SUM(T256:T258)</f>
        <v>0</v>
      </c>
      <c r="AR255" s="216" t="s">
        <v>25</v>
      </c>
      <c r="AT255" s="217" t="s">
        <v>85</v>
      </c>
      <c r="AU255" s="217" t="s">
        <v>25</v>
      </c>
      <c r="AY255" s="216" t="s">
        <v>166</v>
      </c>
      <c r="BK255" s="218">
        <f>SUM(BK256:BK258)</f>
        <v>0</v>
      </c>
    </row>
    <row r="256" spans="2:65" s="1" customFormat="1" ht="16.5" customHeight="1">
      <c r="B256" s="46"/>
      <c r="C256" s="221" t="s">
        <v>587</v>
      </c>
      <c r="D256" s="221" t="s">
        <v>168</v>
      </c>
      <c r="E256" s="222" t="s">
        <v>1202</v>
      </c>
      <c r="F256" s="223" t="s">
        <v>1203</v>
      </c>
      <c r="G256" s="224" t="s">
        <v>418</v>
      </c>
      <c r="H256" s="225">
        <v>80</v>
      </c>
      <c r="I256" s="226"/>
      <c r="J256" s="227">
        <f>ROUND(I256*H256,2)</f>
        <v>0</v>
      </c>
      <c r="K256" s="223" t="s">
        <v>84</v>
      </c>
      <c r="L256" s="72"/>
      <c r="M256" s="228" t="s">
        <v>84</v>
      </c>
      <c r="N256" s="229" t="s">
        <v>56</v>
      </c>
      <c r="O256" s="47"/>
      <c r="P256" s="230">
        <f>O256*H256</f>
        <v>0</v>
      </c>
      <c r="Q256" s="230">
        <v>0</v>
      </c>
      <c r="R256" s="230">
        <f>Q256*H256</f>
        <v>0</v>
      </c>
      <c r="S256" s="230">
        <v>0</v>
      </c>
      <c r="T256" s="231">
        <f>S256*H256</f>
        <v>0</v>
      </c>
      <c r="AR256" s="23" t="s">
        <v>173</v>
      </c>
      <c r="AT256" s="23" t="s">
        <v>168</v>
      </c>
      <c r="AU256" s="23" t="s">
        <v>95</v>
      </c>
      <c r="AY256" s="23" t="s">
        <v>166</v>
      </c>
      <c r="BE256" s="232">
        <f>IF(N256="základní",J256,0)</f>
        <v>0</v>
      </c>
      <c r="BF256" s="232">
        <f>IF(N256="snížená",J256,0)</f>
        <v>0</v>
      </c>
      <c r="BG256" s="232">
        <f>IF(N256="zákl. přenesená",J256,0)</f>
        <v>0</v>
      </c>
      <c r="BH256" s="232">
        <f>IF(N256="sníž. přenesená",J256,0)</f>
        <v>0</v>
      </c>
      <c r="BI256" s="232">
        <f>IF(N256="nulová",J256,0)</f>
        <v>0</v>
      </c>
      <c r="BJ256" s="23" t="s">
        <v>25</v>
      </c>
      <c r="BK256" s="232">
        <f>ROUND(I256*H256,2)</f>
        <v>0</v>
      </c>
      <c r="BL256" s="23" t="s">
        <v>173</v>
      </c>
      <c r="BM256" s="23" t="s">
        <v>1204</v>
      </c>
    </row>
    <row r="257" spans="2:65" s="1" customFormat="1" ht="16.5" customHeight="1">
      <c r="B257" s="46"/>
      <c r="C257" s="221" t="s">
        <v>553</v>
      </c>
      <c r="D257" s="221" t="s">
        <v>168</v>
      </c>
      <c r="E257" s="222" t="s">
        <v>1205</v>
      </c>
      <c r="F257" s="223" t="s">
        <v>1206</v>
      </c>
      <c r="G257" s="224" t="s">
        <v>418</v>
      </c>
      <c r="H257" s="225">
        <v>288</v>
      </c>
      <c r="I257" s="226"/>
      <c r="J257" s="227">
        <f>ROUND(I257*H257,2)</f>
        <v>0</v>
      </c>
      <c r="K257" s="223" t="s">
        <v>84</v>
      </c>
      <c r="L257" s="72"/>
      <c r="M257" s="228" t="s">
        <v>84</v>
      </c>
      <c r="N257" s="229" t="s">
        <v>56</v>
      </c>
      <c r="O257" s="47"/>
      <c r="P257" s="230">
        <f>O257*H257</f>
        <v>0</v>
      </c>
      <c r="Q257" s="230">
        <v>0</v>
      </c>
      <c r="R257" s="230">
        <f>Q257*H257</f>
        <v>0</v>
      </c>
      <c r="S257" s="230">
        <v>0</v>
      </c>
      <c r="T257" s="231">
        <f>S257*H257</f>
        <v>0</v>
      </c>
      <c r="AR257" s="23" t="s">
        <v>173</v>
      </c>
      <c r="AT257" s="23" t="s">
        <v>168</v>
      </c>
      <c r="AU257" s="23" t="s">
        <v>95</v>
      </c>
      <c r="AY257" s="23" t="s">
        <v>166</v>
      </c>
      <c r="BE257" s="232">
        <f>IF(N257="základní",J257,0)</f>
        <v>0</v>
      </c>
      <c r="BF257" s="232">
        <f>IF(N257="snížená",J257,0)</f>
        <v>0</v>
      </c>
      <c r="BG257" s="232">
        <f>IF(N257="zákl. přenesená",J257,0)</f>
        <v>0</v>
      </c>
      <c r="BH257" s="232">
        <f>IF(N257="sníž. přenesená",J257,0)</f>
        <v>0</v>
      </c>
      <c r="BI257" s="232">
        <f>IF(N257="nulová",J257,0)</f>
        <v>0</v>
      </c>
      <c r="BJ257" s="23" t="s">
        <v>25</v>
      </c>
      <c r="BK257" s="232">
        <f>ROUND(I257*H257,2)</f>
        <v>0</v>
      </c>
      <c r="BL257" s="23" t="s">
        <v>173</v>
      </c>
      <c r="BM257" s="23" t="s">
        <v>1207</v>
      </c>
    </row>
    <row r="258" spans="2:51" s="11" customFormat="1" ht="13.5">
      <c r="B258" s="236"/>
      <c r="C258" s="237"/>
      <c r="D258" s="233" t="s">
        <v>177</v>
      </c>
      <c r="E258" s="238" t="s">
        <v>84</v>
      </c>
      <c r="F258" s="239" t="s">
        <v>1208</v>
      </c>
      <c r="G258" s="237"/>
      <c r="H258" s="240">
        <v>288</v>
      </c>
      <c r="I258" s="241"/>
      <c r="J258" s="237"/>
      <c r="K258" s="237"/>
      <c r="L258" s="242"/>
      <c r="M258" s="243"/>
      <c r="N258" s="244"/>
      <c r="O258" s="244"/>
      <c r="P258" s="244"/>
      <c r="Q258" s="244"/>
      <c r="R258" s="244"/>
      <c r="S258" s="244"/>
      <c r="T258" s="245"/>
      <c r="AT258" s="246" t="s">
        <v>177</v>
      </c>
      <c r="AU258" s="246" t="s">
        <v>95</v>
      </c>
      <c r="AV258" s="11" t="s">
        <v>95</v>
      </c>
      <c r="AW258" s="11" t="s">
        <v>48</v>
      </c>
      <c r="AX258" s="11" t="s">
        <v>25</v>
      </c>
      <c r="AY258" s="246" t="s">
        <v>166</v>
      </c>
    </row>
    <row r="259" spans="2:63" s="10" customFormat="1" ht="29.85" customHeight="1">
      <c r="B259" s="205"/>
      <c r="C259" s="206"/>
      <c r="D259" s="207" t="s">
        <v>85</v>
      </c>
      <c r="E259" s="219" t="s">
        <v>204</v>
      </c>
      <c r="F259" s="219" t="s">
        <v>205</v>
      </c>
      <c r="G259" s="206"/>
      <c r="H259" s="206"/>
      <c r="I259" s="209"/>
      <c r="J259" s="220">
        <f>BK259</f>
        <v>0</v>
      </c>
      <c r="K259" s="206"/>
      <c r="L259" s="211"/>
      <c r="M259" s="212"/>
      <c r="N259" s="213"/>
      <c r="O259" s="213"/>
      <c r="P259" s="214">
        <f>SUM(P260:P271)</f>
        <v>0</v>
      </c>
      <c r="Q259" s="213"/>
      <c r="R259" s="214">
        <f>SUM(R260:R271)</f>
        <v>0</v>
      </c>
      <c r="S259" s="213"/>
      <c r="T259" s="215">
        <f>SUM(T260:T271)</f>
        <v>0</v>
      </c>
      <c r="AR259" s="216" t="s">
        <v>25</v>
      </c>
      <c r="AT259" s="217" t="s">
        <v>85</v>
      </c>
      <c r="AU259" s="217" t="s">
        <v>25</v>
      </c>
      <c r="AY259" s="216" t="s">
        <v>166</v>
      </c>
      <c r="BK259" s="218">
        <f>SUM(BK260:BK271)</f>
        <v>0</v>
      </c>
    </row>
    <row r="260" spans="2:65" s="1" customFormat="1" ht="25.5" customHeight="1">
      <c r="B260" s="46"/>
      <c r="C260" s="221" t="s">
        <v>558</v>
      </c>
      <c r="D260" s="221" t="s">
        <v>168</v>
      </c>
      <c r="E260" s="222" t="s">
        <v>688</v>
      </c>
      <c r="F260" s="223" t="s">
        <v>689</v>
      </c>
      <c r="G260" s="224" t="s">
        <v>209</v>
      </c>
      <c r="H260" s="225">
        <v>24.15</v>
      </c>
      <c r="I260" s="226"/>
      <c r="J260" s="227">
        <f>ROUND(I260*H260,2)</f>
        <v>0</v>
      </c>
      <c r="K260" s="223" t="s">
        <v>172</v>
      </c>
      <c r="L260" s="72"/>
      <c r="M260" s="228" t="s">
        <v>84</v>
      </c>
      <c r="N260" s="229" t="s">
        <v>56</v>
      </c>
      <c r="O260" s="47"/>
      <c r="P260" s="230">
        <f>O260*H260</f>
        <v>0</v>
      </c>
      <c r="Q260" s="230">
        <v>0</v>
      </c>
      <c r="R260" s="230">
        <f>Q260*H260</f>
        <v>0</v>
      </c>
      <c r="S260" s="230">
        <v>0</v>
      </c>
      <c r="T260" s="231">
        <f>S260*H260</f>
        <v>0</v>
      </c>
      <c r="AR260" s="23" t="s">
        <v>173</v>
      </c>
      <c r="AT260" s="23" t="s">
        <v>168</v>
      </c>
      <c r="AU260" s="23" t="s">
        <v>95</v>
      </c>
      <c r="AY260" s="23" t="s">
        <v>166</v>
      </c>
      <c r="BE260" s="232">
        <f>IF(N260="základní",J260,0)</f>
        <v>0</v>
      </c>
      <c r="BF260" s="232">
        <f>IF(N260="snížená",J260,0)</f>
        <v>0</v>
      </c>
      <c r="BG260" s="232">
        <f>IF(N260="zákl. přenesená",J260,0)</f>
        <v>0</v>
      </c>
      <c r="BH260" s="232">
        <f>IF(N260="sníž. přenesená",J260,0)</f>
        <v>0</v>
      </c>
      <c r="BI260" s="232">
        <f>IF(N260="nulová",J260,0)</f>
        <v>0</v>
      </c>
      <c r="BJ260" s="23" t="s">
        <v>25</v>
      </c>
      <c r="BK260" s="232">
        <f>ROUND(I260*H260,2)</f>
        <v>0</v>
      </c>
      <c r="BL260" s="23" t="s">
        <v>173</v>
      </c>
      <c r="BM260" s="23" t="s">
        <v>1209</v>
      </c>
    </row>
    <row r="261" spans="2:47" s="1" customFormat="1" ht="13.5">
      <c r="B261" s="46"/>
      <c r="C261" s="74"/>
      <c r="D261" s="233" t="s">
        <v>175</v>
      </c>
      <c r="E261" s="74"/>
      <c r="F261" s="234" t="s">
        <v>691</v>
      </c>
      <c r="G261" s="74"/>
      <c r="H261" s="74"/>
      <c r="I261" s="191"/>
      <c r="J261" s="74"/>
      <c r="K261" s="74"/>
      <c r="L261" s="72"/>
      <c r="M261" s="235"/>
      <c r="N261" s="47"/>
      <c r="O261" s="47"/>
      <c r="P261" s="47"/>
      <c r="Q261" s="47"/>
      <c r="R261" s="47"/>
      <c r="S261" s="47"/>
      <c r="T261" s="95"/>
      <c r="AT261" s="23" t="s">
        <v>175</v>
      </c>
      <c r="AU261" s="23" t="s">
        <v>95</v>
      </c>
    </row>
    <row r="262" spans="2:51" s="11" customFormat="1" ht="13.5">
      <c r="B262" s="236"/>
      <c r="C262" s="237"/>
      <c r="D262" s="233" t="s">
        <v>177</v>
      </c>
      <c r="E262" s="238" t="s">
        <v>84</v>
      </c>
      <c r="F262" s="239" t="s">
        <v>1210</v>
      </c>
      <c r="G262" s="237"/>
      <c r="H262" s="240">
        <v>24.15</v>
      </c>
      <c r="I262" s="241"/>
      <c r="J262" s="237"/>
      <c r="K262" s="237"/>
      <c r="L262" s="242"/>
      <c r="M262" s="243"/>
      <c r="N262" s="244"/>
      <c r="O262" s="244"/>
      <c r="P262" s="244"/>
      <c r="Q262" s="244"/>
      <c r="R262" s="244"/>
      <c r="S262" s="244"/>
      <c r="T262" s="245"/>
      <c r="AT262" s="246" t="s">
        <v>177</v>
      </c>
      <c r="AU262" s="246" t="s">
        <v>95</v>
      </c>
      <c r="AV262" s="11" t="s">
        <v>95</v>
      </c>
      <c r="AW262" s="11" t="s">
        <v>48</v>
      </c>
      <c r="AX262" s="11" t="s">
        <v>25</v>
      </c>
      <c r="AY262" s="246" t="s">
        <v>166</v>
      </c>
    </row>
    <row r="263" spans="2:65" s="1" customFormat="1" ht="25.5" customHeight="1">
      <c r="B263" s="46"/>
      <c r="C263" s="221" t="s">
        <v>563</v>
      </c>
      <c r="D263" s="221" t="s">
        <v>168</v>
      </c>
      <c r="E263" s="222" t="s">
        <v>692</v>
      </c>
      <c r="F263" s="223" t="s">
        <v>693</v>
      </c>
      <c r="G263" s="224" t="s">
        <v>209</v>
      </c>
      <c r="H263" s="225">
        <v>579.6</v>
      </c>
      <c r="I263" s="226"/>
      <c r="J263" s="227">
        <f>ROUND(I263*H263,2)</f>
        <v>0</v>
      </c>
      <c r="K263" s="223" t="s">
        <v>172</v>
      </c>
      <c r="L263" s="72"/>
      <c r="M263" s="228" t="s">
        <v>84</v>
      </c>
      <c r="N263" s="229" t="s">
        <v>56</v>
      </c>
      <c r="O263" s="47"/>
      <c r="P263" s="230">
        <f>O263*H263</f>
        <v>0</v>
      </c>
      <c r="Q263" s="230">
        <v>0</v>
      </c>
      <c r="R263" s="230">
        <f>Q263*H263</f>
        <v>0</v>
      </c>
      <c r="S263" s="230">
        <v>0</v>
      </c>
      <c r="T263" s="231">
        <f>S263*H263</f>
        <v>0</v>
      </c>
      <c r="AR263" s="23" t="s">
        <v>173</v>
      </c>
      <c r="AT263" s="23" t="s">
        <v>168</v>
      </c>
      <c r="AU263" s="23" t="s">
        <v>95</v>
      </c>
      <c r="AY263" s="23" t="s">
        <v>166</v>
      </c>
      <c r="BE263" s="232">
        <f>IF(N263="základní",J263,0)</f>
        <v>0</v>
      </c>
      <c r="BF263" s="232">
        <f>IF(N263="snížená",J263,0)</f>
        <v>0</v>
      </c>
      <c r="BG263" s="232">
        <f>IF(N263="zákl. přenesená",J263,0)</f>
        <v>0</v>
      </c>
      <c r="BH263" s="232">
        <f>IF(N263="sníž. přenesená",J263,0)</f>
        <v>0</v>
      </c>
      <c r="BI263" s="232">
        <f>IF(N263="nulová",J263,0)</f>
        <v>0</v>
      </c>
      <c r="BJ263" s="23" t="s">
        <v>25</v>
      </c>
      <c r="BK263" s="232">
        <f>ROUND(I263*H263,2)</f>
        <v>0</v>
      </c>
      <c r="BL263" s="23" t="s">
        <v>173</v>
      </c>
      <c r="BM263" s="23" t="s">
        <v>1211</v>
      </c>
    </row>
    <row r="264" spans="2:47" s="1" customFormat="1" ht="13.5">
      <c r="B264" s="46"/>
      <c r="C264" s="74"/>
      <c r="D264" s="233" t="s">
        <v>175</v>
      </c>
      <c r="E264" s="74"/>
      <c r="F264" s="234" t="s">
        <v>691</v>
      </c>
      <c r="G264" s="74"/>
      <c r="H264" s="74"/>
      <c r="I264" s="191"/>
      <c r="J264" s="74"/>
      <c r="K264" s="74"/>
      <c r="L264" s="72"/>
      <c r="M264" s="235"/>
      <c r="N264" s="47"/>
      <c r="O264" s="47"/>
      <c r="P264" s="47"/>
      <c r="Q264" s="47"/>
      <c r="R264" s="47"/>
      <c r="S264" s="47"/>
      <c r="T264" s="95"/>
      <c r="AT264" s="23" t="s">
        <v>175</v>
      </c>
      <c r="AU264" s="23" t="s">
        <v>95</v>
      </c>
    </row>
    <row r="265" spans="2:51" s="11" customFormat="1" ht="13.5">
      <c r="B265" s="236"/>
      <c r="C265" s="237"/>
      <c r="D265" s="233" t="s">
        <v>177</v>
      </c>
      <c r="E265" s="238" t="s">
        <v>84</v>
      </c>
      <c r="F265" s="239" t="s">
        <v>1212</v>
      </c>
      <c r="G265" s="237"/>
      <c r="H265" s="240">
        <v>579.6</v>
      </c>
      <c r="I265" s="241"/>
      <c r="J265" s="237"/>
      <c r="K265" s="237"/>
      <c r="L265" s="242"/>
      <c r="M265" s="243"/>
      <c r="N265" s="244"/>
      <c r="O265" s="244"/>
      <c r="P265" s="244"/>
      <c r="Q265" s="244"/>
      <c r="R265" s="244"/>
      <c r="S265" s="244"/>
      <c r="T265" s="245"/>
      <c r="AT265" s="246" t="s">
        <v>177</v>
      </c>
      <c r="AU265" s="246" t="s">
        <v>95</v>
      </c>
      <c r="AV265" s="11" t="s">
        <v>95</v>
      </c>
      <c r="AW265" s="11" t="s">
        <v>48</v>
      </c>
      <c r="AX265" s="11" t="s">
        <v>25</v>
      </c>
      <c r="AY265" s="246" t="s">
        <v>166</v>
      </c>
    </row>
    <row r="266" spans="2:65" s="1" customFormat="1" ht="25.5" customHeight="1">
      <c r="B266" s="46"/>
      <c r="C266" s="221" t="s">
        <v>1213</v>
      </c>
      <c r="D266" s="221" t="s">
        <v>168</v>
      </c>
      <c r="E266" s="222" t="s">
        <v>696</v>
      </c>
      <c r="F266" s="223" t="s">
        <v>697</v>
      </c>
      <c r="G266" s="224" t="s">
        <v>209</v>
      </c>
      <c r="H266" s="225">
        <v>14.4</v>
      </c>
      <c r="I266" s="226"/>
      <c r="J266" s="227">
        <f>ROUND(I266*H266,2)</f>
        <v>0</v>
      </c>
      <c r="K266" s="223" t="s">
        <v>172</v>
      </c>
      <c r="L266" s="72"/>
      <c r="M266" s="228" t="s">
        <v>84</v>
      </c>
      <c r="N266" s="229" t="s">
        <v>56</v>
      </c>
      <c r="O266" s="47"/>
      <c r="P266" s="230">
        <f>O266*H266</f>
        <v>0</v>
      </c>
      <c r="Q266" s="230">
        <v>0</v>
      </c>
      <c r="R266" s="230">
        <f>Q266*H266</f>
        <v>0</v>
      </c>
      <c r="S266" s="230">
        <v>0</v>
      </c>
      <c r="T266" s="231">
        <f>S266*H266</f>
        <v>0</v>
      </c>
      <c r="AR266" s="23" t="s">
        <v>173</v>
      </c>
      <c r="AT266" s="23" t="s">
        <v>168</v>
      </c>
      <c r="AU266" s="23" t="s">
        <v>95</v>
      </c>
      <c r="AY266" s="23" t="s">
        <v>166</v>
      </c>
      <c r="BE266" s="232">
        <f>IF(N266="základní",J266,0)</f>
        <v>0</v>
      </c>
      <c r="BF266" s="232">
        <f>IF(N266="snížená",J266,0)</f>
        <v>0</v>
      </c>
      <c r="BG266" s="232">
        <f>IF(N266="zákl. přenesená",J266,0)</f>
        <v>0</v>
      </c>
      <c r="BH266" s="232">
        <f>IF(N266="sníž. přenesená",J266,0)</f>
        <v>0</v>
      </c>
      <c r="BI266" s="232">
        <f>IF(N266="nulová",J266,0)</f>
        <v>0</v>
      </c>
      <c r="BJ266" s="23" t="s">
        <v>25</v>
      </c>
      <c r="BK266" s="232">
        <f>ROUND(I266*H266,2)</f>
        <v>0</v>
      </c>
      <c r="BL266" s="23" t="s">
        <v>173</v>
      </c>
      <c r="BM266" s="23" t="s">
        <v>1214</v>
      </c>
    </row>
    <row r="267" spans="2:47" s="1" customFormat="1" ht="13.5">
      <c r="B267" s="46"/>
      <c r="C267" s="74"/>
      <c r="D267" s="233" t="s">
        <v>175</v>
      </c>
      <c r="E267" s="74"/>
      <c r="F267" s="234" t="s">
        <v>699</v>
      </c>
      <c r="G267" s="74"/>
      <c r="H267" s="74"/>
      <c r="I267" s="191"/>
      <c r="J267" s="74"/>
      <c r="K267" s="74"/>
      <c r="L267" s="72"/>
      <c r="M267" s="235"/>
      <c r="N267" s="47"/>
      <c r="O267" s="47"/>
      <c r="P267" s="47"/>
      <c r="Q267" s="47"/>
      <c r="R267" s="47"/>
      <c r="S267" s="47"/>
      <c r="T267" s="95"/>
      <c r="AT267" s="23" t="s">
        <v>175</v>
      </c>
      <c r="AU267" s="23" t="s">
        <v>95</v>
      </c>
    </row>
    <row r="268" spans="2:51" s="11" customFormat="1" ht="13.5">
      <c r="B268" s="236"/>
      <c r="C268" s="237"/>
      <c r="D268" s="233" t="s">
        <v>177</v>
      </c>
      <c r="E268" s="238" t="s">
        <v>84</v>
      </c>
      <c r="F268" s="239" t="s">
        <v>1215</v>
      </c>
      <c r="G268" s="237"/>
      <c r="H268" s="240">
        <v>14.4</v>
      </c>
      <c r="I268" s="241"/>
      <c r="J268" s="237"/>
      <c r="K268" s="237"/>
      <c r="L268" s="242"/>
      <c r="M268" s="243"/>
      <c r="N268" s="244"/>
      <c r="O268" s="244"/>
      <c r="P268" s="244"/>
      <c r="Q268" s="244"/>
      <c r="R268" s="244"/>
      <c r="S268" s="244"/>
      <c r="T268" s="245"/>
      <c r="AT268" s="246" t="s">
        <v>177</v>
      </c>
      <c r="AU268" s="246" t="s">
        <v>95</v>
      </c>
      <c r="AV268" s="11" t="s">
        <v>95</v>
      </c>
      <c r="AW268" s="11" t="s">
        <v>48</v>
      </c>
      <c r="AX268" s="11" t="s">
        <v>25</v>
      </c>
      <c r="AY268" s="246" t="s">
        <v>166</v>
      </c>
    </row>
    <row r="269" spans="2:65" s="1" customFormat="1" ht="16.5" customHeight="1">
      <c r="B269" s="46"/>
      <c r="C269" s="221" t="s">
        <v>1216</v>
      </c>
      <c r="D269" s="221" t="s">
        <v>168</v>
      </c>
      <c r="E269" s="222" t="s">
        <v>1217</v>
      </c>
      <c r="F269" s="223" t="s">
        <v>1218</v>
      </c>
      <c r="G269" s="224" t="s">
        <v>209</v>
      </c>
      <c r="H269" s="225">
        <v>9.75</v>
      </c>
      <c r="I269" s="226"/>
      <c r="J269" s="227">
        <f>ROUND(I269*H269,2)</f>
        <v>0</v>
      </c>
      <c r="K269" s="223" t="s">
        <v>172</v>
      </c>
      <c r="L269" s="72"/>
      <c r="M269" s="228" t="s">
        <v>84</v>
      </c>
      <c r="N269" s="229" t="s">
        <v>56</v>
      </c>
      <c r="O269" s="47"/>
      <c r="P269" s="230">
        <f>O269*H269</f>
        <v>0</v>
      </c>
      <c r="Q269" s="230">
        <v>0</v>
      </c>
      <c r="R269" s="230">
        <f>Q269*H269</f>
        <v>0</v>
      </c>
      <c r="S269" s="230">
        <v>0</v>
      </c>
      <c r="T269" s="231">
        <f>S269*H269</f>
        <v>0</v>
      </c>
      <c r="AR269" s="23" t="s">
        <v>173</v>
      </c>
      <c r="AT269" s="23" t="s">
        <v>168</v>
      </c>
      <c r="AU269" s="23" t="s">
        <v>95</v>
      </c>
      <c r="AY269" s="23" t="s">
        <v>166</v>
      </c>
      <c r="BE269" s="232">
        <f>IF(N269="základní",J269,0)</f>
        <v>0</v>
      </c>
      <c r="BF269" s="232">
        <f>IF(N269="snížená",J269,0)</f>
        <v>0</v>
      </c>
      <c r="BG269" s="232">
        <f>IF(N269="zákl. přenesená",J269,0)</f>
        <v>0</v>
      </c>
      <c r="BH269" s="232">
        <f>IF(N269="sníž. přenesená",J269,0)</f>
        <v>0</v>
      </c>
      <c r="BI269" s="232">
        <f>IF(N269="nulová",J269,0)</f>
        <v>0</v>
      </c>
      <c r="BJ269" s="23" t="s">
        <v>25</v>
      </c>
      <c r="BK269" s="232">
        <f>ROUND(I269*H269,2)</f>
        <v>0</v>
      </c>
      <c r="BL269" s="23" t="s">
        <v>173</v>
      </c>
      <c r="BM269" s="23" t="s">
        <v>1219</v>
      </c>
    </row>
    <row r="270" spans="2:47" s="1" customFormat="1" ht="13.5">
      <c r="B270" s="46"/>
      <c r="C270" s="74"/>
      <c r="D270" s="233" t="s">
        <v>175</v>
      </c>
      <c r="E270" s="74"/>
      <c r="F270" s="234" t="s">
        <v>699</v>
      </c>
      <c r="G270" s="74"/>
      <c r="H270" s="74"/>
      <c r="I270" s="191"/>
      <c r="J270" s="74"/>
      <c r="K270" s="74"/>
      <c r="L270" s="72"/>
      <c r="M270" s="235"/>
      <c r="N270" s="47"/>
      <c r="O270" s="47"/>
      <c r="P270" s="47"/>
      <c r="Q270" s="47"/>
      <c r="R270" s="47"/>
      <c r="S270" s="47"/>
      <c r="T270" s="95"/>
      <c r="AT270" s="23" t="s">
        <v>175</v>
      </c>
      <c r="AU270" s="23" t="s">
        <v>95</v>
      </c>
    </row>
    <row r="271" spans="2:51" s="11" customFormat="1" ht="13.5">
      <c r="B271" s="236"/>
      <c r="C271" s="237"/>
      <c r="D271" s="233" t="s">
        <v>177</v>
      </c>
      <c r="E271" s="238" t="s">
        <v>84</v>
      </c>
      <c r="F271" s="239" t="s">
        <v>1220</v>
      </c>
      <c r="G271" s="237"/>
      <c r="H271" s="240">
        <v>9.75</v>
      </c>
      <c r="I271" s="241"/>
      <c r="J271" s="237"/>
      <c r="K271" s="237"/>
      <c r="L271" s="242"/>
      <c r="M271" s="243"/>
      <c r="N271" s="244"/>
      <c r="O271" s="244"/>
      <c r="P271" s="244"/>
      <c r="Q271" s="244"/>
      <c r="R271" s="244"/>
      <c r="S271" s="244"/>
      <c r="T271" s="245"/>
      <c r="AT271" s="246" t="s">
        <v>177</v>
      </c>
      <c r="AU271" s="246" t="s">
        <v>95</v>
      </c>
      <c r="AV271" s="11" t="s">
        <v>95</v>
      </c>
      <c r="AW271" s="11" t="s">
        <v>48</v>
      </c>
      <c r="AX271" s="11" t="s">
        <v>25</v>
      </c>
      <c r="AY271" s="246" t="s">
        <v>166</v>
      </c>
    </row>
    <row r="272" spans="2:63" s="10" customFormat="1" ht="29.85" customHeight="1">
      <c r="B272" s="205"/>
      <c r="C272" s="206"/>
      <c r="D272" s="207" t="s">
        <v>85</v>
      </c>
      <c r="E272" s="219" t="s">
        <v>233</v>
      </c>
      <c r="F272" s="219" t="s">
        <v>234</v>
      </c>
      <c r="G272" s="206"/>
      <c r="H272" s="206"/>
      <c r="I272" s="209"/>
      <c r="J272" s="220">
        <f>BK272</f>
        <v>0</v>
      </c>
      <c r="K272" s="206"/>
      <c r="L272" s="211"/>
      <c r="M272" s="212"/>
      <c r="N272" s="213"/>
      <c r="O272" s="213"/>
      <c r="P272" s="214">
        <f>SUM(P273:P274)</f>
        <v>0</v>
      </c>
      <c r="Q272" s="213"/>
      <c r="R272" s="214">
        <f>SUM(R273:R274)</f>
        <v>0</v>
      </c>
      <c r="S272" s="213"/>
      <c r="T272" s="215">
        <f>SUM(T273:T274)</f>
        <v>0</v>
      </c>
      <c r="AR272" s="216" t="s">
        <v>25</v>
      </c>
      <c r="AT272" s="217" t="s">
        <v>85</v>
      </c>
      <c r="AU272" s="217" t="s">
        <v>25</v>
      </c>
      <c r="AY272" s="216" t="s">
        <v>166</v>
      </c>
      <c r="BK272" s="218">
        <f>SUM(BK273:BK274)</f>
        <v>0</v>
      </c>
    </row>
    <row r="273" spans="2:65" s="1" customFormat="1" ht="25.5" customHeight="1">
      <c r="B273" s="46"/>
      <c r="C273" s="221" t="s">
        <v>1221</v>
      </c>
      <c r="D273" s="221" t="s">
        <v>168</v>
      </c>
      <c r="E273" s="222" t="s">
        <v>1222</v>
      </c>
      <c r="F273" s="223" t="s">
        <v>1223</v>
      </c>
      <c r="G273" s="224" t="s">
        <v>209</v>
      </c>
      <c r="H273" s="225">
        <v>69.978</v>
      </c>
      <c r="I273" s="226"/>
      <c r="J273" s="227">
        <f>ROUND(I273*H273,2)</f>
        <v>0</v>
      </c>
      <c r="K273" s="223" t="s">
        <v>172</v>
      </c>
      <c r="L273" s="72"/>
      <c r="M273" s="228" t="s">
        <v>84</v>
      </c>
      <c r="N273" s="229" t="s">
        <v>56</v>
      </c>
      <c r="O273" s="47"/>
      <c r="P273" s="230">
        <f>O273*H273</f>
        <v>0</v>
      </c>
      <c r="Q273" s="230">
        <v>0</v>
      </c>
      <c r="R273" s="230">
        <f>Q273*H273</f>
        <v>0</v>
      </c>
      <c r="S273" s="230">
        <v>0</v>
      </c>
      <c r="T273" s="231">
        <f>S273*H273</f>
        <v>0</v>
      </c>
      <c r="AR273" s="23" t="s">
        <v>173</v>
      </c>
      <c r="AT273" s="23" t="s">
        <v>168</v>
      </c>
      <c r="AU273" s="23" t="s">
        <v>95</v>
      </c>
      <c r="AY273" s="23" t="s">
        <v>166</v>
      </c>
      <c r="BE273" s="232">
        <f>IF(N273="základní",J273,0)</f>
        <v>0</v>
      </c>
      <c r="BF273" s="232">
        <f>IF(N273="snížená",J273,0)</f>
        <v>0</v>
      </c>
      <c r="BG273" s="232">
        <f>IF(N273="zákl. přenesená",J273,0)</f>
        <v>0</v>
      </c>
      <c r="BH273" s="232">
        <f>IF(N273="sníž. přenesená",J273,0)</f>
        <v>0</v>
      </c>
      <c r="BI273" s="232">
        <f>IF(N273="nulová",J273,0)</f>
        <v>0</v>
      </c>
      <c r="BJ273" s="23" t="s">
        <v>25</v>
      </c>
      <c r="BK273" s="232">
        <f>ROUND(I273*H273,2)</f>
        <v>0</v>
      </c>
      <c r="BL273" s="23" t="s">
        <v>173</v>
      </c>
      <c r="BM273" s="23" t="s">
        <v>1224</v>
      </c>
    </row>
    <row r="274" spans="2:47" s="1" customFormat="1" ht="13.5">
      <c r="B274" s="46"/>
      <c r="C274" s="74"/>
      <c r="D274" s="233" t="s">
        <v>175</v>
      </c>
      <c r="E274" s="74"/>
      <c r="F274" s="234" t="s">
        <v>1225</v>
      </c>
      <c r="G274" s="74"/>
      <c r="H274" s="74"/>
      <c r="I274" s="191"/>
      <c r="J274" s="74"/>
      <c r="K274" s="74"/>
      <c r="L274" s="72"/>
      <c r="M274" s="282"/>
      <c r="N274" s="258"/>
      <c r="O274" s="258"/>
      <c r="P274" s="258"/>
      <c r="Q274" s="258"/>
      <c r="R274" s="258"/>
      <c r="S274" s="258"/>
      <c r="T274" s="283"/>
      <c r="AT274" s="23" t="s">
        <v>175</v>
      </c>
      <c r="AU274" s="23" t="s">
        <v>95</v>
      </c>
    </row>
    <row r="275" spans="2:12" s="1" customFormat="1" ht="6.95" customHeight="1">
      <c r="B275" s="67"/>
      <c r="C275" s="68"/>
      <c r="D275" s="68"/>
      <c r="E275" s="68"/>
      <c r="F275" s="68"/>
      <c r="G275" s="68"/>
      <c r="H275" s="68"/>
      <c r="I275" s="166"/>
      <c r="J275" s="68"/>
      <c r="K275" s="68"/>
      <c r="L275" s="72"/>
    </row>
  </sheetData>
  <sheetProtection password="CC35" sheet="1" objects="1" scenarios="1" formatColumns="0" formatRows="0" autoFilter="0"/>
  <autoFilter ref="C83:K274"/>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10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125</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1226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ROUND(J79,2)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ROUND(SUM(BE79:BE104),2)</f>
        <v>0</v>
      </c>
      <c r="G30" s="47"/>
      <c r="H30" s="47"/>
      <c r="I30" s="158">
        <v>0.21</v>
      </c>
      <c r="J30" s="157">
        <f>ROUND(ROUND((SUM(BE79:BE104)),2)*I30,2)</f>
        <v>0</v>
      </c>
      <c r="K30" s="51"/>
    </row>
    <row r="31" spans="2:11" s="1" customFormat="1" ht="14.4" customHeight="1">
      <c r="B31" s="46"/>
      <c r="C31" s="47"/>
      <c r="D31" s="47"/>
      <c r="E31" s="55" t="s">
        <v>57</v>
      </c>
      <c r="F31" s="157">
        <f>ROUND(SUM(BF79:BF104),2)</f>
        <v>0</v>
      </c>
      <c r="G31" s="47"/>
      <c r="H31" s="47"/>
      <c r="I31" s="158">
        <v>0.15</v>
      </c>
      <c r="J31" s="157">
        <f>ROUND(ROUND((SUM(BF79:BF104)),2)*I31,2)</f>
        <v>0</v>
      </c>
      <c r="K31" s="51"/>
    </row>
    <row r="32" spans="2:11" s="1" customFormat="1" ht="14.4" customHeight="1" hidden="1">
      <c r="B32" s="46"/>
      <c r="C32" s="47"/>
      <c r="D32" s="47"/>
      <c r="E32" s="55" t="s">
        <v>58</v>
      </c>
      <c r="F32" s="157">
        <f>ROUND(SUM(BG79:BG104),2)</f>
        <v>0</v>
      </c>
      <c r="G32" s="47"/>
      <c r="H32" s="47"/>
      <c r="I32" s="158">
        <v>0.21</v>
      </c>
      <c r="J32" s="157">
        <v>0</v>
      </c>
      <c r="K32" s="51"/>
    </row>
    <row r="33" spans="2:11" s="1" customFormat="1" ht="14.4" customHeight="1" hidden="1">
      <c r="B33" s="46"/>
      <c r="C33" s="47"/>
      <c r="D33" s="47"/>
      <c r="E33" s="55" t="s">
        <v>59</v>
      </c>
      <c r="F33" s="157">
        <f>ROUND(SUM(BH79:BH104),2)</f>
        <v>0</v>
      </c>
      <c r="G33" s="47"/>
      <c r="H33" s="47"/>
      <c r="I33" s="158">
        <v>0.15</v>
      </c>
      <c r="J33" s="157">
        <v>0</v>
      </c>
      <c r="K33" s="51"/>
    </row>
    <row r="34" spans="2:11" s="1" customFormat="1" ht="14.4" customHeight="1" hidden="1">
      <c r="B34" s="46"/>
      <c r="C34" s="47"/>
      <c r="D34" s="47"/>
      <c r="E34" s="55" t="s">
        <v>60</v>
      </c>
      <c r="F34" s="157">
        <f>ROUND(SUM(BI79:BI104),2)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401 - Ochrana stávajících kabelových vedení</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J79</f>
        <v>0</v>
      </c>
      <c r="K56" s="51"/>
      <c r="AU56" s="23" t="s">
        <v>144</v>
      </c>
    </row>
    <row r="57" spans="2:11" s="7" customFormat="1" ht="24.95" customHeight="1">
      <c r="B57" s="177"/>
      <c r="C57" s="178"/>
      <c r="D57" s="179" t="s">
        <v>594</v>
      </c>
      <c r="E57" s="180"/>
      <c r="F57" s="180"/>
      <c r="G57" s="180"/>
      <c r="H57" s="180"/>
      <c r="I57" s="181"/>
      <c r="J57" s="182">
        <f>J80</f>
        <v>0</v>
      </c>
      <c r="K57" s="183"/>
    </row>
    <row r="58" spans="2:11" s="8" customFormat="1" ht="19.9" customHeight="1">
      <c r="B58" s="184"/>
      <c r="C58" s="185"/>
      <c r="D58" s="186" t="s">
        <v>1227</v>
      </c>
      <c r="E58" s="187"/>
      <c r="F58" s="187"/>
      <c r="G58" s="187"/>
      <c r="H58" s="187"/>
      <c r="I58" s="188"/>
      <c r="J58" s="189">
        <f>J81</f>
        <v>0</v>
      </c>
      <c r="K58" s="190"/>
    </row>
    <row r="59" spans="2:11" s="8" customFormat="1" ht="19.9" customHeight="1">
      <c r="B59" s="184"/>
      <c r="C59" s="185"/>
      <c r="D59" s="186" t="s">
        <v>1228</v>
      </c>
      <c r="E59" s="187"/>
      <c r="F59" s="187"/>
      <c r="G59" s="187"/>
      <c r="H59" s="187"/>
      <c r="I59" s="188"/>
      <c r="J59" s="189">
        <f>J88</f>
        <v>0</v>
      </c>
      <c r="K59" s="190"/>
    </row>
    <row r="60" spans="2:11" s="1" customFormat="1" ht="21.8" customHeight="1">
      <c r="B60" s="46"/>
      <c r="C60" s="47"/>
      <c r="D60" s="47"/>
      <c r="E60" s="47"/>
      <c r="F60" s="47"/>
      <c r="G60" s="47"/>
      <c r="H60" s="47"/>
      <c r="I60" s="144"/>
      <c r="J60" s="47"/>
      <c r="K60" s="51"/>
    </row>
    <row r="61" spans="2:11" s="1" customFormat="1" ht="6.95" customHeight="1">
      <c r="B61" s="67"/>
      <c r="C61" s="68"/>
      <c r="D61" s="68"/>
      <c r="E61" s="68"/>
      <c r="F61" s="68"/>
      <c r="G61" s="68"/>
      <c r="H61" s="68"/>
      <c r="I61" s="166"/>
      <c r="J61" s="68"/>
      <c r="K61" s="69"/>
    </row>
    <row r="65" spans="2:12" s="1" customFormat="1" ht="6.95" customHeight="1">
      <c r="B65" s="70"/>
      <c r="C65" s="71"/>
      <c r="D65" s="71"/>
      <c r="E65" s="71"/>
      <c r="F65" s="71"/>
      <c r="G65" s="71"/>
      <c r="H65" s="71"/>
      <c r="I65" s="169"/>
      <c r="J65" s="71"/>
      <c r="K65" s="71"/>
      <c r="L65" s="72"/>
    </row>
    <row r="66" spans="2:12" s="1" customFormat="1" ht="36.95" customHeight="1">
      <c r="B66" s="46"/>
      <c r="C66" s="73" t="s">
        <v>150</v>
      </c>
      <c r="D66" s="74"/>
      <c r="E66" s="74"/>
      <c r="F66" s="74"/>
      <c r="G66" s="74"/>
      <c r="H66" s="74"/>
      <c r="I66" s="191"/>
      <c r="J66" s="74"/>
      <c r="K66" s="74"/>
      <c r="L66" s="72"/>
    </row>
    <row r="67" spans="2:12" s="1" customFormat="1" ht="6.95" customHeight="1">
      <c r="B67" s="46"/>
      <c r="C67" s="74"/>
      <c r="D67" s="74"/>
      <c r="E67" s="74"/>
      <c r="F67" s="74"/>
      <c r="G67" s="74"/>
      <c r="H67" s="74"/>
      <c r="I67" s="191"/>
      <c r="J67" s="74"/>
      <c r="K67" s="74"/>
      <c r="L67" s="72"/>
    </row>
    <row r="68" spans="2:12" s="1" customFormat="1" ht="14.4" customHeight="1">
      <c r="B68" s="46"/>
      <c r="C68" s="76" t="s">
        <v>18</v>
      </c>
      <c r="D68" s="74"/>
      <c r="E68" s="74"/>
      <c r="F68" s="74"/>
      <c r="G68" s="74"/>
      <c r="H68" s="74"/>
      <c r="I68" s="191"/>
      <c r="J68" s="74"/>
      <c r="K68" s="74"/>
      <c r="L68" s="72"/>
    </row>
    <row r="69" spans="2:12" s="1" customFormat="1" ht="16.5" customHeight="1">
      <c r="B69" s="46"/>
      <c r="C69" s="74"/>
      <c r="D69" s="74"/>
      <c r="E69" s="192" t="str">
        <f>E7</f>
        <v>II/106 Hradišťko, rekonstrukce silnice</v>
      </c>
      <c r="F69" s="76"/>
      <c r="G69" s="76"/>
      <c r="H69" s="76"/>
      <c r="I69" s="191"/>
      <c r="J69" s="74"/>
      <c r="K69" s="74"/>
      <c r="L69" s="72"/>
    </row>
    <row r="70" spans="2:12" s="1" customFormat="1" ht="14.4" customHeight="1">
      <c r="B70" s="46"/>
      <c r="C70" s="76" t="s">
        <v>138</v>
      </c>
      <c r="D70" s="74"/>
      <c r="E70" s="74"/>
      <c r="F70" s="74"/>
      <c r="G70" s="74"/>
      <c r="H70" s="74"/>
      <c r="I70" s="191"/>
      <c r="J70" s="74"/>
      <c r="K70" s="74"/>
      <c r="L70" s="72"/>
    </row>
    <row r="71" spans="2:12" s="1" customFormat="1" ht="17.25" customHeight="1">
      <c r="B71" s="46"/>
      <c r="C71" s="74"/>
      <c r="D71" s="74"/>
      <c r="E71" s="82" t="str">
        <f>E9</f>
        <v>SO 401 - Ochrana stávajících kabelových vedení</v>
      </c>
      <c r="F71" s="74"/>
      <c r="G71" s="74"/>
      <c r="H71" s="74"/>
      <c r="I71" s="191"/>
      <c r="J71" s="74"/>
      <c r="K71" s="74"/>
      <c r="L71" s="72"/>
    </row>
    <row r="72" spans="2:12" s="1" customFormat="1" ht="6.95" customHeight="1">
      <c r="B72" s="46"/>
      <c r="C72" s="74"/>
      <c r="D72" s="74"/>
      <c r="E72" s="74"/>
      <c r="F72" s="74"/>
      <c r="G72" s="74"/>
      <c r="H72" s="74"/>
      <c r="I72" s="191"/>
      <c r="J72" s="74"/>
      <c r="K72" s="74"/>
      <c r="L72" s="72"/>
    </row>
    <row r="73" spans="2:12" s="1" customFormat="1" ht="18" customHeight="1">
      <c r="B73" s="46"/>
      <c r="C73" s="76" t="s">
        <v>26</v>
      </c>
      <c r="D73" s="74"/>
      <c r="E73" s="74"/>
      <c r="F73" s="193" t="str">
        <f>F12</f>
        <v>obec Hradištko</v>
      </c>
      <c r="G73" s="74"/>
      <c r="H73" s="74"/>
      <c r="I73" s="194" t="s">
        <v>28</v>
      </c>
      <c r="J73" s="85" t="str">
        <f>IF(J12="","",J12)</f>
        <v>15.8.2017</v>
      </c>
      <c r="K73" s="74"/>
      <c r="L73" s="72"/>
    </row>
    <row r="74" spans="2:12" s="1" customFormat="1" ht="6.95" customHeight="1">
      <c r="B74" s="46"/>
      <c r="C74" s="74"/>
      <c r="D74" s="74"/>
      <c r="E74" s="74"/>
      <c r="F74" s="74"/>
      <c r="G74" s="74"/>
      <c r="H74" s="74"/>
      <c r="I74" s="191"/>
      <c r="J74" s="74"/>
      <c r="K74" s="74"/>
      <c r="L74" s="72"/>
    </row>
    <row r="75" spans="2:12" s="1" customFormat="1" ht="13.5">
      <c r="B75" s="46"/>
      <c r="C75" s="76" t="s">
        <v>36</v>
      </c>
      <c r="D75" s="74"/>
      <c r="E75" s="74"/>
      <c r="F75" s="193" t="str">
        <f>E15</f>
        <v>Krajská správa a údržba silnic Středočeského kraje</v>
      </c>
      <c r="G75" s="74"/>
      <c r="H75" s="74"/>
      <c r="I75" s="194" t="s">
        <v>44</v>
      </c>
      <c r="J75" s="193" t="str">
        <f>E21</f>
        <v>METROPROJEKT Praha a.s.</v>
      </c>
      <c r="K75" s="74"/>
      <c r="L75" s="72"/>
    </row>
    <row r="76" spans="2:12" s="1" customFormat="1" ht="14.4" customHeight="1">
      <c r="B76" s="46"/>
      <c r="C76" s="76" t="s">
        <v>42</v>
      </c>
      <c r="D76" s="74"/>
      <c r="E76" s="74"/>
      <c r="F76" s="193" t="str">
        <f>IF(E18="","",E18)</f>
        <v/>
      </c>
      <c r="G76" s="74"/>
      <c r="H76" s="74"/>
      <c r="I76" s="191"/>
      <c r="J76" s="74"/>
      <c r="K76" s="74"/>
      <c r="L76" s="72"/>
    </row>
    <row r="77" spans="2:12" s="1" customFormat="1" ht="10.3" customHeight="1">
      <c r="B77" s="46"/>
      <c r="C77" s="74"/>
      <c r="D77" s="74"/>
      <c r="E77" s="74"/>
      <c r="F77" s="74"/>
      <c r="G77" s="74"/>
      <c r="H77" s="74"/>
      <c r="I77" s="191"/>
      <c r="J77" s="74"/>
      <c r="K77" s="74"/>
      <c r="L77" s="72"/>
    </row>
    <row r="78" spans="2:20" s="9" customFormat="1" ht="29.25" customHeight="1">
      <c r="B78" s="195"/>
      <c r="C78" s="196" t="s">
        <v>151</v>
      </c>
      <c r="D78" s="197" t="s">
        <v>70</v>
      </c>
      <c r="E78" s="197" t="s">
        <v>66</v>
      </c>
      <c r="F78" s="197" t="s">
        <v>152</v>
      </c>
      <c r="G78" s="197" t="s">
        <v>153</v>
      </c>
      <c r="H78" s="197" t="s">
        <v>154</v>
      </c>
      <c r="I78" s="198" t="s">
        <v>155</v>
      </c>
      <c r="J78" s="197" t="s">
        <v>142</v>
      </c>
      <c r="K78" s="199" t="s">
        <v>156</v>
      </c>
      <c r="L78" s="200"/>
      <c r="M78" s="102" t="s">
        <v>157</v>
      </c>
      <c r="N78" s="103" t="s">
        <v>55</v>
      </c>
      <c r="O78" s="103" t="s">
        <v>158</v>
      </c>
      <c r="P78" s="103" t="s">
        <v>159</v>
      </c>
      <c r="Q78" s="103" t="s">
        <v>160</v>
      </c>
      <c r="R78" s="103" t="s">
        <v>161</v>
      </c>
      <c r="S78" s="103" t="s">
        <v>162</v>
      </c>
      <c r="T78" s="104" t="s">
        <v>163</v>
      </c>
    </row>
    <row r="79" spans="2:63" s="1" customFormat="1" ht="29.25" customHeight="1">
      <c r="B79" s="46"/>
      <c r="C79" s="108" t="s">
        <v>143</v>
      </c>
      <c r="D79" s="74"/>
      <c r="E79" s="74"/>
      <c r="F79" s="74"/>
      <c r="G79" s="74"/>
      <c r="H79" s="74"/>
      <c r="I79" s="191"/>
      <c r="J79" s="201">
        <f>BK79</f>
        <v>0</v>
      </c>
      <c r="K79" s="74"/>
      <c r="L79" s="72"/>
      <c r="M79" s="105"/>
      <c r="N79" s="106"/>
      <c r="O79" s="106"/>
      <c r="P79" s="202">
        <f>P80</f>
        <v>0</v>
      </c>
      <c r="Q79" s="106"/>
      <c r="R79" s="202">
        <f>R80</f>
        <v>0</v>
      </c>
      <c r="S79" s="106"/>
      <c r="T79" s="203">
        <f>T80</f>
        <v>0</v>
      </c>
      <c r="AT79" s="23" t="s">
        <v>85</v>
      </c>
      <c r="AU79" s="23" t="s">
        <v>144</v>
      </c>
      <c r="BK79" s="204">
        <f>BK80</f>
        <v>0</v>
      </c>
    </row>
    <row r="80" spans="2:63" s="10" customFormat="1" ht="37.4" customHeight="1">
      <c r="B80" s="205"/>
      <c r="C80" s="206"/>
      <c r="D80" s="207" t="s">
        <v>85</v>
      </c>
      <c r="E80" s="208" t="s">
        <v>701</v>
      </c>
      <c r="F80" s="208" t="s">
        <v>702</v>
      </c>
      <c r="G80" s="206"/>
      <c r="H80" s="206"/>
      <c r="I80" s="209"/>
      <c r="J80" s="210">
        <f>BK80</f>
        <v>0</v>
      </c>
      <c r="K80" s="206"/>
      <c r="L80" s="211"/>
      <c r="M80" s="212"/>
      <c r="N80" s="213"/>
      <c r="O80" s="213"/>
      <c r="P80" s="214">
        <f>P81+P88</f>
        <v>0</v>
      </c>
      <c r="Q80" s="213"/>
      <c r="R80" s="214">
        <f>R81+R88</f>
        <v>0</v>
      </c>
      <c r="S80" s="213"/>
      <c r="T80" s="215">
        <f>T81+T88</f>
        <v>0</v>
      </c>
      <c r="AR80" s="216" t="s">
        <v>95</v>
      </c>
      <c r="AT80" s="217" t="s">
        <v>85</v>
      </c>
      <c r="AU80" s="217" t="s">
        <v>86</v>
      </c>
      <c r="AY80" s="216" t="s">
        <v>166</v>
      </c>
      <c r="BK80" s="218">
        <f>BK81+BK88</f>
        <v>0</v>
      </c>
    </row>
    <row r="81" spans="2:63" s="10" customFormat="1" ht="19.9" customHeight="1">
      <c r="B81" s="205"/>
      <c r="C81" s="206"/>
      <c r="D81" s="207" t="s">
        <v>85</v>
      </c>
      <c r="E81" s="219" t="s">
        <v>1229</v>
      </c>
      <c r="F81" s="219" t="s">
        <v>1230</v>
      </c>
      <c r="G81" s="206"/>
      <c r="H81" s="206"/>
      <c r="I81" s="209"/>
      <c r="J81" s="220">
        <f>BK81</f>
        <v>0</v>
      </c>
      <c r="K81" s="206"/>
      <c r="L81" s="211"/>
      <c r="M81" s="212"/>
      <c r="N81" s="213"/>
      <c r="O81" s="213"/>
      <c r="P81" s="214">
        <f>SUM(P82:P87)</f>
        <v>0</v>
      </c>
      <c r="Q81" s="213"/>
      <c r="R81" s="214">
        <f>SUM(R82:R87)</f>
        <v>0</v>
      </c>
      <c r="S81" s="213"/>
      <c r="T81" s="215">
        <f>SUM(T82:T87)</f>
        <v>0</v>
      </c>
      <c r="AR81" s="216" t="s">
        <v>25</v>
      </c>
      <c r="AT81" s="217" t="s">
        <v>85</v>
      </c>
      <c r="AU81" s="217" t="s">
        <v>25</v>
      </c>
      <c r="AY81" s="216" t="s">
        <v>166</v>
      </c>
      <c r="BK81" s="218">
        <f>SUM(BK82:BK87)</f>
        <v>0</v>
      </c>
    </row>
    <row r="82" spans="2:65" s="1" customFormat="1" ht="16.5" customHeight="1">
      <c r="B82" s="46"/>
      <c r="C82" s="221" t="s">
        <v>25</v>
      </c>
      <c r="D82" s="221" t="s">
        <v>168</v>
      </c>
      <c r="E82" s="222" t="s">
        <v>1231</v>
      </c>
      <c r="F82" s="223" t="s">
        <v>1232</v>
      </c>
      <c r="G82" s="224" t="s">
        <v>1233</v>
      </c>
      <c r="H82" s="225">
        <v>1</v>
      </c>
      <c r="I82" s="226"/>
      <c r="J82" s="227">
        <f>ROUND(I82*H82,2)</f>
        <v>0</v>
      </c>
      <c r="K82" s="223" t="s">
        <v>84</v>
      </c>
      <c r="L82" s="72"/>
      <c r="M82" s="228" t="s">
        <v>84</v>
      </c>
      <c r="N82" s="229" t="s">
        <v>56</v>
      </c>
      <c r="O82" s="47"/>
      <c r="P82" s="230">
        <f>O82*H82</f>
        <v>0</v>
      </c>
      <c r="Q82" s="230">
        <v>0</v>
      </c>
      <c r="R82" s="230">
        <f>Q82*H82</f>
        <v>0</v>
      </c>
      <c r="S82" s="230">
        <v>0</v>
      </c>
      <c r="T82" s="231">
        <f>S82*H82</f>
        <v>0</v>
      </c>
      <c r="AR82" s="23" t="s">
        <v>173</v>
      </c>
      <c r="AT82" s="23" t="s">
        <v>168</v>
      </c>
      <c r="AU82" s="23" t="s">
        <v>95</v>
      </c>
      <c r="AY82" s="23" t="s">
        <v>166</v>
      </c>
      <c r="BE82" s="232">
        <f>IF(N82="základní",J82,0)</f>
        <v>0</v>
      </c>
      <c r="BF82" s="232">
        <f>IF(N82="snížená",J82,0)</f>
        <v>0</v>
      </c>
      <c r="BG82" s="232">
        <f>IF(N82="zákl. přenesená",J82,0)</f>
        <v>0</v>
      </c>
      <c r="BH82" s="232">
        <f>IF(N82="sníž. přenesená",J82,0)</f>
        <v>0</v>
      </c>
      <c r="BI82" s="232">
        <f>IF(N82="nulová",J82,0)</f>
        <v>0</v>
      </c>
      <c r="BJ82" s="23" t="s">
        <v>25</v>
      </c>
      <c r="BK82" s="232">
        <f>ROUND(I82*H82,2)</f>
        <v>0</v>
      </c>
      <c r="BL82" s="23" t="s">
        <v>173</v>
      </c>
      <c r="BM82" s="23" t="s">
        <v>1234</v>
      </c>
    </row>
    <row r="83" spans="2:51" s="11" customFormat="1" ht="13.5">
      <c r="B83" s="236"/>
      <c r="C83" s="237"/>
      <c r="D83" s="233" t="s">
        <v>177</v>
      </c>
      <c r="E83" s="238" t="s">
        <v>84</v>
      </c>
      <c r="F83" s="239" t="s">
        <v>1235</v>
      </c>
      <c r="G83" s="237"/>
      <c r="H83" s="240">
        <v>1</v>
      </c>
      <c r="I83" s="241"/>
      <c r="J83" s="237"/>
      <c r="K83" s="237"/>
      <c r="L83" s="242"/>
      <c r="M83" s="243"/>
      <c r="N83" s="244"/>
      <c r="O83" s="244"/>
      <c r="P83" s="244"/>
      <c r="Q83" s="244"/>
      <c r="R83" s="244"/>
      <c r="S83" s="244"/>
      <c r="T83" s="245"/>
      <c r="AT83" s="246" t="s">
        <v>177</v>
      </c>
      <c r="AU83" s="246" t="s">
        <v>95</v>
      </c>
      <c r="AV83" s="11" t="s">
        <v>95</v>
      </c>
      <c r="AW83" s="11" t="s">
        <v>48</v>
      </c>
      <c r="AX83" s="11" t="s">
        <v>25</v>
      </c>
      <c r="AY83" s="246" t="s">
        <v>166</v>
      </c>
    </row>
    <row r="84" spans="2:65" s="1" customFormat="1" ht="16.5" customHeight="1">
      <c r="B84" s="46"/>
      <c r="C84" s="221" t="s">
        <v>95</v>
      </c>
      <c r="D84" s="221" t="s">
        <v>168</v>
      </c>
      <c r="E84" s="222" t="s">
        <v>1236</v>
      </c>
      <c r="F84" s="223" t="s">
        <v>1237</v>
      </c>
      <c r="G84" s="224" t="s">
        <v>1233</v>
      </c>
      <c r="H84" s="225">
        <v>1</v>
      </c>
      <c r="I84" s="226"/>
      <c r="J84" s="227">
        <f>ROUND(I84*H84,2)</f>
        <v>0</v>
      </c>
      <c r="K84" s="223" t="s">
        <v>84</v>
      </c>
      <c r="L84" s="72"/>
      <c r="M84" s="228" t="s">
        <v>84</v>
      </c>
      <c r="N84" s="229" t="s">
        <v>56</v>
      </c>
      <c r="O84" s="47"/>
      <c r="P84" s="230">
        <f>O84*H84</f>
        <v>0</v>
      </c>
      <c r="Q84" s="230">
        <v>0</v>
      </c>
      <c r="R84" s="230">
        <f>Q84*H84</f>
        <v>0</v>
      </c>
      <c r="S84" s="230">
        <v>0</v>
      </c>
      <c r="T84" s="231">
        <f>S84*H84</f>
        <v>0</v>
      </c>
      <c r="AR84" s="23" t="s">
        <v>173</v>
      </c>
      <c r="AT84" s="23" t="s">
        <v>168</v>
      </c>
      <c r="AU84" s="23" t="s">
        <v>95</v>
      </c>
      <c r="AY84" s="23" t="s">
        <v>166</v>
      </c>
      <c r="BE84" s="232">
        <f>IF(N84="základní",J84,0)</f>
        <v>0</v>
      </c>
      <c r="BF84" s="232">
        <f>IF(N84="snížená",J84,0)</f>
        <v>0</v>
      </c>
      <c r="BG84" s="232">
        <f>IF(N84="zákl. přenesená",J84,0)</f>
        <v>0</v>
      </c>
      <c r="BH84" s="232">
        <f>IF(N84="sníž. přenesená",J84,0)</f>
        <v>0</v>
      </c>
      <c r="BI84" s="232">
        <f>IF(N84="nulová",J84,0)</f>
        <v>0</v>
      </c>
      <c r="BJ84" s="23" t="s">
        <v>25</v>
      </c>
      <c r="BK84" s="232">
        <f>ROUND(I84*H84,2)</f>
        <v>0</v>
      </c>
      <c r="BL84" s="23" t="s">
        <v>173</v>
      </c>
      <c r="BM84" s="23" t="s">
        <v>1238</v>
      </c>
    </row>
    <row r="85" spans="2:51" s="11" customFormat="1" ht="13.5">
      <c r="B85" s="236"/>
      <c r="C85" s="237"/>
      <c r="D85" s="233" t="s">
        <v>177</v>
      </c>
      <c r="E85" s="238" t="s">
        <v>84</v>
      </c>
      <c r="F85" s="239" t="s">
        <v>1235</v>
      </c>
      <c r="G85" s="237"/>
      <c r="H85" s="240">
        <v>1</v>
      </c>
      <c r="I85" s="241"/>
      <c r="J85" s="237"/>
      <c r="K85" s="237"/>
      <c r="L85" s="242"/>
      <c r="M85" s="243"/>
      <c r="N85" s="244"/>
      <c r="O85" s="244"/>
      <c r="P85" s="244"/>
      <c r="Q85" s="244"/>
      <c r="R85" s="244"/>
      <c r="S85" s="244"/>
      <c r="T85" s="245"/>
      <c r="AT85" s="246" t="s">
        <v>177</v>
      </c>
      <c r="AU85" s="246" t="s">
        <v>95</v>
      </c>
      <c r="AV85" s="11" t="s">
        <v>95</v>
      </c>
      <c r="AW85" s="11" t="s">
        <v>48</v>
      </c>
      <c r="AX85" s="11" t="s">
        <v>25</v>
      </c>
      <c r="AY85" s="246" t="s">
        <v>166</v>
      </c>
    </row>
    <row r="86" spans="2:65" s="1" customFormat="1" ht="16.5" customHeight="1">
      <c r="B86" s="46"/>
      <c r="C86" s="221" t="s">
        <v>185</v>
      </c>
      <c r="D86" s="221" t="s">
        <v>168</v>
      </c>
      <c r="E86" s="222" t="s">
        <v>1239</v>
      </c>
      <c r="F86" s="223" t="s">
        <v>1240</v>
      </c>
      <c r="G86" s="224" t="s">
        <v>1241</v>
      </c>
      <c r="H86" s="225">
        <v>25</v>
      </c>
      <c r="I86" s="226"/>
      <c r="J86" s="227">
        <f>ROUND(I86*H86,2)</f>
        <v>0</v>
      </c>
      <c r="K86" s="223" t="s">
        <v>84</v>
      </c>
      <c r="L86" s="72"/>
      <c r="M86" s="228" t="s">
        <v>84</v>
      </c>
      <c r="N86" s="229" t="s">
        <v>56</v>
      </c>
      <c r="O86" s="47"/>
      <c r="P86" s="230">
        <f>O86*H86</f>
        <v>0</v>
      </c>
      <c r="Q86" s="230">
        <v>0</v>
      </c>
      <c r="R86" s="230">
        <f>Q86*H86</f>
        <v>0</v>
      </c>
      <c r="S86" s="230">
        <v>0</v>
      </c>
      <c r="T86" s="231">
        <f>S86*H86</f>
        <v>0</v>
      </c>
      <c r="AR86" s="23" t="s">
        <v>173</v>
      </c>
      <c r="AT86" s="23" t="s">
        <v>168</v>
      </c>
      <c r="AU86" s="23" t="s">
        <v>95</v>
      </c>
      <c r="AY86" s="23" t="s">
        <v>166</v>
      </c>
      <c r="BE86" s="232">
        <f>IF(N86="základní",J86,0)</f>
        <v>0</v>
      </c>
      <c r="BF86" s="232">
        <f>IF(N86="snížená",J86,0)</f>
        <v>0</v>
      </c>
      <c r="BG86" s="232">
        <f>IF(N86="zákl. přenesená",J86,0)</f>
        <v>0</v>
      </c>
      <c r="BH86" s="232">
        <f>IF(N86="sníž. přenesená",J86,0)</f>
        <v>0</v>
      </c>
      <c r="BI86" s="232">
        <f>IF(N86="nulová",J86,0)</f>
        <v>0</v>
      </c>
      <c r="BJ86" s="23" t="s">
        <v>25</v>
      </c>
      <c r="BK86" s="232">
        <f>ROUND(I86*H86,2)</f>
        <v>0</v>
      </c>
      <c r="BL86" s="23" t="s">
        <v>173</v>
      </c>
      <c r="BM86" s="23" t="s">
        <v>1242</v>
      </c>
    </row>
    <row r="87" spans="2:51" s="11" customFormat="1" ht="13.5">
      <c r="B87" s="236"/>
      <c r="C87" s="237"/>
      <c r="D87" s="233" t="s">
        <v>177</v>
      </c>
      <c r="E87" s="238" t="s">
        <v>84</v>
      </c>
      <c r="F87" s="239" t="s">
        <v>1243</v>
      </c>
      <c r="G87" s="237"/>
      <c r="H87" s="240">
        <v>25</v>
      </c>
      <c r="I87" s="241"/>
      <c r="J87" s="237"/>
      <c r="K87" s="237"/>
      <c r="L87" s="242"/>
      <c r="M87" s="243"/>
      <c r="N87" s="244"/>
      <c r="O87" s="244"/>
      <c r="P87" s="244"/>
      <c r="Q87" s="244"/>
      <c r="R87" s="244"/>
      <c r="S87" s="244"/>
      <c r="T87" s="245"/>
      <c r="AT87" s="246" t="s">
        <v>177</v>
      </c>
      <c r="AU87" s="246" t="s">
        <v>95</v>
      </c>
      <c r="AV87" s="11" t="s">
        <v>95</v>
      </c>
      <c r="AW87" s="11" t="s">
        <v>48</v>
      </c>
      <c r="AX87" s="11" t="s">
        <v>25</v>
      </c>
      <c r="AY87" s="246" t="s">
        <v>166</v>
      </c>
    </row>
    <row r="88" spans="2:63" s="10" customFormat="1" ht="29.85" customHeight="1">
      <c r="B88" s="205"/>
      <c r="C88" s="206"/>
      <c r="D88" s="207" t="s">
        <v>85</v>
      </c>
      <c r="E88" s="219" t="s">
        <v>1244</v>
      </c>
      <c r="F88" s="219" t="s">
        <v>1245</v>
      </c>
      <c r="G88" s="206"/>
      <c r="H88" s="206"/>
      <c r="I88" s="209"/>
      <c r="J88" s="220">
        <f>BK88</f>
        <v>0</v>
      </c>
      <c r="K88" s="206"/>
      <c r="L88" s="211"/>
      <c r="M88" s="212"/>
      <c r="N88" s="213"/>
      <c r="O88" s="213"/>
      <c r="P88" s="214">
        <f>SUM(P89:P104)</f>
        <v>0</v>
      </c>
      <c r="Q88" s="213"/>
      <c r="R88" s="214">
        <f>SUM(R89:R104)</f>
        <v>0</v>
      </c>
      <c r="S88" s="213"/>
      <c r="T88" s="215">
        <f>SUM(T89:T104)</f>
        <v>0</v>
      </c>
      <c r="AR88" s="216" t="s">
        <v>173</v>
      </c>
      <c r="AT88" s="217" t="s">
        <v>85</v>
      </c>
      <c r="AU88" s="217" t="s">
        <v>25</v>
      </c>
      <c r="AY88" s="216" t="s">
        <v>166</v>
      </c>
      <c r="BK88" s="218">
        <f>SUM(BK89:BK104)</f>
        <v>0</v>
      </c>
    </row>
    <row r="89" spans="2:65" s="1" customFormat="1" ht="16.5" customHeight="1">
      <c r="B89" s="46"/>
      <c r="C89" s="221" t="s">
        <v>173</v>
      </c>
      <c r="D89" s="221" t="s">
        <v>168</v>
      </c>
      <c r="E89" s="222" t="s">
        <v>1246</v>
      </c>
      <c r="F89" s="223" t="s">
        <v>1247</v>
      </c>
      <c r="G89" s="224" t="s">
        <v>1248</v>
      </c>
      <c r="H89" s="225">
        <v>20</v>
      </c>
      <c r="I89" s="226"/>
      <c r="J89" s="227">
        <f>ROUND(I89*H89,2)</f>
        <v>0</v>
      </c>
      <c r="K89" s="223" t="s">
        <v>84</v>
      </c>
      <c r="L89" s="72"/>
      <c r="M89" s="228" t="s">
        <v>84</v>
      </c>
      <c r="N89" s="229" t="s">
        <v>56</v>
      </c>
      <c r="O89" s="47"/>
      <c r="P89" s="230">
        <f>O89*H89</f>
        <v>0</v>
      </c>
      <c r="Q89" s="230">
        <v>0</v>
      </c>
      <c r="R89" s="230">
        <f>Q89*H89</f>
        <v>0</v>
      </c>
      <c r="S89" s="230">
        <v>0</v>
      </c>
      <c r="T89" s="231">
        <f>S89*H89</f>
        <v>0</v>
      </c>
      <c r="AR89" s="23" t="s">
        <v>1249</v>
      </c>
      <c r="AT89" s="23" t="s">
        <v>168</v>
      </c>
      <c r="AU89" s="23" t="s">
        <v>95</v>
      </c>
      <c r="AY89" s="23" t="s">
        <v>166</v>
      </c>
      <c r="BE89" s="232">
        <f>IF(N89="základní",J89,0)</f>
        <v>0</v>
      </c>
      <c r="BF89" s="232">
        <f>IF(N89="snížená",J89,0)</f>
        <v>0</v>
      </c>
      <c r="BG89" s="232">
        <f>IF(N89="zákl. přenesená",J89,0)</f>
        <v>0</v>
      </c>
      <c r="BH89" s="232">
        <f>IF(N89="sníž. přenesená",J89,0)</f>
        <v>0</v>
      </c>
      <c r="BI89" s="232">
        <f>IF(N89="nulová",J89,0)</f>
        <v>0</v>
      </c>
      <c r="BJ89" s="23" t="s">
        <v>25</v>
      </c>
      <c r="BK89" s="232">
        <f>ROUND(I89*H89,2)</f>
        <v>0</v>
      </c>
      <c r="BL89" s="23" t="s">
        <v>1249</v>
      </c>
      <c r="BM89" s="23" t="s">
        <v>1250</v>
      </c>
    </row>
    <row r="90" spans="2:51" s="11" customFormat="1" ht="13.5">
      <c r="B90" s="236"/>
      <c r="C90" s="237"/>
      <c r="D90" s="233" t="s">
        <v>177</v>
      </c>
      <c r="E90" s="238" t="s">
        <v>84</v>
      </c>
      <c r="F90" s="239" t="s">
        <v>1251</v>
      </c>
      <c r="G90" s="237"/>
      <c r="H90" s="240">
        <v>20</v>
      </c>
      <c r="I90" s="241"/>
      <c r="J90" s="237"/>
      <c r="K90" s="237"/>
      <c r="L90" s="242"/>
      <c r="M90" s="243"/>
      <c r="N90" s="244"/>
      <c r="O90" s="244"/>
      <c r="P90" s="244"/>
      <c r="Q90" s="244"/>
      <c r="R90" s="244"/>
      <c r="S90" s="244"/>
      <c r="T90" s="245"/>
      <c r="AT90" s="246" t="s">
        <v>177</v>
      </c>
      <c r="AU90" s="246" t="s">
        <v>95</v>
      </c>
      <c r="AV90" s="11" t="s">
        <v>95</v>
      </c>
      <c r="AW90" s="11" t="s">
        <v>48</v>
      </c>
      <c r="AX90" s="11" t="s">
        <v>25</v>
      </c>
      <c r="AY90" s="246" t="s">
        <v>166</v>
      </c>
    </row>
    <row r="91" spans="2:65" s="1" customFormat="1" ht="16.5" customHeight="1">
      <c r="B91" s="46"/>
      <c r="C91" s="221" t="s">
        <v>183</v>
      </c>
      <c r="D91" s="221" t="s">
        <v>168</v>
      </c>
      <c r="E91" s="222" t="s">
        <v>1252</v>
      </c>
      <c r="F91" s="223" t="s">
        <v>1253</v>
      </c>
      <c r="G91" s="224" t="s">
        <v>1254</v>
      </c>
      <c r="H91" s="225">
        <v>144</v>
      </c>
      <c r="I91" s="226"/>
      <c r="J91" s="227">
        <f>ROUND(I91*H91,2)</f>
        <v>0</v>
      </c>
      <c r="K91" s="223" t="s">
        <v>84</v>
      </c>
      <c r="L91" s="72"/>
      <c r="M91" s="228" t="s">
        <v>84</v>
      </c>
      <c r="N91" s="229" t="s">
        <v>56</v>
      </c>
      <c r="O91" s="47"/>
      <c r="P91" s="230">
        <f>O91*H91</f>
        <v>0</v>
      </c>
      <c r="Q91" s="230">
        <v>0</v>
      </c>
      <c r="R91" s="230">
        <f>Q91*H91</f>
        <v>0</v>
      </c>
      <c r="S91" s="230">
        <v>0</v>
      </c>
      <c r="T91" s="231">
        <f>S91*H91</f>
        <v>0</v>
      </c>
      <c r="AR91" s="23" t="s">
        <v>1249</v>
      </c>
      <c r="AT91" s="23" t="s">
        <v>168</v>
      </c>
      <c r="AU91" s="23" t="s">
        <v>95</v>
      </c>
      <c r="AY91" s="23" t="s">
        <v>166</v>
      </c>
      <c r="BE91" s="232">
        <f>IF(N91="základní",J91,0)</f>
        <v>0</v>
      </c>
      <c r="BF91" s="232">
        <f>IF(N91="snížená",J91,0)</f>
        <v>0</v>
      </c>
      <c r="BG91" s="232">
        <f>IF(N91="zákl. přenesená",J91,0)</f>
        <v>0</v>
      </c>
      <c r="BH91" s="232">
        <f>IF(N91="sníž. přenesená",J91,0)</f>
        <v>0</v>
      </c>
      <c r="BI91" s="232">
        <f>IF(N91="nulová",J91,0)</f>
        <v>0</v>
      </c>
      <c r="BJ91" s="23" t="s">
        <v>25</v>
      </c>
      <c r="BK91" s="232">
        <f>ROUND(I91*H91,2)</f>
        <v>0</v>
      </c>
      <c r="BL91" s="23" t="s">
        <v>1249</v>
      </c>
      <c r="BM91" s="23" t="s">
        <v>1255</v>
      </c>
    </row>
    <row r="92" spans="2:51" s="11" customFormat="1" ht="13.5">
      <c r="B92" s="236"/>
      <c r="C92" s="237"/>
      <c r="D92" s="233" t="s">
        <v>177</v>
      </c>
      <c r="E92" s="238" t="s">
        <v>84</v>
      </c>
      <c r="F92" s="239" t="s">
        <v>1256</v>
      </c>
      <c r="G92" s="237"/>
      <c r="H92" s="240">
        <v>144</v>
      </c>
      <c r="I92" s="241"/>
      <c r="J92" s="237"/>
      <c r="K92" s="237"/>
      <c r="L92" s="242"/>
      <c r="M92" s="243"/>
      <c r="N92" s="244"/>
      <c r="O92" s="244"/>
      <c r="P92" s="244"/>
      <c r="Q92" s="244"/>
      <c r="R92" s="244"/>
      <c r="S92" s="244"/>
      <c r="T92" s="245"/>
      <c r="AT92" s="246" t="s">
        <v>177</v>
      </c>
      <c r="AU92" s="246" t="s">
        <v>95</v>
      </c>
      <c r="AV92" s="11" t="s">
        <v>95</v>
      </c>
      <c r="AW92" s="11" t="s">
        <v>48</v>
      </c>
      <c r="AX92" s="11" t="s">
        <v>25</v>
      </c>
      <c r="AY92" s="246" t="s">
        <v>166</v>
      </c>
    </row>
    <row r="93" spans="2:65" s="1" customFormat="1" ht="16.5" customHeight="1">
      <c r="B93" s="46"/>
      <c r="C93" s="221" t="s">
        <v>206</v>
      </c>
      <c r="D93" s="221" t="s">
        <v>168</v>
      </c>
      <c r="E93" s="222" t="s">
        <v>1257</v>
      </c>
      <c r="F93" s="223" t="s">
        <v>1258</v>
      </c>
      <c r="G93" s="224" t="s">
        <v>1259</v>
      </c>
      <c r="H93" s="225">
        <v>1000</v>
      </c>
      <c r="I93" s="226"/>
      <c r="J93" s="227">
        <f>ROUND(I93*H93,2)</f>
        <v>0</v>
      </c>
      <c r="K93" s="223" t="s">
        <v>84</v>
      </c>
      <c r="L93" s="72"/>
      <c r="M93" s="228" t="s">
        <v>84</v>
      </c>
      <c r="N93" s="229" t="s">
        <v>56</v>
      </c>
      <c r="O93" s="47"/>
      <c r="P93" s="230">
        <f>O93*H93</f>
        <v>0</v>
      </c>
      <c r="Q93" s="230">
        <v>0</v>
      </c>
      <c r="R93" s="230">
        <f>Q93*H93</f>
        <v>0</v>
      </c>
      <c r="S93" s="230">
        <v>0</v>
      </c>
      <c r="T93" s="231">
        <f>S93*H93</f>
        <v>0</v>
      </c>
      <c r="AR93" s="23" t="s">
        <v>1249</v>
      </c>
      <c r="AT93" s="23" t="s">
        <v>168</v>
      </c>
      <c r="AU93" s="23" t="s">
        <v>95</v>
      </c>
      <c r="AY93" s="23" t="s">
        <v>166</v>
      </c>
      <c r="BE93" s="232">
        <f>IF(N93="základní",J93,0)</f>
        <v>0</v>
      </c>
      <c r="BF93" s="232">
        <f>IF(N93="snížená",J93,0)</f>
        <v>0</v>
      </c>
      <c r="BG93" s="232">
        <f>IF(N93="zákl. přenesená",J93,0)</f>
        <v>0</v>
      </c>
      <c r="BH93" s="232">
        <f>IF(N93="sníž. přenesená",J93,0)</f>
        <v>0</v>
      </c>
      <c r="BI93" s="232">
        <f>IF(N93="nulová",J93,0)</f>
        <v>0</v>
      </c>
      <c r="BJ93" s="23" t="s">
        <v>25</v>
      </c>
      <c r="BK93" s="232">
        <f>ROUND(I93*H93,2)</f>
        <v>0</v>
      </c>
      <c r="BL93" s="23" t="s">
        <v>1249</v>
      </c>
      <c r="BM93" s="23" t="s">
        <v>1260</v>
      </c>
    </row>
    <row r="94" spans="2:51" s="11" customFormat="1" ht="13.5">
      <c r="B94" s="236"/>
      <c r="C94" s="237"/>
      <c r="D94" s="233" t="s">
        <v>177</v>
      </c>
      <c r="E94" s="238" t="s">
        <v>84</v>
      </c>
      <c r="F94" s="239" t="s">
        <v>1261</v>
      </c>
      <c r="G94" s="237"/>
      <c r="H94" s="240">
        <v>1000</v>
      </c>
      <c r="I94" s="241"/>
      <c r="J94" s="237"/>
      <c r="K94" s="237"/>
      <c r="L94" s="242"/>
      <c r="M94" s="243"/>
      <c r="N94" s="244"/>
      <c r="O94" s="244"/>
      <c r="P94" s="244"/>
      <c r="Q94" s="244"/>
      <c r="R94" s="244"/>
      <c r="S94" s="244"/>
      <c r="T94" s="245"/>
      <c r="AT94" s="246" t="s">
        <v>177</v>
      </c>
      <c r="AU94" s="246" t="s">
        <v>95</v>
      </c>
      <c r="AV94" s="11" t="s">
        <v>95</v>
      </c>
      <c r="AW94" s="11" t="s">
        <v>48</v>
      </c>
      <c r="AX94" s="11" t="s">
        <v>25</v>
      </c>
      <c r="AY94" s="246" t="s">
        <v>166</v>
      </c>
    </row>
    <row r="95" spans="2:65" s="1" customFormat="1" ht="16.5" customHeight="1">
      <c r="B95" s="46"/>
      <c r="C95" s="221" t="s">
        <v>213</v>
      </c>
      <c r="D95" s="221" t="s">
        <v>168</v>
      </c>
      <c r="E95" s="222" t="s">
        <v>1262</v>
      </c>
      <c r="F95" s="223" t="s">
        <v>1263</v>
      </c>
      <c r="G95" s="224" t="s">
        <v>418</v>
      </c>
      <c r="H95" s="225">
        <v>750</v>
      </c>
      <c r="I95" s="226"/>
      <c r="J95" s="227">
        <f>ROUND(I95*H95,2)</f>
        <v>0</v>
      </c>
      <c r="K95" s="223" t="s">
        <v>84</v>
      </c>
      <c r="L95" s="72"/>
      <c r="M95" s="228" t="s">
        <v>84</v>
      </c>
      <c r="N95" s="229" t="s">
        <v>56</v>
      </c>
      <c r="O95" s="47"/>
      <c r="P95" s="230">
        <f>O95*H95</f>
        <v>0</v>
      </c>
      <c r="Q95" s="230">
        <v>0</v>
      </c>
      <c r="R95" s="230">
        <f>Q95*H95</f>
        <v>0</v>
      </c>
      <c r="S95" s="230">
        <v>0</v>
      </c>
      <c r="T95" s="231">
        <f>S95*H95</f>
        <v>0</v>
      </c>
      <c r="AR95" s="23" t="s">
        <v>1249</v>
      </c>
      <c r="AT95" s="23" t="s">
        <v>168</v>
      </c>
      <c r="AU95" s="23" t="s">
        <v>95</v>
      </c>
      <c r="AY95" s="23" t="s">
        <v>166</v>
      </c>
      <c r="BE95" s="232">
        <f>IF(N95="základní",J95,0)</f>
        <v>0</v>
      </c>
      <c r="BF95" s="232">
        <f>IF(N95="snížená",J95,0)</f>
        <v>0</v>
      </c>
      <c r="BG95" s="232">
        <f>IF(N95="zákl. přenesená",J95,0)</f>
        <v>0</v>
      </c>
      <c r="BH95" s="232">
        <f>IF(N95="sníž. přenesená",J95,0)</f>
        <v>0</v>
      </c>
      <c r="BI95" s="232">
        <f>IF(N95="nulová",J95,0)</f>
        <v>0</v>
      </c>
      <c r="BJ95" s="23" t="s">
        <v>25</v>
      </c>
      <c r="BK95" s="232">
        <f>ROUND(I95*H95,2)</f>
        <v>0</v>
      </c>
      <c r="BL95" s="23" t="s">
        <v>1249</v>
      </c>
      <c r="BM95" s="23" t="s">
        <v>1264</v>
      </c>
    </row>
    <row r="96" spans="2:51" s="11" customFormat="1" ht="13.5">
      <c r="B96" s="236"/>
      <c r="C96" s="237"/>
      <c r="D96" s="233" t="s">
        <v>177</v>
      </c>
      <c r="E96" s="238" t="s">
        <v>84</v>
      </c>
      <c r="F96" s="239" t="s">
        <v>1265</v>
      </c>
      <c r="G96" s="237"/>
      <c r="H96" s="240">
        <v>750</v>
      </c>
      <c r="I96" s="241"/>
      <c r="J96" s="237"/>
      <c r="K96" s="237"/>
      <c r="L96" s="242"/>
      <c r="M96" s="243"/>
      <c r="N96" s="244"/>
      <c r="O96" s="244"/>
      <c r="P96" s="244"/>
      <c r="Q96" s="244"/>
      <c r="R96" s="244"/>
      <c r="S96" s="244"/>
      <c r="T96" s="245"/>
      <c r="AT96" s="246" t="s">
        <v>177</v>
      </c>
      <c r="AU96" s="246" t="s">
        <v>95</v>
      </c>
      <c r="AV96" s="11" t="s">
        <v>95</v>
      </c>
      <c r="AW96" s="11" t="s">
        <v>48</v>
      </c>
      <c r="AX96" s="11" t="s">
        <v>25</v>
      </c>
      <c r="AY96" s="246" t="s">
        <v>166</v>
      </c>
    </row>
    <row r="97" spans="2:65" s="1" customFormat="1" ht="16.5" customHeight="1">
      <c r="B97" s="46"/>
      <c r="C97" s="221" t="s">
        <v>200</v>
      </c>
      <c r="D97" s="221" t="s">
        <v>168</v>
      </c>
      <c r="E97" s="222" t="s">
        <v>1266</v>
      </c>
      <c r="F97" s="223" t="s">
        <v>1267</v>
      </c>
      <c r="G97" s="224" t="s">
        <v>418</v>
      </c>
      <c r="H97" s="225">
        <v>50</v>
      </c>
      <c r="I97" s="226"/>
      <c r="J97" s="227">
        <f>ROUND(I97*H97,2)</f>
        <v>0</v>
      </c>
      <c r="K97" s="223" t="s">
        <v>84</v>
      </c>
      <c r="L97" s="72"/>
      <c r="M97" s="228" t="s">
        <v>84</v>
      </c>
      <c r="N97" s="229" t="s">
        <v>56</v>
      </c>
      <c r="O97" s="47"/>
      <c r="P97" s="230">
        <f>O97*H97</f>
        <v>0</v>
      </c>
      <c r="Q97" s="230">
        <v>0</v>
      </c>
      <c r="R97" s="230">
        <f>Q97*H97</f>
        <v>0</v>
      </c>
      <c r="S97" s="230">
        <v>0</v>
      </c>
      <c r="T97" s="231">
        <f>S97*H97</f>
        <v>0</v>
      </c>
      <c r="AR97" s="23" t="s">
        <v>1249</v>
      </c>
      <c r="AT97" s="23" t="s">
        <v>168</v>
      </c>
      <c r="AU97" s="23" t="s">
        <v>95</v>
      </c>
      <c r="AY97" s="23" t="s">
        <v>166</v>
      </c>
      <c r="BE97" s="232">
        <f>IF(N97="základní",J97,0)</f>
        <v>0</v>
      </c>
      <c r="BF97" s="232">
        <f>IF(N97="snížená",J97,0)</f>
        <v>0</v>
      </c>
      <c r="BG97" s="232">
        <f>IF(N97="zákl. přenesená",J97,0)</f>
        <v>0</v>
      </c>
      <c r="BH97" s="232">
        <f>IF(N97="sníž. přenesená",J97,0)</f>
        <v>0</v>
      </c>
      <c r="BI97" s="232">
        <f>IF(N97="nulová",J97,0)</f>
        <v>0</v>
      </c>
      <c r="BJ97" s="23" t="s">
        <v>25</v>
      </c>
      <c r="BK97" s="232">
        <f>ROUND(I97*H97,2)</f>
        <v>0</v>
      </c>
      <c r="BL97" s="23" t="s">
        <v>1249</v>
      </c>
      <c r="BM97" s="23" t="s">
        <v>1268</v>
      </c>
    </row>
    <row r="98" spans="2:51" s="11" customFormat="1" ht="13.5">
      <c r="B98" s="236"/>
      <c r="C98" s="237"/>
      <c r="D98" s="233" t="s">
        <v>177</v>
      </c>
      <c r="E98" s="238" t="s">
        <v>84</v>
      </c>
      <c r="F98" s="239" t="s">
        <v>1269</v>
      </c>
      <c r="G98" s="237"/>
      <c r="H98" s="240">
        <v>50</v>
      </c>
      <c r="I98" s="241"/>
      <c r="J98" s="237"/>
      <c r="K98" s="237"/>
      <c r="L98" s="242"/>
      <c r="M98" s="243"/>
      <c r="N98" s="244"/>
      <c r="O98" s="244"/>
      <c r="P98" s="244"/>
      <c r="Q98" s="244"/>
      <c r="R98" s="244"/>
      <c r="S98" s="244"/>
      <c r="T98" s="245"/>
      <c r="AT98" s="246" t="s">
        <v>177</v>
      </c>
      <c r="AU98" s="246" t="s">
        <v>95</v>
      </c>
      <c r="AV98" s="11" t="s">
        <v>95</v>
      </c>
      <c r="AW98" s="11" t="s">
        <v>48</v>
      </c>
      <c r="AX98" s="11" t="s">
        <v>25</v>
      </c>
      <c r="AY98" s="246" t="s">
        <v>166</v>
      </c>
    </row>
    <row r="99" spans="2:65" s="1" customFormat="1" ht="16.5" customHeight="1">
      <c r="B99" s="46"/>
      <c r="C99" s="221" t="s">
        <v>223</v>
      </c>
      <c r="D99" s="221" t="s">
        <v>168</v>
      </c>
      <c r="E99" s="222" t="s">
        <v>1270</v>
      </c>
      <c r="F99" s="223" t="s">
        <v>1271</v>
      </c>
      <c r="G99" s="224" t="s">
        <v>418</v>
      </c>
      <c r="H99" s="225">
        <v>100</v>
      </c>
      <c r="I99" s="226"/>
      <c r="J99" s="227">
        <f>ROUND(I99*H99,2)</f>
        <v>0</v>
      </c>
      <c r="K99" s="223" t="s">
        <v>84</v>
      </c>
      <c r="L99" s="72"/>
      <c r="M99" s="228" t="s">
        <v>84</v>
      </c>
      <c r="N99" s="229" t="s">
        <v>56</v>
      </c>
      <c r="O99" s="47"/>
      <c r="P99" s="230">
        <f>O99*H99</f>
        <v>0</v>
      </c>
      <c r="Q99" s="230">
        <v>0</v>
      </c>
      <c r="R99" s="230">
        <f>Q99*H99</f>
        <v>0</v>
      </c>
      <c r="S99" s="230">
        <v>0</v>
      </c>
      <c r="T99" s="231">
        <f>S99*H99</f>
        <v>0</v>
      </c>
      <c r="AR99" s="23" t="s">
        <v>1249</v>
      </c>
      <c r="AT99" s="23" t="s">
        <v>168</v>
      </c>
      <c r="AU99" s="23" t="s">
        <v>95</v>
      </c>
      <c r="AY99" s="23" t="s">
        <v>166</v>
      </c>
      <c r="BE99" s="232">
        <f>IF(N99="základní",J99,0)</f>
        <v>0</v>
      </c>
      <c r="BF99" s="232">
        <f>IF(N99="snížená",J99,0)</f>
        <v>0</v>
      </c>
      <c r="BG99" s="232">
        <f>IF(N99="zákl. přenesená",J99,0)</f>
        <v>0</v>
      </c>
      <c r="BH99" s="232">
        <f>IF(N99="sníž. přenesená",J99,0)</f>
        <v>0</v>
      </c>
      <c r="BI99" s="232">
        <f>IF(N99="nulová",J99,0)</f>
        <v>0</v>
      </c>
      <c r="BJ99" s="23" t="s">
        <v>25</v>
      </c>
      <c r="BK99" s="232">
        <f>ROUND(I99*H99,2)</f>
        <v>0</v>
      </c>
      <c r="BL99" s="23" t="s">
        <v>1249</v>
      </c>
      <c r="BM99" s="23" t="s">
        <v>1272</v>
      </c>
    </row>
    <row r="100" spans="2:51" s="11" customFormat="1" ht="13.5">
      <c r="B100" s="236"/>
      <c r="C100" s="237"/>
      <c r="D100" s="233" t="s">
        <v>177</v>
      </c>
      <c r="E100" s="238" t="s">
        <v>84</v>
      </c>
      <c r="F100" s="239" t="s">
        <v>1273</v>
      </c>
      <c r="G100" s="237"/>
      <c r="H100" s="240">
        <v>100</v>
      </c>
      <c r="I100" s="241"/>
      <c r="J100" s="237"/>
      <c r="K100" s="237"/>
      <c r="L100" s="242"/>
      <c r="M100" s="243"/>
      <c r="N100" s="244"/>
      <c r="O100" s="244"/>
      <c r="P100" s="244"/>
      <c r="Q100" s="244"/>
      <c r="R100" s="244"/>
      <c r="S100" s="244"/>
      <c r="T100" s="245"/>
      <c r="AT100" s="246" t="s">
        <v>177</v>
      </c>
      <c r="AU100" s="246" t="s">
        <v>95</v>
      </c>
      <c r="AV100" s="11" t="s">
        <v>95</v>
      </c>
      <c r="AW100" s="11" t="s">
        <v>48</v>
      </c>
      <c r="AX100" s="11" t="s">
        <v>25</v>
      </c>
      <c r="AY100" s="246" t="s">
        <v>166</v>
      </c>
    </row>
    <row r="101" spans="2:65" s="1" customFormat="1" ht="16.5" customHeight="1">
      <c r="B101" s="46"/>
      <c r="C101" s="221" t="s">
        <v>30</v>
      </c>
      <c r="D101" s="221" t="s">
        <v>168</v>
      </c>
      <c r="E101" s="222" t="s">
        <v>1274</v>
      </c>
      <c r="F101" s="223" t="s">
        <v>1275</v>
      </c>
      <c r="G101" s="224" t="s">
        <v>1276</v>
      </c>
      <c r="H101" s="225">
        <v>10</v>
      </c>
      <c r="I101" s="226"/>
      <c r="J101" s="227">
        <f>ROUND(I101*H101,2)</f>
        <v>0</v>
      </c>
      <c r="K101" s="223" t="s">
        <v>84</v>
      </c>
      <c r="L101" s="72"/>
      <c r="M101" s="228" t="s">
        <v>84</v>
      </c>
      <c r="N101" s="229" t="s">
        <v>56</v>
      </c>
      <c r="O101" s="47"/>
      <c r="P101" s="230">
        <f>O101*H101</f>
        <v>0</v>
      </c>
      <c r="Q101" s="230">
        <v>0</v>
      </c>
      <c r="R101" s="230">
        <f>Q101*H101</f>
        <v>0</v>
      </c>
      <c r="S101" s="230">
        <v>0</v>
      </c>
      <c r="T101" s="231">
        <f>S101*H101</f>
        <v>0</v>
      </c>
      <c r="AR101" s="23" t="s">
        <v>1249</v>
      </c>
      <c r="AT101" s="23" t="s">
        <v>168</v>
      </c>
      <c r="AU101" s="23" t="s">
        <v>95</v>
      </c>
      <c r="AY101" s="23" t="s">
        <v>166</v>
      </c>
      <c r="BE101" s="232">
        <f>IF(N101="základní",J101,0)</f>
        <v>0</v>
      </c>
      <c r="BF101" s="232">
        <f>IF(N101="snížená",J101,0)</f>
        <v>0</v>
      </c>
      <c r="BG101" s="232">
        <f>IF(N101="zákl. přenesená",J101,0)</f>
        <v>0</v>
      </c>
      <c r="BH101" s="232">
        <f>IF(N101="sníž. přenesená",J101,0)</f>
        <v>0</v>
      </c>
      <c r="BI101" s="232">
        <f>IF(N101="nulová",J101,0)</f>
        <v>0</v>
      </c>
      <c r="BJ101" s="23" t="s">
        <v>25</v>
      </c>
      <c r="BK101" s="232">
        <f>ROUND(I101*H101,2)</f>
        <v>0</v>
      </c>
      <c r="BL101" s="23" t="s">
        <v>1249</v>
      </c>
      <c r="BM101" s="23" t="s">
        <v>1277</v>
      </c>
    </row>
    <row r="102" spans="2:51" s="11" customFormat="1" ht="13.5">
      <c r="B102" s="236"/>
      <c r="C102" s="237"/>
      <c r="D102" s="233" t="s">
        <v>177</v>
      </c>
      <c r="E102" s="238" t="s">
        <v>84</v>
      </c>
      <c r="F102" s="239" t="s">
        <v>1278</v>
      </c>
      <c r="G102" s="237"/>
      <c r="H102" s="240">
        <v>10</v>
      </c>
      <c r="I102" s="241"/>
      <c r="J102" s="237"/>
      <c r="K102" s="237"/>
      <c r="L102" s="242"/>
      <c r="M102" s="243"/>
      <c r="N102" s="244"/>
      <c r="O102" s="244"/>
      <c r="P102" s="244"/>
      <c r="Q102" s="244"/>
      <c r="R102" s="244"/>
      <c r="S102" s="244"/>
      <c r="T102" s="245"/>
      <c r="AT102" s="246" t="s">
        <v>177</v>
      </c>
      <c r="AU102" s="246" t="s">
        <v>95</v>
      </c>
      <c r="AV102" s="11" t="s">
        <v>95</v>
      </c>
      <c r="AW102" s="11" t="s">
        <v>48</v>
      </c>
      <c r="AX102" s="11" t="s">
        <v>25</v>
      </c>
      <c r="AY102" s="246" t="s">
        <v>166</v>
      </c>
    </row>
    <row r="103" spans="2:65" s="1" customFormat="1" ht="16.5" customHeight="1">
      <c r="B103" s="46"/>
      <c r="C103" s="221" t="s">
        <v>235</v>
      </c>
      <c r="D103" s="221" t="s">
        <v>168</v>
      </c>
      <c r="E103" s="222" t="s">
        <v>1279</v>
      </c>
      <c r="F103" s="223" t="s">
        <v>1280</v>
      </c>
      <c r="G103" s="224" t="s">
        <v>1276</v>
      </c>
      <c r="H103" s="225">
        <v>10</v>
      </c>
      <c r="I103" s="226"/>
      <c r="J103" s="227">
        <f>ROUND(I103*H103,2)</f>
        <v>0</v>
      </c>
      <c r="K103" s="223" t="s">
        <v>84</v>
      </c>
      <c r="L103" s="72"/>
      <c r="M103" s="228" t="s">
        <v>84</v>
      </c>
      <c r="N103" s="229" t="s">
        <v>56</v>
      </c>
      <c r="O103" s="47"/>
      <c r="P103" s="230">
        <f>O103*H103</f>
        <v>0</v>
      </c>
      <c r="Q103" s="230">
        <v>0</v>
      </c>
      <c r="R103" s="230">
        <f>Q103*H103</f>
        <v>0</v>
      </c>
      <c r="S103" s="230">
        <v>0</v>
      </c>
      <c r="T103" s="231">
        <f>S103*H103</f>
        <v>0</v>
      </c>
      <c r="AR103" s="23" t="s">
        <v>1249</v>
      </c>
      <c r="AT103" s="23" t="s">
        <v>168</v>
      </c>
      <c r="AU103" s="23" t="s">
        <v>95</v>
      </c>
      <c r="AY103" s="23" t="s">
        <v>166</v>
      </c>
      <c r="BE103" s="232">
        <f>IF(N103="základní",J103,0)</f>
        <v>0</v>
      </c>
      <c r="BF103" s="232">
        <f>IF(N103="snížená",J103,0)</f>
        <v>0</v>
      </c>
      <c r="BG103" s="232">
        <f>IF(N103="zákl. přenesená",J103,0)</f>
        <v>0</v>
      </c>
      <c r="BH103" s="232">
        <f>IF(N103="sníž. přenesená",J103,0)</f>
        <v>0</v>
      </c>
      <c r="BI103" s="232">
        <f>IF(N103="nulová",J103,0)</f>
        <v>0</v>
      </c>
      <c r="BJ103" s="23" t="s">
        <v>25</v>
      </c>
      <c r="BK103" s="232">
        <f>ROUND(I103*H103,2)</f>
        <v>0</v>
      </c>
      <c r="BL103" s="23" t="s">
        <v>1249</v>
      </c>
      <c r="BM103" s="23" t="s">
        <v>1281</v>
      </c>
    </row>
    <row r="104" spans="2:51" s="11" customFormat="1" ht="13.5">
      <c r="B104" s="236"/>
      <c r="C104" s="237"/>
      <c r="D104" s="233" t="s">
        <v>177</v>
      </c>
      <c r="E104" s="238" t="s">
        <v>84</v>
      </c>
      <c r="F104" s="239" t="s">
        <v>1282</v>
      </c>
      <c r="G104" s="237"/>
      <c r="H104" s="240">
        <v>10</v>
      </c>
      <c r="I104" s="241"/>
      <c r="J104" s="237"/>
      <c r="K104" s="237"/>
      <c r="L104" s="242"/>
      <c r="M104" s="287"/>
      <c r="N104" s="288"/>
      <c r="O104" s="288"/>
      <c r="P104" s="288"/>
      <c r="Q104" s="288"/>
      <c r="R104" s="288"/>
      <c r="S104" s="288"/>
      <c r="T104" s="289"/>
      <c r="AT104" s="246" t="s">
        <v>177</v>
      </c>
      <c r="AU104" s="246" t="s">
        <v>95</v>
      </c>
      <c r="AV104" s="11" t="s">
        <v>95</v>
      </c>
      <c r="AW104" s="11" t="s">
        <v>48</v>
      </c>
      <c r="AX104" s="11" t="s">
        <v>25</v>
      </c>
      <c r="AY104" s="246" t="s">
        <v>166</v>
      </c>
    </row>
    <row r="105" spans="2:12" s="1" customFormat="1" ht="6.95" customHeight="1">
      <c r="B105" s="67"/>
      <c r="C105" s="68"/>
      <c r="D105" s="68"/>
      <c r="E105" s="68"/>
      <c r="F105" s="68"/>
      <c r="G105" s="68"/>
      <c r="H105" s="68"/>
      <c r="I105" s="166"/>
      <c r="J105" s="68"/>
      <c r="K105" s="68"/>
      <c r="L105" s="72"/>
    </row>
  </sheetData>
  <sheetProtection password="CC35" sheet="1" objects="1" scenarios="1" formatColumns="0" formatRows="0" autoFilter="0"/>
  <autoFilter ref="C78:K104"/>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128</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1283</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ROUND(J78,2)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ROUND(SUM(BE78:BE98),2)</f>
        <v>0</v>
      </c>
      <c r="G30" s="47"/>
      <c r="H30" s="47"/>
      <c r="I30" s="158">
        <v>0.21</v>
      </c>
      <c r="J30" s="157">
        <f>ROUND(ROUND((SUM(BE78:BE98)),2)*I30,2)</f>
        <v>0</v>
      </c>
      <c r="K30" s="51"/>
    </row>
    <row r="31" spans="2:11" s="1" customFormat="1" ht="14.4" customHeight="1">
      <c r="B31" s="46"/>
      <c r="C31" s="47"/>
      <c r="D31" s="47"/>
      <c r="E31" s="55" t="s">
        <v>57</v>
      </c>
      <c r="F31" s="157">
        <f>ROUND(SUM(BF78:BF98),2)</f>
        <v>0</v>
      </c>
      <c r="G31" s="47"/>
      <c r="H31" s="47"/>
      <c r="I31" s="158">
        <v>0.15</v>
      </c>
      <c r="J31" s="157">
        <f>ROUND(ROUND((SUM(BF78:BF98)),2)*I31,2)</f>
        <v>0</v>
      </c>
      <c r="K31" s="51"/>
    </row>
    <row r="32" spans="2:11" s="1" customFormat="1" ht="14.4" customHeight="1" hidden="1">
      <c r="B32" s="46"/>
      <c r="C32" s="47"/>
      <c r="D32" s="47"/>
      <c r="E32" s="55" t="s">
        <v>58</v>
      </c>
      <c r="F32" s="157">
        <f>ROUND(SUM(BG78:BG98),2)</f>
        <v>0</v>
      </c>
      <c r="G32" s="47"/>
      <c r="H32" s="47"/>
      <c r="I32" s="158">
        <v>0.21</v>
      </c>
      <c r="J32" s="157">
        <v>0</v>
      </c>
      <c r="K32" s="51"/>
    </row>
    <row r="33" spans="2:11" s="1" customFormat="1" ht="14.4" customHeight="1" hidden="1">
      <c r="B33" s="46"/>
      <c r="C33" s="47"/>
      <c r="D33" s="47"/>
      <c r="E33" s="55" t="s">
        <v>59</v>
      </c>
      <c r="F33" s="157">
        <f>ROUND(SUM(BH78:BH98),2)</f>
        <v>0</v>
      </c>
      <c r="G33" s="47"/>
      <c r="H33" s="47"/>
      <c r="I33" s="158">
        <v>0.15</v>
      </c>
      <c r="J33" s="157">
        <v>0</v>
      </c>
      <c r="K33" s="51"/>
    </row>
    <row r="34" spans="2:11" s="1" customFormat="1" ht="14.4" customHeight="1" hidden="1">
      <c r="B34" s="46"/>
      <c r="C34" s="47"/>
      <c r="D34" s="47"/>
      <c r="E34" s="55" t="s">
        <v>60</v>
      </c>
      <c r="F34" s="157">
        <f>ROUND(SUM(BI78:BI98),2)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402 - Provizorní SSZ</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J78</f>
        <v>0</v>
      </c>
      <c r="K56" s="51"/>
      <c r="AU56" s="23" t="s">
        <v>144</v>
      </c>
    </row>
    <row r="57" spans="2:11" s="7" customFormat="1" ht="24.95" customHeight="1">
      <c r="B57" s="177"/>
      <c r="C57" s="178"/>
      <c r="D57" s="179" t="s">
        <v>145</v>
      </c>
      <c r="E57" s="180"/>
      <c r="F57" s="180"/>
      <c r="G57" s="180"/>
      <c r="H57" s="180"/>
      <c r="I57" s="181"/>
      <c r="J57" s="182">
        <f>J79</f>
        <v>0</v>
      </c>
      <c r="K57" s="183"/>
    </row>
    <row r="58" spans="2:11" s="8" customFormat="1" ht="19.9" customHeight="1">
      <c r="B58" s="184"/>
      <c r="C58" s="185"/>
      <c r="D58" s="186" t="s">
        <v>270</v>
      </c>
      <c r="E58" s="187"/>
      <c r="F58" s="187"/>
      <c r="G58" s="187"/>
      <c r="H58" s="187"/>
      <c r="I58" s="188"/>
      <c r="J58" s="189">
        <f>J80</f>
        <v>0</v>
      </c>
      <c r="K58" s="190"/>
    </row>
    <row r="59" spans="2:11" s="1" customFormat="1" ht="21.8" customHeight="1">
      <c r="B59" s="46"/>
      <c r="C59" s="47"/>
      <c r="D59" s="47"/>
      <c r="E59" s="47"/>
      <c r="F59" s="47"/>
      <c r="G59" s="47"/>
      <c r="H59" s="47"/>
      <c r="I59" s="144"/>
      <c r="J59" s="47"/>
      <c r="K59" s="51"/>
    </row>
    <row r="60" spans="2:11" s="1" customFormat="1" ht="6.95" customHeight="1">
      <c r="B60" s="67"/>
      <c r="C60" s="68"/>
      <c r="D60" s="68"/>
      <c r="E60" s="68"/>
      <c r="F60" s="68"/>
      <c r="G60" s="68"/>
      <c r="H60" s="68"/>
      <c r="I60" s="166"/>
      <c r="J60" s="68"/>
      <c r="K60" s="69"/>
    </row>
    <row r="64" spans="2:12" s="1" customFormat="1" ht="6.95" customHeight="1">
      <c r="B64" s="70"/>
      <c r="C64" s="71"/>
      <c r="D64" s="71"/>
      <c r="E64" s="71"/>
      <c r="F64" s="71"/>
      <c r="G64" s="71"/>
      <c r="H64" s="71"/>
      <c r="I64" s="169"/>
      <c r="J64" s="71"/>
      <c r="K64" s="71"/>
      <c r="L64" s="72"/>
    </row>
    <row r="65" spans="2:12" s="1" customFormat="1" ht="36.95" customHeight="1">
      <c r="B65" s="46"/>
      <c r="C65" s="73" t="s">
        <v>150</v>
      </c>
      <c r="D65" s="74"/>
      <c r="E65" s="74"/>
      <c r="F65" s="74"/>
      <c r="G65" s="74"/>
      <c r="H65" s="74"/>
      <c r="I65" s="191"/>
      <c r="J65" s="74"/>
      <c r="K65" s="74"/>
      <c r="L65" s="72"/>
    </row>
    <row r="66" spans="2:12" s="1" customFormat="1" ht="6.95" customHeight="1">
      <c r="B66" s="46"/>
      <c r="C66" s="74"/>
      <c r="D66" s="74"/>
      <c r="E66" s="74"/>
      <c r="F66" s="74"/>
      <c r="G66" s="74"/>
      <c r="H66" s="74"/>
      <c r="I66" s="191"/>
      <c r="J66" s="74"/>
      <c r="K66" s="74"/>
      <c r="L66" s="72"/>
    </row>
    <row r="67" spans="2:12" s="1" customFormat="1" ht="14.4" customHeight="1">
      <c r="B67" s="46"/>
      <c r="C67" s="76" t="s">
        <v>18</v>
      </c>
      <c r="D67" s="74"/>
      <c r="E67" s="74"/>
      <c r="F67" s="74"/>
      <c r="G67" s="74"/>
      <c r="H67" s="74"/>
      <c r="I67" s="191"/>
      <c r="J67" s="74"/>
      <c r="K67" s="74"/>
      <c r="L67" s="72"/>
    </row>
    <row r="68" spans="2:12" s="1" customFormat="1" ht="16.5" customHeight="1">
      <c r="B68" s="46"/>
      <c r="C68" s="74"/>
      <c r="D68" s="74"/>
      <c r="E68" s="192" t="str">
        <f>E7</f>
        <v>II/106 Hradišťko, rekonstrukce silnice</v>
      </c>
      <c r="F68" s="76"/>
      <c r="G68" s="76"/>
      <c r="H68" s="76"/>
      <c r="I68" s="191"/>
      <c r="J68" s="74"/>
      <c r="K68" s="74"/>
      <c r="L68" s="72"/>
    </row>
    <row r="69" spans="2:12" s="1" customFormat="1" ht="14.4" customHeight="1">
      <c r="B69" s="46"/>
      <c r="C69" s="76" t="s">
        <v>138</v>
      </c>
      <c r="D69" s="74"/>
      <c r="E69" s="74"/>
      <c r="F69" s="74"/>
      <c r="G69" s="74"/>
      <c r="H69" s="74"/>
      <c r="I69" s="191"/>
      <c r="J69" s="74"/>
      <c r="K69" s="74"/>
      <c r="L69" s="72"/>
    </row>
    <row r="70" spans="2:12" s="1" customFormat="1" ht="17.25" customHeight="1">
      <c r="B70" s="46"/>
      <c r="C70" s="74"/>
      <c r="D70" s="74"/>
      <c r="E70" s="82" t="str">
        <f>E9</f>
        <v>SO 402 - Provizorní SSZ</v>
      </c>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8" customHeight="1">
      <c r="B72" s="46"/>
      <c r="C72" s="76" t="s">
        <v>26</v>
      </c>
      <c r="D72" s="74"/>
      <c r="E72" s="74"/>
      <c r="F72" s="193" t="str">
        <f>F12</f>
        <v>obec Hradištko</v>
      </c>
      <c r="G72" s="74"/>
      <c r="H72" s="74"/>
      <c r="I72" s="194" t="s">
        <v>28</v>
      </c>
      <c r="J72" s="85" t="str">
        <f>IF(J12="","",J12)</f>
        <v>15.8.2017</v>
      </c>
      <c r="K72" s="74"/>
      <c r="L72" s="72"/>
    </row>
    <row r="73" spans="2:12" s="1" customFormat="1" ht="6.95" customHeight="1">
      <c r="B73" s="46"/>
      <c r="C73" s="74"/>
      <c r="D73" s="74"/>
      <c r="E73" s="74"/>
      <c r="F73" s="74"/>
      <c r="G73" s="74"/>
      <c r="H73" s="74"/>
      <c r="I73" s="191"/>
      <c r="J73" s="74"/>
      <c r="K73" s="74"/>
      <c r="L73" s="72"/>
    </row>
    <row r="74" spans="2:12" s="1" customFormat="1" ht="13.5">
      <c r="B74" s="46"/>
      <c r="C74" s="76" t="s">
        <v>36</v>
      </c>
      <c r="D74" s="74"/>
      <c r="E74" s="74"/>
      <c r="F74" s="193" t="str">
        <f>E15</f>
        <v>Krajská správa a údržba silnic Středočeského kraje</v>
      </c>
      <c r="G74" s="74"/>
      <c r="H74" s="74"/>
      <c r="I74" s="194" t="s">
        <v>44</v>
      </c>
      <c r="J74" s="193" t="str">
        <f>E21</f>
        <v>METROPROJEKT Praha a.s.</v>
      </c>
      <c r="K74" s="74"/>
      <c r="L74" s="72"/>
    </row>
    <row r="75" spans="2:12" s="1" customFormat="1" ht="14.4" customHeight="1">
      <c r="B75" s="46"/>
      <c r="C75" s="76" t="s">
        <v>42</v>
      </c>
      <c r="D75" s="74"/>
      <c r="E75" s="74"/>
      <c r="F75" s="193" t="str">
        <f>IF(E18="","",E18)</f>
        <v/>
      </c>
      <c r="G75" s="74"/>
      <c r="H75" s="74"/>
      <c r="I75" s="191"/>
      <c r="J75" s="74"/>
      <c r="K75" s="74"/>
      <c r="L75" s="72"/>
    </row>
    <row r="76" spans="2:12" s="1" customFormat="1" ht="10.3" customHeight="1">
      <c r="B76" s="46"/>
      <c r="C76" s="74"/>
      <c r="D76" s="74"/>
      <c r="E76" s="74"/>
      <c r="F76" s="74"/>
      <c r="G76" s="74"/>
      <c r="H76" s="74"/>
      <c r="I76" s="191"/>
      <c r="J76" s="74"/>
      <c r="K76" s="74"/>
      <c r="L76" s="72"/>
    </row>
    <row r="77" spans="2:20" s="9" customFormat="1" ht="29.25" customHeight="1">
      <c r="B77" s="195"/>
      <c r="C77" s="196" t="s">
        <v>151</v>
      </c>
      <c r="D77" s="197" t="s">
        <v>70</v>
      </c>
      <c r="E77" s="197" t="s">
        <v>66</v>
      </c>
      <c r="F77" s="197" t="s">
        <v>152</v>
      </c>
      <c r="G77" s="197" t="s">
        <v>153</v>
      </c>
      <c r="H77" s="197" t="s">
        <v>154</v>
      </c>
      <c r="I77" s="198" t="s">
        <v>155</v>
      </c>
      <c r="J77" s="197" t="s">
        <v>142</v>
      </c>
      <c r="K77" s="199" t="s">
        <v>156</v>
      </c>
      <c r="L77" s="200"/>
      <c r="M77" s="102" t="s">
        <v>157</v>
      </c>
      <c r="N77" s="103" t="s">
        <v>55</v>
      </c>
      <c r="O77" s="103" t="s">
        <v>158</v>
      </c>
      <c r="P77" s="103" t="s">
        <v>159</v>
      </c>
      <c r="Q77" s="103" t="s">
        <v>160</v>
      </c>
      <c r="R77" s="103" t="s">
        <v>161</v>
      </c>
      <c r="S77" s="103" t="s">
        <v>162</v>
      </c>
      <c r="T77" s="104" t="s">
        <v>163</v>
      </c>
    </row>
    <row r="78" spans="2:63" s="1" customFormat="1" ht="29.25" customHeight="1">
      <c r="B78" s="46"/>
      <c r="C78" s="108" t="s">
        <v>143</v>
      </c>
      <c r="D78" s="74"/>
      <c r="E78" s="74"/>
      <c r="F78" s="74"/>
      <c r="G78" s="74"/>
      <c r="H78" s="74"/>
      <c r="I78" s="191"/>
      <c r="J78" s="201">
        <f>BK78</f>
        <v>0</v>
      </c>
      <c r="K78" s="74"/>
      <c r="L78" s="72"/>
      <c r="M78" s="105"/>
      <c r="N78" s="106"/>
      <c r="O78" s="106"/>
      <c r="P78" s="202">
        <f>P79</f>
        <v>0</v>
      </c>
      <c r="Q78" s="106"/>
      <c r="R78" s="202">
        <f>R79</f>
        <v>0</v>
      </c>
      <c r="S78" s="106"/>
      <c r="T78" s="203">
        <f>T79</f>
        <v>0</v>
      </c>
      <c r="AT78" s="23" t="s">
        <v>85</v>
      </c>
      <c r="AU78" s="23" t="s">
        <v>144</v>
      </c>
      <c r="BK78" s="204">
        <f>BK79</f>
        <v>0</v>
      </c>
    </row>
    <row r="79" spans="2:63" s="10" customFormat="1" ht="37.4" customHeight="1">
      <c r="B79" s="205"/>
      <c r="C79" s="206"/>
      <c r="D79" s="207" t="s">
        <v>85</v>
      </c>
      <c r="E79" s="208" t="s">
        <v>164</v>
      </c>
      <c r="F79" s="208" t="s">
        <v>165</v>
      </c>
      <c r="G79" s="206"/>
      <c r="H79" s="206"/>
      <c r="I79" s="209"/>
      <c r="J79" s="210">
        <f>BK79</f>
        <v>0</v>
      </c>
      <c r="K79" s="206"/>
      <c r="L79" s="211"/>
      <c r="M79" s="212"/>
      <c r="N79" s="213"/>
      <c r="O79" s="213"/>
      <c r="P79" s="214">
        <f>P80</f>
        <v>0</v>
      </c>
      <c r="Q79" s="213"/>
      <c r="R79" s="214">
        <f>R80</f>
        <v>0</v>
      </c>
      <c r="S79" s="213"/>
      <c r="T79" s="215">
        <f>T80</f>
        <v>0</v>
      </c>
      <c r="AR79" s="216" t="s">
        <v>25</v>
      </c>
      <c r="AT79" s="217" t="s">
        <v>85</v>
      </c>
      <c r="AU79" s="217" t="s">
        <v>86</v>
      </c>
      <c r="AY79" s="216" t="s">
        <v>166</v>
      </c>
      <c r="BK79" s="218">
        <f>BK80</f>
        <v>0</v>
      </c>
    </row>
    <row r="80" spans="2:63" s="10" customFormat="1" ht="19.9" customHeight="1">
      <c r="B80" s="205"/>
      <c r="C80" s="206"/>
      <c r="D80" s="207" t="s">
        <v>85</v>
      </c>
      <c r="E80" s="219" t="s">
        <v>223</v>
      </c>
      <c r="F80" s="219" t="s">
        <v>503</v>
      </c>
      <c r="G80" s="206"/>
      <c r="H80" s="206"/>
      <c r="I80" s="209"/>
      <c r="J80" s="220">
        <f>BK80</f>
        <v>0</v>
      </c>
      <c r="K80" s="206"/>
      <c r="L80" s="211"/>
      <c r="M80" s="212"/>
      <c r="N80" s="213"/>
      <c r="O80" s="213"/>
      <c r="P80" s="214">
        <f>SUM(P81:P98)</f>
        <v>0</v>
      </c>
      <c r="Q80" s="213"/>
      <c r="R80" s="214">
        <f>SUM(R81:R98)</f>
        <v>0</v>
      </c>
      <c r="S80" s="213"/>
      <c r="T80" s="215">
        <f>SUM(T81:T98)</f>
        <v>0</v>
      </c>
      <c r="AR80" s="216" t="s">
        <v>25</v>
      </c>
      <c r="AT80" s="217" t="s">
        <v>85</v>
      </c>
      <c r="AU80" s="217" t="s">
        <v>25</v>
      </c>
      <c r="AY80" s="216" t="s">
        <v>166</v>
      </c>
      <c r="BK80" s="218">
        <f>SUM(BK81:BK98)</f>
        <v>0</v>
      </c>
    </row>
    <row r="81" spans="2:65" s="1" customFormat="1" ht="25.5" customHeight="1">
      <c r="B81" s="46"/>
      <c r="C81" s="221" t="s">
        <v>25</v>
      </c>
      <c r="D81" s="221" t="s">
        <v>168</v>
      </c>
      <c r="E81" s="222" t="s">
        <v>1284</v>
      </c>
      <c r="F81" s="223" t="s">
        <v>1285</v>
      </c>
      <c r="G81" s="224" t="s">
        <v>242</v>
      </c>
      <c r="H81" s="225">
        <v>1</v>
      </c>
      <c r="I81" s="226"/>
      <c r="J81" s="227">
        <f>ROUND(I81*H81,2)</f>
        <v>0</v>
      </c>
      <c r="K81" s="223" t="s">
        <v>172</v>
      </c>
      <c r="L81" s="72"/>
      <c r="M81" s="228" t="s">
        <v>84</v>
      </c>
      <c r="N81" s="229" t="s">
        <v>56</v>
      </c>
      <c r="O81" s="47"/>
      <c r="P81" s="230">
        <f>O81*H81</f>
        <v>0</v>
      </c>
      <c r="Q81" s="230">
        <v>0</v>
      </c>
      <c r="R81" s="230">
        <f>Q81*H81</f>
        <v>0</v>
      </c>
      <c r="S81" s="230">
        <v>0</v>
      </c>
      <c r="T81" s="231">
        <f>S81*H81</f>
        <v>0</v>
      </c>
      <c r="AR81" s="23" t="s">
        <v>173</v>
      </c>
      <c r="AT81" s="23" t="s">
        <v>168</v>
      </c>
      <c r="AU81" s="23" t="s">
        <v>95</v>
      </c>
      <c r="AY81" s="23" t="s">
        <v>166</v>
      </c>
      <c r="BE81" s="232">
        <f>IF(N81="základní",J81,0)</f>
        <v>0</v>
      </c>
      <c r="BF81" s="232">
        <f>IF(N81="snížená",J81,0)</f>
        <v>0</v>
      </c>
      <c r="BG81" s="232">
        <f>IF(N81="zákl. přenesená",J81,0)</f>
        <v>0</v>
      </c>
      <c r="BH81" s="232">
        <f>IF(N81="sníž. přenesená",J81,0)</f>
        <v>0</v>
      </c>
      <c r="BI81" s="232">
        <f>IF(N81="nulová",J81,0)</f>
        <v>0</v>
      </c>
      <c r="BJ81" s="23" t="s">
        <v>25</v>
      </c>
      <c r="BK81" s="232">
        <f>ROUND(I81*H81,2)</f>
        <v>0</v>
      </c>
      <c r="BL81" s="23" t="s">
        <v>173</v>
      </c>
      <c r="BM81" s="23" t="s">
        <v>1286</v>
      </c>
    </row>
    <row r="82" spans="2:47" s="1" customFormat="1" ht="13.5">
      <c r="B82" s="46"/>
      <c r="C82" s="74"/>
      <c r="D82" s="233" t="s">
        <v>175</v>
      </c>
      <c r="E82" s="74"/>
      <c r="F82" s="234" t="s">
        <v>1287</v>
      </c>
      <c r="G82" s="74"/>
      <c r="H82" s="74"/>
      <c r="I82" s="191"/>
      <c r="J82" s="74"/>
      <c r="K82" s="74"/>
      <c r="L82" s="72"/>
      <c r="M82" s="235"/>
      <c r="N82" s="47"/>
      <c r="O82" s="47"/>
      <c r="P82" s="47"/>
      <c r="Q82" s="47"/>
      <c r="R82" s="47"/>
      <c r="S82" s="47"/>
      <c r="T82" s="95"/>
      <c r="AT82" s="23" t="s">
        <v>175</v>
      </c>
      <c r="AU82" s="23" t="s">
        <v>95</v>
      </c>
    </row>
    <row r="83" spans="2:51" s="11" customFormat="1" ht="13.5">
      <c r="B83" s="236"/>
      <c r="C83" s="237"/>
      <c r="D83" s="233" t="s">
        <v>177</v>
      </c>
      <c r="E83" s="238" t="s">
        <v>84</v>
      </c>
      <c r="F83" s="239" t="s">
        <v>1288</v>
      </c>
      <c r="G83" s="237"/>
      <c r="H83" s="240">
        <v>1</v>
      </c>
      <c r="I83" s="241"/>
      <c r="J83" s="237"/>
      <c r="K83" s="237"/>
      <c r="L83" s="242"/>
      <c r="M83" s="243"/>
      <c r="N83" s="244"/>
      <c r="O83" s="244"/>
      <c r="P83" s="244"/>
      <c r="Q83" s="244"/>
      <c r="R83" s="244"/>
      <c r="S83" s="244"/>
      <c r="T83" s="245"/>
      <c r="AT83" s="246" t="s">
        <v>177</v>
      </c>
      <c r="AU83" s="246" t="s">
        <v>95</v>
      </c>
      <c r="AV83" s="11" t="s">
        <v>95</v>
      </c>
      <c r="AW83" s="11" t="s">
        <v>48</v>
      </c>
      <c r="AX83" s="11" t="s">
        <v>25</v>
      </c>
      <c r="AY83" s="246" t="s">
        <v>166</v>
      </c>
    </row>
    <row r="84" spans="2:65" s="1" customFormat="1" ht="25.5" customHeight="1">
      <c r="B84" s="46"/>
      <c r="C84" s="221" t="s">
        <v>95</v>
      </c>
      <c r="D84" s="221" t="s">
        <v>168</v>
      </c>
      <c r="E84" s="222" t="s">
        <v>1289</v>
      </c>
      <c r="F84" s="223" t="s">
        <v>1290</v>
      </c>
      <c r="G84" s="224" t="s">
        <v>242</v>
      </c>
      <c r="H84" s="225">
        <v>90</v>
      </c>
      <c r="I84" s="226"/>
      <c r="J84" s="227">
        <f>ROUND(I84*H84,2)</f>
        <v>0</v>
      </c>
      <c r="K84" s="223" t="s">
        <v>172</v>
      </c>
      <c r="L84" s="72"/>
      <c r="M84" s="228" t="s">
        <v>84</v>
      </c>
      <c r="N84" s="229" t="s">
        <v>56</v>
      </c>
      <c r="O84" s="47"/>
      <c r="P84" s="230">
        <f>O84*H84</f>
        <v>0</v>
      </c>
      <c r="Q84" s="230">
        <v>0</v>
      </c>
      <c r="R84" s="230">
        <f>Q84*H84</f>
        <v>0</v>
      </c>
      <c r="S84" s="230">
        <v>0</v>
      </c>
      <c r="T84" s="231">
        <f>S84*H84</f>
        <v>0</v>
      </c>
      <c r="AR84" s="23" t="s">
        <v>173</v>
      </c>
      <c r="AT84" s="23" t="s">
        <v>168</v>
      </c>
      <c r="AU84" s="23" t="s">
        <v>95</v>
      </c>
      <c r="AY84" s="23" t="s">
        <v>166</v>
      </c>
      <c r="BE84" s="232">
        <f>IF(N84="základní",J84,0)</f>
        <v>0</v>
      </c>
      <c r="BF84" s="232">
        <f>IF(N84="snížená",J84,0)</f>
        <v>0</v>
      </c>
      <c r="BG84" s="232">
        <f>IF(N84="zákl. přenesená",J84,0)</f>
        <v>0</v>
      </c>
      <c r="BH84" s="232">
        <f>IF(N84="sníž. přenesená",J84,0)</f>
        <v>0</v>
      </c>
      <c r="BI84" s="232">
        <f>IF(N84="nulová",J84,0)</f>
        <v>0</v>
      </c>
      <c r="BJ84" s="23" t="s">
        <v>25</v>
      </c>
      <c r="BK84" s="232">
        <f>ROUND(I84*H84,2)</f>
        <v>0</v>
      </c>
      <c r="BL84" s="23" t="s">
        <v>173</v>
      </c>
      <c r="BM84" s="23" t="s">
        <v>1291</v>
      </c>
    </row>
    <row r="85" spans="2:47" s="1" customFormat="1" ht="13.5">
      <c r="B85" s="46"/>
      <c r="C85" s="74"/>
      <c r="D85" s="233" t="s">
        <v>175</v>
      </c>
      <c r="E85" s="74"/>
      <c r="F85" s="234" t="s">
        <v>1287</v>
      </c>
      <c r="G85" s="74"/>
      <c r="H85" s="74"/>
      <c r="I85" s="191"/>
      <c r="J85" s="74"/>
      <c r="K85" s="74"/>
      <c r="L85" s="72"/>
      <c r="M85" s="235"/>
      <c r="N85" s="47"/>
      <c r="O85" s="47"/>
      <c r="P85" s="47"/>
      <c r="Q85" s="47"/>
      <c r="R85" s="47"/>
      <c r="S85" s="47"/>
      <c r="T85" s="95"/>
      <c r="AT85" s="23" t="s">
        <v>175</v>
      </c>
      <c r="AU85" s="23" t="s">
        <v>95</v>
      </c>
    </row>
    <row r="86" spans="2:51" s="11" customFormat="1" ht="13.5">
      <c r="B86" s="236"/>
      <c r="C86" s="237"/>
      <c r="D86" s="233" t="s">
        <v>177</v>
      </c>
      <c r="E86" s="238" t="s">
        <v>84</v>
      </c>
      <c r="F86" s="239" t="s">
        <v>1292</v>
      </c>
      <c r="G86" s="237"/>
      <c r="H86" s="240">
        <v>90</v>
      </c>
      <c r="I86" s="241"/>
      <c r="J86" s="237"/>
      <c r="K86" s="237"/>
      <c r="L86" s="242"/>
      <c r="M86" s="243"/>
      <c r="N86" s="244"/>
      <c r="O86" s="244"/>
      <c r="P86" s="244"/>
      <c r="Q86" s="244"/>
      <c r="R86" s="244"/>
      <c r="S86" s="244"/>
      <c r="T86" s="245"/>
      <c r="AT86" s="246" t="s">
        <v>177</v>
      </c>
      <c r="AU86" s="246" t="s">
        <v>95</v>
      </c>
      <c r="AV86" s="11" t="s">
        <v>95</v>
      </c>
      <c r="AW86" s="11" t="s">
        <v>48</v>
      </c>
      <c r="AX86" s="11" t="s">
        <v>25</v>
      </c>
      <c r="AY86" s="246" t="s">
        <v>166</v>
      </c>
    </row>
    <row r="87" spans="2:65" s="1" customFormat="1" ht="25.5" customHeight="1">
      <c r="B87" s="46"/>
      <c r="C87" s="221" t="s">
        <v>185</v>
      </c>
      <c r="D87" s="221" t="s">
        <v>168</v>
      </c>
      <c r="E87" s="222" t="s">
        <v>1293</v>
      </c>
      <c r="F87" s="223" t="s">
        <v>1294</v>
      </c>
      <c r="G87" s="224" t="s">
        <v>242</v>
      </c>
      <c r="H87" s="225">
        <v>1</v>
      </c>
      <c r="I87" s="226"/>
      <c r="J87" s="227">
        <f>ROUND(I87*H87,2)</f>
        <v>0</v>
      </c>
      <c r="K87" s="223" t="s">
        <v>172</v>
      </c>
      <c r="L87" s="72"/>
      <c r="M87" s="228" t="s">
        <v>84</v>
      </c>
      <c r="N87" s="229" t="s">
        <v>56</v>
      </c>
      <c r="O87" s="47"/>
      <c r="P87" s="230">
        <f>O87*H87</f>
        <v>0</v>
      </c>
      <c r="Q87" s="230">
        <v>0</v>
      </c>
      <c r="R87" s="230">
        <f>Q87*H87</f>
        <v>0</v>
      </c>
      <c r="S87" s="230">
        <v>0</v>
      </c>
      <c r="T87" s="231">
        <f>S87*H87</f>
        <v>0</v>
      </c>
      <c r="AR87" s="23" t="s">
        <v>173</v>
      </c>
      <c r="AT87" s="23" t="s">
        <v>168</v>
      </c>
      <c r="AU87" s="23" t="s">
        <v>95</v>
      </c>
      <c r="AY87" s="23" t="s">
        <v>166</v>
      </c>
      <c r="BE87" s="232">
        <f>IF(N87="základní",J87,0)</f>
        <v>0</v>
      </c>
      <c r="BF87" s="232">
        <f>IF(N87="snížená",J87,0)</f>
        <v>0</v>
      </c>
      <c r="BG87" s="232">
        <f>IF(N87="zákl. přenesená",J87,0)</f>
        <v>0</v>
      </c>
      <c r="BH87" s="232">
        <f>IF(N87="sníž. přenesená",J87,0)</f>
        <v>0</v>
      </c>
      <c r="BI87" s="232">
        <f>IF(N87="nulová",J87,0)</f>
        <v>0</v>
      </c>
      <c r="BJ87" s="23" t="s">
        <v>25</v>
      </c>
      <c r="BK87" s="232">
        <f>ROUND(I87*H87,2)</f>
        <v>0</v>
      </c>
      <c r="BL87" s="23" t="s">
        <v>173</v>
      </c>
      <c r="BM87" s="23" t="s">
        <v>1295</v>
      </c>
    </row>
    <row r="88" spans="2:47" s="1" customFormat="1" ht="13.5">
      <c r="B88" s="46"/>
      <c r="C88" s="74"/>
      <c r="D88" s="233" t="s">
        <v>175</v>
      </c>
      <c r="E88" s="74"/>
      <c r="F88" s="234" t="s">
        <v>1296</v>
      </c>
      <c r="G88" s="74"/>
      <c r="H88" s="74"/>
      <c r="I88" s="191"/>
      <c r="J88" s="74"/>
      <c r="K88" s="74"/>
      <c r="L88" s="72"/>
      <c r="M88" s="235"/>
      <c r="N88" s="47"/>
      <c r="O88" s="47"/>
      <c r="P88" s="47"/>
      <c r="Q88" s="47"/>
      <c r="R88" s="47"/>
      <c r="S88" s="47"/>
      <c r="T88" s="95"/>
      <c r="AT88" s="23" t="s">
        <v>175</v>
      </c>
      <c r="AU88" s="23" t="s">
        <v>95</v>
      </c>
    </row>
    <row r="89" spans="2:51" s="11" customFormat="1" ht="13.5">
      <c r="B89" s="236"/>
      <c r="C89" s="237"/>
      <c r="D89" s="233" t="s">
        <v>177</v>
      </c>
      <c r="E89" s="238" t="s">
        <v>84</v>
      </c>
      <c r="F89" s="239" t="s">
        <v>1297</v>
      </c>
      <c r="G89" s="237"/>
      <c r="H89" s="240">
        <v>1</v>
      </c>
      <c r="I89" s="241"/>
      <c r="J89" s="237"/>
      <c r="K89" s="237"/>
      <c r="L89" s="242"/>
      <c r="M89" s="243"/>
      <c r="N89" s="244"/>
      <c r="O89" s="244"/>
      <c r="P89" s="244"/>
      <c r="Q89" s="244"/>
      <c r="R89" s="244"/>
      <c r="S89" s="244"/>
      <c r="T89" s="245"/>
      <c r="AT89" s="246" t="s">
        <v>177</v>
      </c>
      <c r="AU89" s="246" t="s">
        <v>95</v>
      </c>
      <c r="AV89" s="11" t="s">
        <v>95</v>
      </c>
      <c r="AW89" s="11" t="s">
        <v>48</v>
      </c>
      <c r="AX89" s="11" t="s">
        <v>25</v>
      </c>
      <c r="AY89" s="246" t="s">
        <v>166</v>
      </c>
    </row>
    <row r="90" spans="2:65" s="1" customFormat="1" ht="25.5" customHeight="1">
      <c r="B90" s="46"/>
      <c r="C90" s="221" t="s">
        <v>173</v>
      </c>
      <c r="D90" s="221" t="s">
        <v>168</v>
      </c>
      <c r="E90" s="222" t="s">
        <v>1298</v>
      </c>
      <c r="F90" s="223" t="s">
        <v>1299</v>
      </c>
      <c r="G90" s="224" t="s">
        <v>242</v>
      </c>
      <c r="H90" s="225">
        <v>1</v>
      </c>
      <c r="I90" s="226"/>
      <c r="J90" s="227">
        <f>ROUND(I90*H90,2)</f>
        <v>0</v>
      </c>
      <c r="K90" s="223" t="s">
        <v>172</v>
      </c>
      <c r="L90" s="72"/>
      <c r="M90" s="228" t="s">
        <v>84</v>
      </c>
      <c r="N90" s="229" t="s">
        <v>56</v>
      </c>
      <c r="O90" s="47"/>
      <c r="P90" s="230">
        <f>O90*H90</f>
        <v>0</v>
      </c>
      <c r="Q90" s="230">
        <v>0</v>
      </c>
      <c r="R90" s="230">
        <f>Q90*H90</f>
        <v>0</v>
      </c>
      <c r="S90" s="230">
        <v>0</v>
      </c>
      <c r="T90" s="231">
        <f>S90*H90</f>
        <v>0</v>
      </c>
      <c r="AR90" s="23" t="s">
        <v>173</v>
      </c>
      <c r="AT90" s="23" t="s">
        <v>168</v>
      </c>
      <c r="AU90" s="23" t="s">
        <v>95</v>
      </c>
      <c r="AY90" s="23" t="s">
        <v>166</v>
      </c>
      <c r="BE90" s="232">
        <f>IF(N90="základní",J90,0)</f>
        <v>0</v>
      </c>
      <c r="BF90" s="232">
        <f>IF(N90="snížená",J90,0)</f>
        <v>0</v>
      </c>
      <c r="BG90" s="232">
        <f>IF(N90="zákl. přenesená",J90,0)</f>
        <v>0</v>
      </c>
      <c r="BH90" s="232">
        <f>IF(N90="sníž. přenesená",J90,0)</f>
        <v>0</v>
      </c>
      <c r="BI90" s="232">
        <f>IF(N90="nulová",J90,0)</f>
        <v>0</v>
      </c>
      <c r="BJ90" s="23" t="s">
        <v>25</v>
      </c>
      <c r="BK90" s="232">
        <f>ROUND(I90*H90,2)</f>
        <v>0</v>
      </c>
      <c r="BL90" s="23" t="s">
        <v>173</v>
      </c>
      <c r="BM90" s="23" t="s">
        <v>1300</v>
      </c>
    </row>
    <row r="91" spans="2:47" s="1" customFormat="1" ht="13.5">
      <c r="B91" s="46"/>
      <c r="C91" s="74"/>
      <c r="D91" s="233" t="s">
        <v>175</v>
      </c>
      <c r="E91" s="74"/>
      <c r="F91" s="234" t="s">
        <v>1296</v>
      </c>
      <c r="G91" s="74"/>
      <c r="H91" s="74"/>
      <c r="I91" s="191"/>
      <c r="J91" s="74"/>
      <c r="K91" s="74"/>
      <c r="L91" s="72"/>
      <c r="M91" s="235"/>
      <c r="N91" s="47"/>
      <c r="O91" s="47"/>
      <c r="P91" s="47"/>
      <c r="Q91" s="47"/>
      <c r="R91" s="47"/>
      <c r="S91" s="47"/>
      <c r="T91" s="95"/>
      <c r="AT91" s="23" t="s">
        <v>175</v>
      </c>
      <c r="AU91" s="23" t="s">
        <v>95</v>
      </c>
    </row>
    <row r="92" spans="2:51" s="11" customFormat="1" ht="13.5">
      <c r="B92" s="236"/>
      <c r="C92" s="237"/>
      <c r="D92" s="233" t="s">
        <v>177</v>
      </c>
      <c r="E92" s="238" t="s">
        <v>84</v>
      </c>
      <c r="F92" s="239" t="s">
        <v>1297</v>
      </c>
      <c r="G92" s="237"/>
      <c r="H92" s="240">
        <v>1</v>
      </c>
      <c r="I92" s="241"/>
      <c r="J92" s="237"/>
      <c r="K92" s="237"/>
      <c r="L92" s="242"/>
      <c r="M92" s="243"/>
      <c r="N92" s="244"/>
      <c r="O92" s="244"/>
      <c r="P92" s="244"/>
      <c r="Q92" s="244"/>
      <c r="R92" s="244"/>
      <c r="S92" s="244"/>
      <c r="T92" s="245"/>
      <c r="AT92" s="246" t="s">
        <v>177</v>
      </c>
      <c r="AU92" s="246" t="s">
        <v>95</v>
      </c>
      <c r="AV92" s="11" t="s">
        <v>95</v>
      </c>
      <c r="AW92" s="11" t="s">
        <v>48</v>
      </c>
      <c r="AX92" s="11" t="s">
        <v>25</v>
      </c>
      <c r="AY92" s="246" t="s">
        <v>166</v>
      </c>
    </row>
    <row r="93" spans="2:65" s="1" customFormat="1" ht="38.25" customHeight="1">
      <c r="B93" s="46"/>
      <c r="C93" s="221" t="s">
        <v>183</v>
      </c>
      <c r="D93" s="221" t="s">
        <v>168</v>
      </c>
      <c r="E93" s="222" t="s">
        <v>1301</v>
      </c>
      <c r="F93" s="223" t="s">
        <v>1302</v>
      </c>
      <c r="G93" s="224" t="s">
        <v>242</v>
      </c>
      <c r="H93" s="225">
        <v>90</v>
      </c>
      <c r="I93" s="226"/>
      <c r="J93" s="227">
        <f>ROUND(I93*H93,2)</f>
        <v>0</v>
      </c>
      <c r="K93" s="223" t="s">
        <v>172</v>
      </c>
      <c r="L93" s="72"/>
      <c r="M93" s="228" t="s">
        <v>84</v>
      </c>
      <c r="N93" s="229" t="s">
        <v>56</v>
      </c>
      <c r="O93" s="47"/>
      <c r="P93" s="230">
        <f>O93*H93</f>
        <v>0</v>
      </c>
      <c r="Q93" s="230">
        <v>0</v>
      </c>
      <c r="R93" s="230">
        <f>Q93*H93</f>
        <v>0</v>
      </c>
      <c r="S93" s="230">
        <v>0</v>
      </c>
      <c r="T93" s="231">
        <f>S93*H93</f>
        <v>0</v>
      </c>
      <c r="AR93" s="23" t="s">
        <v>173</v>
      </c>
      <c r="AT93" s="23" t="s">
        <v>168</v>
      </c>
      <c r="AU93" s="23" t="s">
        <v>95</v>
      </c>
      <c r="AY93" s="23" t="s">
        <v>166</v>
      </c>
      <c r="BE93" s="232">
        <f>IF(N93="základní",J93,0)</f>
        <v>0</v>
      </c>
      <c r="BF93" s="232">
        <f>IF(N93="snížená",J93,0)</f>
        <v>0</v>
      </c>
      <c r="BG93" s="232">
        <f>IF(N93="zákl. přenesená",J93,0)</f>
        <v>0</v>
      </c>
      <c r="BH93" s="232">
        <f>IF(N93="sníž. přenesená",J93,0)</f>
        <v>0</v>
      </c>
      <c r="BI93" s="232">
        <f>IF(N93="nulová",J93,0)</f>
        <v>0</v>
      </c>
      <c r="BJ93" s="23" t="s">
        <v>25</v>
      </c>
      <c r="BK93" s="232">
        <f>ROUND(I93*H93,2)</f>
        <v>0</v>
      </c>
      <c r="BL93" s="23" t="s">
        <v>173</v>
      </c>
      <c r="BM93" s="23" t="s">
        <v>1303</v>
      </c>
    </row>
    <row r="94" spans="2:47" s="1" customFormat="1" ht="13.5">
      <c r="B94" s="46"/>
      <c r="C94" s="74"/>
      <c r="D94" s="233" t="s">
        <v>175</v>
      </c>
      <c r="E94" s="74"/>
      <c r="F94" s="234" t="s">
        <v>1296</v>
      </c>
      <c r="G94" s="74"/>
      <c r="H94" s="74"/>
      <c r="I94" s="191"/>
      <c r="J94" s="74"/>
      <c r="K94" s="74"/>
      <c r="L94" s="72"/>
      <c r="M94" s="235"/>
      <c r="N94" s="47"/>
      <c r="O94" s="47"/>
      <c r="P94" s="47"/>
      <c r="Q94" s="47"/>
      <c r="R94" s="47"/>
      <c r="S94" s="47"/>
      <c r="T94" s="95"/>
      <c r="AT94" s="23" t="s">
        <v>175</v>
      </c>
      <c r="AU94" s="23" t="s">
        <v>95</v>
      </c>
    </row>
    <row r="95" spans="2:51" s="11" customFormat="1" ht="13.5">
      <c r="B95" s="236"/>
      <c r="C95" s="237"/>
      <c r="D95" s="233" t="s">
        <v>177</v>
      </c>
      <c r="E95" s="238" t="s">
        <v>84</v>
      </c>
      <c r="F95" s="239" t="s">
        <v>1304</v>
      </c>
      <c r="G95" s="237"/>
      <c r="H95" s="240">
        <v>90</v>
      </c>
      <c r="I95" s="241"/>
      <c r="J95" s="237"/>
      <c r="K95" s="237"/>
      <c r="L95" s="242"/>
      <c r="M95" s="243"/>
      <c r="N95" s="244"/>
      <c r="O95" s="244"/>
      <c r="P95" s="244"/>
      <c r="Q95" s="244"/>
      <c r="R95" s="244"/>
      <c r="S95" s="244"/>
      <c r="T95" s="245"/>
      <c r="AT95" s="246" t="s">
        <v>177</v>
      </c>
      <c r="AU95" s="246" t="s">
        <v>95</v>
      </c>
      <c r="AV95" s="11" t="s">
        <v>95</v>
      </c>
      <c r="AW95" s="11" t="s">
        <v>48</v>
      </c>
      <c r="AX95" s="11" t="s">
        <v>25</v>
      </c>
      <c r="AY95" s="246" t="s">
        <v>166</v>
      </c>
    </row>
    <row r="96" spans="2:65" s="1" customFormat="1" ht="38.25" customHeight="1">
      <c r="B96" s="46"/>
      <c r="C96" s="221" t="s">
        <v>206</v>
      </c>
      <c r="D96" s="221" t="s">
        <v>168</v>
      </c>
      <c r="E96" s="222" t="s">
        <v>1305</v>
      </c>
      <c r="F96" s="223" t="s">
        <v>1306</v>
      </c>
      <c r="G96" s="224" t="s">
        <v>242</v>
      </c>
      <c r="H96" s="225">
        <v>90</v>
      </c>
      <c r="I96" s="226"/>
      <c r="J96" s="227">
        <f>ROUND(I96*H96,2)</f>
        <v>0</v>
      </c>
      <c r="K96" s="223" t="s">
        <v>172</v>
      </c>
      <c r="L96" s="72"/>
      <c r="M96" s="228" t="s">
        <v>84</v>
      </c>
      <c r="N96" s="229" t="s">
        <v>56</v>
      </c>
      <c r="O96" s="47"/>
      <c r="P96" s="230">
        <f>O96*H96</f>
        <v>0</v>
      </c>
      <c r="Q96" s="230">
        <v>0</v>
      </c>
      <c r="R96" s="230">
        <f>Q96*H96</f>
        <v>0</v>
      </c>
      <c r="S96" s="230">
        <v>0</v>
      </c>
      <c r="T96" s="231">
        <f>S96*H96</f>
        <v>0</v>
      </c>
      <c r="AR96" s="23" t="s">
        <v>173</v>
      </c>
      <c r="AT96" s="23" t="s">
        <v>168</v>
      </c>
      <c r="AU96" s="23" t="s">
        <v>95</v>
      </c>
      <c r="AY96" s="23" t="s">
        <v>166</v>
      </c>
      <c r="BE96" s="232">
        <f>IF(N96="základní",J96,0)</f>
        <v>0</v>
      </c>
      <c r="BF96" s="232">
        <f>IF(N96="snížená",J96,0)</f>
        <v>0</v>
      </c>
      <c r="BG96" s="232">
        <f>IF(N96="zákl. přenesená",J96,0)</f>
        <v>0</v>
      </c>
      <c r="BH96" s="232">
        <f>IF(N96="sníž. přenesená",J96,0)</f>
        <v>0</v>
      </c>
      <c r="BI96" s="232">
        <f>IF(N96="nulová",J96,0)</f>
        <v>0</v>
      </c>
      <c r="BJ96" s="23" t="s">
        <v>25</v>
      </c>
      <c r="BK96" s="232">
        <f>ROUND(I96*H96,2)</f>
        <v>0</v>
      </c>
      <c r="BL96" s="23" t="s">
        <v>173</v>
      </c>
      <c r="BM96" s="23" t="s">
        <v>1307</v>
      </c>
    </row>
    <row r="97" spans="2:47" s="1" customFormat="1" ht="13.5">
      <c r="B97" s="46"/>
      <c r="C97" s="74"/>
      <c r="D97" s="233" t="s">
        <v>175</v>
      </c>
      <c r="E97" s="74"/>
      <c r="F97" s="234" t="s">
        <v>1296</v>
      </c>
      <c r="G97" s="74"/>
      <c r="H97" s="74"/>
      <c r="I97" s="191"/>
      <c r="J97" s="74"/>
      <c r="K97" s="74"/>
      <c r="L97" s="72"/>
      <c r="M97" s="235"/>
      <c r="N97" s="47"/>
      <c r="O97" s="47"/>
      <c r="P97" s="47"/>
      <c r="Q97" s="47"/>
      <c r="R97" s="47"/>
      <c r="S97" s="47"/>
      <c r="T97" s="95"/>
      <c r="AT97" s="23" t="s">
        <v>175</v>
      </c>
      <c r="AU97" s="23" t="s">
        <v>95</v>
      </c>
    </row>
    <row r="98" spans="2:51" s="11" customFormat="1" ht="13.5">
      <c r="B98" s="236"/>
      <c r="C98" s="237"/>
      <c r="D98" s="233" t="s">
        <v>177</v>
      </c>
      <c r="E98" s="238" t="s">
        <v>84</v>
      </c>
      <c r="F98" s="239" t="s">
        <v>1304</v>
      </c>
      <c r="G98" s="237"/>
      <c r="H98" s="240">
        <v>90</v>
      </c>
      <c r="I98" s="241"/>
      <c r="J98" s="237"/>
      <c r="K98" s="237"/>
      <c r="L98" s="242"/>
      <c r="M98" s="287"/>
      <c r="N98" s="288"/>
      <c r="O98" s="288"/>
      <c r="P98" s="288"/>
      <c r="Q98" s="288"/>
      <c r="R98" s="288"/>
      <c r="S98" s="288"/>
      <c r="T98" s="289"/>
      <c r="AT98" s="246" t="s">
        <v>177</v>
      </c>
      <c r="AU98" s="246" t="s">
        <v>95</v>
      </c>
      <c r="AV98" s="11" t="s">
        <v>95</v>
      </c>
      <c r="AW98" s="11" t="s">
        <v>48</v>
      </c>
      <c r="AX98" s="11" t="s">
        <v>25</v>
      </c>
      <c r="AY98" s="246" t="s">
        <v>166</v>
      </c>
    </row>
    <row r="99" spans="2:12" s="1" customFormat="1" ht="6.95" customHeight="1">
      <c r="B99" s="67"/>
      <c r="C99" s="68"/>
      <c r="D99" s="68"/>
      <c r="E99" s="68"/>
      <c r="F99" s="68"/>
      <c r="G99" s="68"/>
      <c r="H99" s="68"/>
      <c r="I99" s="166"/>
      <c r="J99" s="68"/>
      <c r="K99" s="68"/>
      <c r="L99" s="72"/>
    </row>
  </sheetData>
  <sheetProtection password="CC35" sheet="1" objects="1" scenarios="1" formatColumns="0" formatRows="0" autoFilter="0"/>
  <autoFilter ref="C77:K98"/>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10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131</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1308</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84</v>
      </c>
      <c r="G11" s="47"/>
      <c r="H11" s="47"/>
      <c r="I11" s="146" t="s">
        <v>23</v>
      </c>
      <c r="J11" s="34" t="s">
        <v>84</v>
      </c>
      <c r="K11" s="51"/>
    </row>
    <row r="12" spans="2:11" s="1" customFormat="1" ht="14.4" customHeight="1">
      <c r="B12" s="46"/>
      <c r="C12" s="47"/>
      <c r="D12" s="39" t="s">
        <v>26</v>
      </c>
      <c r="E12" s="47"/>
      <c r="F12" s="34" t="s">
        <v>1309</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ROUND(SUM(BE80:BE101),2)</f>
        <v>0</v>
      </c>
      <c r="G30" s="47"/>
      <c r="H30" s="47"/>
      <c r="I30" s="158">
        <v>0.21</v>
      </c>
      <c r="J30" s="157">
        <f>ROUND(ROUND((SUM(BE80:BE101)),2)*I30,2)</f>
        <v>0</v>
      </c>
      <c r="K30" s="51"/>
    </row>
    <row r="31" spans="2:11" s="1" customFormat="1" ht="14.4" customHeight="1">
      <c r="B31" s="46"/>
      <c r="C31" s="47"/>
      <c r="D31" s="47"/>
      <c r="E31" s="55" t="s">
        <v>57</v>
      </c>
      <c r="F31" s="157">
        <f>ROUND(SUM(BF80:BF101),2)</f>
        <v>0</v>
      </c>
      <c r="G31" s="47"/>
      <c r="H31" s="47"/>
      <c r="I31" s="158">
        <v>0.15</v>
      </c>
      <c r="J31" s="157">
        <f>ROUND(ROUND((SUM(BF80:BF101)),2)*I31,2)</f>
        <v>0</v>
      </c>
      <c r="K31" s="51"/>
    </row>
    <row r="32" spans="2:11" s="1" customFormat="1" ht="14.4" customHeight="1" hidden="1">
      <c r="B32" s="46"/>
      <c r="C32" s="47"/>
      <c r="D32" s="47"/>
      <c r="E32" s="55" t="s">
        <v>58</v>
      </c>
      <c r="F32" s="157">
        <f>ROUND(SUM(BG80:BG101),2)</f>
        <v>0</v>
      </c>
      <c r="G32" s="47"/>
      <c r="H32" s="47"/>
      <c r="I32" s="158">
        <v>0.21</v>
      </c>
      <c r="J32" s="157">
        <v>0</v>
      </c>
      <c r="K32" s="51"/>
    </row>
    <row r="33" spans="2:11" s="1" customFormat="1" ht="14.4" customHeight="1" hidden="1">
      <c r="B33" s="46"/>
      <c r="C33" s="47"/>
      <c r="D33" s="47"/>
      <c r="E33" s="55" t="s">
        <v>59</v>
      </c>
      <c r="F33" s="157">
        <f>ROUND(SUM(BH80:BH101),2)</f>
        <v>0</v>
      </c>
      <c r="G33" s="47"/>
      <c r="H33" s="47"/>
      <c r="I33" s="158">
        <v>0.15</v>
      </c>
      <c r="J33" s="157">
        <v>0</v>
      </c>
      <c r="K33" s="51"/>
    </row>
    <row r="34" spans="2:11" s="1" customFormat="1" ht="14.4" customHeight="1" hidden="1">
      <c r="B34" s="46"/>
      <c r="C34" s="47"/>
      <c r="D34" s="47"/>
      <c r="E34" s="55" t="s">
        <v>60</v>
      </c>
      <c r="F34" s="157">
        <f>ROUND(SUM(BI80:BI101),2)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VON - Vedlejší a ostatní náklady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Hradišťko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J80</f>
        <v>0</v>
      </c>
      <c r="K56" s="51"/>
      <c r="AU56" s="23" t="s">
        <v>144</v>
      </c>
    </row>
    <row r="57" spans="2:11" s="7" customFormat="1" ht="24.95" customHeight="1">
      <c r="B57" s="177"/>
      <c r="C57" s="178"/>
      <c r="D57" s="179" t="s">
        <v>1310</v>
      </c>
      <c r="E57" s="180"/>
      <c r="F57" s="180"/>
      <c r="G57" s="180"/>
      <c r="H57" s="180"/>
      <c r="I57" s="181"/>
      <c r="J57" s="182">
        <f>J81</f>
        <v>0</v>
      </c>
      <c r="K57" s="183"/>
    </row>
    <row r="58" spans="2:11" s="7" customFormat="1" ht="24.95" customHeight="1">
      <c r="B58" s="177"/>
      <c r="C58" s="178"/>
      <c r="D58" s="179" t="s">
        <v>1311</v>
      </c>
      <c r="E58" s="180"/>
      <c r="F58" s="180"/>
      <c r="G58" s="180"/>
      <c r="H58" s="180"/>
      <c r="I58" s="181"/>
      <c r="J58" s="182">
        <f>J84</f>
        <v>0</v>
      </c>
      <c r="K58" s="183"/>
    </row>
    <row r="59" spans="2:11" s="7" customFormat="1" ht="24.95" customHeight="1">
      <c r="B59" s="177"/>
      <c r="C59" s="178"/>
      <c r="D59" s="179" t="s">
        <v>1312</v>
      </c>
      <c r="E59" s="180"/>
      <c r="F59" s="180"/>
      <c r="G59" s="180"/>
      <c r="H59" s="180"/>
      <c r="I59" s="181"/>
      <c r="J59" s="182">
        <f>J91</f>
        <v>0</v>
      </c>
      <c r="K59" s="183"/>
    </row>
    <row r="60" spans="2:11" s="7" customFormat="1" ht="24.95" customHeight="1">
      <c r="B60" s="177"/>
      <c r="C60" s="178"/>
      <c r="D60" s="179" t="s">
        <v>1313</v>
      </c>
      <c r="E60" s="180"/>
      <c r="F60" s="180"/>
      <c r="G60" s="180"/>
      <c r="H60" s="180"/>
      <c r="I60" s="181"/>
      <c r="J60" s="182">
        <f>J96</f>
        <v>0</v>
      </c>
      <c r="K60" s="183"/>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150</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6.5" customHeight="1">
      <c r="B70" s="46"/>
      <c r="C70" s="74"/>
      <c r="D70" s="74"/>
      <c r="E70" s="192" t="str">
        <f>E7</f>
        <v>II/106 Hradišťko, rekonstrukce silnice</v>
      </c>
      <c r="F70" s="76"/>
      <c r="G70" s="76"/>
      <c r="H70" s="76"/>
      <c r="I70" s="191"/>
      <c r="J70" s="74"/>
      <c r="K70" s="74"/>
      <c r="L70" s="72"/>
    </row>
    <row r="71" spans="2:12" s="1" customFormat="1" ht="14.4" customHeight="1">
      <c r="B71" s="46"/>
      <c r="C71" s="76" t="s">
        <v>138</v>
      </c>
      <c r="D71" s="74"/>
      <c r="E71" s="74"/>
      <c r="F71" s="74"/>
      <c r="G71" s="74"/>
      <c r="H71" s="74"/>
      <c r="I71" s="191"/>
      <c r="J71" s="74"/>
      <c r="K71" s="74"/>
      <c r="L71" s="72"/>
    </row>
    <row r="72" spans="2:12" s="1" customFormat="1" ht="17.25" customHeight="1">
      <c r="B72" s="46"/>
      <c r="C72" s="74"/>
      <c r="D72" s="74"/>
      <c r="E72" s="82" t="str">
        <f>E9</f>
        <v>VON - Vedlejší a ostatní náklady</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26</v>
      </c>
      <c r="D74" s="74"/>
      <c r="E74" s="74"/>
      <c r="F74" s="193" t="str">
        <f>F12</f>
        <v>obec Hradišťko</v>
      </c>
      <c r="G74" s="74"/>
      <c r="H74" s="74"/>
      <c r="I74" s="194" t="s">
        <v>28</v>
      </c>
      <c r="J74" s="85" t="str">
        <f>IF(J12="","",J12)</f>
        <v>15.8.2017</v>
      </c>
      <c r="K74" s="74"/>
      <c r="L74" s="72"/>
    </row>
    <row r="75" spans="2:12" s="1" customFormat="1" ht="6.95" customHeight="1">
      <c r="B75" s="46"/>
      <c r="C75" s="74"/>
      <c r="D75" s="74"/>
      <c r="E75" s="74"/>
      <c r="F75" s="74"/>
      <c r="G75" s="74"/>
      <c r="H75" s="74"/>
      <c r="I75" s="191"/>
      <c r="J75" s="74"/>
      <c r="K75" s="74"/>
      <c r="L75" s="72"/>
    </row>
    <row r="76" spans="2:12" s="1" customFormat="1" ht="13.5">
      <c r="B76" s="46"/>
      <c r="C76" s="76" t="s">
        <v>36</v>
      </c>
      <c r="D76" s="74"/>
      <c r="E76" s="74"/>
      <c r="F76" s="193" t="str">
        <f>E15</f>
        <v>Krajská správa a údržba silnic Středočeského kraje</v>
      </c>
      <c r="G76" s="74"/>
      <c r="H76" s="74"/>
      <c r="I76" s="194" t="s">
        <v>44</v>
      </c>
      <c r="J76" s="193" t="str">
        <f>E21</f>
        <v>METROPROJEKT Praha a.s.</v>
      </c>
      <c r="K76" s="74"/>
      <c r="L76" s="72"/>
    </row>
    <row r="77" spans="2:12" s="1" customFormat="1" ht="14.4" customHeight="1">
      <c r="B77" s="46"/>
      <c r="C77" s="76" t="s">
        <v>42</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151</v>
      </c>
      <c r="D79" s="197" t="s">
        <v>70</v>
      </c>
      <c r="E79" s="197" t="s">
        <v>66</v>
      </c>
      <c r="F79" s="197" t="s">
        <v>152</v>
      </c>
      <c r="G79" s="197" t="s">
        <v>153</v>
      </c>
      <c r="H79" s="197" t="s">
        <v>154</v>
      </c>
      <c r="I79" s="198" t="s">
        <v>155</v>
      </c>
      <c r="J79" s="197" t="s">
        <v>142</v>
      </c>
      <c r="K79" s="199" t="s">
        <v>156</v>
      </c>
      <c r="L79" s="200"/>
      <c r="M79" s="102" t="s">
        <v>157</v>
      </c>
      <c r="N79" s="103" t="s">
        <v>55</v>
      </c>
      <c r="O79" s="103" t="s">
        <v>158</v>
      </c>
      <c r="P79" s="103" t="s">
        <v>159</v>
      </c>
      <c r="Q79" s="103" t="s">
        <v>160</v>
      </c>
      <c r="R79" s="103" t="s">
        <v>161</v>
      </c>
      <c r="S79" s="103" t="s">
        <v>162</v>
      </c>
      <c r="T79" s="104" t="s">
        <v>163</v>
      </c>
    </row>
    <row r="80" spans="2:63" s="1" customFormat="1" ht="29.25" customHeight="1">
      <c r="B80" s="46"/>
      <c r="C80" s="108" t="s">
        <v>143</v>
      </c>
      <c r="D80" s="74"/>
      <c r="E80" s="74"/>
      <c r="F80" s="74"/>
      <c r="G80" s="74"/>
      <c r="H80" s="74"/>
      <c r="I80" s="191"/>
      <c r="J80" s="201">
        <f>BK80</f>
        <v>0</v>
      </c>
      <c r="K80" s="74"/>
      <c r="L80" s="72"/>
      <c r="M80" s="105"/>
      <c r="N80" s="106"/>
      <c r="O80" s="106"/>
      <c r="P80" s="202">
        <f>P81+P84+P91+P96</f>
        <v>0</v>
      </c>
      <c r="Q80" s="106"/>
      <c r="R80" s="202">
        <f>R81+R84+R91+R96</f>
        <v>0</v>
      </c>
      <c r="S80" s="106"/>
      <c r="T80" s="203">
        <f>T81+T84+T91+T96</f>
        <v>0</v>
      </c>
      <c r="AT80" s="23" t="s">
        <v>85</v>
      </c>
      <c r="AU80" s="23" t="s">
        <v>144</v>
      </c>
      <c r="BK80" s="204">
        <f>BK81+BK84+BK91+BK96</f>
        <v>0</v>
      </c>
    </row>
    <row r="81" spans="2:63" s="10" customFormat="1" ht="37.4" customHeight="1">
      <c r="B81" s="205"/>
      <c r="C81" s="206"/>
      <c r="D81" s="207" t="s">
        <v>85</v>
      </c>
      <c r="E81" s="208" t="s">
        <v>1314</v>
      </c>
      <c r="F81" s="208" t="s">
        <v>1315</v>
      </c>
      <c r="G81" s="206"/>
      <c r="H81" s="206"/>
      <c r="I81" s="209"/>
      <c r="J81" s="210">
        <f>BK81</f>
        <v>0</v>
      </c>
      <c r="K81" s="206"/>
      <c r="L81" s="211"/>
      <c r="M81" s="212"/>
      <c r="N81" s="213"/>
      <c r="O81" s="213"/>
      <c r="P81" s="214">
        <f>SUM(P82:P83)</f>
        <v>0</v>
      </c>
      <c r="Q81" s="213"/>
      <c r="R81" s="214">
        <f>SUM(R82:R83)</f>
        <v>0</v>
      </c>
      <c r="S81" s="213"/>
      <c r="T81" s="215">
        <f>SUM(T82:T83)</f>
        <v>0</v>
      </c>
      <c r="AR81" s="216" t="s">
        <v>25</v>
      </c>
      <c r="AT81" s="217" t="s">
        <v>85</v>
      </c>
      <c r="AU81" s="217" t="s">
        <v>86</v>
      </c>
      <c r="AY81" s="216" t="s">
        <v>166</v>
      </c>
      <c r="BK81" s="218">
        <f>SUM(BK82:BK83)</f>
        <v>0</v>
      </c>
    </row>
    <row r="82" spans="2:65" s="1" customFormat="1" ht="25.5" customHeight="1">
      <c r="B82" s="46"/>
      <c r="C82" s="221" t="s">
        <v>25</v>
      </c>
      <c r="D82" s="221" t="s">
        <v>168</v>
      </c>
      <c r="E82" s="222" t="s">
        <v>1316</v>
      </c>
      <c r="F82" s="223" t="s">
        <v>1317</v>
      </c>
      <c r="G82" s="224" t="s">
        <v>1318</v>
      </c>
      <c r="H82" s="225">
        <v>1</v>
      </c>
      <c r="I82" s="226"/>
      <c r="J82" s="227">
        <f>ROUND(I82*H82,2)</f>
        <v>0</v>
      </c>
      <c r="K82" s="223" t="s">
        <v>84</v>
      </c>
      <c r="L82" s="72"/>
      <c r="M82" s="228" t="s">
        <v>84</v>
      </c>
      <c r="N82" s="229" t="s">
        <v>56</v>
      </c>
      <c r="O82" s="47"/>
      <c r="P82" s="230">
        <f>O82*H82</f>
        <v>0</v>
      </c>
      <c r="Q82" s="230">
        <v>0</v>
      </c>
      <c r="R82" s="230">
        <f>Q82*H82</f>
        <v>0</v>
      </c>
      <c r="S82" s="230">
        <v>0</v>
      </c>
      <c r="T82" s="231">
        <f>S82*H82</f>
        <v>0</v>
      </c>
      <c r="AR82" s="23" t="s">
        <v>1319</v>
      </c>
      <c r="AT82" s="23" t="s">
        <v>168</v>
      </c>
      <c r="AU82" s="23" t="s">
        <v>25</v>
      </c>
      <c r="AY82" s="23" t="s">
        <v>166</v>
      </c>
      <c r="BE82" s="232">
        <f>IF(N82="základní",J82,0)</f>
        <v>0</v>
      </c>
      <c r="BF82" s="232">
        <f>IF(N82="snížená",J82,0)</f>
        <v>0</v>
      </c>
      <c r="BG82" s="232">
        <f>IF(N82="zákl. přenesená",J82,0)</f>
        <v>0</v>
      </c>
      <c r="BH82" s="232">
        <f>IF(N82="sníž. přenesená",J82,0)</f>
        <v>0</v>
      </c>
      <c r="BI82" s="232">
        <f>IF(N82="nulová",J82,0)</f>
        <v>0</v>
      </c>
      <c r="BJ82" s="23" t="s">
        <v>25</v>
      </c>
      <c r="BK82" s="232">
        <f>ROUND(I82*H82,2)</f>
        <v>0</v>
      </c>
      <c r="BL82" s="23" t="s">
        <v>1319</v>
      </c>
      <c r="BM82" s="23" t="s">
        <v>95</v>
      </c>
    </row>
    <row r="83" spans="2:47" s="1" customFormat="1" ht="13.5">
      <c r="B83" s="46"/>
      <c r="C83" s="74"/>
      <c r="D83" s="233" t="s">
        <v>194</v>
      </c>
      <c r="E83" s="74"/>
      <c r="F83" s="234" t="s">
        <v>1320</v>
      </c>
      <c r="G83" s="74"/>
      <c r="H83" s="74"/>
      <c r="I83" s="191"/>
      <c r="J83" s="74"/>
      <c r="K83" s="74"/>
      <c r="L83" s="72"/>
      <c r="M83" s="235"/>
      <c r="N83" s="47"/>
      <c r="O83" s="47"/>
      <c r="P83" s="47"/>
      <c r="Q83" s="47"/>
      <c r="R83" s="47"/>
      <c r="S83" s="47"/>
      <c r="T83" s="95"/>
      <c r="AT83" s="23" t="s">
        <v>194</v>
      </c>
      <c r="AU83" s="23" t="s">
        <v>25</v>
      </c>
    </row>
    <row r="84" spans="2:63" s="10" customFormat="1" ht="37.4" customHeight="1">
      <c r="B84" s="205"/>
      <c r="C84" s="206"/>
      <c r="D84" s="207" t="s">
        <v>85</v>
      </c>
      <c r="E84" s="208" t="s">
        <v>1321</v>
      </c>
      <c r="F84" s="208" t="s">
        <v>1322</v>
      </c>
      <c r="G84" s="206"/>
      <c r="H84" s="206"/>
      <c r="I84" s="209"/>
      <c r="J84" s="210">
        <f>BK84</f>
        <v>0</v>
      </c>
      <c r="K84" s="206"/>
      <c r="L84" s="211"/>
      <c r="M84" s="212"/>
      <c r="N84" s="213"/>
      <c r="O84" s="213"/>
      <c r="P84" s="214">
        <f>SUM(P85:P90)</f>
        <v>0</v>
      </c>
      <c r="Q84" s="213"/>
      <c r="R84" s="214">
        <f>SUM(R85:R90)</f>
        <v>0</v>
      </c>
      <c r="S84" s="213"/>
      <c r="T84" s="215">
        <f>SUM(T85:T90)</f>
        <v>0</v>
      </c>
      <c r="AR84" s="216" t="s">
        <v>25</v>
      </c>
      <c r="AT84" s="217" t="s">
        <v>85</v>
      </c>
      <c r="AU84" s="217" t="s">
        <v>86</v>
      </c>
      <c r="AY84" s="216" t="s">
        <v>166</v>
      </c>
      <c r="BK84" s="218">
        <f>SUM(BK85:BK90)</f>
        <v>0</v>
      </c>
    </row>
    <row r="85" spans="2:65" s="1" customFormat="1" ht="16.5" customHeight="1">
      <c r="B85" s="46"/>
      <c r="C85" s="221" t="s">
        <v>95</v>
      </c>
      <c r="D85" s="221" t="s">
        <v>168</v>
      </c>
      <c r="E85" s="222" t="s">
        <v>1323</v>
      </c>
      <c r="F85" s="223" t="s">
        <v>1324</v>
      </c>
      <c r="G85" s="224" t="s">
        <v>242</v>
      </c>
      <c r="H85" s="225">
        <v>1</v>
      </c>
      <c r="I85" s="226"/>
      <c r="J85" s="227">
        <f>ROUND(I85*H85,2)</f>
        <v>0</v>
      </c>
      <c r="K85" s="223" t="s">
        <v>84</v>
      </c>
      <c r="L85" s="72"/>
      <c r="M85" s="228" t="s">
        <v>84</v>
      </c>
      <c r="N85" s="229" t="s">
        <v>56</v>
      </c>
      <c r="O85" s="47"/>
      <c r="P85" s="230">
        <f>O85*H85</f>
        <v>0</v>
      </c>
      <c r="Q85" s="230">
        <v>0</v>
      </c>
      <c r="R85" s="230">
        <f>Q85*H85</f>
        <v>0</v>
      </c>
      <c r="S85" s="230">
        <v>0</v>
      </c>
      <c r="T85" s="231">
        <f>S85*H85</f>
        <v>0</v>
      </c>
      <c r="AR85" s="23" t="s">
        <v>1319</v>
      </c>
      <c r="AT85" s="23" t="s">
        <v>168</v>
      </c>
      <c r="AU85" s="23" t="s">
        <v>25</v>
      </c>
      <c r="AY85" s="23" t="s">
        <v>166</v>
      </c>
      <c r="BE85" s="232">
        <f>IF(N85="základní",J85,0)</f>
        <v>0</v>
      </c>
      <c r="BF85" s="232">
        <f>IF(N85="snížená",J85,0)</f>
        <v>0</v>
      </c>
      <c r="BG85" s="232">
        <f>IF(N85="zákl. přenesená",J85,0)</f>
        <v>0</v>
      </c>
      <c r="BH85" s="232">
        <f>IF(N85="sníž. přenesená",J85,0)</f>
        <v>0</v>
      </c>
      <c r="BI85" s="232">
        <f>IF(N85="nulová",J85,0)</f>
        <v>0</v>
      </c>
      <c r="BJ85" s="23" t="s">
        <v>25</v>
      </c>
      <c r="BK85" s="232">
        <f>ROUND(I85*H85,2)</f>
        <v>0</v>
      </c>
      <c r="BL85" s="23" t="s">
        <v>1319</v>
      </c>
      <c r="BM85" s="23" t="s">
        <v>1325</v>
      </c>
    </row>
    <row r="86" spans="2:47" s="1" customFormat="1" ht="13.5">
      <c r="B86" s="46"/>
      <c r="C86" s="74"/>
      <c r="D86" s="233" t="s">
        <v>194</v>
      </c>
      <c r="E86" s="74"/>
      <c r="F86" s="234" t="s">
        <v>1326</v>
      </c>
      <c r="G86" s="74"/>
      <c r="H86" s="74"/>
      <c r="I86" s="191"/>
      <c r="J86" s="74"/>
      <c r="K86" s="74"/>
      <c r="L86" s="72"/>
      <c r="M86" s="235"/>
      <c r="N86" s="47"/>
      <c r="O86" s="47"/>
      <c r="P86" s="47"/>
      <c r="Q86" s="47"/>
      <c r="R86" s="47"/>
      <c r="S86" s="47"/>
      <c r="T86" s="95"/>
      <c r="AT86" s="23" t="s">
        <v>194</v>
      </c>
      <c r="AU86" s="23" t="s">
        <v>25</v>
      </c>
    </row>
    <row r="87" spans="2:65" s="1" customFormat="1" ht="16.5" customHeight="1">
      <c r="B87" s="46"/>
      <c r="C87" s="221" t="s">
        <v>185</v>
      </c>
      <c r="D87" s="221" t="s">
        <v>168</v>
      </c>
      <c r="E87" s="222" t="s">
        <v>1327</v>
      </c>
      <c r="F87" s="223" t="s">
        <v>1328</v>
      </c>
      <c r="G87" s="224" t="s">
        <v>242</v>
      </c>
      <c r="H87" s="225">
        <v>1</v>
      </c>
      <c r="I87" s="226"/>
      <c r="J87" s="227">
        <f>ROUND(I87*H87,2)</f>
        <v>0</v>
      </c>
      <c r="K87" s="223" t="s">
        <v>84</v>
      </c>
      <c r="L87" s="72"/>
      <c r="M87" s="228" t="s">
        <v>84</v>
      </c>
      <c r="N87" s="229" t="s">
        <v>56</v>
      </c>
      <c r="O87" s="47"/>
      <c r="P87" s="230">
        <f>O87*H87</f>
        <v>0</v>
      </c>
      <c r="Q87" s="230">
        <v>0</v>
      </c>
      <c r="R87" s="230">
        <f>Q87*H87</f>
        <v>0</v>
      </c>
      <c r="S87" s="230">
        <v>0</v>
      </c>
      <c r="T87" s="231">
        <f>S87*H87</f>
        <v>0</v>
      </c>
      <c r="AR87" s="23" t="s">
        <v>1319</v>
      </c>
      <c r="AT87" s="23" t="s">
        <v>168</v>
      </c>
      <c r="AU87" s="23" t="s">
        <v>25</v>
      </c>
      <c r="AY87" s="23" t="s">
        <v>166</v>
      </c>
      <c r="BE87" s="232">
        <f>IF(N87="základní",J87,0)</f>
        <v>0</v>
      </c>
      <c r="BF87" s="232">
        <f>IF(N87="snížená",J87,0)</f>
        <v>0</v>
      </c>
      <c r="BG87" s="232">
        <f>IF(N87="zákl. přenesená",J87,0)</f>
        <v>0</v>
      </c>
      <c r="BH87" s="232">
        <f>IF(N87="sníž. přenesená",J87,0)</f>
        <v>0</v>
      </c>
      <c r="BI87" s="232">
        <f>IF(N87="nulová",J87,0)</f>
        <v>0</v>
      </c>
      <c r="BJ87" s="23" t="s">
        <v>25</v>
      </c>
      <c r="BK87" s="232">
        <f>ROUND(I87*H87,2)</f>
        <v>0</v>
      </c>
      <c r="BL87" s="23" t="s">
        <v>1319</v>
      </c>
      <c r="BM87" s="23" t="s">
        <v>173</v>
      </c>
    </row>
    <row r="88" spans="2:47" s="1" customFormat="1" ht="13.5">
      <c r="B88" s="46"/>
      <c r="C88" s="74"/>
      <c r="D88" s="233" t="s">
        <v>194</v>
      </c>
      <c r="E88" s="74"/>
      <c r="F88" s="234" t="s">
        <v>1326</v>
      </c>
      <c r="G88" s="74"/>
      <c r="H88" s="74"/>
      <c r="I88" s="191"/>
      <c r="J88" s="74"/>
      <c r="K88" s="74"/>
      <c r="L88" s="72"/>
      <c r="M88" s="235"/>
      <c r="N88" s="47"/>
      <c r="O88" s="47"/>
      <c r="P88" s="47"/>
      <c r="Q88" s="47"/>
      <c r="R88" s="47"/>
      <c r="S88" s="47"/>
      <c r="T88" s="95"/>
      <c r="AT88" s="23" t="s">
        <v>194</v>
      </c>
      <c r="AU88" s="23" t="s">
        <v>25</v>
      </c>
    </row>
    <row r="89" spans="2:65" s="1" customFormat="1" ht="16.5" customHeight="1">
      <c r="B89" s="46"/>
      <c r="C89" s="221" t="s">
        <v>173</v>
      </c>
      <c r="D89" s="221" t="s">
        <v>168</v>
      </c>
      <c r="E89" s="222" t="s">
        <v>1329</v>
      </c>
      <c r="F89" s="223" t="s">
        <v>1330</v>
      </c>
      <c r="G89" s="224" t="s">
        <v>242</v>
      </c>
      <c r="H89" s="225">
        <v>1</v>
      </c>
      <c r="I89" s="226"/>
      <c r="J89" s="227">
        <f>ROUND(I89*H89,2)</f>
        <v>0</v>
      </c>
      <c r="K89" s="223" t="s">
        <v>84</v>
      </c>
      <c r="L89" s="72"/>
      <c r="M89" s="228" t="s">
        <v>84</v>
      </c>
      <c r="N89" s="229" t="s">
        <v>56</v>
      </c>
      <c r="O89" s="47"/>
      <c r="P89" s="230">
        <f>O89*H89</f>
        <v>0</v>
      </c>
      <c r="Q89" s="230">
        <v>0</v>
      </c>
      <c r="R89" s="230">
        <f>Q89*H89</f>
        <v>0</v>
      </c>
      <c r="S89" s="230">
        <v>0</v>
      </c>
      <c r="T89" s="231">
        <f>S89*H89</f>
        <v>0</v>
      </c>
      <c r="AR89" s="23" t="s">
        <v>1319</v>
      </c>
      <c r="AT89" s="23" t="s">
        <v>168</v>
      </c>
      <c r="AU89" s="23" t="s">
        <v>25</v>
      </c>
      <c r="AY89" s="23" t="s">
        <v>166</v>
      </c>
      <c r="BE89" s="232">
        <f>IF(N89="základní",J89,0)</f>
        <v>0</v>
      </c>
      <c r="BF89" s="232">
        <f>IF(N89="snížená",J89,0)</f>
        <v>0</v>
      </c>
      <c r="BG89" s="232">
        <f>IF(N89="zákl. přenesená",J89,0)</f>
        <v>0</v>
      </c>
      <c r="BH89" s="232">
        <f>IF(N89="sníž. přenesená",J89,0)</f>
        <v>0</v>
      </c>
      <c r="BI89" s="232">
        <f>IF(N89="nulová",J89,0)</f>
        <v>0</v>
      </c>
      <c r="BJ89" s="23" t="s">
        <v>25</v>
      </c>
      <c r="BK89" s="232">
        <f>ROUND(I89*H89,2)</f>
        <v>0</v>
      </c>
      <c r="BL89" s="23" t="s">
        <v>1319</v>
      </c>
      <c r="BM89" s="23" t="s">
        <v>1331</v>
      </c>
    </row>
    <row r="90" spans="2:47" s="1" customFormat="1" ht="13.5">
      <c r="B90" s="46"/>
      <c r="C90" s="74"/>
      <c r="D90" s="233" t="s">
        <v>194</v>
      </c>
      <c r="E90" s="74"/>
      <c r="F90" s="234" t="s">
        <v>1326</v>
      </c>
      <c r="G90" s="74"/>
      <c r="H90" s="74"/>
      <c r="I90" s="191"/>
      <c r="J90" s="74"/>
      <c r="K90" s="74"/>
      <c r="L90" s="72"/>
      <c r="M90" s="235"/>
      <c r="N90" s="47"/>
      <c r="O90" s="47"/>
      <c r="P90" s="47"/>
      <c r="Q90" s="47"/>
      <c r="R90" s="47"/>
      <c r="S90" s="47"/>
      <c r="T90" s="95"/>
      <c r="AT90" s="23" t="s">
        <v>194</v>
      </c>
      <c r="AU90" s="23" t="s">
        <v>25</v>
      </c>
    </row>
    <row r="91" spans="2:63" s="10" customFormat="1" ht="37.4" customHeight="1">
      <c r="B91" s="205"/>
      <c r="C91" s="206"/>
      <c r="D91" s="207" t="s">
        <v>85</v>
      </c>
      <c r="E91" s="208" t="s">
        <v>1332</v>
      </c>
      <c r="F91" s="208" t="s">
        <v>1333</v>
      </c>
      <c r="G91" s="206"/>
      <c r="H91" s="206"/>
      <c r="I91" s="209"/>
      <c r="J91" s="210">
        <f>BK91</f>
        <v>0</v>
      </c>
      <c r="K91" s="206"/>
      <c r="L91" s="211"/>
      <c r="M91" s="212"/>
      <c r="N91" s="213"/>
      <c r="O91" s="213"/>
      <c r="P91" s="214">
        <f>SUM(P92:P95)</f>
        <v>0</v>
      </c>
      <c r="Q91" s="213"/>
      <c r="R91" s="214">
        <f>SUM(R92:R95)</f>
        <v>0</v>
      </c>
      <c r="S91" s="213"/>
      <c r="T91" s="215">
        <f>SUM(T92:T95)</f>
        <v>0</v>
      </c>
      <c r="AR91" s="216" t="s">
        <v>25</v>
      </c>
      <c r="AT91" s="217" t="s">
        <v>85</v>
      </c>
      <c r="AU91" s="217" t="s">
        <v>86</v>
      </c>
      <c r="AY91" s="216" t="s">
        <v>166</v>
      </c>
      <c r="BK91" s="218">
        <f>SUM(BK92:BK95)</f>
        <v>0</v>
      </c>
    </row>
    <row r="92" spans="2:65" s="1" customFormat="1" ht="16.5" customHeight="1">
      <c r="B92" s="46"/>
      <c r="C92" s="221" t="s">
        <v>183</v>
      </c>
      <c r="D92" s="221" t="s">
        <v>168</v>
      </c>
      <c r="E92" s="222" t="s">
        <v>1334</v>
      </c>
      <c r="F92" s="223" t="s">
        <v>1335</v>
      </c>
      <c r="G92" s="224" t="s">
        <v>1318</v>
      </c>
      <c r="H92" s="225">
        <v>1</v>
      </c>
      <c r="I92" s="226"/>
      <c r="J92" s="227">
        <f>ROUND(I92*H92,2)</f>
        <v>0</v>
      </c>
      <c r="K92" s="223" t="s">
        <v>84</v>
      </c>
      <c r="L92" s="72"/>
      <c r="M92" s="228" t="s">
        <v>84</v>
      </c>
      <c r="N92" s="229" t="s">
        <v>56</v>
      </c>
      <c r="O92" s="47"/>
      <c r="P92" s="230">
        <f>O92*H92</f>
        <v>0</v>
      </c>
      <c r="Q92" s="230">
        <v>0</v>
      </c>
      <c r="R92" s="230">
        <f>Q92*H92</f>
        <v>0</v>
      </c>
      <c r="S92" s="230">
        <v>0</v>
      </c>
      <c r="T92" s="231">
        <f>S92*H92</f>
        <v>0</v>
      </c>
      <c r="AR92" s="23" t="s">
        <v>1319</v>
      </c>
      <c r="AT92" s="23" t="s">
        <v>168</v>
      </c>
      <c r="AU92" s="23" t="s">
        <v>25</v>
      </c>
      <c r="AY92" s="23" t="s">
        <v>166</v>
      </c>
      <c r="BE92" s="232">
        <f>IF(N92="základní",J92,0)</f>
        <v>0</v>
      </c>
      <c r="BF92" s="232">
        <f>IF(N92="snížená",J92,0)</f>
        <v>0</v>
      </c>
      <c r="BG92" s="232">
        <f>IF(N92="zákl. přenesená",J92,0)</f>
        <v>0</v>
      </c>
      <c r="BH92" s="232">
        <f>IF(N92="sníž. přenesená",J92,0)</f>
        <v>0</v>
      </c>
      <c r="BI92" s="232">
        <f>IF(N92="nulová",J92,0)</f>
        <v>0</v>
      </c>
      <c r="BJ92" s="23" t="s">
        <v>25</v>
      </c>
      <c r="BK92" s="232">
        <f>ROUND(I92*H92,2)</f>
        <v>0</v>
      </c>
      <c r="BL92" s="23" t="s">
        <v>1319</v>
      </c>
      <c r="BM92" s="23" t="s">
        <v>206</v>
      </c>
    </row>
    <row r="93" spans="2:65" s="1" customFormat="1" ht="16.5" customHeight="1">
      <c r="B93" s="46"/>
      <c r="C93" s="221" t="s">
        <v>206</v>
      </c>
      <c r="D93" s="221" t="s">
        <v>168</v>
      </c>
      <c r="E93" s="222" t="s">
        <v>1336</v>
      </c>
      <c r="F93" s="223" t="s">
        <v>1337</v>
      </c>
      <c r="G93" s="224" t="s">
        <v>1318</v>
      </c>
      <c r="H93" s="225">
        <v>1</v>
      </c>
      <c r="I93" s="226"/>
      <c r="J93" s="227">
        <f>ROUND(I93*H93,2)</f>
        <v>0</v>
      </c>
      <c r="K93" s="223" t="s">
        <v>84</v>
      </c>
      <c r="L93" s="72"/>
      <c r="M93" s="228" t="s">
        <v>84</v>
      </c>
      <c r="N93" s="229" t="s">
        <v>56</v>
      </c>
      <c r="O93" s="47"/>
      <c r="P93" s="230">
        <f>O93*H93</f>
        <v>0</v>
      </c>
      <c r="Q93" s="230">
        <v>0</v>
      </c>
      <c r="R93" s="230">
        <f>Q93*H93</f>
        <v>0</v>
      </c>
      <c r="S93" s="230">
        <v>0</v>
      </c>
      <c r="T93" s="231">
        <f>S93*H93</f>
        <v>0</v>
      </c>
      <c r="AR93" s="23" t="s">
        <v>1319</v>
      </c>
      <c r="AT93" s="23" t="s">
        <v>168</v>
      </c>
      <c r="AU93" s="23" t="s">
        <v>25</v>
      </c>
      <c r="AY93" s="23" t="s">
        <v>166</v>
      </c>
      <c r="BE93" s="232">
        <f>IF(N93="základní",J93,0)</f>
        <v>0</v>
      </c>
      <c r="BF93" s="232">
        <f>IF(N93="snížená",J93,0)</f>
        <v>0</v>
      </c>
      <c r="BG93" s="232">
        <f>IF(N93="zákl. přenesená",J93,0)</f>
        <v>0</v>
      </c>
      <c r="BH93" s="232">
        <f>IF(N93="sníž. přenesená",J93,0)</f>
        <v>0</v>
      </c>
      <c r="BI93" s="232">
        <f>IF(N93="nulová",J93,0)</f>
        <v>0</v>
      </c>
      <c r="BJ93" s="23" t="s">
        <v>25</v>
      </c>
      <c r="BK93" s="232">
        <f>ROUND(I93*H93,2)</f>
        <v>0</v>
      </c>
      <c r="BL93" s="23" t="s">
        <v>1319</v>
      </c>
      <c r="BM93" s="23" t="s">
        <v>200</v>
      </c>
    </row>
    <row r="94" spans="2:65" s="1" customFormat="1" ht="16.5" customHeight="1">
      <c r="B94" s="46"/>
      <c r="C94" s="221" t="s">
        <v>213</v>
      </c>
      <c r="D94" s="221" t="s">
        <v>168</v>
      </c>
      <c r="E94" s="222" t="s">
        <v>1338</v>
      </c>
      <c r="F94" s="223" t="s">
        <v>1339</v>
      </c>
      <c r="G94" s="224" t="s">
        <v>242</v>
      </c>
      <c r="H94" s="225">
        <v>1</v>
      </c>
      <c r="I94" s="226"/>
      <c r="J94" s="227">
        <f>ROUND(I94*H94,2)</f>
        <v>0</v>
      </c>
      <c r="K94" s="223" t="s">
        <v>84</v>
      </c>
      <c r="L94" s="72"/>
      <c r="M94" s="228" t="s">
        <v>84</v>
      </c>
      <c r="N94" s="229" t="s">
        <v>56</v>
      </c>
      <c r="O94" s="47"/>
      <c r="P94" s="230">
        <f>O94*H94</f>
        <v>0</v>
      </c>
      <c r="Q94" s="230">
        <v>0</v>
      </c>
      <c r="R94" s="230">
        <f>Q94*H94</f>
        <v>0</v>
      </c>
      <c r="S94" s="230">
        <v>0</v>
      </c>
      <c r="T94" s="231">
        <f>S94*H94</f>
        <v>0</v>
      </c>
      <c r="AR94" s="23" t="s">
        <v>1319</v>
      </c>
      <c r="AT94" s="23" t="s">
        <v>168</v>
      </c>
      <c r="AU94" s="23" t="s">
        <v>25</v>
      </c>
      <c r="AY94" s="23" t="s">
        <v>166</v>
      </c>
      <c r="BE94" s="232">
        <f>IF(N94="základní",J94,0)</f>
        <v>0</v>
      </c>
      <c r="BF94" s="232">
        <f>IF(N94="snížená",J94,0)</f>
        <v>0</v>
      </c>
      <c r="BG94" s="232">
        <f>IF(N94="zákl. přenesená",J94,0)</f>
        <v>0</v>
      </c>
      <c r="BH94" s="232">
        <f>IF(N94="sníž. přenesená",J94,0)</f>
        <v>0</v>
      </c>
      <c r="BI94" s="232">
        <f>IF(N94="nulová",J94,0)</f>
        <v>0</v>
      </c>
      <c r="BJ94" s="23" t="s">
        <v>25</v>
      </c>
      <c r="BK94" s="232">
        <f>ROUND(I94*H94,2)</f>
        <v>0</v>
      </c>
      <c r="BL94" s="23" t="s">
        <v>1319</v>
      </c>
      <c r="BM94" s="23" t="s">
        <v>30</v>
      </c>
    </row>
    <row r="95" spans="2:65" s="1" customFormat="1" ht="16.5" customHeight="1">
      <c r="B95" s="46"/>
      <c r="C95" s="221" t="s">
        <v>200</v>
      </c>
      <c r="D95" s="221" t="s">
        <v>168</v>
      </c>
      <c r="E95" s="222" t="s">
        <v>1340</v>
      </c>
      <c r="F95" s="223" t="s">
        <v>1341</v>
      </c>
      <c r="G95" s="224" t="s">
        <v>1318</v>
      </c>
      <c r="H95" s="225">
        <v>1</v>
      </c>
      <c r="I95" s="226"/>
      <c r="J95" s="227">
        <f>ROUND(I95*H95,2)</f>
        <v>0</v>
      </c>
      <c r="K95" s="223" t="s">
        <v>84</v>
      </c>
      <c r="L95" s="72"/>
      <c r="M95" s="228" t="s">
        <v>84</v>
      </c>
      <c r="N95" s="229" t="s">
        <v>56</v>
      </c>
      <c r="O95" s="47"/>
      <c r="P95" s="230">
        <f>O95*H95</f>
        <v>0</v>
      </c>
      <c r="Q95" s="230">
        <v>0</v>
      </c>
      <c r="R95" s="230">
        <f>Q95*H95</f>
        <v>0</v>
      </c>
      <c r="S95" s="230">
        <v>0</v>
      </c>
      <c r="T95" s="231">
        <f>S95*H95</f>
        <v>0</v>
      </c>
      <c r="AR95" s="23" t="s">
        <v>1319</v>
      </c>
      <c r="AT95" s="23" t="s">
        <v>168</v>
      </c>
      <c r="AU95" s="23" t="s">
        <v>25</v>
      </c>
      <c r="AY95" s="23" t="s">
        <v>166</v>
      </c>
      <c r="BE95" s="232">
        <f>IF(N95="základní",J95,0)</f>
        <v>0</v>
      </c>
      <c r="BF95" s="232">
        <f>IF(N95="snížená",J95,0)</f>
        <v>0</v>
      </c>
      <c r="BG95" s="232">
        <f>IF(N95="zákl. přenesená",J95,0)</f>
        <v>0</v>
      </c>
      <c r="BH95" s="232">
        <f>IF(N95="sníž. přenesená",J95,0)</f>
        <v>0</v>
      </c>
      <c r="BI95" s="232">
        <f>IF(N95="nulová",J95,0)</f>
        <v>0</v>
      </c>
      <c r="BJ95" s="23" t="s">
        <v>25</v>
      </c>
      <c r="BK95" s="232">
        <f>ROUND(I95*H95,2)</f>
        <v>0</v>
      </c>
      <c r="BL95" s="23" t="s">
        <v>1319</v>
      </c>
      <c r="BM95" s="23" t="s">
        <v>328</v>
      </c>
    </row>
    <row r="96" spans="2:63" s="10" customFormat="1" ht="37.4" customHeight="1">
      <c r="B96" s="205"/>
      <c r="C96" s="206"/>
      <c r="D96" s="207" t="s">
        <v>85</v>
      </c>
      <c r="E96" s="208" t="s">
        <v>1342</v>
      </c>
      <c r="F96" s="208" t="s">
        <v>1343</v>
      </c>
      <c r="G96" s="206"/>
      <c r="H96" s="206"/>
      <c r="I96" s="209"/>
      <c r="J96" s="210">
        <f>BK96</f>
        <v>0</v>
      </c>
      <c r="K96" s="206"/>
      <c r="L96" s="211"/>
      <c r="M96" s="212"/>
      <c r="N96" s="213"/>
      <c r="O96" s="213"/>
      <c r="P96" s="214">
        <f>SUM(P97:P101)</f>
        <v>0</v>
      </c>
      <c r="Q96" s="213"/>
      <c r="R96" s="214">
        <f>SUM(R97:R101)</f>
        <v>0</v>
      </c>
      <c r="S96" s="213"/>
      <c r="T96" s="215">
        <f>SUM(T97:T101)</f>
        <v>0</v>
      </c>
      <c r="AR96" s="216" t="s">
        <v>25</v>
      </c>
      <c r="AT96" s="217" t="s">
        <v>85</v>
      </c>
      <c r="AU96" s="217" t="s">
        <v>86</v>
      </c>
      <c r="AY96" s="216" t="s">
        <v>166</v>
      </c>
      <c r="BK96" s="218">
        <f>SUM(BK97:BK101)</f>
        <v>0</v>
      </c>
    </row>
    <row r="97" spans="2:65" s="1" customFormat="1" ht="16.5" customHeight="1">
      <c r="B97" s="46"/>
      <c r="C97" s="221" t="s">
        <v>223</v>
      </c>
      <c r="D97" s="221" t="s">
        <v>168</v>
      </c>
      <c r="E97" s="222" t="s">
        <v>1344</v>
      </c>
      <c r="F97" s="223" t="s">
        <v>1345</v>
      </c>
      <c r="G97" s="224" t="s">
        <v>1318</v>
      </c>
      <c r="H97" s="225">
        <v>1</v>
      </c>
      <c r="I97" s="226"/>
      <c r="J97" s="227">
        <f>ROUND(I97*H97,2)</f>
        <v>0</v>
      </c>
      <c r="K97" s="223" t="s">
        <v>84</v>
      </c>
      <c r="L97" s="72"/>
      <c r="M97" s="228" t="s">
        <v>84</v>
      </c>
      <c r="N97" s="229" t="s">
        <v>56</v>
      </c>
      <c r="O97" s="47"/>
      <c r="P97" s="230">
        <f>O97*H97</f>
        <v>0</v>
      </c>
      <c r="Q97" s="230">
        <v>0</v>
      </c>
      <c r="R97" s="230">
        <f>Q97*H97</f>
        <v>0</v>
      </c>
      <c r="S97" s="230">
        <v>0</v>
      </c>
      <c r="T97" s="231">
        <f>S97*H97</f>
        <v>0</v>
      </c>
      <c r="AR97" s="23" t="s">
        <v>1319</v>
      </c>
      <c r="AT97" s="23" t="s">
        <v>168</v>
      </c>
      <c r="AU97" s="23" t="s">
        <v>25</v>
      </c>
      <c r="AY97" s="23" t="s">
        <v>166</v>
      </c>
      <c r="BE97" s="232">
        <f>IF(N97="základní",J97,0)</f>
        <v>0</v>
      </c>
      <c r="BF97" s="232">
        <f>IF(N97="snížená",J97,0)</f>
        <v>0</v>
      </c>
      <c r="BG97" s="232">
        <f>IF(N97="zákl. přenesená",J97,0)</f>
        <v>0</v>
      </c>
      <c r="BH97" s="232">
        <f>IF(N97="sníž. přenesená",J97,0)</f>
        <v>0</v>
      </c>
      <c r="BI97" s="232">
        <f>IF(N97="nulová",J97,0)</f>
        <v>0</v>
      </c>
      <c r="BJ97" s="23" t="s">
        <v>25</v>
      </c>
      <c r="BK97" s="232">
        <f>ROUND(I97*H97,2)</f>
        <v>0</v>
      </c>
      <c r="BL97" s="23" t="s">
        <v>1319</v>
      </c>
      <c r="BM97" s="23" t="s">
        <v>340</v>
      </c>
    </row>
    <row r="98" spans="2:65" s="1" customFormat="1" ht="16.5" customHeight="1">
      <c r="B98" s="46"/>
      <c r="C98" s="221" t="s">
        <v>30</v>
      </c>
      <c r="D98" s="221" t="s">
        <v>168</v>
      </c>
      <c r="E98" s="222" t="s">
        <v>1346</v>
      </c>
      <c r="F98" s="223" t="s">
        <v>1347</v>
      </c>
      <c r="G98" s="224" t="s">
        <v>1318</v>
      </c>
      <c r="H98" s="225">
        <v>1</v>
      </c>
      <c r="I98" s="226"/>
      <c r="J98" s="227">
        <f>ROUND(I98*H98,2)</f>
        <v>0</v>
      </c>
      <c r="K98" s="223" t="s">
        <v>84</v>
      </c>
      <c r="L98" s="72"/>
      <c r="M98" s="228" t="s">
        <v>84</v>
      </c>
      <c r="N98" s="229" t="s">
        <v>56</v>
      </c>
      <c r="O98" s="47"/>
      <c r="P98" s="230">
        <f>O98*H98</f>
        <v>0</v>
      </c>
      <c r="Q98" s="230">
        <v>0</v>
      </c>
      <c r="R98" s="230">
        <f>Q98*H98</f>
        <v>0</v>
      </c>
      <c r="S98" s="230">
        <v>0</v>
      </c>
      <c r="T98" s="231">
        <f>S98*H98</f>
        <v>0</v>
      </c>
      <c r="AR98" s="23" t="s">
        <v>1319</v>
      </c>
      <c r="AT98" s="23" t="s">
        <v>168</v>
      </c>
      <c r="AU98" s="23" t="s">
        <v>25</v>
      </c>
      <c r="AY98" s="23" t="s">
        <v>166</v>
      </c>
      <c r="BE98" s="232">
        <f>IF(N98="základní",J98,0)</f>
        <v>0</v>
      </c>
      <c r="BF98" s="232">
        <f>IF(N98="snížená",J98,0)</f>
        <v>0</v>
      </c>
      <c r="BG98" s="232">
        <f>IF(N98="zákl. přenesená",J98,0)</f>
        <v>0</v>
      </c>
      <c r="BH98" s="232">
        <f>IF(N98="sníž. přenesená",J98,0)</f>
        <v>0</v>
      </c>
      <c r="BI98" s="232">
        <f>IF(N98="nulová",J98,0)</f>
        <v>0</v>
      </c>
      <c r="BJ98" s="23" t="s">
        <v>25</v>
      </c>
      <c r="BK98" s="232">
        <f>ROUND(I98*H98,2)</f>
        <v>0</v>
      </c>
      <c r="BL98" s="23" t="s">
        <v>1319</v>
      </c>
      <c r="BM98" s="23" t="s">
        <v>362</v>
      </c>
    </row>
    <row r="99" spans="2:65" s="1" customFormat="1" ht="16.5" customHeight="1">
      <c r="B99" s="46"/>
      <c r="C99" s="221" t="s">
        <v>235</v>
      </c>
      <c r="D99" s="221" t="s">
        <v>168</v>
      </c>
      <c r="E99" s="222" t="s">
        <v>1348</v>
      </c>
      <c r="F99" s="223" t="s">
        <v>1349</v>
      </c>
      <c r="G99" s="224" t="s">
        <v>242</v>
      </c>
      <c r="H99" s="225">
        <v>2</v>
      </c>
      <c r="I99" s="226"/>
      <c r="J99" s="227">
        <f>ROUND(I99*H99,2)</f>
        <v>0</v>
      </c>
      <c r="K99" s="223" t="s">
        <v>84</v>
      </c>
      <c r="L99" s="72"/>
      <c r="M99" s="228" t="s">
        <v>84</v>
      </c>
      <c r="N99" s="229" t="s">
        <v>56</v>
      </c>
      <c r="O99" s="47"/>
      <c r="P99" s="230">
        <f>O99*H99</f>
        <v>0</v>
      </c>
      <c r="Q99" s="230">
        <v>0</v>
      </c>
      <c r="R99" s="230">
        <f>Q99*H99</f>
        <v>0</v>
      </c>
      <c r="S99" s="230">
        <v>0</v>
      </c>
      <c r="T99" s="231">
        <f>S99*H99</f>
        <v>0</v>
      </c>
      <c r="AR99" s="23" t="s">
        <v>1319</v>
      </c>
      <c r="AT99" s="23" t="s">
        <v>168</v>
      </c>
      <c r="AU99" s="23" t="s">
        <v>25</v>
      </c>
      <c r="AY99" s="23" t="s">
        <v>166</v>
      </c>
      <c r="BE99" s="232">
        <f>IF(N99="základní",J99,0)</f>
        <v>0</v>
      </c>
      <c r="BF99" s="232">
        <f>IF(N99="snížená",J99,0)</f>
        <v>0</v>
      </c>
      <c r="BG99" s="232">
        <f>IF(N99="zákl. přenesená",J99,0)</f>
        <v>0</v>
      </c>
      <c r="BH99" s="232">
        <f>IF(N99="sníž. přenesená",J99,0)</f>
        <v>0</v>
      </c>
      <c r="BI99" s="232">
        <f>IF(N99="nulová",J99,0)</f>
        <v>0</v>
      </c>
      <c r="BJ99" s="23" t="s">
        <v>25</v>
      </c>
      <c r="BK99" s="232">
        <f>ROUND(I99*H99,2)</f>
        <v>0</v>
      </c>
      <c r="BL99" s="23" t="s">
        <v>1319</v>
      </c>
      <c r="BM99" s="23" t="s">
        <v>350</v>
      </c>
    </row>
    <row r="100" spans="2:65" s="1" customFormat="1" ht="16.5" customHeight="1">
      <c r="B100" s="46"/>
      <c r="C100" s="221" t="s">
        <v>328</v>
      </c>
      <c r="D100" s="221" t="s">
        <v>168</v>
      </c>
      <c r="E100" s="222" t="s">
        <v>1350</v>
      </c>
      <c r="F100" s="223" t="s">
        <v>1351</v>
      </c>
      <c r="G100" s="224" t="s">
        <v>1318</v>
      </c>
      <c r="H100" s="225">
        <v>1</v>
      </c>
      <c r="I100" s="226"/>
      <c r="J100" s="227">
        <f>ROUND(I100*H100,2)</f>
        <v>0</v>
      </c>
      <c r="K100" s="223" t="s">
        <v>84</v>
      </c>
      <c r="L100" s="72"/>
      <c r="M100" s="228" t="s">
        <v>84</v>
      </c>
      <c r="N100" s="229" t="s">
        <v>56</v>
      </c>
      <c r="O100" s="47"/>
      <c r="P100" s="230">
        <f>O100*H100</f>
        <v>0</v>
      </c>
      <c r="Q100" s="230">
        <v>0</v>
      </c>
      <c r="R100" s="230">
        <f>Q100*H100</f>
        <v>0</v>
      </c>
      <c r="S100" s="230">
        <v>0</v>
      </c>
      <c r="T100" s="231">
        <f>S100*H100</f>
        <v>0</v>
      </c>
      <c r="AR100" s="23" t="s">
        <v>1319</v>
      </c>
      <c r="AT100" s="23" t="s">
        <v>168</v>
      </c>
      <c r="AU100" s="23" t="s">
        <v>25</v>
      </c>
      <c r="AY100" s="23" t="s">
        <v>166</v>
      </c>
      <c r="BE100" s="232">
        <f>IF(N100="základní",J100,0)</f>
        <v>0</v>
      </c>
      <c r="BF100" s="232">
        <f>IF(N100="snížená",J100,0)</f>
        <v>0</v>
      </c>
      <c r="BG100" s="232">
        <f>IF(N100="zákl. přenesená",J100,0)</f>
        <v>0</v>
      </c>
      <c r="BH100" s="232">
        <f>IF(N100="sníž. přenesená",J100,0)</f>
        <v>0</v>
      </c>
      <c r="BI100" s="232">
        <f>IF(N100="nulová",J100,0)</f>
        <v>0</v>
      </c>
      <c r="BJ100" s="23" t="s">
        <v>25</v>
      </c>
      <c r="BK100" s="232">
        <f>ROUND(I100*H100,2)</f>
        <v>0</v>
      </c>
      <c r="BL100" s="23" t="s">
        <v>1319</v>
      </c>
      <c r="BM100" s="23" t="s">
        <v>1352</v>
      </c>
    </row>
    <row r="101" spans="2:65" s="1" customFormat="1" ht="16.5" customHeight="1">
      <c r="B101" s="46"/>
      <c r="C101" s="221" t="s">
        <v>335</v>
      </c>
      <c r="D101" s="221" t="s">
        <v>168</v>
      </c>
      <c r="E101" s="222" t="s">
        <v>1353</v>
      </c>
      <c r="F101" s="223" t="s">
        <v>1354</v>
      </c>
      <c r="G101" s="224" t="s">
        <v>1318</v>
      </c>
      <c r="H101" s="225">
        <v>1</v>
      </c>
      <c r="I101" s="226"/>
      <c r="J101" s="227">
        <f>ROUND(I101*H101,2)</f>
        <v>0</v>
      </c>
      <c r="K101" s="223" t="s">
        <v>84</v>
      </c>
      <c r="L101" s="72"/>
      <c r="M101" s="228" t="s">
        <v>84</v>
      </c>
      <c r="N101" s="257" t="s">
        <v>56</v>
      </c>
      <c r="O101" s="258"/>
      <c r="P101" s="259">
        <f>O101*H101</f>
        <v>0</v>
      </c>
      <c r="Q101" s="259">
        <v>0</v>
      </c>
      <c r="R101" s="259">
        <f>Q101*H101</f>
        <v>0</v>
      </c>
      <c r="S101" s="259">
        <v>0</v>
      </c>
      <c r="T101" s="260">
        <f>S101*H101</f>
        <v>0</v>
      </c>
      <c r="AR101" s="23" t="s">
        <v>1319</v>
      </c>
      <c r="AT101" s="23" t="s">
        <v>168</v>
      </c>
      <c r="AU101" s="23" t="s">
        <v>25</v>
      </c>
      <c r="AY101" s="23" t="s">
        <v>166</v>
      </c>
      <c r="BE101" s="232">
        <f>IF(N101="základní",J101,0)</f>
        <v>0</v>
      </c>
      <c r="BF101" s="232">
        <f>IF(N101="snížená",J101,0)</f>
        <v>0</v>
      </c>
      <c r="BG101" s="232">
        <f>IF(N101="zákl. přenesená",J101,0)</f>
        <v>0</v>
      </c>
      <c r="BH101" s="232">
        <f>IF(N101="sníž. přenesená",J101,0)</f>
        <v>0</v>
      </c>
      <c r="BI101" s="232">
        <f>IF(N101="nulová",J101,0)</f>
        <v>0</v>
      </c>
      <c r="BJ101" s="23" t="s">
        <v>25</v>
      </c>
      <c r="BK101" s="232">
        <f>ROUND(I101*H101,2)</f>
        <v>0</v>
      </c>
      <c r="BL101" s="23" t="s">
        <v>1319</v>
      </c>
      <c r="BM101" s="23" t="s">
        <v>1355</v>
      </c>
    </row>
    <row r="102" spans="2:12" s="1" customFormat="1" ht="6.95" customHeight="1">
      <c r="B102" s="67"/>
      <c r="C102" s="68"/>
      <c r="D102" s="68"/>
      <c r="E102" s="68"/>
      <c r="F102" s="68"/>
      <c r="G102" s="68"/>
      <c r="H102" s="68"/>
      <c r="I102" s="166"/>
      <c r="J102" s="68"/>
      <c r="K102" s="68"/>
      <c r="L102" s="72"/>
    </row>
  </sheetData>
  <sheetProtection password="CC35" sheet="1" objects="1" scenarios="1" formatColumns="0" formatRows="0" autoFilter="0"/>
  <autoFilter ref="C79:K101"/>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0" customWidth="1"/>
    <col min="2" max="2" width="1.66796875" style="290" customWidth="1"/>
    <col min="3" max="4" width="5" style="290" customWidth="1"/>
    <col min="5" max="5" width="11.66015625" style="290" customWidth="1"/>
    <col min="6" max="6" width="9.16015625" style="290" customWidth="1"/>
    <col min="7" max="7" width="5" style="290" customWidth="1"/>
    <col min="8" max="8" width="77.83203125" style="290" customWidth="1"/>
    <col min="9" max="10" width="20" style="290" customWidth="1"/>
    <col min="11" max="11" width="1.66796875" style="290" customWidth="1"/>
  </cols>
  <sheetData>
    <row r="1" ht="37.5" customHeight="1"/>
    <row r="2" spans="2:11" ht="7.5" customHeight="1">
      <c r="B2" s="291"/>
      <c r="C2" s="292"/>
      <c r="D2" s="292"/>
      <c r="E2" s="292"/>
      <c r="F2" s="292"/>
      <c r="G2" s="292"/>
      <c r="H2" s="292"/>
      <c r="I2" s="292"/>
      <c r="J2" s="292"/>
      <c r="K2" s="293"/>
    </row>
    <row r="3" spans="2:11" s="14" customFormat="1" ht="45" customHeight="1">
      <c r="B3" s="294"/>
      <c r="C3" s="295" t="s">
        <v>1356</v>
      </c>
      <c r="D3" s="295"/>
      <c r="E3" s="295"/>
      <c r="F3" s="295"/>
      <c r="G3" s="295"/>
      <c r="H3" s="295"/>
      <c r="I3" s="295"/>
      <c r="J3" s="295"/>
      <c r="K3" s="296"/>
    </row>
    <row r="4" spans="2:11" ht="25.5" customHeight="1">
      <c r="B4" s="297"/>
      <c r="C4" s="298" t="s">
        <v>1357</v>
      </c>
      <c r="D4" s="298"/>
      <c r="E4" s="298"/>
      <c r="F4" s="298"/>
      <c r="G4" s="298"/>
      <c r="H4" s="298"/>
      <c r="I4" s="298"/>
      <c r="J4" s="298"/>
      <c r="K4" s="299"/>
    </row>
    <row r="5" spans="2:11" ht="5.25" customHeight="1">
      <c r="B5" s="297"/>
      <c r="C5" s="300"/>
      <c r="D5" s="300"/>
      <c r="E5" s="300"/>
      <c r="F5" s="300"/>
      <c r="G5" s="300"/>
      <c r="H5" s="300"/>
      <c r="I5" s="300"/>
      <c r="J5" s="300"/>
      <c r="K5" s="299"/>
    </row>
    <row r="6" spans="2:11" ht="15" customHeight="1">
      <c r="B6" s="297"/>
      <c r="C6" s="301" t="s">
        <v>1358</v>
      </c>
      <c r="D6" s="301"/>
      <c r="E6" s="301"/>
      <c r="F6" s="301"/>
      <c r="G6" s="301"/>
      <c r="H6" s="301"/>
      <c r="I6" s="301"/>
      <c r="J6" s="301"/>
      <c r="K6" s="299"/>
    </row>
    <row r="7" spans="2:11" ht="15" customHeight="1">
      <c r="B7" s="302"/>
      <c r="C7" s="301" t="s">
        <v>1359</v>
      </c>
      <c r="D7" s="301"/>
      <c r="E7" s="301"/>
      <c r="F7" s="301"/>
      <c r="G7" s="301"/>
      <c r="H7" s="301"/>
      <c r="I7" s="301"/>
      <c r="J7" s="301"/>
      <c r="K7" s="299"/>
    </row>
    <row r="8" spans="2:11" ht="12.75" customHeight="1">
      <c r="B8" s="302"/>
      <c r="C8" s="301"/>
      <c r="D8" s="301"/>
      <c r="E8" s="301"/>
      <c r="F8" s="301"/>
      <c r="G8" s="301"/>
      <c r="H8" s="301"/>
      <c r="I8" s="301"/>
      <c r="J8" s="301"/>
      <c r="K8" s="299"/>
    </row>
    <row r="9" spans="2:11" ht="15" customHeight="1">
      <c r="B9" s="302"/>
      <c r="C9" s="301" t="s">
        <v>1360</v>
      </c>
      <c r="D9" s="301"/>
      <c r="E9" s="301"/>
      <c r="F9" s="301"/>
      <c r="G9" s="301"/>
      <c r="H9" s="301"/>
      <c r="I9" s="301"/>
      <c r="J9" s="301"/>
      <c r="K9" s="299"/>
    </row>
    <row r="10" spans="2:11" ht="15" customHeight="1">
      <c r="B10" s="302"/>
      <c r="C10" s="301"/>
      <c r="D10" s="301" t="s">
        <v>1361</v>
      </c>
      <c r="E10" s="301"/>
      <c r="F10" s="301"/>
      <c r="G10" s="301"/>
      <c r="H10" s="301"/>
      <c r="I10" s="301"/>
      <c r="J10" s="301"/>
      <c r="K10" s="299"/>
    </row>
    <row r="11" spans="2:11" ht="15" customHeight="1">
      <c r="B11" s="302"/>
      <c r="C11" s="303"/>
      <c r="D11" s="301" t="s">
        <v>1362</v>
      </c>
      <c r="E11" s="301"/>
      <c r="F11" s="301"/>
      <c r="G11" s="301"/>
      <c r="H11" s="301"/>
      <c r="I11" s="301"/>
      <c r="J11" s="301"/>
      <c r="K11" s="299"/>
    </row>
    <row r="12" spans="2:11" ht="12.75" customHeight="1">
      <c r="B12" s="302"/>
      <c r="C12" s="303"/>
      <c r="D12" s="303"/>
      <c r="E12" s="303"/>
      <c r="F12" s="303"/>
      <c r="G12" s="303"/>
      <c r="H12" s="303"/>
      <c r="I12" s="303"/>
      <c r="J12" s="303"/>
      <c r="K12" s="299"/>
    </row>
    <row r="13" spans="2:11" ht="15" customHeight="1">
      <c r="B13" s="302"/>
      <c r="C13" s="303"/>
      <c r="D13" s="301" t="s">
        <v>1363</v>
      </c>
      <c r="E13" s="301"/>
      <c r="F13" s="301"/>
      <c r="G13" s="301"/>
      <c r="H13" s="301"/>
      <c r="I13" s="301"/>
      <c r="J13" s="301"/>
      <c r="K13" s="299"/>
    </row>
    <row r="14" spans="2:11" ht="15" customHeight="1">
      <c r="B14" s="302"/>
      <c r="C14" s="303"/>
      <c r="D14" s="301" t="s">
        <v>1364</v>
      </c>
      <c r="E14" s="301"/>
      <c r="F14" s="301"/>
      <c r="G14" s="301"/>
      <c r="H14" s="301"/>
      <c r="I14" s="301"/>
      <c r="J14" s="301"/>
      <c r="K14" s="299"/>
    </row>
    <row r="15" spans="2:11" ht="15" customHeight="1">
      <c r="B15" s="302"/>
      <c r="C15" s="303"/>
      <c r="D15" s="301" t="s">
        <v>1365</v>
      </c>
      <c r="E15" s="301"/>
      <c r="F15" s="301"/>
      <c r="G15" s="301"/>
      <c r="H15" s="301"/>
      <c r="I15" s="301"/>
      <c r="J15" s="301"/>
      <c r="K15" s="299"/>
    </row>
    <row r="16" spans="2:11" ht="15" customHeight="1">
      <c r="B16" s="302"/>
      <c r="C16" s="303"/>
      <c r="D16" s="303"/>
      <c r="E16" s="304" t="s">
        <v>93</v>
      </c>
      <c r="F16" s="301" t="s">
        <v>1366</v>
      </c>
      <c r="G16" s="301"/>
      <c r="H16" s="301"/>
      <c r="I16" s="301"/>
      <c r="J16" s="301"/>
      <c r="K16" s="299"/>
    </row>
    <row r="17" spans="2:11" ht="15" customHeight="1">
      <c r="B17" s="302"/>
      <c r="C17" s="303"/>
      <c r="D17" s="303"/>
      <c r="E17" s="304" t="s">
        <v>1367</v>
      </c>
      <c r="F17" s="301" t="s">
        <v>1368</v>
      </c>
      <c r="G17" s="301"/>
      <c r="H17" s="301"/>
      <c r="I17" s="301"/>
      <c r="J17" s="301"/>
      <c r="K17" s="299"/>
    </row>
    <row r="18" spans="2:11" ht="15" customHeight="1">
      <c r="B18" s="302"/>
      <c r="C18" s="303"/>
      <c r="D18" s="303"/>
      <c r="E18" s="304" t="s">
        <v>1369</v>
      </c>
      <c r="F18" s="301" t="s">
        <v>1370</v>
      </c>
      <c r="G18" s="301"/>
      <c r="H18" s="301"/>
      <c r="I18" s="301"/>
      <c r="J18" s="301"/>
      <c r="K18" s="299"/>
    </row>
    <row r="19" spans="2:11" ht="15" customHeight="1">
      <c r="B19" s="302"/>
      <c r="C19" s="303"/>
      <c r="D19" s="303"/>
      <c r="E19" s="304" t="s">
        <v>129</v>
      </c>
      <c r="F19" s="301" t="s">
        <v>130</v>
      </c>
      <c r="G19" s="301"/>
      <c r="H19" s="301"/>
      <c r="I19" s="301"/>
      <c r="J19" s="301"/>
      <c r="K19" s="299"/>
    </row>
    <row r="20" spans="2:11" ht="15" customHeight="1">
      <c r="B20" s="302"/>
      <c r="C20" s="303"/>
      <c r="D20" s="303"/>
      <c r="E20" s="304" t="s">
        <v>1371</v>
      </c>
      <c r="F20" s="301" t="s">
        <v>1372</v>
      </c>
      <c r="G20" s="301"/>
      <c r="H20" s="301"/>
      <c r="I20" s="301"/>
      <c r="J20" s="301"/>
      <c r="K20" s="299"/>
    </row>
    <row r="21" spans="2:11" ht="15" customHeight="1">
      <c r="B21" s="302"/>
      <c r="C21" s="303"/>
      <c r="D21" s="303"/>
      <c r="E21" s="304" t="s">
        <v>1373</v>
      </c>
      <c r="F21" s="301" t="s">
        <v>1374</v>
      </c>
      <c r="G21" s="301"/>
      <c r="H21" s="301"/>
      <c r="I21" s="301"/>
      <c r="J21" s="301"/>
      <c r="K21" s="299"/>
    </row>
    <row r="22" spans="2:11" ht="12.75" customHeight="1">
      <c r="B22" s="302"/>
      <c r="C22" s="303"/>
      <c r="D22" s="303"/>
      <c r="E22" s="303"/>
      <c r="F22" s="303"/>
      <c r="G22" s="303"/>
      <c r="H22" s="303"/>
      <c r="I22" s="303"/>
      <c r="J22" s="303"/>
      <c r="K22" s="299"/>
    </row>
    <row r="23" spans="2:11" ht="15" customHeight="1">
      <c r="B23" s="302"/>
      <c r="C23" s="301" t="s">
        <v>1375</v>
      </c>
      <c r="D23" s="301"/>
      <c r="E23" s="301"/>
      <c r="F23" s="301"/>
      <c r="G23" s="301"/>
      <c r="H23" s="301"/>
      <c r="I23" s="301"/>
      <c r="J23" s="301"/>
      <c r="K23" s="299"/>
    </row>
    <row r="24" spans="2:11" ht="15" customHeight="1">
      <c r="B24" s="302"/>
      <c r="C24" s="301" t="s">
        <v>1376</v>
      </c>
      <c r="D24" s="301"/>
      <c r="E24" s="301"/>
      <c r="F24" s="301"/>
      <c r="G24" s="301"/>
      <c r="H24" s="301"/>
      <c r="I24" s="301"/>
      <c r="J24" s="301"/>
      <c r="K24" s="299"/>
    </row>
    <row r="25" spans="2:11" ht="15" customHeight="1">
      <c r="B25" s="302"/>
      <c r="C25" s="301"/>
      <c r="D25" s="301" t="s">
        <v>1377</v>
      </c>
      <c r="E25" s="301"/>
      <c r="F25" s="301"/>
      <c r="G25" s="301"/>
      <c r="H25" s="301"/>
      <c r="I25" s="301"/>
      <c r="J25" s="301"/>
      <c r="K25" s="299"/>
    </row>
    <row r="26" spans="2:11" ht="15" customHeight="1">
      <c r="B26" s="302"/>
      <c r="C26" s="303"/>
      <c r="D26" s="301" t="s">
        <v>1378</v>
      </c>
      <c r="E26" s="301"/>
      <c r="F26" s="301"/>
      <c r="G26" s="301"/>
      <c r="H26" s="301"/>
      <c r="I26" s="301"/>
      <c r="J26" s="301"/>
      <c r="K26" s="299"/>
    </row>
    <row r="27" spans="2:11" ht="12.75" customHeight="1">
      <c r="B27" s="302"/>
      <c r="C27" s="303"/>
      <c r="D27" s="303"/>
      <c r="E27" s="303"/>
      <c r="F27" s="303"/>
      <c r="G27" s="303"/>
      <c r="H27" s="303"/>
      <c r="I27" s="303"/>
      <c r="J27" s="303"/>
      <c r="K27" s="299"/>
    </row>
    <row r="28" spans="2:11" ht="15" customHeight="1">
      <c r="B28" s="302"/>
      <c r="C28" s="303"/>
      <c r="D28" s="301" t="s">
        <v>1379</v>
      </c>
      <c r="E28" s="301"/>
      <c r="F28" s="301"/>
      <c r="G28" s="301"/>
      <c r="H28" s="301"/>
      <c r="I28" s="301"/>
      <c r="J28" s="301"/>
      <c r="K28" s="299"/>
    </row>
    <row r="29" spans="2:11" ht="15" customHeight="1">
      <c r="B29" s="302"/>
      <c r="C29" s="303"/>
      <c r="D29" s="301" t="s">
        <v>1380</v>
      </c>
      <c r="E29" s="301"/>
      <c r="F29" s="301"/>
      <c r="G29" s="301"/>
      <c r="H29" s="301"/>
      <c r="I29" s="301"/>
      <c r="J29" s="301"/>
      <c r="K29" s="299"/>
    </row>
    <row r="30" spans="2:11" ht="12.75" customHeight="1">
      <c r="B30" s="302"/>
      <c r="C30" s="303"/>
      <c r="D30" s="303"/>
      <c r="E30" s="303"/>
      <c r="F30" s="303"/>
      <c r="G30" s="303"/>
      <c r="H30" s="303"/>
      <c r="I30" s="303"/>
      <c r="J30" s="303"/>
      <c r="K30" s="299"/>
    </row>
    <row r="31" spans="2:11" ht="15" customHeight="1">
      <c r="B31" s="302"/>
      <c r="C31" s="303"/>
      <c r="D31" s="301" t="s">
        <v>1381</v>
      </c>
      <c r="E31" s="301"/>
      <c r="F31" s="301"/>
      <c r="G31" s="301"/>
      <c r="H31" s="301"/>
      <c r="I31" s="301"/>
      <c r="J31" s="301"/>
      <c r="K31" s="299"/>
    </row>
    <row r="32" spans="2:11" ht="15" customHeight="1">
      <c r="B32" s="302"/>
      <c r="C32" s="303"/>
      <c r="D32" s="301" t="s">
        <v>1382</v>
      </c>
      <c r="E32" s="301"/>
      <c r="F32" s="301"/>
      <c r="G32" s="301"/>
      <c r="H32" s="301"/>
      <c r="I32" s="301"/>
      <c r="J32" s="301"/>
      <c r="K32" s="299"/>
    </row>
    <row r="33" spans="2:11" ht="15" customHeight="1">
      <c r="B33" s="302"/>
      <c r="C33" s="303"/>
      <c r="D33" s="301" t="s">
        <v>1383</v>
      </c>
      <c r="E33" s="301"/>
      <c r="F33" s="301"/>
      <c r="G33" s="301"/>
      <c r="H33" s="301"/>
      <c r="I33" s="301"/>
      <c r="J33" s="301"/>
      <c r="K33" s="299"/>
    </row>
    <row r="34" spans="2:11" ht="15" customHeight="1">
      <c r="B34" s="302"/>
      <c r="C34" s="303"/>
      <c r="D34" s="301"/>
      <c r="E34" s="305" t="s">
        <v>151</v>
      </c>
      <c r="F34" s="301"/>
      <c r="G34" s="301" t="s">
        <v>1384</v>
      </c>
      <c r="H34" s="301"/>
      <c r="I34" s="301"/>
      <c r="J34" s="301"/>
      <c r="K34" s="299"/>
    </row>
    <row r="35" spans="2:11" ht="30.75" customHeight="1">
      <c r="B35" s="302"/>
      <c r="C35" s="303"/>
      <c r="D35" s="301"/>
      <c r="E35" s="305" t="s">
        <v>1385</v>
      </c>
      <c r="F35" s="301"/>
      <c r="G35" s="301" t="s">
        <v>1386</v>
      </c>
      <c r="H35" s="301"/>
      <c r="I35" s="301"/>
      <c r="J35" s="301"/>
      <c r="K35" s="299"/>
    </row>
    <row r="36" spans="2:11" ht="15" customHeight="1">
      <c r="B36" s="302"/>
      <c r="C36" s="303"/>
      <c r="D36" s="301"/>
      <c r="E36" s="305" t="s">
        <v>66</v>
      </c>
      <c r="F36" s="301"/>
      <c r="G36" s="301" t="s">
        <v>1387</v>
      </c>
      <c r="H36" s="301"/>
      <c r="I36" s="301"/>
      <c r="J36" s="301"/>
      <c r="K36" s="299"/>
    </row>
    <row r="37" spans="2:11" ht="15" customHeight="1">
      <c r="B37" s="302"/>
      <c r="C37" s="303"/>
      <c r="D37" s="301"/>
      <c r="E37" s="305" t="s">
        <v>152</v>
      </c>
      <c r="F37" s="301"/>
      <c r="G37" s="301" t="s">
        <v>1388</v>
      </c>
      <c r="H37" s="301"/>
      <c r="I37" s="301"/>
      <c r="J37" s="301"/>
      <c r="K37" s="299"/>
    </row>
    <row r="38" spans="2:11" ht="15" customHeight="1">
      <c r="B38" s="302"/>
      <c r="C38" s="303"/>
      <c r="D38" s="301"/>
      <c r="E38" s="305" t="s">
        <v>153</v>
      </c>
      <c r="F38" s="301"/>
      <c r="G38" s="301" t="s">
        <v>1389</v>
      </c>
      <c r="H38" s="301"/>
      <c r="I38" s="301"/>
      <c r="J38" s="301"/>
      <c r="K38" s="299"/>
    </row>
    <row r="39" spans="2:11" ht="15" customHeight="1">
      <c r="B39" s="302"/>
      <c r="C39" s="303"/>
      <c r="D39" s="301"/>
      <c r="E39" s="305" t="s">
        <v>154</v>
      </c>
      <c r="F39" s="301"/>
      <c r="G39" s="301" t="s">
        <v>1390</v>
      </c>
      <c r="H39" s="301"/>
      <c r="I39" s="301"/>
      <c r="J39" s="301"/>
      <c r="K39" s="299"/>
    </row>
    <row r="40" spans="2:11" ht="15" customHeight="1">
      <c r="B40" s="302"/>
      <c r="C40" s="303"/>
      <c r="D40" s="301"/>
      <c r="E40" s="305" t="s">
        <v>1391</v>
      </c>
      <c r="F40" s="301"/>
      <c r="G40" s="301" t="s">
        <v>1392</v>
      </c>
      <c r="H40" s="301"/>
      <c r="I40" s="301"/>
      <c r="J40" s="301"/>
      <c r="K40" s="299"/>
    </row>
    <row r="41" spans="2:11" ht="15" customHeight="1">
      <c r="B41" s="302"/>
      <c r="C41" s="303"/>
      <c r="D41" s="301"/>
      <c r="E41" s="305"/>
      <c r="F41" s="301"/>
      <c r="G41" s="301" t="s">
        <v>1393</v>
      </c>
      <c r="H41" s="301"/>
      <c r="I41" s="301"/>
      <c r="J41" s="301"/>
      <c r="K41" s="299"/>
    </row>
    <row r="42" spans="2:11" ht="15" customHeight="1">
      <c r="B42" s="302"/>
      <c r="C42" s="303"/>
      <c r="D42" s="301"/>
      <c r="E42" s="305" t="s">
        <v>1394</v>
      </c>
      <c r="F42" s="301"/>
      <c r="G42" s="301" t="s">
        <v>1395</v>
      </c>
      <c r="H42" s="301"/>
      <c r="I42" s="301"/>
      <c r="J42" s="301"/>
      <c r="K42" s="299"/>
    </row>
    <row r="43" spans="2:11" ht="15" customHeight="1">
      <c r="B43" s="302"/>
      <c r="C43" s="303"/>
      <c r="D43" s="301"/>
      <c r="E43" s="305" t="s">
        <v>156</v>
      </c>
      <c r="F43" s="301"/>
      <c r="G43" s="301" t="s">
        <v>1396</v>
      </c>
      <c r="H43" s="301"/>
      <c r="I43" s="301"/>
      <c r="J43" s="301"/>
      <c r="K43" s="299"/>
    </row>
    <row r="44" spans="2:11" ht="12.75" customHeight="1">
      <c r="B44" s="302"/>
      <c r="C44" s="303"/>
      <c r="D44" s="301"/>
      <c r="E44" s="301"/>
      <c r="F44" s="301"/>
      <c r="G44" s="301"/>
      <c r="H44" s="301"/>
      <c r="I44" s="301"/>
      <c r="J44" s="301"/>
      <c r="K44" s="299"/>
    </row>
    <row r="45" spans="2:11" ht="15" customHeight="1">
      <c r="B45" s="302"/>
      <c r="C45" s="303"/>
      <c r="D45" s="301" t="s">
        <v>1397</v>
      </c>
      <c r="E45" s="301"/>
      <c r="F45" s="301"/>
      <c r="G45" s="301"/>
      <c r="H45" s="301"/>
      <c r="I45" s="301"/>
      <c r="J45" s="301"/>
      <c r="K45" s="299"/>
    </row>
    <row r="46" spans="2:11" ht="15" customHeight="1">
      <c r="B46" s="302"/>
      <c r="C46" s="303"/>
      <c r="D46" s="303"/>
      <c r="E46" s="301" t="s">
        <v>1398</v>
      </c>
      <c r="F46" s="301"/>
      <c r="G46" s="301"/>
      <c r="H46" s="301"/>
      <c r="I46" s="301"/>
      <c r="J46" s="301"/>
      <c r="K46" s="299"/>
    </row>
    <row r="47" spans="2:11" ht="15" customHeight="1">
      <c r="B47" s="302"/>
      <c r="C47" s="303"/>
      <c r="D47" s="303"/>
      <c r="E47" s="301" t="s">
        <v>1399</v>
      </c>
      <c r="F47" s="301"/>
      <c r="G47" s="301"/>
      <c r="H47" s="301"/>
      <c r="I47" s="301"/>
      <c r="J47" s="301"/>
      <c r="K47" s="299"/>
    </row>
    <row r="48" spans="2:11" ht="15" customHeight="1">
      <c r="B48" s="302"/>
      <c r="C48" s="303"/>
      <c r="D48" s="303"/>
      <c r="E48" s="301" t="s">
        <v>1400</v>
      </c>
      <c r="F48" s="301"/>
      <c r="G48" s="301"/>
      <c r="H48" s="301"/>
      <c r="I48" s="301"/>
      <c r="J48" s="301"/>
      <c r="K48" s="299"/>
    </row>
    <row r="49" spans="2:11" ht="15" customHeight="1">
      <c r="B49" s="302"/>
      <c r="C49" s="303"/>
      <c r="D49" s="301" t="s">
        <v>1401</v>
      </c>
      <c r="E49" s="301"/>
      <c r="F49" s="301"/>
      <c r="G49" s="301"/>
      <c r="H49" s="301"/>
      <c r="I49" s="301"/>
      <c r="J49" s="301"/>
      <c r="K49" s="299"/>
    </row>
    <row r="50" spans="2:11" ht="25.5" customHeight="1">
      <c r="B50" s="297"/>
      <c r="C50" s="298" t="s">
        <v>1402</v>
      </c>
      <c r="D50" s="298"/>
      <c r="E50" s="298"/>
      <c r="F50" s="298"/>
      <c r="G50" s="298"/>
      <c r="H50" s="298"/>
      <c r="I50" s="298"/>
      <c r="J50" s="298"/>
      <c r="K50" s="299"/>
    </row>
    <row r="51" spans="2:11" ht="5.25" customHeight="1">
      <c r="B51" s="297"/>
      <c r="C51" s="300"/>
      <c r="D51" s="300"/>
      <c r="E51" s="300"/>
      <c r="F51" s="300"/>
      <c r="G51" s="300"/>
      <c r="H51" s="300"/>
      <c r="I51" s="300"/>
      <c r="J51" s="300"/>
      <c r="K51" s="299"/>
    </row>
    <row r="52" spans="2:11" ht="15" customHeight="1">
      <c r="B52" s="297"/>
      <c r="C52" s="301" t="s">
        <v>1403</v>
      </c>
      <c r="D52" s="301"/>
      <c r="E52" s="301"/>
      <c r="F52" s="301"/>
      <c r="G52" s="301"/>
      <c r="H52" s="301"/>
      <c r="I52" s="301"/>
      <c r="J52" s="301"/>
      <c r="K52" s="299"/>
    </row>
    <row r="53" spans="2:11" ht="15" customHeight="1">
      <c r="B53" s="297"/>
      <c r="C53" s="301" t="s">
        <v>1404</v>
      </c>
      <c r="D53" s="301"/>
      <c r="E53" s="301"/>
      <c r="F53" s="301"/>
      <c r="G53" s="301"/>
      <c r="H53" s="301"/>
      <c r="I53" s="301"/>
      <c r="J53" s="301"/>
      <c r="K53" s="299"/>
    </row>
    <row r="54" spans="2:11" ht="12.75" customHeight="1">
      <c r="B54" s="297"/>
      <c r="C54" s="301"/>
      <c r="D54" s="301"/>
      <c r="E54" s="301"/>
      <c r="F54" s="301"/>
      <c r="G54" s="301"/>
      <c r="H54" s="301"/>
      <c r="I54" s="301"/>
      <c r="J54" s="301"/>
      <c r="K54" s="299"/>
    </row>
    <row r="55" spans="2:11" ht="15" customHeight="1">
      <c r="B55" s="297"/>
      <c r="C55" s="301" t="s">
        <v>1405</v>
      </c>
      <c r="D55" s="301"/>
      <c r="E55" s="301"/>
      <c r="F55" s="301"/>
      <c r="G55" s="301"/>
      <c r="H55" s="301"/>
      <c r="I55" s="301"/>
      <c r="J55" s="301"/>
      <c r="K55" s="299"/>
    </row>
    <row r="56" spans="2:11" ht="15" customHeight="1">
      <c r="B56" s="297"/>
      <c r="C56" s="303"/>
      <c r="D56" s="301" t="s">
        <v>1406</v>
      </c>
      <c r="E56" s="301"/>
      <c r="F56" s="301"/>
      <c r="G56" s="301"/>
      <c r="H56" s="301"/>
      <c r="I56" s="301"/>
      <c r="J56" s="301"/>
      <c r="K56" s="299"/>
    </row>
    <row r="57" spans="2:11" ht="15" customHeight="1">
      <c r="B57" s="297"/>
      <c r="C57" s="303"/>
      <c r="D57" s="301" t="s">
        <v>1407</v>
      </c>
      <c r="E57" s="301"/>
      <c r="F57" s="301"/>
      <c r="G57" s="301"/>
      <c r="H57" s="301"/>
      <c r="I57" s="301"/>
      <c r="J57" s="301"/>
      <c r="K57" s="299"/>
    </row>
    <row r="58" spans="2:11" ht="15" customHeight="1">
      <c r="B58" s="297"/>
      <c r="C58" s="303"/>
      <c r="D58" s="301" t="s">
        <v>1408</v>
      </c>
      <c r="E58" s="301"/>
      <c r="F58" s="301"/>
      <c r="G58" s="301"/>
      <c r="H58" s="301"/>
      <c r="I58" s="301"/>
      <c r="J58" s="301"/>
      <c r="K58" s="299"/>
    </row>
    <row r="59" spans="2:11" ht="15" customHeight="1">
      <c r="B59" s="297"/>
      <c r="C59" s="303"/>
      <c r="D59" s="301" t="s">
        <v>1409</v>
      </c>
      <c r="E59" s="301"/>
      <c r="F59" s="301"/>
      <c r="G59" s="301"/>
      <c r="H59" s="301"/>
      <c r="I59" s="301"/>
      <c r="J59" s="301"/>
      <c r="K59" s="299"/>
    </row>
    <row r="60" spans="2:11" ht="15" customHeight="1">
      <c r="B60" s="297"/>
      <c r="C60" s="303"/>
      <c r="D60" s="306" t="s">
        <v>1410</v>
      </c>
      <c r="E60" s="306"/>
      <c r="F60" s="306"/>
      <c r="G60" s="306"/>
      <c r="H60" s="306"/>
      <c r="I60" s="306"/>
      <c r="J60" s="306"/>
      <c r="K60" s="299"/>
    </row>
    <row r="61" spans="2:11" ht="15" customHeight="1">
      <c r="B61" s="297"/>
      <c r="C61" s="303"/>
      <c r="D61" s="301" t="s">
        <v>1411</v>
      </c>
      <c r="E61" s="301"/>
      <c r="F61" s="301"/>
      <c r="G61" s="301"/>
      <c r="H61" s="301"/>
      <c r="I61" s="301"/>
      <c r="J61" s="301"/>
      <c r="K61" s="299"/>
    </row>
    <row r="62" spans="2:11" ht="12.75" customHeight="1">
      <c r="B62" s="297"/>
      <c r="C62" s="303"/>
      <c r="D62" s="303"/>
      <c r="E62" s="307"/>
      <c r="F62" s="303"/>
      <c r="G62" s="303"/>
      <c r="H62" s="303"/>
      <c r="I62" s="303"/>
      <c r="J62" s="303"/>
      <c r="K62" s="299"/>
    </row>
    <row r="63" spans="2:11" ht="15" customHeight="1">
      <c r="B63" s="297"/>
      <c r="C63" s="303"/>
      <c r="D63" s="301" t="s">
        <v>1412</v>
      </c>
      <c r="E63" s="301"/>
      <c r="F63" s="301"/>
      <c r="G63" s="301"/>
      <c r="H63" s="301"/>
      <c r="I63" s="301"/>
      <c r="J63" s="301"/>
      <c r="K63" s="299"/>
    </row>
    <row r="64" spans="2:11" ht="15" customHeight="1">
      <c r="B64" s="297"/>
      <c r="C64" s="303"/>
      <c r="D64" s="306" t="s">
        <v>1413</v>
      </c>
      <c r="E64" s="306"/>
      <c r="F64" s="306"/>
      <c r="G64" s="306"/>
      <c r="H64" s="306"/>
      <c r="I64" s="306"/>
      <c r="J64" s="306"/>
      <c r="K64" s="299"/>
    </row>
    <row r="65" spans="2:11" ht="15" customHeight="1">
      <c r="B65" s="297"/>
      <c r="C65" s="303"/>
      <c r="D65" s="301" t="s">
        <v>1414</v>
      </c>
      <c r="E65" s="301"/>
      <c r="F65" s="301"/>
      <c r="G65" s="301"/>
      <c r="H65" s="301"/>
      <c r="I65" s="301"/>
      <c r="J65" s="301"/>
      <c r="K65" s="299"/>
    </row>
    <row r="66" spans="2:11" ht="15" customHeight="1">
      <c r="B66" s="297"/>
      <c r="C66" s="303"/>
      <c r="D66" s="301" t="s">
        <v>1415</v>
      </c>
      <c r="E66" s="301"/>
      <c r="F66" s="301"/>
      <c r="G66" s="301"/>
      <c r="H66" s="301"/>
      <c r="I66" s="301"/>
      <c r="J66" s="301"/>
      <c r="K66" s="299"/>
    </row>
    <row r="67" spans="2:11" ht="15" customHeight="1">
      <c r="B67" s="297"/>
      <c r="C67" s="303"/>
      <c r="D67" s="301" t="s">
        <v>1416</v>
      </c>
      <c r="E67" s="301"/>
      <c r="F67" s="301"/>
      <c r="G67" s="301"/>
      <c r="H67" s="301"/>
      <c r="I67" s="301"/>
      <c r="J67" s="301"/>
      <c r="K67" s="299"/>
    </row>
    <row r="68" spans="2:11" ht="15" customHeight="1">
      <c r="B68" s="297"/>
      <c r="C68" s="303"/>
      <c r="D68" s="301" t="s">
        <v>1417</v>
      </c>
      <c r="E68" s="301"/>
      <c r="F68" s="301"/>
      <c r="G68" s="301"/>
      <c r="H68" s="301"/>
      <c r="I68" s="301"/>
      <c r="J68" s="301"/>
      <c r="K68" s="299"/>
    </row>
    <row r="69" spans="2:11" ht="12.75" customHeight="1">
      <c r="B69" s="308"/>
      <c r="C69" s="309"/>
      <c r="D69" s="309"/>
      <c r="E69" s="309"/>
      <c r="F69" s="309"/>
      <c r="G69" s="309"/>
      <c r="H69" s="309"/>
      <c r="I69" s="309"/>
      <c r="J69" s="309"/>
      <c r="K69" s="310"/>
    </row>
    <row r="70" spans="2:11" ht="18.75" customHeight="1">
      <c r="B70" s="311"/>
      <c r="C70" s="311"/>
      <c r="D70" s="311"/>
      <c r="E70" s="311"/>
      <c r="F70" s="311"/>
      <c r="G70" s="311"/>
      <c r="H70" s="311"/>
      <c r="I70" s="311"/>
      <c r="J70" s="311"/>
      <c r="K70" s="312"/>
    </row>
    <row r="71" spans="2:11" ht="18.75" customHeight="1">
      <c r="B71" s="312"/>
      <c r="C71" s="312"/>
      <c r="D71" s="312"/>
      <c r="E71" s="312"/>
      <c r="F71" s="312"/>
      <c r="G71" s="312"/>
      <c r="H71" s="312"/>
      <c r="I71" s="312"/>
      <c r="J71" s="312"/>
      <c r="K71" s="312"/>
    </row>
    <row r="72" spans="2:11" ht="7.5" customHeight="1">
      <c r="B72" s="313"/>
      <c r="C72" s="314"/>
      <c r="D72" s="314"/>
      <c r="E72" s="314"/>
      <c r="F72" s="314"/>
      <c r="G72" s="314"/>
      <c r="H72" s="314"/>
      <c r="I72" s="314"/>
      <c r="J72" s="314"/>
      <c r="K72" s="315"/>
    </row>
    <row r="73" spans="2:11" ht="45" customHeight="1">
      <c r="B73" s="316"/>
      <c r="C73" s="317" t="s">
        <v>136</v>
      </c>
      <c r="D73" s="317"/>
      <c r="E73" s="317"/>
      <c r="F73" s="317"/>
      <c r="G73" s="317"/>
      <c r="H73" s="317"/>
      <c r="I73" s="317"/>
      <c r="J73" s="317"/>
      <c r="K73" s="318"/>
    </row>
    <row r="74" spans="2:11" ht="17.25" customHeight="1">
      <c r="B74" s="316"/>
      <c r="C74" s="319" t="s">
        <v>1418</v>
      </c>
      <c r="D74" s="319"/>
      <c r="E74" s="319"/>
      <c r="F74" s="319" t="s">
        <v>1419</v>
      </c>
      <c r="G74" s="320"/>
      <c r="H74" s="319" t="s">
        <v>152</v>
      </c>
      <c r="I74" s="319" t="s">
        <v>70</v>
      </c>
      <c r="J74" s="319" t="s">
        <v>1420</v>
      </c>
      <c r="K74" s="318"/>
    </row>
    <row r="75" spans="2:11" ht="17.25" customHeight="1">
      <c r="B75" s="316"/>
      <c r="C75" s="321" t="s">
        <v>1421</v>
      </c>
      <c r="D75" s="321"/>
      <c r="E75" s="321"/>
      <c r="F75" s="322" t="s">
        <v>1422</v>
      </c>
      <c r="G75" s="323"/>
      <c r="H75" s="321"/>
      <c r="I75" s="321"/>
      <c r="J75" s="321" t="s">
        <v>1423</v>
      </c>
      <c r="K75" s="318"/>
    </row>
    <row r="76" spans="2:11" ht="5.25" customHeight="1">
      <c r="B76" s="316"/>
      <c r="C76" s="324"/>
      <c r="D76" s="324"/>
      <c r="E76" s="324"/>
      <c r="F76" s="324"/>
      <c r="G76" s="325"/>
      <c r="H76" s="324"/>
      <c r="I76" s="324"/>
      <c r="J76" s="324"/>
      <c r="K76" s="318"/>
    </row>
    <row r="77" spans="2:11" ht="15" customHeight="1">
      <c r="B77" s="316"/>
      <c r="C77" s="305" t="s">
        <v>66</v>
      </c>
      <c r="D77" s="324"/>
      <c r="E77" s="324"/>
      <c r="F77" s="326" t="s">
        <v>1424</v>
      </c>
      <c r="G77" s="325"/>
      <c r="H77" s="305" t="s">
        <v>1425</v>
      </c>
      <c r="I77" s="305" t="s">
        <v>1426</v>
      </c>
      <c r="J77" s="305">
        <v>20</v>
      </c>
      <c r="K77" s="318"/>
    </row>
    <row r="78" spans="2:11" ht="15" customHeight="1">
      <c r="B78" s="316"/>
      <c r="C78" s="305" t="s">
        <v>1427</v>
      </c>
      <c r="D78" s="305"/>
      <c r="E78" s="305"/>
      <c r="F78" s="326" t="s">
        <v>1424</v>
      </c>
      <c r="G78" s="325"/>
      <c r="H78" s="305" t="s">
        <v>1428</v>
      </c>
      <c r="I78" s="305" t="s">
        <v>1426</v>
      </c>
      <c r="J78" s="305">
        <v>120</v>
      </c>
      <c r="K78" s="318"/>
    </row>
    <row r="79" spans="2:11" ht="15" customHeight="1">
      <c r="B79" s="327"/>
      <c r="C79" s="305" t="s">
        <v>1429</v>
      </c>
      <c r="D79" s="305"/>
      <c r="E79" s="305"/>
      <c r="F79" s="326" t="s">
        <v>1430</v>
      </c>
      <c r="G79" s="325"/>
      <c r="H79" s="305" t="s">
        <v>1431</v>
      </c>
      <c r="I79" s="305" t="s">
        <v>1426</v>
      </c>
      <c r="J79" s="305">
        <v>50</v>
      </c>
      <c r="K79" s="318"/>
    </row>
    <row r="80" spans="2:11" ht="15" customHeight="1">
      <c r="B80" s="327"/>
      <c r="C80" s="305" t="s">
        <v>1432</v>
      </c>
      <c r="D80" s="305"/>
      <c r="E80" s="305"/>
      <c r="F80" s="326" t="s">
        <v>1424</v>
      </c>
      <c r="G80" s="325"/>
      <c r="H80" s="305" t="s">
        <v>1433</v>
      </c>
      <c r="I80" s="305" t="s">
        <v>1434</v>
      </c>
      <c r="J80" s="305"/>
      <c r="K80" s="318"/>
    </row>
    <row r="81" spans="2:11" ht="15" customHeight="1">
      <c r="B81" s="327"/>
      <c r="C81" s="328" t="s">
        <v>1435</v>
      </c>
      <c r="D81" s="328"/>
      <c r="E81" s="328"/>
      <c r="F81" s="329" t="s">
        <v>1430</v>
      </c>
      <c r="G81" s="328"/>
      <c r="H81" s="328" t="s">
        <v>1436</v>
      </c>
      <c r="I81" s="328" t="s">
        <v>1426</v>
      </c>
      <c r="J81" s="328">
        <v>15</v>
      </c>
      <c r="K81" s="318"/>
    </row>
    <row r="82" spans="2:11" ht="15" customHeight="1">
      <c r="B82" s="327"/>
      <c r="C82" s="328" t="s">
        <v>1437</v>
      </c>
      <c r="D82" s="328"/>
      <c r="E82" s="328"/>
      <c r="F82" s="329" t="s">
        <v>1430</v>
      </c>
      <c r="G82" s="328"/>
      <c r="H82" s="328" t="s">
        <v>1438</v>
      </c>
      <c r="I82" s="328" t="s">
        <v>1426</v>
      </c>
      <c r="J82" s="328">
        <v>15</v>
      </c>
      <c r="K82" s="318"/>
    </row>
    <row r="83" spans="2:11" ht="15" customHeight="1">
      <c r="B83" s="327"/>
      <c r="C83" s="328" t="s">
        <v>1439</v>
      </c>
      <c r="D83" s="328"/>
      <c r="E83" s="328"/>
      <c r="F83" s="329" t="s">
        <v>1430</v>
      </c>
      <c r="G83" s="328"/>
      <c r="H83" s="328" t="s">
        <v>1440</v>
      </c>
      <c r="I83" s="328" t="s">
        <v>1426</v>
      </c>
      <c r="J83" s="328">
        <v>20</v>
      </c>
      <c r="K83" s="318"/>
    </row>
    <row r="84" spans="2:11" ht="15" customHeight="1">
      <c r="B84" s="327"/>
      <c r="C84" s="328" t="s">
        <v>1441</v>
      </c>
      <c r="D84" s="328"/>
      <c r="E84" s="328"/>
      <c r="F84" s="329" t="s">
        <v>1430</v>
      </c>
      <c r="G84" s="328"/>
      <c r="H84" s="328" t="s">
        <v>1442</v>
      </c>
      <c r="I84" s="328" t="s">
        <v>1426</v>
      </c>
      <c r="J84" s="328">
        <v>20</v>
      </c>
      <c r="K84" s="318"/>
    </row>
    <row r="85" spans="2:11" ht="15" customHeight="1">
      <c r="B85" s="327"/>
      <c r="C85" s="305" t="s">
        <v>1443</v>
      </c>
      <c r="D85" s="305"/>
      <c r="E85" s="305"/>
      <c r="F85" s="326" t="s">
        <v>1430</v>
      </c>
      <c r="G85" s="325"/>
      <c r="H85" s="305" t="s">
        <v>1444</v>
      </c>
      <c r="I85" s="305" t="s">
        <v>1426</v>
      </c>
      <c r="J85" s="305">
        <v>50</v>
      </c>
      <c r="K85" s="318"/>
    </row>
    <row r="86" spans="2:11" ht="15" customHeight="1">
      <c r="B86" s="327"/>
      <c r="C86" s="305" t="s">
        <v>1445</v>
      </c>
      <c r="D86" s="305"/>
      <c r="E86" s="305"/>
      <c r="F86" s="326" t="s">
        <v>1430</v>
      </c>
      <c r="G86" s="325"/>
      <c r="H86" s="305" t="s">
        <v>1446</v>
      </c>
      <c r="I86" s="305" t="s">
        <v>1426</v>
      </c>
      <c r="J86" s="305">
        <v>20</v>
      </c>
      <c r="K86" s="318"/>
    </row>
    <row r="87" spans="2:11" ht="15" customHeight="1">
      <c r="B87" s="327"/>
      <c r="C87" s="305" t="s">
        <v>1447</v>
      </c>
      <c r="D87" s="305"/>
      <c r="E87" s="305"/>
      <c r="F87" s="326" t="s">
        <v>1430</v>
      </c>
      <c r="G87" s="325"/>
      <c r="H87" s="305" t="s">
        <v>1448</v>
      </c>
      <c r="I87" s="305" t="s">
        <v>1426</v>
      </c>
      <c r="J87" s="305">
        <v>20</v>
      </c>
      <c r="K87" s="318"/>
    </row>
    <row r="88" spans="2:11" ht="15" customHeight="1">
      <c r="B88" s="327"/>
      <c r="C88" s="305" t="s">
        <v>1449</v>
      </c>
      <c r="D88" s="305"/>
      <c r="E88" s="305"/>
      <c r="F88" s="326" t="s">
        <v>1430</v>
      </c>
      <c r="G88" s="325"/>
      <c r="H88" s="305" t="s">
        <v>1450</v>
      </c>
      <c r="I88" s="305" t="s">
        <v>1426</v>
      </c>
      <c r="J88" s="305">
        <v>50</v>
      </c>
      <c r="K88" s="318"/>
    </row>
    <row r="89" spans="2:11" ht="15" customHeight="1">
      <c r="B89" s="327"/>
      <c r="C89" s="305" t="s">
        <v>1451</v>
      </c>
      <c r="D89" s="305"/>
      <c r="E89" s="305"/>
      <c r="F89" s="326" t="s">
        <v>1430</v>
      </c>
      <c r="G89" s="325"/>
      <c r="H89" s="305" t="s">
        <v>1451</v>
      </c>
      <c r="I89" s="305" t="s">
        <v>1426</v>
      </c>
      <c r="J89" s="305">
        <v>50</v>
      </c>
      <c r="K89" s="318"/>
    </row>
    <row r="90" spans="2:11" ht="15" customHeight="1">
      <c r="B90" s="327"/>
      <c r="C90" s="305" t="s">
        <v>157</v>
      </c>
      <c r="D90" s="305"/>
      <c r="E90" s="305"/>
      <c r="F90" s="326" t="s">
        <v>1430</v>
      </c>
      <c r="G90" s="325"/>
      <c r="H90" s="305" t="s">
        <v>1452</v>
      </c>
      <c r="I90" s="305" t="s">
        <v>1426</v>
      </c>
      <c r="J90" s="305">
        <v>255</v>
      </c>
      <c r="K90" s="318"/>
    </row>
    <row r="91" spans="2:11" ht="15" customHeight="1">
      <c r="B91" s="327"/>
      <c r="C91" s="305" t="s">
        <v>1453</v>
      </c>
      <c r="D91" s="305"/>
      <c r="E91" s="305"/>
      <c r="F91" s="326" t="s">
        <v>1424</v>
      </c>
      <c r="G91" s="325"/>
      <c r="H91" s="305" t="s">
        <v>1454</v>
      </c>
      <c r="I91" s="305" t="s">
        <v>1455</v>
      </c>
      <c r="J91" s="305"/>
      <c r="K91" s="318"/>
    </row>
    <row r="92" spans="2:11" ht="15" customHeight="1">
      <c r="B92" s="327"/>
      <c r="C92" s="305" t="s">
        <v>1456</v>
      </c>
      <c r="D92" s="305"/>
      <c r="E92" s="305"/>
      <c r="F92" s="326" t="s">
        <v>1424</v>
      </c>
      <c r="G92" s="325"/>
      <c r="H92" s="305" t="s">
        <v>1457</v>
      </c>
      <c r="I92" s="305" t="s">
        <v>1458</v>
      </c>
      <c r="J92" s="305"/>
      <c r="K92" s="318"/>
    </row>
    <row r="93" spans="2:11" ht="15" customHeight="1">
      <c r="B93" s="327"/>
      <c r="C93" s="305" t="s">
        <v>1459</v>
      </c>
      <c r="D93" s="305"/>
      <c r="E93" s="305"/>
      <c r="F93" s="326" t="s">
        <v>1424</v>
      </c>
      <c r="G93" s="325"/>
      <c r="H93" s="305" t="s">
        <v>1459</v>
      </c>
      <c r="I93" s="305" t="s">
        <v>1458</v>
      </c>
      <c r="J93" s="305"/>
      <c r="K93" s="318"/>
    </row>
    <row r="94" spans="2:11" ht="15" customHeight="1">
      <c r="B94" s="327"/>
      <c r="C94" s="305" t="s">
        <v>51</v>
      </c>
      <c r="D94" s="305"/>
      <c r="E94" s="305"/>
      <c r="F94" s="326" t="s">
        <v>1424</v>
      </c>
      <c r="G94" s="325"/>
      <c r="H94" s="305" t="s">
        <v>1460</v>
      </c>
      <c r="I94" s="305" t="s">
        <v>1458</v>
      </c>
      <c r="J94" s="305"/>
      <c r="K94" s="318"/>
    </row>
    <row r="95" spans="2:11" ht="15" customHeight="1">
      <c r="B95" s="327"/>
      <c r="C95" s="305" t="s">
        <v>61</v>
      </c>
      <c r="D95" s="305"/>
      <c r="E95" s="305"/>
      <c r="F95" s="326" t="s">
        <v>1424</v>
      </c>
      <c r="G95" s="325"/>
      <c r="H95" s="305" t="s">
        <v>1461</v>
      </c>
      <c r="I95" s="305" t="s">
        <v>1458</v>
      </c>
      <c r="J95" s="305"/>
      <c r="K95" s="318"/>
    </row>
    <row r="96" spans="2:11" ht="15" customHeight="1">
      <c r="B96" s="330"/>
      <c r="C96" s="331"/>
      <c r="D96" s="331"/>
      <c r="E96" s="331"/>
      <c r="F96" s="331"/>
      <c r="G96" s="331"/>
      <c r="H96" s="331"/>
      <c r="I96" s="331"/>
      <c r="J96" s="331"/>
      <c r="K96" s="332"/>
    </row>
    <row r="97" spans="2:11" ht="18.75" customHeight="1">
      <c r="B97" s="333"/>
      <c r="C97" s="334"/>
      <c r="D97" s="334"/>
      <c r="E97" s="334"/>
      <c r="F97" s="334"/>
      <c r="G97" s="334"/>
      <c r="H97" s="334"/>
      <c r="I97" s="334"/>
      <c r="J97" s="334"/>
      <c r="K97" s="333"/>
    </row>
    <row r="98" spans="2:11" ht="18.75" customHeight="1">
      <c r="B98" s="312"/>
      <c r="C98" s="312"/>
      <c r="D98" s="312"/>
      <c r="E98" s="312"/>
      <c r="F98" s="312"/>
      <c r="G98" s="312"/>
      <c r="H98" s="312"/>
      <c r="I98" s="312"/>
      <c r="J98" s="312"/>
      <c r="K98" s="312"/>
    </row>
    <row r="99" spans="2:11" ht="7.5" customHeight="1">
      <c r="B99" s="313"/>
      <c r="C99" s="314"/>
      <c r="D99" s="314"/>
      <c r="E99" s="314"/>
      <c r="F99" s="314"/>
      <c r="G99" s="314"/>
      <c r="H99" s="314"/>
      <c r="I99" s="314"/>
      <c r="J99" s="314"/>
      <c r="K99" s="315"/>
    </row>
    <row r="100" spans="2:11" ht="45" customHeight="1">
      <c r="B100" s="316"/>
      <c r="C100" s="317" t="s">
        <v>1462</v>
      </c>
      <c r="D100" s="317"/>
      <c r="E100" s="317"/>
      <c r="F100" s="317"/>
      <c r="G100" s="317"/>
      <c r="H100" s="317"/>
      <c r="I100" s="317"/>
      <c r="J100" s="317"/>
      <c r="K100" s="318"/>
    </row>
    <row r="101" spans="2:11" ht="17.25" customHeight="1">
      <c r="B101" s="316"/>
      <c r="C101" s="319" t="s">
        <v>1418</v>
      </c>
      <c r="D101" s="319"/>
      <c r="E101" s="319"/>
      <c r="F101" s="319" t="s">
        <v>1419</v>
      </c>
      <c r="G101" s="320"/>
      <c r="H101" s="319" t="s">
        <v>152</v>
      </c>
      <c r="I101" s="319" t="s">
        <v>70</v>
      </c>
      <c r="J101" s="319" t="s">
        <v>1420</v>
      </c>
      <c r="K101" s="318"/>
    </row>
    <row r="102" spans="2:11" ht="17.25" customHeight="1">
      <c r="B102" s="316"/>
      <c r="C102" s="321" t="s">
        <v>1421</v>
      </c>
      <c r="D102" s="321"/>
      <c r="E102" s="321"/>
      <c r="F102" s="322" t="s">
        <v>1422</v>
      </c>
      <c r="G102" s="323"/>
      <c r="H102" s="321"/>
      <c r="I102" s="321"/>
      <c r="J102" s="321" t="s">
        <v>1423</v>
      </c>
      <c r="K102" s="318"/>
    </row>
    <row r="103" spans="2:11" ht="5.25" customHeight="1">
      <c r="B103" s="316"/>
      <c r="C103" s="319"/>
      <c r="D103" s="319"/>
      <c r="E103" s="319"/>
      <c r="F103" s="319"/>
      <c r="G103" s="335"/>
      <c r="H103" s="319"/>
      <c r="I103" s="319"/>
      <c r="J103" s="319"/>
      <c r="K103" s="318"/>
    </row>
    <row r="104" spans="2:11" ht="15" customHeight="1">
      <c r="B104" s="316"/>
      <c r="C104" s="305" t="s">
        <v>66</v>
      </c>
      <c r="D104" s="324"/>
      <c r="E104" s="324"/>
      <c r="F104" s="326" t="s">
        <v>1424</v>
      </c>
      <c r="G104" s="335"/>
      <c r="H104" s="305" t="s">
        <v>1463</v>
      </c>
      <c r="I104" s="305" t="s">
        <v>1426</v>
      </c>
      <c r="J104" s="305">
        <v>20</v>
      </c>
      <c r="K104" s="318"/>
    </row>
    <row r="105" spans="2:11" ht="15" customHeight="1">
      <c r="B105" s="316"/>
      <c r="C105" s="305" t="s">
        <v>1427</v>
      </c>
      <c r="D105" s="305"/>
      <c r="E105" s="305"/>
      <c r="F105" s="326" t="s">
        <v>1424</v>
      </c>
      <c r="G105" s="305"/>
      <c r="H105" s="305" t="s">
        <v>1463</v>
      </c>
      <c r="I105" s="305" t="s">
        <v>1426</v>
      </c>
      <c r="J105" s="305">
        <v>120</v>
      </c>
      <c r="K105" s="318"/>
    </row>
    <row r="106" spans="2:11" ht="15" customHeight="1">
      <c r="B106" s="327"/>
      <c r="C106" s="305" t="s">
        <v>1429</v>
      </c>
      <c r="D106" s="305"/>
      <c r="E106" s="305"/>
      <c r="F106" s="326" t="s">
        <v>1430</v>
      </c>
      <c r="G106" s="305"/>
      <c r="H106" s="305" t="s">
        <v>1463</v>
      </c>
      <c r="I106" s="305" t="s">
        <v>1426</v>
      </c>
      <c r="J106" s="305">
        <v>50</v>
      </c>
      <c r="K106" s="318"/>
    </row>
    <row r="107" spans="2:11" ht="15" customHeight="1">
      <c r="B107" s="327"/>
      <c r="C107" s="305" t="s">
        <v>1432</v>
      </c>
      <c r="D107" s="305"/>
      <c r="E107" s="305"/>
      <c r="F107" s="326" t="s">
        <v>1424</v>
      </c>
      <c r="G107" s="305"/>
      <c r="H107" s="305" t="s">
        <v>1463</v>
      </c>
      <c r="I107" s="305" t="s">
        <v>1434</v>
      </c>
      <c r="J107" s="305"/>
      <c r="K107" s="318"/>
    </row>
    <row r="108" spans="2:11" ht="15" customHeight="1">
      <c r="B108" s="327"/>
      <c r="C108" s="305" t="s">
        <v>1443</v>
      </c>
      <c r="D108" s="305"/>
      <c r="E108" s="305"/>
      <c r="F108" s="326" t="s">
        <v>1430</v>
      </c>
      <c r="G108" s="305"/>
      <c r="H108" s="305" t="s">
        <v>1463</v>
      </c>
      <c r="I108" s="305" t="s">
        <v>1426</v>
      </c>
      <c r="J108" s="305">
        <v>50</v>
      </c>
      <c r="K108" s="318"/>
    </row>
    <row r="109" spans="2:11" ht="15" customHeight="1">
      <c r="B109" s="327"/>
      <c r="C109" s="305" t="s">
        <v>1451</v>
      </c>
      <c r="D109" s="305"/>
      <c r="E109" s="305"/>
      <c r="F109" s="326" t="s">
        <v>1430</v>
      </c>
      <c r="G109" s="305"/>
      <c r="H109" s="305" t="s">
        <v>1463</v>
      </c>
      <c r="I109" s="305" t="s">
        <v>1426</v>
      </c>
      <c r="J109" s="305">
        <v>50</v>
      </c>
      <c r="K109" s="318"/>
    </row>
    <row r="110" spans="2:11" ht="15" customHeight="1">
      <c r="B110" s="327"/>
      <c r="C110" s="305" t="s">
        <v>1449</v>
      </c>
      <c r="D110" s="305"/>
      <c r="E110" s="305"/>
      <c r="F110" s="326" t="s">
        <v>1430</v>
      </c>
      <c r="G110" s="305"/>
      <c r="H110" s="305" t="s">
        <v>1463</v>
      </c>
      <c r="I110" s="305" t="s">
        <v>1426</v>
      </c>
      <c r="J110" s="305">
        <v>50</v>
      </c>
      <c r="K110" s="318"/>
    </row>
    <row r="111" spans="2:11" ht="15" customHeight="1">
      <c r="B111" s="327"/>
      <c r="C111" s="305" t="s">
        <v>66</v>
      </c>
      <c r="D111" s="305"/>
      <c r="E111" s="305"/>
      <c r="F111" s="326" t="s">
        <v>1424</v>
      </c>
      <c r="G111" s="305"/>
      <c r="H111" s="305" t="s">
        <v>1464</v>
      </c>
      <c r="I111" s="305" t="s">
        <v>1426</v>
      </c>
      <c r="J111" s="305">
        <v>20</v>
      </c>
      <c r="K111" s="318"/>
    </row>
    <row r="112" spans="2:11" ht="15" customHeight="1">
      <c r="B112" s="327"/>
      <c r="C112" s="305" t="s">
        <v>1465</v>
      </c>
      <c r="D112" s="305"/>
      <c r="E112" s="305"/>
      <c r="F112" s="326" t="s">
        <v>1424</v>
      </c>
      <c r="G112" s="305"/>
      <c r="H112" s="305" t="s">
        <v>1466</v>
      </c>
      <c r="I112" s="305" t="s">
        <v>1426</v>
      </c>
      <c r="J112" s="305">
        <v>120</v>
      </c>
      <c r="K112" s="318"/>
    </row>
    <row r="113" spans="2:11" ht="15" customHeight="1">
      <c r="B113" s="327"/>
      <c r="C113" s="305" t="s">
        <v>51</v>
      </c>
      <c r="D113" s="305"/>
      <c r="E113" s="305"/>
      <c r="F113" s="326" t="s">
        <v>1424</v>
      </c>
      <c r="G113" s="305"/>
      <c r="H113" s="305" t="s">
        <v>1467</v>
      </c>
      <c r="I113" s="305" t="s">
        <v>1458</v>
      </c>
      <c r="J113" s="305"/>
      <c r="K113" s="318"/>
    </row>
    <row r="114" spans="2:11" ht="15" customHeight="1">
      <c r="B114" s="327"/>
      <c r="C114" s="305" t="s">
        <v>61</v>
      </c>
      <c r="D114" s="305"/>
      <c r="E114" s="305"/>
      <c r="F114" s="326" t="s">
        <v>1424</v>
      </c>
      <c r="G114" s="305"/>
      <c r="H114" s="305" t="s">
        <v>1468</v>
      </c>
      <c r="I114" s="305" t="s">
        <v>1458</v>
      </c>
      <c r="J114" s="305"/>
      <c r="K114" s="318"/>
    </row>
    <row r="115" spans="2:11" ht="15" customHeight="1">
      <c r="B115" s="327"/>
      <c r="C115" s="305" t="s">
        <v>70</v>
      </c>
      <c r="D115" s="305"/>
      <c r="E115" s="305"/>
      <c r="F115" s="326" t="s">
        <v>1424</v>
      </c>
      <c r="G115" s="305"/>
      <c r="H115" s="305" t="s">
        <v>1469</v>
      </c>
      <c r="I115" s="305" t="s">
        <v>1470</v>
      </c>
      <c r="J115" s="305"/>
      <c r="K115" s="318"/>
    </row>
    <row r="116" spans="2:11" ht="15" customHeight="1">
      <c r="B116" s="330"/>
      <c r="C116" s="336"/>
      <c r="D116" s="336"/>
      <c r="E116" s="336"/>
      <c r="F116" s="336"/>
      <c r="G116" s="336"/>
      <c r="H116" s="336"/>
      <c r="I116" s="336"/>
      <c r="J116" s="336"/>
      <c r="K116" s="332"/>
    </row>
    <row r="117" spans="2:11" ht="18.75" customHeight="1">
      <c r="B117" s="337"/>
      <c r="C117" s="301"/>
      <c r="D117" s="301"/>
      <c r="E117" s="301"/>
      <c r="F117" s="338"/>
      <c r="G117" s="301"/>
      <c r="H117" s="301"/>
      <c r="I117" s="301"/>
      <c r="J117" s="301"/>
      <c r="K117" s="337"/>
    </row>
    <row r="118" spans="2:11" ht="18.75" customHeight="1">
      <c r="B118" s="312"/>
      <c r="C118" s="312"/>
      <c r="D118" s="312"/>
      <c r="E118" s="312"/>
      <c r="F118" s="312"/>
      <c r="G118" s="312"/>
      <c r="H118" s="312"/>
      <c r="I118" s="312"/>
      <c r="J118" s="312"/>
      <c r="K118" s="312"/>
    </row>
    <row r="119" spans="2:11" ht="7.5" customHeight="1">
      <c r="B119" s="339"/>
      <c r="C119" s="340"/>
      <c r="D119" s="340"/>
      <c r="E119" s="340"/>
      <c r="F119" s="340"/>
      <c r="G119" s="340"/>
      <c r="H119" s="340"/>
      <c r="I119" s="340"/>
      <c r="J119" s="340"/>
      <c r="K119" s="341"/>
    </row>
    <row r="120" spans="2:11" ht="45" customHeight="1">
      <c r="B120" s="342"/>
      <c r="C120" s="295" t="s">
        <v>1471</v>
      </c>
      <c r="D120" s="295"/>
      <c r="E120" s="295"/>
      <c r="F120" s="295"/>
      <c r="G120" s="295"/>
      <c r="H120" s="295"/>
      <c r="I120" s="295"/>
      <c r="J120" s="295"/>
      <c r="K120" s="343"/>
    </row>
    <row r="121" spans="2:11" ht="17.25" customHeight="1">
      <c r="B121" s="344"/>
      <c r="C121" s="319" t="s">
        <v>1418</v>
      </c>
      <c r="D121" s="319"/>
      <c r="E121" s="319"/>
      <c r="F121" s="319" t="s">
        <v>1419</v>
      </c>
      <c r="G121" s="320"/>
      <c r="H121" s="319" t="s">
        <v>152</v>
      </c>
      <c r="I121" s="319" t="s">
        <v>70</v>
      </c>
      <c r="J121" s="319" t="s">
        <v>1420</v>
      </c>
      <c r="K121" s="345"/>
    </row>
    <row r="122" spans="2:11" ht="17.25" customHeight="1">
      <c r="B122" s="344"/>
      <c r="C122" s="321" t="s">
        <v>1421</v>
      </c>
      <c r="D122" s="321"/>
      <c r="E122" s="321"/>
      <c r="F122" s="322" t="s">
        <v>1422</v>
      </c>
      <c r="G122" s="323"/>
      <c r="H122" s="321"/>
      <c r="I122" s="321"/>
      <c r="J122" s="321" t="s">
        <v>1423</v>
      </c>
      <c r="K122" s="345"/>
    </row>
    <row r="123" spans="2:11" ht="5.25" customHeight="1">
      <c r="B123" s="346"/>
      <c r="C123" s="324"/>
      <c r="D123" s="324"/>
      <c r="E123" s="324"/>
      <c r="F123" s="324"/>
      <c r="G123" s="305"/>
      <c r="H123" s="324"/>
      <c r="I123" s="324"/>
      <c r="J123" s="324"/>
      <c r="K123" s="347"/>
    </row>
    <row r="124" spans="2:11" ht="15" customHeight="1">
      <c r="B124" s="346"/>
      <c r="C124" s="305" t="s">
        <v>1427</v>
      </c>
      <c r="D124" s="324"/>
      <c r="E124" s="324"/>
      <c r="F124" s="326" t="s">
        <v>1424</v>
      </c>
      <c r="G124" s="305"/>
      <c r="H124" s="305" t="s">
        <v>1463</v>
      </c>
      <c r="I124" s="305" t="s">
        <v>1426</v>
      </c>
      <c r="J124" s="305">
        <v>120</v>
      </c>
      <c r="K124" s="348"/>
    </row>
    <row r="125" spans="2:11" ht="15" customHeight="1">
      <c r="B125" s="346"/>
      <c r="C125" s="305" t="s">
        <v>1472</v>
      </c>
      <c r="D125" s="305"/>
      <c r="E125" s="305"/>
      <c r="F125" s="326" t="s">
        <v>1424</v>
      </c>
      <c r="G125" s="305"/>
      <c r="H125" s="305" t="s">
        <v>1473</v>
      </c>
      <c r="I125" s="305" t="s">
        <v>1426</v>
      </c>
      <c r="J125" s="305" t="s">
        <v>1474</v>
      </c>
      <c r="K125" s="348"/>
    </row>
    <row r="126" spans="2:11" ht="15" customHeight="1">
      <c r="B126" s="346"/>
      <c r="C126" s="305" t="s">
        <v>1373</v>
      </c>
      <c r="D126" s="305"/>
      <c r="E126" s="305"/>
      <c r="F126" s="326" t="s">
        <v>1424</v>
      </c>
      <c r="G126" s="305"/>
      <c r="H126" s="305" t="s">
        <v>1475</v>
      </c>
      <c r="I126" s="305" t="s">
        <v>1426</v>
      </c>
      <c r="J126" s="305" t="s">
        <v>1474</v>
      </c>
      <c r="K126" s="348"/>
    </row>
    <row r="127" spans="2:11" ht="15" customHeight="1">
      <c r="B127" s="346"/>
      <c r="C127" s="305" t="s">
        <v>1435</v>
      </c>
      <c r="D127" s="305"/>
      <c r="E127" s="305"/>
      <c r="F127" s="326" t="s">
        <v>1430</v>
      </c>
      <c r="G127" s="305"/>
      <c r="H127" s="305" t="s">
        <v>1436</v>
      </c>
      <c r="I127" s="305" t="s">
        <v>1426</v>
      </c>
      <c r="J127" s="305">
        <v>15</v>
      </c>
      <c r="K127" s="348"/>
    </row>
    <row r="128" spans="2:11" ht="15" customHeight="1">
      <c r="B128" s="346"/>
      <c r="C128" s="328" t="s">
        <v>1437</v>
      </c>
      <c r="D128" s="328"/>
      <c r="E128" s="328"/>
      <c r="F128" s="329" t="s">
        <v>1430</v>
      </c>
      <c r="G128" s="328"/>
      <c r="H128" s="328" t="s">
        <v>1438</v>
      </c>
      <c r="I128" s="328" t="s">
        <v>1426</v>
      </c>
      <c r="J128" s="328">
        <v>15</v>
      </c>
      <c r="K128" s="348"/>
    </row>
    <row r="129" spans="2:11" ht="15" customHeight="1">
      <c r="B129" s="346"/>
      <c r="C129" s="328" t="s">
        <v>1439</v>
      </c>
      <c r="D129" s="328"/>
      <c r="E129" s="328"/>
      <c r="F129" s="329" t="s">
        <v>1430</v>
      </c>
      <c r="G129" s="328"/>
      <c r="H129" s="328" t="s">
        <v>1440</v>
      </c>
      <c r="I129" s="328" t="s">
        <v>1426</v>
      </c>
      <c r="J129" s="328">
        <v>20</v>
      </c>
      <c r="K129" s="348"/>
    </row>
    <row r="130" spans="2:11" ht="15" customHeight="1">
      <c r="B130" s="346"/>
      <c r="C130" s="328" t="s">
        <v>1441</v>
      </c>
      <c r="D130" s="328"/>
      <c r="E130" s="328"/>
      <c r="F130" s="329" t="s">
        <v>1430</v>
      </c>
      <c r="G130" s="328"/>
      <c r="H130" s="328" t="s">
        <v>1442</v>
      </c>
      <c r="I130" s="328" t="s">
        <v>1426</v>
      </c>
      <c r="J130" s="328">
        <v>20</v>
      </c>
      <c r="K130" s="348"/>
    </row>
    <row r="131" spans="2:11" ht="15" customHeight="1">
      <c r="B131" s="346"/>
      <c r="C131" s="305" t="s">
        <v>1429</v>
      </c>
      <c r="D131" s="305"/>
      <c r="E131" s="305"/>
      <c r="F131" s="326" t="s">
        <v>1430</v>
      </c>
      <c r="G131" s="305"/>
      <c r="H131" s="305" t="s">
        <v>1463</v>
      </c>
      <c r="I131" s="305" t="s">
        <v>1426</v>
      </c>
      <c r="J131" s="305">
        <v>50</v>
      </c>
      <c r="K131" s="348"/>
    </row>
    <row r="132" spans="2:11" ht="15" customHeight="1">
      <c r="B132" s="346"/>
      <c r="C132" s="305" t="s">
        <v>1443</v>
      </c>
      <c r="D132" s="305"/>
      <c r="E132" s="305"/>
      <c r="F132" s="326" t="s">
        <v>1430</v>
      </c>
      <c r="G132" s="305"/>
      <c r="H132" s="305" t="s">
        <v>1463</v>
      </c>
      <c r="I132" s="305" t="s">
        <v>1426</v>
      </c>
      <c r="J132" s="305">
        <v>50</v>
      </c>
      <c r="K132" s="348"/>
    </row>
    <row r="133" spans="2:11" ht="15" customHeight="1">
      <c r="B133" s="346"/>
      <c r="C133" s="305" t="s">
        <v>1449</v>
      </c>
      <c r="D133" s="305"/>
      <c r="E133" s="305"/>
      <c r="F133" s="326" t="s">
        <v>1430</v>
      </c>
      <c r="G133" s="305"/>
      <c r="H133" s="305" t="s">
        <v>1463</v>
      </c>
      <c r="I133" s="305" t="s">
        <v>1426</v>
      </c>
      <c r="J133" s="305">
        <v>50</v>
      </c>
      <c r="K133" s="348"/>
    </row>
    <row r="134" spans="2:11" ht="15" customHeight="1">
      <c r="B134" s="346"/>
      <c r="C134" s="305" t="s">
        <v>1451</v>
      </c>
      <c r="D134" s="305"/>
      <c r="E134" s="305"/>
      <c r="F134" s="326" t="s">
        <v>1430</v>
      </c>
      <c r="G134" s="305"/>
      <c r="H134" s="305" t="s">
        <v>1463</v>
      </c>
      <c r="I134" s="305" t="s">
        <v>1426</v>
      </c>
      <c r="J134" s="305">
        <v>50</v>
      </c>
      <c r="K134" s="348"/>
    </row>
    <row r="135" spans="2:11" ht="15" customHeight="1">
      <c r="B135" s="346"/>
      <c r="C135" s="305" t="s">
        <v>157</v>
      </c>
      <c r="D135" s="305"/>
      <c r="E135" s="305"/>
      <c r="F135" s="326" t="s">
        <v>1430</v>
      </c>
      <c r="G135" s="305"/>
      <c r="H135" s="305" t="s">
        <v>1476</v>
      </c>
      <c r="I135" s="305" t="s">
        <v>1426</v>
      </c>
      <c r="J135" s="305">
        <v>255</v>
      </c>
      <c r="K135" s="348"/>
    </row>
    <row r="136" spans="2:11" ht="15" customHeight="1">
      <c r="B136" s="346"/>
      <c r="C136" s="305" t="s">
        <v>1453</v>
      </c>
      <c r="D136" s="305"/>
      <c r="E136" s="305"/>
      <c r="F136" s="326" t="s">
        <v>1424</v>
      </c>
      <c r="G136" s="305"/>
      <c r="H136" s="305" t="s">
        <v>1477</v>
      </c>
      <c r="I136" s="305" t="s">
        <v>1455</v>
      </c>
      <c r="J136" s="305"/>
      <c r="K136" s="348"/>
    </row>
    <row r="137" spans="2:11" ht="15" customHeight="1">
      <c r="B137" s="346"/>
      <c r="C137" s="305" t="s">
        <v>1456</v>
      </c>
      <c r="D137" s="305"/>
      <c r="E137" s="305"/>
      <c r="F137" s="326" t="s">
        <v>1424</v>
      </c>
      <c r="G137" s="305"/>
      <c r="H137" s="305" t="s">
        <v>1478</v>
      </c>
      <c r="I137" s="305" t="s">
        <v>1458</v>
      </c>
      <c r="J137" s="305"/>
      <c r="K137" s="348"/>
    </row>
    <row r="138" spans="2:11" ht="15" customHeight="1">
      <c r="B138" s="346"/>
      <c r="C138" s="305" t="s">
        <v>1459</v>
      </c>
      <c r="D138" s="305"/>
      <c r="E138" s="305"/>
      <c r="F138" s="326" t="s">
        <v>1424</v>
      </c>
      <c r="G138" s="305"/>
      <c r="H138" s="305" t="s">
        <v>1459</v>
      </c>
      <c r="I138" s="305" t="s">
        <v>1458</v>
      </c>
      <c r="J138" s="305"/>
      <c r="K138" s="348"/>
    </row>
    <row r="139" spans="2:11" ht="15" customHeight="1">
      <c r="B139" s="346"/>
      <c r="C139" s="305" t="s">
        <v>51</v>
      </c>
      <c r="D139" s="305"/>
      <c r="E139" s="305"/>
      <c r="F139" s="326" t="s">
        <v>1424</v>
      </c>
      <c r="G139" s="305"/>
      <c r="H139" s="305" t="s">
        <v>1479</v>
      </c>
      <c r="I139" s="305" t="s">
        <v>1458</v>
      </c>
      <c r="J139" s="305"/>
      <c r="K139" s="348"/>
    </row>
    <row r="140" spans="2:11" ht="15" customHeight="1">
      <c r="B140" s="346"/>
      <c r="C140" s="305" t="s">
        <v>1480</v>
      </c>
      <c r="D140" s="305"/>
      <c r="E140" s="305"/>
      <c r="F140" s="326" t="s">
        <v>1424</v>
      </c>
      <c r="G140" s="305"/>
      <c r="H140" s="305" t="s">
        <v>1481</v>
      </c>
      <c r="I140" s="305" t="s">
        <v>1458</v>
      </c>
      <c r="J140" s="305"/>
      <c r="K140" s="348"/>
    </row>
    <row r="141" spans="2:11" ht="15" customHeight="1">
      <c r="B141" s="349"/>
      <c r="C141" s="350"/>
      <c r="D141" s="350"/>
      <c r="E141" s="350"/>
      <c r="F141" s="350"/>
      <c r="G141" s="350"/>
      <c r="H141" s="350"/>
      <c r="I141" s="350"/>
      <c r="J141" s="350"/>
      <c r="K141" s="351"/>
    </row>
    <row r="142" spans="2:11" ht="18.75" customHeight="1">
      <c r="B142" s="301"/>
      <c r="C142" s="301"/>
      <c r="D142" s="301"/>
      <c r="E142" s="301"/>
      <c r="F142" s="338"/>
      <c r="G142" s="301"/>
      <c r="H142" s="301"/>
      <c r="I142" s="301"/>
      <c r="J142" s="301"/>
      <c r="K142" s="301"/>
    </row>
    <row r="143" spans="2:11" ht="18.75" customHeight="1">
      <c r="B143" s="312"/>
      <c r="C143" s="312"/>
      <c r="D143" s="312"/>
      <c r="E143" s="312"/>
      <c r="F143" s="312"/>
      <c r="G143" s="312"/>
      <c r="H143" s="312"/>
      <c r="I143" s="312"/>
      <c r="J143" s="312"/>
      <c r="K143" s="312"/>
    </row>
    <row r="144" spans="2:11" ht="7.5" customHeight="1">
      <c r="B144" s="313"/>
      <c r="C144" s="314"/>
      <c r="D144" s="314"/>
      <c r="E144" s="314"/>
      <c r="F144" s="314"/>
      <c r="G144" s="314"/>
      <c r="H144" s="314"/>
      <c r="I144" s="314"/>
      <c r="J144" s="314"/>
      <c r="K144" s="315"/>
    </row>
    <row r="145" spans="2:11" ht="45" customHeight="1">
      <c r="B145" s="316"/>
      <c r="C145" s="317" t="s">
        <v>1482</v>
      </c>
      <c r="D145" s="317"/>
      <c r="E145" s="317"/>
      <c r="F145" s="317"/>
      <c r="G145" s="317"/>
      <c r="H145" s="317"/>
      <c r="I145" s="317"/>
      <c r="J145" s="317"/>
      <c r="K145" s="318"/>
    </row>
    <row r="146" spans="2:11" ht="17.25" customHeight="1">
      <c r="B146" s="316"/>
      <c r="C146" s="319" t="s">
        <v>1418</v>
      </c>
      <c r="D146" s="319"/>
      <c r="E146" s="319"/>
      <c r="F146" s="319" t="s">
        <v>1419</v>
      </c>
      <c r="G146" s="320"/>
      <c r="H146" s="319" t="s">
        <v>152</v>
      </c>
      <c r="I146" s="319" t="s">
        <v>70</v>
      </c>
      <c r="J146" s="319" t="s">
        <v>1420</v>
      </c>
      <c r="K146" s="318"/>
    </row>
    <row r="147" spans="2:11" ht="17.25" customHeight="1">
      <c r="B147" s="316"/>
      <c r="C147" s="321" t="s">
        <v>1421</v>
      </c>
      <c r="D147" s="321"/>
      <c r="E147" s="321"/>
      <c r="F147" s="322" t="s">
        <v>1422</v>
      </c>
      <c r="G147" s="323"/>
      <c r="H147" s="321"/>
      <c r="I147" s="321"/>
      <c r="J147" s="321" t="s">
        <v>1423</v>
      </c>
      <c r="K147" s="318"/>
    </row>
    <row r="148" spans="2:11" ht="5.25" customHeight="1">
      <c r="B148" s="327"/>
      <c r="C148" s="324"/>
      <c r="D148" s="324"/>
      <c r="E148" s="324"/>
      <c r="F148" s="324"/>
      <c r="G148" s="325"/>
      <c r="H148" s="324"/>
      <c r="I148" s="324"/>
      <c r="J148" s="324"/>
      <c r="K148" s="348"/>
    </row>
    <row r="149" spans="2:11" ht="15" customHeight="1">
      <c r="B149" s="327"/>
      <c r="C149" s="352" t="s">
        <v>1427</v>
      </c>
      <c r="D149" s="305"/>
      <c r="E149" s="305"/>
      <c r="F149" s="353" t="s">
        <v>1424</v>
      </c>
      <c r="G149" s="305"/>
      <c r="H149" s="352" t="s">
        <v>1463</v>
      </c>
      <c r="I149" s="352" t="s">
        <v>1426</v>
      </c>
      <c r="J149" s="352">
        <v>120</v>
      </c>
      <c r="K149" s="348"/>
    </row>
    <row r="150" spans="2:11" ht="15" customHeight="1">
      <c r="B150" s="327"/>
      <c r="C150" s="352" t="s">
        <v>1472</v>
      </c>
      <c r="D150" s="305"/>
      <c r="E150" s="305"/>
      <c r="F150" s="353" t="s">
        <v>1424</v>
      </c>
      <c r="G150" s="305"/>
      <c r="H150" s="352" t="s">
        <v>1483</v>
      </c>
      <c r="I150" s="352" t="s">
        <v>1426</v>
      </c>
      <c r="J150" s="352" t="s">
        <v>1474</v>
      </c>
      <c r="K150" s="348"/>
    </row>
    <row r="151" spans="2:11" ht="15" customHeight="1">
      <c r="B151" s="327"/>
      <c r="C151" s="352" t="s">
        <v>1373</v>
      </c>
      <c r="D151" s="305"/>
      <c r="E151" s="305"/>
      <c r="F151" s="353" t="s">
        <v>1424</v>
      </c>
      <c r="G151" s="305"/>
      <c r="H151" s="352" t="s">
        <v>1484</v>
      </c>
      <c r="I151" s="352" t="s">
        <v>1426</v>
      </c>
      <c r="J151" s="352" t="s">
        <v>1474</v>
      </c>
      <c r="K151" s="348"/>
    </row>
    <row r="152" spans="2:11" ht="15" customHeight="1">
      <c r="B152" s="327"/>
      <c r="C152" s="352" t="s">
        <v>1429</v>
      </c>
      <c r="D152" s="305"/>
      <c r="E152" s="305"/>
      <c r="F152" s="353" t="s">
        <v>1430</v>
      </c>
      <c r="G152" s="305"/>
      <c r="H152" s="352" t="s">
        <v>1463</v>
      </c>
      <c r="I152" s="352" t="s">
        <v>1426</v>
      </c>
      <c r="J152" s="352">
        <v>50</v>
      </c>
      <c r="K152" s="348"/>
    </row>
    <row r="153" spans="2:11" ht="15" customHeight="1">
      <c r="B153" s="327"/>
      <c r="C153" s="352" t="s">
        <v>1432</v>
      </c>
      <c r="D153" s="305"/>
      <c r="E153" s="305"/>
      <c r="F153" s="353" t="s">
        <v>1424</v>
      </c>
      <c r="G153" s="305"/>
      <c r="H153" s="352" t="s">
        <v>1463</v>
      </c>
      <c r="I153" s="352" t="s">
        <v>1434</v>
      </c>
      <c r="J153" s="352"/>
      <c r="K153" s="348"/>
    </row>
    <row r="154" spans="2:11" ht="15" customHeight="1">
      <c r="B154" s="327"/>
      <c r="C154" s="352" t="s">
        <v>1443</v>
      </c>
      <c r="D154" s="305"/>
      <c r="E154" s="305"/>
      <c r="F154" s="353" t="s">
        <v>1430</v>
      </c>
      <c r="G154" s="305"/>
      <c r="H154" s="352" t="s">
        <v>1463</v>
      </c>
      <c r="I154" s="352" t="s">
        <v>1426</v>
      </c>
      <c r="J154" s="352">
        <v>50</v>
      </c>
      <c r="K154" s="348"/>
    </row>
    <row r="155" spans="2:11" ht="15" customHeight="1">
      <c r="B155" s="327"/>
      <c r="C155" s="352" t="s">
        <v>1451</v>
      </c>
      <c r="D155" s="305"/>
      <c r="E155" s="305"/>
      <c r="F155" s="353" t="s">
        <v>1430</v>
      </c>
      <c r="G155" s="305"/>
      <c r="H155" s="352" t="s">
        <v>1463</v>
      </c>
      <c r="I155" s="352" t="s">
        <v>1426</v>
      </c>
      <c r="J155" s="352">
        <v>50</v>
      </c>
      <c r="K155" s="348"/>
    </row>
    <row r="156" spans="2:11" ht="15" customHeight="1">
      <c r="B156" s="327"/>
      <c r="C156" s="352" t="s">
        <v>1449</v>
      </c>
      <c r="D156" s="305"/>
      <c r="E156" s="305"/>
      <c r="F156" s="353" t="s">
        <v>1430</v>
      </c>
      <c r="G156" s="305"/>
      <c r="H156" s="352" t="s">
        <v>1463</v>
      </c>
      <c r="I156" s="352" t="s">
        <v>1426</v>
      </c>
      <c r="J156" s="352">
        <v>50</v>
      </c>
      <c r="K156" s="348"/>
    </row>
    <row r="157" spans="2:11" ht="15" customHeight="1">
      <c r="B157" s="327"/>
      <c r="C157" s="352" t="s">
        <v>141</v>
      </c>
      <c r="D157" s="305"/>
      <c r="E157" s="305"/>
      <c r="F157" s="353" t="s">
        <v>1424</v>
      </c>
      <c r="G157" s="305"/>
      <c r="H157" s="352" t="s">
        <v>1485</v>
      </c>
      <c r="I157" s="352" t="s">
        <v>1426</v>
      </c>
      <c r="J157" s="352" t="s">
        <v>1486</v>
      </c>
      <c r="K157" s="348"/>
    </row>
    <row r="158" spans="2:11" ht="15" customHeight="1">
      <c r="B158" s="327"/>
      <c r="C158" s="352" t="s">
        <v>1487</v>
      </c>
      <c r="D158" s="305"/>
      <c r="E158" s="305"/>
      <c r="F158" s="353" t="s">
        <v>1424</v>
      </c>
      <c r="G158" s="305"/>
      <c r="H158" s="352" t="s">
        <v>1488</v>
      </c>
      <c r="I158" s="352" t="s">
        <v>1458</v>
      </c>
      <c r="J158" s="352"/>
      <c r="K158" s="348"/>
    </row>
    <row r="159" spans="2:11" ht="15" customHeight="1">
      <c r="B159" s="354"/>
      <c r="C159" s="336"/>
      <c r="D159" s="336"/>
      <c r="E159" s="336"/>
      <c r="F159" s="336"/>
      <c r="G159" s="336"/>
      <c r="H159" s="336"/>
      <c r="I159" s="336"/>
      <c r="J159" s="336"/>
      <c r="K159" s="355"/>
    </row>
    <row r="160" spans="2:11" ht="18.75" customHeight="1">
      <c r="B160" s="301"/>
      <c r="C160" s="305"/>
      <c r="D160" s="305"/>
      <c r="E160" s="305"/>
      <c r="F160" s="326"/>
      <c r="G160" s="305"/>
      <c r="H160" s="305"/>
      <c r="I160" s="305"/>
      <c r="J160" s="305"/>
      <c r="K160" s="301"/>
    </row>
    <row r="161" spans="2:11" ht="18.75" customHeight="1">
      <c r="B161" s="312"/>
      <c r="C161" s="312"/>
      <c r="D161" s="312"/>
      <c r="E161" s="312"/>
      <c r="F161" s="312"/>
      <c r="G161" s="312"/>
      <c r="H161" s="312"/>
      <c r="I161" s="312"/>
      <c r="J161" s="312"/>
      <c r="K161" s="312"/>
    </row>
    <row r="162" spans="2:11" ht="7.5" customHeight="1">
      <c r="B162" s="291"/>
      <c r="C162" s="292"/>
      <c r="D162" s="292"/>
      <c r="E162" s="292"/>
      <c r="F162" s="292"/>
      <c r="G162" s="292"/>
      <c r="H162" s="292"/>
      <c r="I162" s="292"/>
      <c r="J162" s="292"/>
      <c r="K162" s="293"/>
    </row>
    <row r="163" spans="2:11" ht="45" customHeight="1">
      <c r="B163" s="294"/>
      <c r="C163" s="295" t="s">
        <v>1489</v>
      </c>
      <c r="D163" s="295"/>
      <c r="E163" s="295"/>
      <c r="F163" s="295"/>
      <c r="G163" s="295"/>
      <c r="H163" s="295"/>
      <c r="I163" s="295"/>
      <c r="J163" s="295"/>
      <c r="K163" s="296"/>
    </row>
    <row r="164" spans="2:11" ht="17.25" customHeight="1">
      <c r="B164" s="294"/>
      <c r="C164" s="319" t="s">
        <v>1418</v>
      </c>
      <c r="D164" s="319"/>
      <c r="E164" s="319"/>
      <c r="F164" s="319" t="s">
        <v>1419</v>
      </c>
      <c r="G164" s="356"/>
      <c r="H164" s="357" t="s">
        <v>152</v>
      </c>
      <c r="I164" s="357" t="s">
        <v>70</v>
      </c>
      <c r="J164" s="319" t="s">
        <v>1420</v>
      </c>
      <c r="K164" s="296"/>
    </row>
    <row r="165" spans="2:11" ht="17.25" customHeight="1">
      <c r="B165" s="297"/>
      <c r="C165" s="321" t="s">
        <v>1421</v>
      </c>
      <c r="D165" s="321"/>
      <c r="E165" s="321"/>
      <c r="F165" s="322" t="s">
        <v>1422</v>
      </c>
      <c r="G165" s="358"/>
      <c r="H165" s="359"/>
      <c r="I165" s="359"/>
      <c r="J165" s="321" t="s">
        <v>1423</v>
      </c>
      <c r="K165" s="299"/>
    </row>
    <row r="166" spans="2:11" ht="5.25" customHeight="1">
      <c r="B166" s="327"/>
      <c r="C166" s="324"/>
      <c r="D166" s="324"/>
      <c r="E166" s="324"/>
      <c r="F166" s="324"/>
      <c r="G166" s="325"/>
      <c r="H166" s="324"/>
      <c r="I166" s="324"/>
      <c r="J166" s="324"/>
      <c r="K166" s="348"/>
    </row>
    <row r="167" spans="2:11" ht="15" customHeight="1">
      <c r="B167" s="327"/>
      <c r="C167" s="305" t="s">
        <v>1427</v>
      </c>
      <c r="D167" s="305"/>
      <c r="E167" s="305"/>
      <c r="F167" s="326" t="s">
        <v>1424</v>
      </c>
      <c r="G167" s="305"/>
      <c r="H167" s="305" t="s">
        <v>1463</v>
      </c>
      <c r="I167" s="305" t="s">
        <v>1426</v>
      </c>
      <c r="J167" s="305">
        <v>120</v>
      </c>
      <c r="K167" s="348"/>
    </row>
    <row r="168" spans="2:11" ht="15" customHeight="1">
      <c r="B168" s="327"/>
      <c r="C168" s="305" t="s">
        <v>1472</v>
      </c>
      <c r="D168" s="305"/>
      <c r="E168" s="305"/>
      <c r="F168" s="326" t="s">
        <v>1424</v>
      </c>
      <c r="G168" s="305"/>
      <c r="H168" s="305" t="s">
        <v>1473</v>
      </c>
      <c r="I168" s="305" t="s">
        <v>1426</v>
      </c>
      <c r="J168" s="305" t="s">
        <v>1474</v>
      </c>
      <c r="K168" s="348"/>
    </row>
    <row r="169" spans="2:11" ht="15" customHeight="1">
      <c r="B169" s="327"/>
      <c r="C169" s="305" t="s">
        <v>1373</v>
      </c>
      <c r="D169" s="305"/>
      <c r="E169" s="305"/>
      <c r="F169" s="326" t="s">
        <v>1424</v>
      </c>
      <c r="G169" s="305"/>
      <c r="H169" s="305" t="s">
        <v>1490</v>
      </c>
      <c r="I169" s="305" t="s">
        <v>1426</v>
      </c>
      <c r="J169" s="305" t="s">
        <v>1474</v>
      </c>
      <c r="K169" s="348"/>
    </row>
    <row r="170" spans="2:11" ht="15" customHeight="1">
      <c r="B170" s="327"/>
      <c r="C170" s="305" t="s">
        <v>1429</v>
      </c>
      <c r="D170" s="305"/>
      <c r="E170" s="305"/>
      <c r="F170" s="326" t="s">
        <v>1430</v>
      </c>
      <c r="G170" s="305"/>
      <c r="H170" s="305" t="s">
        <v>1490</v>
      </c>
      <c r="I170" s="305" t="s">
        <v>1426</v>
      </c>
      <c r="J170" s="305">
        <v>50</v>
      </c>
      <c r="K170" s="348"/>
    </row>
    <row r="171" spans="2:11" ht="15" customHeight="1">
      <c r="B171" s="327"/>
      <c r="C171" s="305" t="s">
        <v>1432</v>
      </c>
      <c r="D171" s="305"/>
      <c r="E171" s="305"/>
      <c r="F171" s="326" t="s">
        <v>1424</v>
      </c>
      <c r="G171" s="305"/>
      <c r="H171" s="305" t="s">
        <v>1490</v>
      </c>
      <c r="I171" s="305" t="s">
        <v>1434</v>
      </c>
      <c r="J171" s="305"/>
      <c r="K171" s="348"/>
    </row>
    <row r="172" spans="2:11" ht="15" customHeight="1">
      <c r="B172" s="327"/>
      <c r="C172" s="305" t="s">
        <v>1443</v>
      </c>
      <c r="D172" s="305"/>
      <c r="E172" s="305"/>
      <c r="F172" s="326" t="s">
        <v>1430</v>
      </c>
      <c r="G172" s="305"/>
      <c r="H172" s="305" t="s">
        <v>1490</v>
      </c>
      <c r="I172" s="305" t="s">
        <v>1426</v>
      </c>
      <c r="J172" s="305">
        <v>50</v>
      </c>
      <c r="K172" s="348"/>
    </row>
    <row r="173" spans="2:11" ht="15" customHeight="1">
      <c r="B173" s="327"/>
      <c r="C173" s="305" t="s">
        <v>1451</v>
      </c>
      <c r="D173" s="305"/>
      <c r="E173" s="305"/>
      <c r="F173" s="326" t="s">
        <v>1430</v>
      </c>
      <c r="G173" s="305"/>
      <c r="H173" s="305" t="s">
        <v>1490</v>
      </c>
      <c r="I173" s="305" t="s">
        <v>1426</v>
      </c>
      <c r="J173" s="305">
        <v>50</v>
      </c>
      <c r="K173" s="348"/>
    </row>
    <row r="174" spans="2:11" ht="15" customHeight="1">
      <c r="B174" s="327"/>
      <c r="C174" s="305" t="s">
        <v>1449</v>
      </c>
      <c r="D174" s="305"/>
      <c r="E174" s="305"/>
      <c r="F174" s="326" t="s">
        <v>1430</v>
      </c>
      <c r="G174" s="305"/>
      <c r="H174" s="305" t="s">
        <v>1490</v>
      </c>
      <c r="I174" s="305" t="s">
        <v>1426</v>
      </c>
      <c r="J174" s="305">
        <v>50</v>
      </c>
      <c r="K174" s="348"/>
    </row>
    <row r="175" spans="2:11" ht="15" customHeight="1">
      <c r="B175" s="327"/>
      <c r="C175" s="305" t="s">
        <v>151</v>
      </c>
      <c r="D175" s="305"/>
      <c r="E175" s="305"/>
      <c r="F175" s="326" t="s">
        <v>1424</v>
      </c>
      <c r="G175" s="305"/>
      <c r="H175" s="305" t="s">
        <v>1491</v>
      </c>
      <c r="I175" s="305" t="s">
        <v>1492</v>
      </c>
      <c r="J175" s="305"/>
      <c r="K175" s="348"/>
    </row>
    <row r="176" spans="2:11" ht="15" customHeight="1">
      <c r="B176" s="327"/>
      <c r="C176" s="305" t="s">
        <v>70</v>
      </c>
      <c r="D176" s="305"/>
      <c r="E176" s="305"/>
      <c r="F176" s="326" t="s">
        <v>1424</v>
      </c>
      <c r="G176" s="305"/>
      <c r="H176" s="305" t="s">
        <v>1493</v>
      </c>
      <c r="I176" s="305" t="s">
        <v>1494</v>
      </c>
      <c r="J176" s="305">
        <v>1</v>
      </c>
      <c r="K176" s="348"/>
    </row>
    <row r="177" spans="2:11" ht="15" customHeight="1">
      <c r="B177" s="327"/>
      <c r="C177" s="305" t="s">
        <v>66</v>
      </c>
      <c r="D177" s="305"/>
      <c r="E177" s="305"/>
      <c r="F177" s="326" t="s">
        <v>1424</v>
      </c>
      <c r="G177" s="305"/>
      <c r="H177" s="305" t="s">
        <v>1495</v>
      </c>
      <c r="I177" s="305" t="s">
        <v>1426</v>
      </c>
      <c r="J177" s="305">
        <v>20</v>
      </c>
      <c r="K177" s="348"/>
    </row>
    <row r="178" spans="2:11" ht="15" customHeight="1">
      <c r="B178" s="327"/>
      <c r="C178" s="305" t="s">
        <v>152</v>
      </c>
      <c r="D178" s="305"/>
      <c r="E178" s="305"/>
      <c r="F178" s="326" t="s">
        <v>1424</v>
      </c>
      <c r="G178" s="305"/>
      <c r="H178" s="305" t="s">
        <v>1496</v>
      </c>
      <c r="I178" s="305" t="s">
        <v>1426</v>
      </c>
      <c r="J178" s="305">
        <v>255</v>
      </c>
      <c r="K178" s="348"/>
    </row>
    <row r="179" spans="2:11" ht="15" customHeight="1">
      <c r="B179" s="327"/>
      <c r="C179" s="305" t="s">
        <v>153</v>
      </c>
      <c r="D179" s="305"/>
      <c r="E179" s="305"/>
      <c r="F179" s="326" t="s">
        <v>1424</v>
      </c>
      <c r="G179" s="305"/>
      <c r="H179" s="305" t="s">
        <v>1389</v>
      </c>
      <c r="I179" s="305" t="s">
        <v>1426</v>
      </c>
      <c r="J179" s="305">
        <v>10</v>
      </c>
      <c r="K179" s="348"/>
    </row>
    <row r="180" spans="2:11" ht="15" customHeight="1">
      <c r="B180" s="327"/>
      <c r="C180" s="305" t="s">
        <v>154</v>
      </c>
      <c r="D180" s="305"/>
      <c r="E180" s="305"/>
      <c r="F180" s="326" t="s">
        <v>1424</v>
      </c>
      <c r="G180" s="305"/>
      <c r="H180" s="305" t="s">
        <v>1497</v>
      </c>
      <c r="I180" s="305" t="s">
        <v>1458</v>
      </c>
      <c r="J180" s="305"/>
      <c r="K180" s="348"/>
    </row>
    <row r="181" spans="2:11" ht="15" customHeight="1">
      <c r="B181" s="327"/>
      <c r="C181" s="305" t="s">
        <v>1498</v>
      </c>
      <c r="D181" s="305"/>
      <c r="E181" s="305"/>
      <c r="F181" s="326" t="s">
        <v>1424</v>
      </c>
      <c r="G181" s="305"/>
      <c r="H181" s="305" t="s">
        <v>1499</v>
      </c>
      <c r="I181" s="305" t="s">
        <v>1458</v>
      </c>
      <c r="J181" s="305"/>
      <c r="K181" s="348"/>
    </row>
    <row r="182" spans="2:11" ht="15" customHeight="1">
      <c r="B182" s="327"/>
      <c r="C182" s="305" t="s">
        <v>1487</v>
      </c>
      <c r="D182" s="305"/>
      <c r="E182" s="305"/>
      <c r="F182" s="326" t="s">
        <v>1424</v>
      </c>
      <c r="G182" s="305"/>
      <c r="H182" s="305" t="s">
        <v>1500</v>
      </c>
      <c r="I182" s="305" t="s">
        <v>1458</v>
      </c>
      <c r="J182" s="305"/>
      <c r="K182" s="348"/>
    </row>
    <row r="183" spans="2:11" ht="15" customHeight="1">
      <c r="B183" s="327"/>
      <c r="C183" s="305" t="s">
        <v>156</v>
      </c>
      <c r="D183" s="305"/>
      <c r="E183" s="305"/>
      <c r="F183" s="326" t="s">
        <v>1430</v>
      </c>
      <c r="G183" s="305"/>
      <c r="H183" s="305" t="s">
        <v>1501</v>
      </c>
      <c r="I183" s="305" t="s">
        <v>1426</v>
      </c>
      <c r="J183" s="305">
        <v>50</v>
      </c>
      <c r="K183" s="348"/>
    </row>
    <row r="184" spans="2:11" ht="15" customHeight="1">
      <c r="B184" s="327"/>
      <c r="C184" s="305" t="s">
        <v>1502</v>
      </c>
      <c r="D184" s="305"/>
      <c r="E184" s="305"/>
      <c r="F184" s="326" t="s">
        <v>1430</v>
      </c>
      <c r="G184" s="305"/>
      <c r="H184" s="305" t="s">
        <v>1503</v>
      </c>
      <c r="I184" s="305" t="s">
        <v>1504</v>
      </c>
      <c r="J184" s="305"/>
      <c r="K184" s="348"/>
    </row>
    <row r="185" spans="2:11" ht="15" customHeight="1">
      <c r="B185" s="327"/>
      <c r="C185" s="305" t="s">
        <v>1505</v>
      </c>
      <c r="D185" s="305"/>
      <c r="E185" s="305"/>
      <c r="F185" s="326" t="s">
        <v>1430</v>
      </c>
      <c r="G185" s="305"/>
      <c r="H185" s="305" t="s">
        <v>1506</v>
      </c>
      <c r="I185" s="305" t="s">
        <v>1504</v>
      </c>
      <c r="J185" s="305"/>
      <c r="K185" s="348"/>
    </row>
    <row r="186" spans="2:11" ht="15" customHeight="1">
      <c r="B186" s="327"/>
      <c r="C186" s="305" t="s">
        <v>1507</v>
      </c>
      <c r="D186" s="305"/>
      <c r="E186" s="305"/>
      <c r="F186" s="326" t="s">
        <v>1430</v>
      </c>
      <c r="G186" s="305"/>
      <c r="H186" s="305" t="s">
        <v>1508</v>
      </c>
      <c r="I186" s="305" t="s">
        <v>1504</v>
      </c>
      <c r="J186" s="305"/>
      <c r="K186" s="348"/>
    </row>
    <row r="187" spans="2:11" ht="15" customHeight="1">
      <c r="B187" s="327"/>
      <c r="C187" s="360" t="s">
        <v>1509</v>
      </c>
      <c r="D187" s="305"/>
      <c r="E187" s="305"/>
      <c r="F187" s="326" t="s">
        <v>1430</v>
      </c>
      <c r="G187" s="305"/>
      <c r="H187" s="305" t="s">
        <v>1510</v>
      </c>
      <c r="I187" s="305" t="s">
        <v>1511</v>
      </c>
      <c r="J187" s="361" t="s">
        <v>1512</v>
      </c>
      <c r="K187" s="348"/>
    </row>
    <row r="188" spans="2:11" ht="15" customHeight="1">
      <c r="B188" s="327"/>
      <c r="C188" s="311" t="s">
        <v>55</v>
      </c>
      <c r="D188" s="305"/>
      <c r="E188" s="305"/>
      <c r="F188" s="326" t="s">
        <v>1424</v>
      </c>
      <c r="G188" s="305"/>
      <c r="H188" s="301" t="s">
        <v>1513</v>
      </c>
      <c r="I188" s="305" t="s">
        <v>1514</v>
      </c>
      <c r="J188" s="305"/>
      <c r="K188" s="348"/>
    </row>
    <row r="189" spans="2:11" ht="15" customHeight="1">
      <c r="B189" s="327"/>
      <c r="C189" s="311" t="s">
        <v>1515</v>
      </c>
      <c r="D189" s="305"/>
      <c r="E189" s="305"/>
      <c r="F189" s="326" t="s">
        <v>1424</v>
      </c>
      <c r="G189" s="305"/>
      <c r="H189" s="305" t="s">
        <v>1516</v>
      </c>
      <c r="I189" s="305" t="s">
        <v>1458</v>
      </c>
      <c r="J189" s="305"/>
      <c r="K189" s="348"/>
    </row>
    <row r="190" spans="2:11" ht="15" customHeight="1">
      <c r="B190" s="327"/>
      <c r="C190" s="311" t="s">
        <v>1517</v>
      </c>
      <c r="D190" s="305"/>
      <c r="E190" s="305"/>
      <c r="F190" s="326" t="s">
        <v>1424</v>
      </c>
      <c r="G190" s="305"/>
      <c r="H190" s="305" t="s">
        <v>1518</v>
      </c>
      <c r="I190" s="305" t="s">
        <v>1458</v>
      </c>
      <c r="J190" s="305"/>
      <c r="K190" s="348"/>
    </row>
    <row r="191" spans="2:11" ht="15" customHeight="1">
      <c r="B191" s="327"/>
      <c r="C191" s="311" t="s">
        <v>1519</v>
      </c>
      <c r="D191" s="305"/>
      <c r="E191" s="305"/>
      <c r="F191" s="326" t="s">
        <v>1430</v>
      </c>
      <c r="G191" s="305"/>
      <c r="H191" s="305" t="s">
        <v>1520</v>
      </c>
      <c r="I191" s="305" t="s">
        <v>1458</v>
      </c>
      <c r="J191" s="305"/>
      <c r="K191" s="348"/>
    </row>
    <row r="192" spans="2:11" ht="15" customHeight="1">
      <c r="B192" s="354"/>
      <c r="C192" s="362"/>
      <c r="D192" s="336"/>
      <c r="E192" s="336"/>
      <c r="F192" s="336"/>
      <c r="G192" s="336"/>
      <c r="H192" s="336"/>
      <c r="I192" s="336"/>
      <c r="J192" s="336"/>
      <c r="K192" s="355"/>
    </row>
    <row r="193" spans="2:11" ht="18.75" customHeight="1">
      <c r="B193" s="301"/>
      <c r="C193" s="305"/>
      <c r="D193" s="305"/>
      <c r="E193" s="305"/>
      <c r="F193" s="326"/>
      <c r="G193" s="305"/>
      <c r="H193" s="305"/>
      <c r="I193" s="305"/>
      <c r="J193" s="305"/>
      <c r="K193" s="301"/>
    </row>
    <row r="194" spans="2:11" ht="18.75" customHeight="1">
      <c r="B194" s="301"/>
      <c r="C194" s="305"/>
      <c r="D194" s="305"/>
      <c r="E194" s="305"/>
      <c r="F194" s="326"/>
      <c r="G194" s="305"/>
      <c r="H194" s="305"/>
      <c r="I194" s="305"/>
      <c r="J194" s="305"/>
      <c r="K194" s="301"/>
    </row>
    <row r="195" spans="2:11" ht="18.75" customHeight="1">
      <c r="B195" s="312"/>
      <c r="C195" s="312"/>
      <c r="D195" s="312"/>
      <c r="E195" s="312"/>
      <c r="F195" s="312"/>
      <c r="G195" s="312"/>
      <c r="H195" s="312"/>
      <c r="I195" s="312"/>
      <c r="J195" s="312"/>
      <c r="K195" s="312"/>
    </row>
    <row r="196" spans="2:11" ht="13.5">
      <c r="B196" s="291"/>
      <c r="C196" s="292"/>
      <c r="D196" s="292"/>
      <c r="E196" s="292"/>
      <c r="F196" s="292"/>
      <c r="G196" s="292"/>
      <c r="H196" s="292"/>
      <c r="I196" s="292"/>
      <c r="J196" s="292"/>
      <c r="K196" s="293"/>
    </row>
    <row r="197" spans="2:11" ht="21">
      <c r="B197" s="294"/>
      <c r="C197" s="295" t="s">
        <v>1521</v>
      </c>
      <c r="D197" s="295"/>
      <c r="E197" s="295"/>
      <c r="F197" s="295"/>
      <c r="G197" s="295"/>
      <c r="H197" s="295"/>
      <c r="I197" s="295"/>
      <c r="J197" s="295"/>
      <c r="K197" s="296"/>
    </row>
    <row r="198" spans="2:11" ht="25.5" customHeight="1">
      <c r="B198" s="294"/>
      <c r="C198" s="363" t="s">
        <v>1522</v>
      </c>
      <c r="D198" s="363"/>
      <c r="E198" s="363"/>
      <c r="F198" s="363" t="s">
        <v>1523</v>
      </c>
      <c r="G198" s="364"/>
      <c r="H198" s="363" t="s">
        <v>1524</v>
      </c>
      <c r="I198" s="363"/>
      <c r="J198" s="363"/>
      <c r="K198" s="296"/>
    </row>
    <row r="199" spans="2:11" ht="5.25" customHeight="1">
      <c r="B199" s="327"/>
      <c r="C199" s="324"/>
      <c r="D199" s="324"/>
      <c r="E199" s="324"/>
      <c r="F199" s="324"/>
      <c r="G199" s="305"/>
      <c r="H199" s="324"/>
      <c r="I199" s="324"/>
      <c r="J199" s="324"/>
      <c r="K199" s="348"/>
    </row>
    <row r="200" spans="2:11" ht="15" customHeight="1">
      <c r="B200" s="327"/>
      <c r="C200" s="305" t="s">
        <v>1514</v>
      </c>
      <c r="D200" s="305"/>
      <c r="E200" s="305"/>
      <c r="F200" s="326" t="s">
        <v>56</v>
      </c>
      <c r="G200" s="305"/>
      <c r="H200" s="305" t="s">
        <v>1525</v>
      </c>
      <c r="I200" s="305"/>
      <c r="J200" s="305"/>
      <c r="K200" s="348"/>
    </row>
    <row r="201" spans="2:11" ht="15" customHeight="1">
      <c r="B201" s="327"/>
      <c r="C201" s="333"/>
      <c r="D201" s="305"/>
      <c r="E201" s="305"/>
      <c r="F201" s="326" t="s">
        <v>57</v>
      </c>
      <c r="G201" s="305"/>
      <c r="H201" s="305" t="s">
        <v>1526</v>
      </c>
      <c r="I201" s="305"/>
      <c r="J201" s="305"/>
      <c r="K201" s="348"/>
    </row>
    <row r="202" spans="2:11" ht="15" customHeight="1">
      <c r="B202" s="327"/>
      <c r="C202" s="333"/>
      <c r="D202" s="305"/>
      <c r="E202" s="305"/>
      <c r="F202" s="326" t="s">
        <v>60</v>
      </c>
      <c r="G202" s="305"/>
      <c r="H202" s="305" t="s">
        <v>1527</v>
      </c>
      <c r="I202" s="305"/>
      <c r="J202" s="305"/>
      <c r="K202" s="348"/>
    </row>
    <row r="203" spans="2:11" ht="15" customHeight="1">
      <c r="B203" s="327"/>
      <c r="C203" s="305"/>
      <c r="D203" s="305"/>
      <c r="E203" s="305"/>
      <c r="F203" s="326" t="s">
        <v>58</v>
      </c>
      <c r="G203" s="305"/>
      <c r="H203" s="305" t="s">
        <v>1528</v>
      </c>
      <c r="I203" s="305"/>
      <c r="J203" s="305"/>
      <c r="K203" s="348"/>
    </row>
    <row r="204" spans="2:11" ht="15" customHeight="1">
      <c r="B204" s="327"/>
      <c r="C204" s="305"/>
      <c r="D204" s="305"/>
      <c r="E204" s="305"/>
      <c r="F204" s="326" t="s">
        <v>59</v>
      </c>
      <c r="G204" s="305"/>
      <c r="H204" s="305" t="s">
        <v>1529</v>
      </c>
      <c r="I204" s="305"/>
      <c r="J204" s="305"/>
      <c r="K204" s="348"/>
    </row>
    <row r="205" spans="2:11" ht="15" customHeight="1">
      <c r="B205" s="327"/>
      <c r="C205" s="305"/>
      <c r="D205" s="305"/>
      <c r="E205" s="305"/>
      <c r="F205" s="326"/>
      <c r="G205" s="305"/>
      <c r="H205" s="305"/>
      <c r="I205" s="305"/>
      <c r="J205" s="305"/>
      <c r="K205" s="348"/>
    </row>
    <row r="206" spans="2:11" ht="15" customHeight="1">
      <c r="B206" s="327"/>
      <c r="C206" s="305" t="s">
        <v>1470</v>
      </c>
      <c r="D206" s="305"/>
      <c r="E206" s="305"/>
      <c r="F206" s="326" t="s">
        <v>93</v>
      </c>
      <c r="G206" s="305"/>
      <c r="H206" s="305" t="s">
        <v>1530</v>
      </c>
      <c r="I206" s="305"/>
      <c r="J206" s="305"/>
      <c r="K206" s="348"/>
    </row>
    <row r="207" spans="2:11" ht="15" customHeight="1">
      <c r="B207" s="327"/>
      <c r="C207" s="333"/>
      <c r="D207" s="305"/>
      <c r="E207" s="305"/>
      <c r="F207" s="326" t="s">
        <v>1369</v>
      </c>
      <c r="G207" s="305"/>
      <c r="H207" s="305" t="s">
        <v>1370</v>
      </c>
      <c r="I207" s="305"/>
      <c r="J207" s="305"/>
      <c r="K207" s="348"/>
    </row>
    <row r="208" spans="2:11" ht="15" customHeight="1">
      <c r="B208" s="327"/>
      <c r="C208" s="305"/>
      <c r="D208" s="305"/>
      <c r="E208" s="305"/>
      <c r="F208" s="326" t="s">
        <v>1367</v>
      </c>
      <c r="G208" s="305"/>
      <c r="H208" s="305" t="s">
        <v>1531</v>
      </c>
      <c r="I208" s="305"/>
      <c r="J208" s="305"/>
      <c r="K208" s="348"/>
    </row>
    <row r="209" spans="2:11" ht="15" customHeight="1">
      <c r="B209" s="365"/>
      <c r="C209" s="333"/>
      <c r="D209" s="333"/>
      <c r="E209" s="333"/>
      <c r="F209" s="326" t="s">
        <v>129</v>
      </c>
      <c r="G209" s="311"/>
      <c r="H209" s="352" t="s">
        <v>130</v>
      </c>
      <c r="I209" s="352"/>
      <c r="J209" s="352"/>
      <c r="K209" s="366"/>
    </row>
    <row r="210" spans="2:11" ht="15" customHeight="1">
      <c r="B210" s="365"/>
      <c r="C210" s="333"/>
      <c r="D210" s="333"/>
      <c r="E210" s="333"/>
      <c r="F210" s="326" t="s">
        <v>1371</v>
      </c>
      <c r="G210" s="311"/>
      <c r="H210" s="352" t="s">
        <v>1343</v>
      </c>
      <c r="I210" s="352"/>
      <c r="J210" s="352"/>
      <c r="K210" s="366"/>
    </row>
    <row r="211" spans="2:11" ht="15" customHeight="1">
      <c r="B211" s="365"/>
      <c r="C211" s="333"/>
      <c r="D211" s="333"/>
      <c r="E211" s="333"/>
      <c r="F211" s="367"/>
      <c r="G211" s="311"/>
      <c r="H211" s="368"/>
      <c r="I211" s="368"/>
      <c r="J211" s="368"/>
      <c r="K211" s="366"/>
    </row>
    <row r="212" spans="2:11" ht="15" customHeight="1">
      <c r="B212" s="365"/>
      <c r="C212" s="305" t="s">
        <v>1494</v>
      </c>
      <c r="D212" s="333"/>
      <c r="E212" s="333"/>
      <c r="F212" s="326">
        <v>1</v>
      </c>
      <c r="G212" s="311"/>
      <c r="H212" s="352" t="s">
        <v>1532</v>
      </c>
      <c r="I212" s="352"/>
      <c r="J212" s="352"/>
      <c r="K212" s="366"/>
    </row>
    <row r="213" spans="2:11" ht="15" customHeight="1">
      <c r="B213" s="365"/>
      <c r="C213" s="333"/>
      <c r="D213" s="333"/>
      <c r="E213" s="333"/>
      <c r="F213" s="326">
        <v>2</v>
      </c>
      <c r="G213" s="311"/>
      <c r="H213" s="352" t="s">
        <v>1533</v>
      </c>
      <c r="I213" s="352"/>
      <c r="J213" s="352"/>
      <c r="K213" s="366"/>
    </row>
    <row r="214" spans="2:11" ht="15" customHeight="1">
      <c r="B214" s="365"/>
      <c r="C214" s="333"/>
      <c r="D214" s="333"/>
      <c r="E214" s="333"/>
      <c r="F214" s="326">
        <v>3</v>
      </c>
      <c r="G214" s="311"/>
      <c r="H214" s="352" t="s">
        <v>1534</v>
      </c>
      <c r="I214" s="352"/>
      <c r="J214" s="352"/>
      <c r="K214" s="366"/>
    </row>
    <row r="215" spans="2:11" ht="15" customHeight="1">
      <c r="B215" s="365"/>
      <c r="C215" s="333"/>
      <c r="D215" s="333"/>
      <c r="E215" s="333"/>
      <c r="F215" s="326">
        <v>4</v>
      </c>
      <c r="G215" s="311"/>
      <c r="H215" s="352" t="s">
        <v>1535</v>
      </c>
      <c r="I215" s="352"/>
      <c r="J215" s="352"/>
      <c r="K215" s="366"/>
    </row>
    <row r="216" spans="2:11" ht="12.75" customHeight="1">
      <c r="B216" s="369"/>
      <c r="C216" s="370"/>
      <c r="D216" s="370"/>
      <c r="E216" s="370"/>
      <c r="F216" s="370"/>
      <c r="G216" s="370"/>
      <c r="H216" s="370"/>
      <c r="I216" s="370"/>
      <c r="J216" s="370"/>
      <c r="K216" s="371"/>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94</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139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ROUND(J81,2)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ROUND(SUM(BE81:BE117),2)</f>
        <v>0</v>
      </c>
      <c r="G30" s="47"/>
      <c r="H30" s="47"/>
      <c r="I30" s="158">
        <v>0.21</v>
      </c>
      <c r="J30" s="157">
        <f>ROUND(ROUND((SUM(BE81:BE117)),2)*I30,2)</f>
        <v>0</v>
      </c>
      <c r="K30" s="51"/>
    </row>
    <row r="31" spans="2:11" s="1" customFormat="1" ht="14.4" customHeight="1">
      <c r="B31" s="46"/>
      <c r="C31" s="47"/>
      <c r="D31" s="47"/>
      <c r="E31" s="55" t="s">
        <v>57</v>
      </c>
      <c r="F31" s="157">
        <f>ROUND(SUM(BF81:BF117),2)</f>
        <v>0</v>
      </c>
      <c r="G31" s="47"/>
      <c r="H31" s="47"/>
      <c r="I31" s="158">
        <v>0.15</v>
      </c>
      <c r="J31" s="157">
        <f>ROUND(ROUND((SUM(BF81:BF117)),2)*I31,2)</f>
        <v>0</v>
      </c>
      <c r="K31" s="51"/>
    </row>
    <row r="32" spans="2:11" s="1" customFormat="1" ht="14.4" customHeight="1" hidden="1">
      <c r="B32" s="46"/>
      <c r="C32" s="47"/>
      <c r="D32" s="47"/>
      <c r="E32" s="55" t="s">
        <v>58</v>
      </c>
      <c r="F32" s="157">
        <f>ROUND(SUM(BG81:BG117),2)</f>
        <v>0</v>
      </c>
      <c r="G32" s="47"/>
      <c r="H32" s="47"/>
      <c r="I32" s="158">
        <v>0.21</v>
      </c>
      <c r="J32" s="157">
        <v>0</v>
      </c>
      <c r="K32" s="51"/>
    </row>
    <row r="33" spans="2:11" s="1" customFormat="1" ht="14.4" customHeight="1" hidden="1">
      <c r="B33" s="46"/>
      <c r="C33" s="47"/>
      <c r="D33" s="47"/>
      <c r="E33" s="55" t="s">
        <v>59</v>
      </c>
      <c r="F33" s="157">
        <f>ROUND(SUM(BH81:BH117),2)</f>
        <v>0</v>
      </c>
      <c r="G33" s="47"/>
      <c r="H33" s="47"/>
      <c r="I33" s="158">
        <v>0.15</v>
      </c>
      <c r="J33" s="157">
        <v>0</v>
      </c>
      <c r="K33" s="51"/>
    </row>
    <row r="34" spans="2:11" s="1" customFormat="1" ht="14.4" customHeight="1" hidden="1">
      <c r="B34" s="46"/>
      <c r="C34" s="47"/>
      <c r="D34" s="47"/>
      <c r="E34" s="55" t="s">
        <v>60</v>
      </c>
      <c r="F34" s="157">
        <f>ROUND(SUM(BI81:BI117),2)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001 - Provizorní úpravy ploch pro ZS a DIO vč. oplocení staveniště</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J81</f>
        <v>0</v>
      </c>
      <c r="K56" s="51"/>
      <c r="AU56" s="23" t="s">
        <v>144</v>
      </c>
    </row>
    <row r="57" spans="2:11" s="7" customFormat="1" ht="24.95" customHeight="1">
      <c r="B57" s="177"/>
      <c r="C57" s="178"/>
      <c r="D57" s="179" t="s">
        <v>145</v>
      </c>
      <c r="E57" s="180"/>
      <c r="F57" s="180"/>
      <c r="G57" s="180"/>
      <c r="H57" s="180"/>
      <c r="I57" s="181"/>
      <c r="J57" s="182">
        <f>J82</f>
        <v>0</v>
      </c>
      <c r="K57" s="183"/>
    </row>
    <row r="58" spans="2:11" s="8" customFormat="1" ht="19.9" customHeight="1">
      <c r="B58" s="184"/>
      <c r="C58" s="185"/>
      <c r="D58" s="186" t="s">
        <v>146</v>
      </c>
      <c r="E58" s="187"/>
      <c r="F58" s="187"/>
      <c r="G58" s="187"/>
      <c r="H58" s="187"/>
      <c r="I58" s="188"/>
      <c r="J58" s="189">
        <f>J83</f>
        <v>0</v>
      </c>
      <c r="K58" s="190"/>
    </row>
    <row r="59" spans="2:11" s="8" customFormat="1" ht="19.9" customHeight="1">
      <c r="B59" s="184"/>
      <c r="C59" s="185"/>
      <c r="D59" s="186" t="s">
        <v>147</v>
      </c>
      <c r="E59" s="187"/>
      <c r="F59" s="187"/>
      <c r="G59" s="187"/>
      <c r="H59" s="187"/>
      <c r="I59" s="188"/>
      <c r="J59" s="189">
        <f>J90</f>
        <v>0</v>
      </c>
      <c r="K59" s="190"/>
    </row>
    <row r="60" spans="2:11" s="8" customFormat="1" ht="19.9" customHeight="1">
      <c r="B60" s="184"/>
      <c r="C60" s="185"/>
      <c r="D60" s="186" t="s">
        <v>148</v>
      </c>
      <c r="E60" s="187"/>
      <c r="F60" s="187"/>
      <c r="G60" s="187"/>
      <c r="H60" s="187"/>
      <c r="I60" s="188"/>
      <c r="J60" s="189">
        <f>J100</f>
        <v>0</v>
      </c>
      <c r="K60" s="190"/>
    </row>
    <row r="61" spans="2:11" s="8" customFormat="1" ht="19.9" customHeight="1">
      <c r="B61" s="184"/>
      <c r="C61" s="185"/>
      <c r="D61" s="186" t="s">
        <v>149</v>
      </c>
      <c r="E61" s="187"/>
      <c r="F61" s="187"/>
      <c r="G61" s="187"/>
      <c r="H61" s="187"/>
      <c r="I61" s="188"/>
      <c r="J61" s="189">
        <f>J116</f>
        <v>0</v>
      </c>
      <c r="K61" s="190"/>
    </row>
    <row r="62" spans="2:11" s="1" customFormat="1" ht="21.8" customHeight="1">
      <c r="B62" s="46"/>
      <c r="C62" s="47"/>
      <c r="D62" s="47"/>
      <c r="E62" s="47"/>
      <c r="F62" s="47"/>
      <c r="G62" s="47"/>
      <c r="H62" s="47"/>
      <c r="I62" s="144"/>
      <c r="J62" s="47"/>
      <c r="K62" s="51"/>
    </row>
    <row r="63" spans="2:11" s="1" customFormat="1" ht="6.95" customHeight="1">
      <c r="B63" s="67"/>
      <c r="C63" s="68"/>
      <c r="D63" s="68"/>
      <c r="E63" s="68"/>
      <c r="F63" s="68"/>
      <c r="G63" s="68"/>
      <c r="H63" s="68"/>
      <c r="I63" s="166"/>
      <c r="J63" s="68"/>
      <c r="K63" s="69"/>
    </row>
    <row r="67" spans="2:12" s="1" customFormat="1" ht="6.95" customHeight="1">
      <c r="B67" s="70"/>
      <c r="C67" s="71"/>
      <c r="D67" s="71"/>
      <c r="E67" s="71"/>
      <c r="F67" s="71"/>
      <c r="G67" s="71"/>
      <c r="H67" s="71"/>
      <c r="I67" s="169"/>
      <c r="J67" s="71"/>
      <c r="K67" s="71"/>
      <c r="L67" s="72"/>
    </row>
    <row r="68" spans="2:12" s="1" customFormat="1" ht="36.95" customHeight="1">
      <c r="B68" s="46"/>
      <c r="C68" s="73" t="s">
        <v>150</v>
      </c>
      <c r="D68" s="74"/>
      <c r="E68" s="74"/>
      <c r="F68" s="74"/>
      <c r="G68" s="74"/>
      <c r="H68" s="74"/>
      <c r="I68" s="191"/>
      <c r="J68" s="74"/>
      <c r="K68" s="74"/>
      <c r="L68" s="72"/>
    </row>
    <row r="69" spans="2:12" s="1" customFormat="1" ht="6.95" customHeight="1">
      <c r="B69" s="46"/>
      <c r="C69" s="74"/>
      <c r="D69" s="74"/>
      <c r="E69" s="74"/>
      <c r="F69" s="74"/>
      <c r="G69" s="74"/>
      <c r="H69" s="74"/>
      <c r="I69" s="191"/>
      <c r="J69" s="74"/>
      <c r="K69" s="74"/>
      <c r="L69" s="72"/>
    </row>
    <row r="70" spans="2:12" s="1" customFormat="1" ht="14.4" customHeight="1">
      <c r="B70" s="46"/>
      <c r="C70" s="76" t="s">
        <v>18</v>
      </c>
      <c r="D70" s="74"/>
      <c r="E70" s="74"/>
      <c r="F70" s="74"/>
      <c r="G70" s="74"/>
      <c r="H70" s="74"/>
      <c r="I70" s="191"/>
      <c r="J70" s="74"/>
      <c r="K70" s="74"/>
      <c r="L70" s="72"/>
    </row>
    <row r="71" spans="2:12" s="1" customFormat="1" ht="16.5" customHeight="1">
      <c r="B71" s="46"/>
      <c r="C71" s="74"/>
      <c r="D71" s="74"/>
      <c r="E71" s="192" t="str">
        <f>E7</f>
        <v>II/106 Hradišťko, rekonstrukce silnice</v>
      </c>
      <c r="F71" s="76"/>
      <c r="G71" s="76"/>
      <c r="H71" s="76"/>
      <c r="I71" s="191"/>
      <c r="J71" s="74"/>
      <c r="K71" s="74"/>
      <c r="L71" s="72"/>
    </row>
    <row r="72" spans="2:12" s="1" customFormat="1" ht="14.4" customHeight="1">
      <c r="B72" s="46"/>
      <c r="C72" s="76" t="s">
        <v>138</v>
      </c>
      <c r="D72" s="74"/>
      <c r="E72" s="74"/>
      <c r="F72" s="74"/>
      <c r="G72" s="74"/>
      <c r="H72" s="74"/>
      <c r="I72" s="191"/>
      <c r="J72" s="74"/>
      <c r="K72" s="74"/>
      <c r="L72" s="72"/>
    </row>
    <row r="73" spans="2:12" s="1" customFormat="1" ht="17.25" customHeight="1">
      <c r="B73" s="46"/>
      <c r="C73" s="74"/>
      <c r="D73" s="74"/>
      <c r="E73" s="82" t="str">
        <f>E9</f>
        <v>SO 001 - Provizorní úpravy ploch pro ZS a DIO vč. oplocení staveniště</v>
      </c>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8" customHeight="1">
      <c r="B75" s="46"/>
      <c r="C75" s="76" t="s">
        <v>26</v>
      </c>
      <c r="D75" s="74"/>
      <c r="E75" s="74"/>
      <c r="F75" s="193" t="str">
        <f>F12</f>
        <v>obec Hradištko</v>
      </c>
      <c r="G75" s="74"/>
      <c r="H75" s="74"/>
      <c r="I75" s="194" t="s">
        <v>28</v>
      </c>
      <c r="J75" s="85" t="str">
        <f>IF(J12="","",J12)</f>
        <v>15.8.2017</v>
      </c>
      <c r="K75" s="74"/>
      <c r="L75" s="72"/>
    </row>
    <row r="76" spans="2:12" s="1" customFormat="1" ht="6.95" customHeight="1">
      <c r="B76" s="46"/>
      <c r="C76" s="74"/>
      <c r="D76" s="74"/>
      <c r="E76" s="74"/>
      <c r="F76" s="74"/>
      <c r="G76" s="74"/>
      <c r="H76" s="74"/>
      <c r="I76" s="191"/>
      <c r="J76" s="74"/>
      <c r="K76" s="74"/>
      <c r="L76" s="72"/>
    </row>
    <row r="77" spans="2:12" s="1" customFormat="1" ht="13.5">
      <c r="B77" s="46"/>
      <c r="C77" s="76" t="s">
        <v>36</v>
      </c>
      <c r="D77" s="74"/>
      <c r="E77" s="74"/>
      <c r="F77" s="193" t="str">
        <f>E15</f>
        <v>Krajská správa a údržba silnic Středočeského kraje</v>
      </c>
      <c r="G77" s="74"/>
      <c r="H77" s="74"/>
      <c r="I77" s="194" t="s">
        <v>44</v>
      </c>
      <c r="J77" s="193" t="str">
        <f>E21</f>
        <v>METROPROJEKT Praha a.s.</v>
      </c>
      <c r="K77" s="74"/>
      <c r="L77" s="72"/>
    </row>
    <row r="78" spans="2:12" s="1" customFormat="1" ht="14.4" customHeight="1">
      <c r="B78" s="46"/>
      <c r="C78" s="76" t="s">
        <v>42</v>
      </c>
      <c r="D78" s="74"/>
      <c r="E78" s="74"/>
      <c r="F78" s="193" t="str">
        <f>IF(E18="","",E18)</f>
        <v/>
      </c>
      <c r="G78" s="74"/>
      <c r="H78" s="74"/>
      <c r="I78" s="191"/>
      <c r="J78" s="74"/>
      <c r="K78" s="74"/>
      <c r="L78" s="72"/>
    </row>
    <row r="79" spans="2:12" s="1" customFormat="1" ht="10.3" customHeight="1">
      <c r="B79" s="46"/>
      <c r="C79" s="74"/>
      <c r="D79" s="74"/>
      <c r="E79" s="74"/>
      <c r="F79" s="74"/>
      <c r="G79" s="74"/>
      <c r="H79" s="74"/>
      <c r="I79" s="191"/>
      <c r="J79" s="74"/>
      <c r="K79" s="74"/>
      <c r="L79" s="72"/>
    </row>
    <row r="80" spans="2:20" s="9" customFormat="1" ht="29.25" customHeight="1">
      <c r="B80" s="195"/>
      <c r="C80" s="196" t="s">
        <v>151</v>
      </c>
      <c r="D80" s="197" t="s">
        <v>70</v>
      </c>
      <c r="E80" s="197" t="s">
        <v>66</v>
      </c>
      <c r="F80" s="197" t="s">
        <v>152</v>
      </c>
      <c r="G80" s="197" t="s">
        <v>153</v>
      </c>
      <c r="H80" s="197" t="s">
        <v>154</v>
      </c>
      <c r="I80" s="198" t="s">
        <v>155</v>
      </c>
      <c r="J80" s="197" t="s">
        <v>142</v>
      </c>
      <c r="K80" s="199" t="s">
        <v>156</v>
      </c>
      <c r="L80" s="200"/>
      <c r="M80" s="102" t="s">
        <v>157</v>
      </c>
      <c r="N80" s="103" t="s">
        <v>55</v>
      </c>
      <c r="O80" s="103" t="s">
        <v>158</v>
      </c>
      <c r="P80" s="103" t="s">
        <v>159</v>
      </c>
      <c r="Q80" s="103" t="s">
        <v>160</v>
      </c>
      <c r="R80" s="103" t="s">
        <v>161</v>
      </c>
      <c r="S80" s="103" t="s">
        <v>162</v>
      </c>
      <c r="T80" s="104" t="s">
        <v>163</v>
      </c>
    </row>
    <row r="81" spans="2:63" s="1" customFormat="1" ht="29.25" customHeight="1">
      <c r="B81" s="46"/>
      <c r="C81" s="108" t="s">
        <v>143</v>
      </c>
      <c r="D81" s="74"/>
      <c r="E81" s="74"/>
      <c r="F81" s="74"/>
      <c r="G81" s="74"/>
      <c r="H81" s="74"/>
      <c r="I81" s="191"/>
      <c r="J81" s="201">
        <f>BK81</f>
        <v>0</v>
      </c>
      <c r="K81" s="74"/>
      <c r="L81" s="72"/>
      <c r="M81" s="105"/>
      <c r="N81" s="106"/>
      <c r="O81" s="106"/>
      <c r="P81" s="202">
        <f>P82</f>
        <v>0</v>
      </c>
      <c r="Q81" s="106"/>
      <c r="R81" s="202">
        <f>R82</f>
        <v>30.069</v>
      </c>
      <c r="S81" s="106"/>
      <c r="T81" s="203">
        <f>T82</f>
        <v>212.39999999999998</v>
      </c>
      <c r="AT81" s="23" t="s">
        <v>85</v>
      </c>
      <c r="AU81" s="23" t="s">
        <v>144</v>
      </c>
      <c r="BK81" s="204">
        <f>BK82</f>
        <v>0</v>
      </c>
    </row>
    <row r="82" spans="2:63" s="10" customFormat="1" ht="37.4" customHeight="1">
      <c r="B82" s="205"/>
      <c r="C82" s="206"/>
      <c r="D82" s="207" t="s">
        <v>85</v>
      </c>
      <c r="E82" s="208" t="s">
        <v>164</v>
      </c>
      <c r="F82" s="208" t="s">
        <v>165</v>
      </c>
      <c r="G82" s="206"/>
      <c r="H82" s="206"/>
      <c r="I82" s="209"/>
      <c r="J82" s="210">
        <f>BK82</f>
        <v>0</v>
      </c>
      <c r="K82" s="206"/>
      <c r="L82" s="211"/>
      <c r="M82" s="212"/>
      <c r="N82" s="213"/>
      <c r="O82" s="213"/>
      <c r="P82" s="214">
        <f>P83+P90+P100+P116</f>
        <v>0</v>
      </c>
      <c r="Q82" s="213"/>
      <c r="R82" s="214">
        <f>R83+R90+R100+R116</f>
        <v>30.069</v>
      </c>
      <c r="S82" s="213"/>
      <c r="T82" s="215">
        <f>T83+T90+T100+T116</f>
        <v>212.39999999999998</v>
      </c>
      <c r="AR82" s="216" t="s">
        <v>25</v>
      </c>
      <c r="AT82" s="217" t="s">
        <v>85</v>
      </c>
      <c r="AU82" s="217" t="s">
        <v>86</v>
      </c>
      <c r="AY82" s="216" t="s">
        <v>166</v>
      </c>
      <c r="BK82" s="218">
        <f>BK83+BK90+BK100+BK116</f>
        <v>0</v>
      </c>
    </row>
    <row r="83" spans="2:63" s="10" customFormat="1" ht="19.9" customHeight="1">
      <c r="B83" s="205"/>
      <c r="C83" s="206"/>
      <c r="D83" s="207" t="s">
        <v>85</v>
      </c>
      <c r="E83" s="219" t="s">
        <v>25</v>
      </c>
      <c r="F83" s="219" t="s">
        <v>167</v>
      </c>
      <c r="G83" s="206"/>
      <c r="H83" s="206"/>
      <c r="I83" s="209"/>
      <c r="J83" s="220">
        <f>BK83</f>
        <v>0</v>
      </c>
      <c r="K83" s="206"/>
      <c r="L83" s="211"/>
      <c r="M83" s="212"/>
      <c r="N83" s="213"/>
      <c r="O83" s="213"/>
      <c r="P83" s="214">
        <f>SUM(P84:P89)</f>
        <v>0</v>
      </c>
      <c r="Q83" s="213"/>
      <c r="R83" s="214">
        <f>SUM(R84:R89)</f>
        <v>0</v>
      </c>
      <c r="S83" s="213"/>
      <c r="T83" s="215">
        <f>SUM(T84:T89)</f>
        <v>212.39999999999998</v>
      </c>
      <c r="AR83" s="216" t="s">
        <v>25</v>
      </c>
      <c r="AT83" s="217" t="s">
        <v>85</v>
      </c>
      <c r="AU83" s="217" t="s">
        <v>25</v>
      </c>
      <c r="AY83" s="216" t="s">
        <v>166</v>
      </c>
      <c r="BK83" s="218">
        <f>SUM(BK84:BK89)</f>
        <v>0</v>
      </c>
    </row>
    <row r="84" spans="2:65" s="1" customFormat="1" ht="63.75" customHeight="1">
      <c r="B84" s="46"/>
      <c r="C84" s="221" t="s">
        <v>25</v>
      </c>
      <c r="D84" s="221" t="s">
        <v>168</v>
      </c>
      <c r="E84" s="222" t="s">
        <v>169</v>
      </c>
      <c r="F84" s="223" t="s">
        <v>170</v>
      </c>
      <c r="G84" s="224" t="s">
        <v>171</v>
      </c>
      <c r="H84" s="225">
        <v>300</v>
      </c>
      <c r="I84" s="226"/>
      <c r="J84" s="227">
        <f>ROUND(I84*H84,2)</f>
        <v>0</v>
      </c>
      <c r="K84" s="223" t="s">
        <v>172</v>
      </c>
      <c r="L84" s="72"/>
      <c r="M84" s="228" t="s">
        <v>84</v>
      </c>
      <c r="N84" s="229" t="s">
        <v>56</v>
      </c>
      <c r="O84" s="47"/>
      <c r="P84" s="230">
        <f>O84*H84</f>
        <v>0</v>
      </c>
      <c r="Q84" s="230">
        <v>0</v>
      </c>
      <c r="R84" s="230">
        <f>Q84*H84</f>
        <v>0</v>
      </c>
      <c r="S84" s="230">
        <v>0.408</v>
      </c>
      <c r="T84" s="231">
        <f>S84*H84</f>
        <v>122.39999999999999</v>
      </c>
      <c r="AR84" s="23" t="s">
        <v>173</v>
      </c>
      <c r="AT84" s="23" t="s">
        <v>168</v>
      </c>
      <c r="AU84" s="23" t="s">
        <v>95</v>
      </c>
      <c r="AY84" s="23" t="s">
        <v>166</v>
      </c>
      <c r="BE84" s="232">
        <f>IF(N84="základní",J84,0)</f>
        <v>0</v>
      </c>
      <c r="BF84" s="232">
        <f>IF(N84="snížená",J84,0)</f>
        <v>0</v>
      </c>
      <c r="BG84" s="232">
        <f>IF(N84="zákl. přenesená",J84,0)</f>
        <v>0</v>
      </c>
      <c r="BH84" s="232">
        <f>IF(N84="sníž. přenesená",J84,0)</f>
        <v>0</v>
      </c>
      <c r="BI84" s="232">
        <f>IF(N84="nulová",J84,0)</f>
        <v>0</v>
      </c>
      <c r="BJ84" s="23" t="s">
        <v>25</v>
      </c>
      <c r="BK84" s="232">
        <f>ROUND(I84*H84,2)</f>
        <v>0</v>
      </c>
      <c r="BL84" s="23" t="s">
        <v>173</v>
      </c>
      <c r="BM84" s="23" t="s">
        <v>174</v>
      </c>
    </row>
    <row r="85" spans="2:47" s="1" customFormat="1" ht="13.5">
      <c r="B85" s="46"/>
      <c r="C85" s="74"/>
      <c r="D85" s="233" t="s">
        <v>175</v>
      </c>
      <c r="E85" s="74"/>
      <c r="F85" s="234" t="s">
        <v>176</v>
      </c>
      <c r="G85" s="74"/>
      <c r="H85" s="74"/>
      <c r="I85" s="191"/>
      <c r="J85" s="74"/>
      <c r="K85" s="74"/>
      <c r="L85" s="72"/>
      <c r="M85" s="235"/>
      <c r="N85" s="47"/>
      <c r="O85" s="47"/>
      <c r="P85" s="47"/>
      <c r="Q85" s="47"/>
      <c r="R85" s="47"/>
      <c r="S85" s="47"/>
      <c r="T85" s="95"/>
      <c r="AT85" s="23" t="s">
        <v>175</v>
      </c>
      <c r="AU85" s="23" t="s">
        <v>95</v>
      </c>
    </row>
    <row r="86" spans="2:51" s="11" customFormat="1" ht="13.5">
      <c r="B86" s="236"/>
      <c r="C86" s="237"/>
      <c r="D86" s="233" t="s">
        <v>177</v>
      </c>
      <c r="E86" s="238" t="s">
        <v>84</v>
      </c>
      <c r="F86" s="239" t="s">
        <v>178</v>
      </c>
      <c r="G86" s="237"/>
      <c r="H86" s="240">
        <v>300</v>
      </c>
      <c r="I86" s="241"/>
      <c r="J86" s="237"/>
      <c r="K86" s="237"/>
      <c r="L86" s="242"/>
      <c r="M86" s="243"/>
      <c r="N86" s="244"/>
      <c r="O86" s="244"/>
      <c r="P86" s="244"/>
      <c r="Q86" s="244"/>
      <c r="R86" s="244"/>
      <c r="S86" s="244"/>
      <c r="T86" s="245"/>
      <c r="AT86" s="246" t="s">
        <v>177</v>
      </c>
      <c r="AU86" s="246" t="s">
        <v>95</v>
      </c>
      <c r="AV86" s="11" t="s">
        <v>95</v>
      </c>
      <c r="AW86" s="11" t="s">
        <v>48</v>
      </c>
      <c r="AX86" s="11" t="s">
        <v>25</v>
      </c>
      <c r="AY86" s="246" t="s">
        <v>166</v>
      </c>
    </row>
    <row r="87" spans="2:65" s="1" customFormat="1" ht="51" customHeight="1">
      <c r="B87" s="46"/>
      <c r="C87" s="221" t="s">
        <v>95</v>
      </c>
      <c r="D87" s="221" t="s">
        <v>168</v>
      </c>
      <c r="E87" s="222" t="s">
        <v>179</v>
      </c>
      <c r="F87" s="223" t="s">
        <v>180</v>
      </c>
      <c r="G87" s="224" t="s">
        <v>171</v>
      </c>
      <c r="H87" s="225">
        <v>300</v>
      </c>
      <c r="I87" s="226"/>
      <c r="J87" s="227">
        <f>ROUND(I87*H87,2)</f>
        <v>0</v>
      </c>
      <c r="K87" s="223" t="s">
        <v>172</v>
      </c>
      <c r="L87" s="72"/>
      <c r="M87" s="228" t="s">
        <v>84</v>
      </c>
      <c r="N87" s="229" t="s">
        <v>56</v>
      </c>
      <c r="O87" s="47"/>
      <c r="P87" s="230">
        <f>O87*H87</f>
        <v>0</v>
      </c>
      <c r="Q87" s="230">
        <v>0</v>
      </c>
      <c r="R87" s="230">
        <f>Q87*H87</f>
        <v>0</v>
      </c>
      <c r="S87" s="230">
        <v>0.3</v>
      </c>
      <c r="T87" s="231">
        <f>S87*H87</f>
        <v>90</v>
      </c>
      <c r="AR87" s="23" t="s">
        <v>173</v>
      </c>
      <c r="AT87" s="23" t="s">
        <v>168</v>
      </c>
      <c r="AU87" s="23" t="s">
        <v>95</v>
      </c>
      <c r="AY87" s="23" t="s">
        <v>166</v>
      </c>
      <c r="BE87" s="232">
        <f>IF(N87="základní",J87,0)</f>
        <v>0</v>
      </c>
      <c r="BF87" s="232">
        <f>IF(N87="snížená",J87,0)</f>
        <v>0</v>
      </c>
      <c r="BG87" s="232">
        <f>IF(N87="zákl. přenesená",J87,0)</f>
        <v>0</v>
      </c>
      <c r="BH87" s="232">
        <f>IF(N87="sníž. přenesená",J87,0)</f>
        <v>0</v>
      </c>
      <c r="BI87" s="232">
        <f>IF(N87="nulová",J87,0)</f>
        <v>0</v>
      </c>
      <c r="BJ87" s="23" t="s">
        <v>25</v>
      </c>
      <c r="BK87" s="232">
        <f>ROUND(I87*H87,2)</f>
        <v>0</v>
      </c>
      <c r="BL87" s="23" t="s">
        <v>173</v>
      </c>
      <c r="BM87" s="23" t="s">
        <v>181</v>
      </c>
    </row>
    <row r="88" spans="2:47" s="1" customFormat="1" ht="13.5">
      <c r="B88" s="46"/>
      <c r="C88" s="74"/>
      <c r="D88" s="233" t="s">
        <v>175</v>
      </c>
      <c r="E88" s="74"/>
      <c r="F88" s="234" t="s">
        <v>182</v>
      </c>
      <c r="G88" s="74"/>
      <c r="H88" s="74"/>
      <c r="I88" s="191"/>
      <c r="J88" s="74"/>
      <c r="K88" s="74"/>
      <c r="L88" s="72"/>
      <c r="M88" s="235"/>
      <c r="N88" s="47"/>
      <c r="O88" s="47"/>
      <c r="P88" s="47"/>
      <c r="Q88" s="47"/>
      <c r="R88" s="47"/>
      <c r="S88" s="47"/>
      <c r="T88" s="95"/>
      <c r="AT88" s="23" t="s">
        <v>175</v>
      </c>
      <c r="AU88" s="23" t="s">
        <v>95</v>
      </c>
    </row>
    <row r="89" spans="2:51" s="11" customFormat="1" ht="13.5">
      <c r="B89" s="236"/>
      <c r="C89" s="237"/>
      <c r="D89" s="233" t="s">
        <v>177</v>
      </c>
      <c r="E89" s="238" t="s">
        <v>84</v>
      </c>
      <c r="F89" s="239" t="s">
        <v>178</v>
      </c>
      <c r="G89" s="237"/>
      <c r="H89" s="240">
        <v>300</v>
      </c>
      <c r="I89" s="241"/>
      <c r="J89" s="237"/>
      <c r="K89" s="237"/>
      <c r="L89" s="242"/>
      <c r="M89" s="243"/>
      <c r="N89" s="244"/>
      <c r="O89" s="244"/>
      <c r="P89" s="244"/>
      <c r="Q89" s="244"/>
      <c r="R89" s="244"/>
      <c r="S89" s="244"/>
      <c r="T89" s="245"/>
      <c r="AT89" s="246" t="s">
        <v>177</v>
      </c>
      <c r="AU89" s="246" t="s">
        <v>95</v>
      </c>
      <c r="AV89" s="11" t="s">
        <v>95</v>
      </c>
      <c r="AW89" s="11" t="s">
        <v>48</v>
      </c>
      <c r="AX89" s="11" t="s">
        <v>25</v>
      </c>
      <c r="AY89" s="246" t="s">
        <v>166</v>
      </c>
    </row>
    <row r="90" spans="2:63" s="10" customFormat="1" ht="29.85" customHeight="1">
      <c r="B90" s="205"/>
      <c r="C90" s="206"/>
      <c r="D90" s="207" t="s">
        <v>85</v>
      </c>
      <c r="E90" s="219" t="s">
        <v>183</v>
      </c>
      <c r="F90" s="219" t="s">
        <v>184</v>
      </c>
      <c r="G90" s="206"/>
      <c r="H90" s="206"/>
      <c r="I90" s="209"/>
      <c r="J90" s="220">
        <f>BK90</f>
        <v>0</v>
      </c>
      <c r="K90" s="206"/>
      <c r="L90" s="211"/>
      <c r="M90" s="212"/>
      <c r="N90" s="213"/>
      <c r="O90" s="213"/>
      <c r="P90" s="214">
        <f>SUM(P91:P99)</f>
        <v>0</v>
      </c>
      <c r="Q90" s="213"/>
      <c r="R90" s="214">
        <f>SUM(R91:R99)</f>
        <v>30.069</v>
      </c>
      <c r="S90" s="213"/>
      <c r="T90" s="215">
        <f>SUM(T91:T99)</f>
        <v>0</v>
      </c>
      <c r="AR90" s="216" t="s">
        <v>25</v>
      </c>
      <c r="AT90" s="217" t="s">
        <v>85</v>
      </c>
      <c r="AU90" s="217" t="s">
        <v>25</v>
      </c>
      <c r="AY90" s="216" t="s">
        <v>166</v>
      </c>
      <c r="BK90" s="218">
        <f>SUM(BK91:BK99)</f>
        <v>0</v>
      </c>
    </row>
    <row r="91" spans="2:65" s="1" customFormat="1" ht="25.5" customHeight="1">
      <c r="B91" s="46"/>
      <c r="C91" s="221" t="s">
        <v>185</v>
      </c>
      <c r="D91" s="221" t="s">
        <v>168</v>
      </c>
      <c r="E91" s="222" t="s">
        <v>186</v>
      </c>
      <c r="F91" s="223" t="s">
        <v>187</v>
      </c>
      <c r="G91" s="224" t="s">
        <v>171</v>
      </c>
      <c r="H91" s="225">
        <v>300</v>
      </c>
      <c r="I91" s="226"/>
      <c r="J91" s="227">
        <f>ROUND(I91*H91,2)</f>
        <v>0</v>
      </c>
      <c r="K91" s="223" t="s">
        <v>172</v>
      </c>
      <c r="L91" s="72"/>
      <c r="M91" s="228" t="s">
        <v>84</v>
      </c>
      <c r="N91" s="229" t="s">
        <v>56</v>
      </c>
      <c r="O91" s="47"/>
      <c r="P91" s="230">
        <f>O91*H91</f>
        <v>0</v>
      </c>
      <c r="Q91" s="230">
        <v>0</v>
      </c>
      <c r="R91" s="230">
        <f>Q91*H91</f>
        <v>0</v>
      </c>
      <c r="S91" s="230">
        <v>0</v>
      </c>
      <c r="T91" s="231">
        <f>S91*H91</f>
        <v>0</v>
      </c>
      <c r="AR91" s="23" t="s">
        <v>173</v>
      </c>
      <c r="AT91" s="23" t="s">
        <v>168</v>
      </c>
      <c r="AU91" s="23" t="s">
        <v>95</v>
      </c>
      <c r="AY91" s="23" t="s">
        <v>166</v>
      </c>
      <c r="BE91" s="232">
        <f>IF(N91="základní",J91,0)</f>
        <v>0</v>
      </c>
      <c r="BF91" s="232">
        <f>IF(N91="snížená",J91,0)</f>
        <v>0</v>
      </c>
      <c r="BG91" s="232">
        <f>IF(N91="zákl. přenesená",J91,0)</f>
        <v>0</v>
      </c>
      <c r="BH91" s="232">
        <f>IF(N91="sníž. přenesená",J91,0)</f>
        <v>0</v>
      </c>
      <c r="BI91" s="232">
        <f>IF(N91="nulová",J91,0)</f>
        <v>0</v>
      </c>
      <c r="BJ91" s="23" t="s">
        <v>25</v>
      </c>
      <c r="BK91" s="232">
        <f>ROUND(I91*H91,2)</f>
        <v>0</v>
      </c>
      <c r="BL91" s="23" t="s">
        <v>173</v>
      </c>
      <c r="BM91" s="23" t="s">
        <v>188</v>
      </c>
    </row>
    <row r="92" spans="2:51" s="11" customFormat="1" ht="13.5">
      <c r="B92" s="236"/>
      <c r="C92" s="237"/>
      <c r="D92" s="233" t="s">
        <v>177</v>
      </c>
      <c r="E92" s="238" t="s">
        <v>84</v>
      </c>
      <c r="F92" s="239" t="s">
        <v>189</v>
      </c>
      <c r="G92" s="237"/>
      <c r="H92" s="240">
        <v>300</v>
      </c>
      <c r="I92" s="241"/>
      <c r="J92" s="237"/>
      <c r="K92" s="237"/>
      <c r="L92" s="242"/>
      <c r="M92" s="243"/>
      <c r="N92" s="244"/>
      <c r="O92" s="244"/>
      <c r="P92" s="244"/>
      <c r="Q92" s="244"/>
      <c r="R92" s="244"/>
      <c r="S92" s="244"/>
      <c r="T92" s="245"/>
      <c r="AT92" s="246" t="s">
        <v>177</v>
      </c>
      <c r="AU92" s="246" t="s">
        <v>95</v>
      </c>
      <c r="AV92" s="11" t="s">
        <v>95</v>
      </c>
      <c r="AW92" s="11" t="s">
        <v>48</v>
      </c>
      <c r="AX92" s="11" t="s">
        <v>25</v>
      </c>
      <c r="AY92" s="246" t="s">
        <v>166</v>
      </c>
    </row>
    <row r="93" spans="2:65" s="1" customFormat="1" ht="25.5" customHeight="1">
      <c r="B93" s="46"/>
      <c r="C93" s="221" t="s">
        <v>173</v>
      </c>
      <c r="D93" s="221" t="s">
        <v>168</v>
      </c>
      <c r="E93" s="222" t="s">
        <v>190</v>
      </c>
      <c r="F93" s="223" t="s">
        <v>191</v>
      </c>
      <c r="G93" s="224" t="s">
        <v>171</v>
      </c>
      <c r="H93" s="225">
        <v>300</v>
      </c>
      <c r="I93" s="226"/>
      <c r="J93" s="227">
        <f>ROUND(I93*H93,2)</f>
        <v>0</v>
      </c>
      <c r="K93" s="223" t="s">
        <v>172</v>
      </c>
      <c r="L93" s="72"/>
      <c r="M93" s="228" t="s">
        <v>84</v>
      </c>
      <c r="N93" s="229" t="s">
        <v>56</v>
      </c>
      <c r="O93" s="47"/>
      <c r="P93" s="230">
        <f>O93*H93</f>
        <v>0</v>
      </c>
      <c r="Q93" s="230">
        <v>0.10023</v>
      </c>
      <c r="R93" s="230">
        <f>Q93*H93</f>
        <v>30.069</v>
      </c>
      <c r="S93" s="230">
        <v>0</v>
      </c>
      <c r="T93" s="231">
        <f>S93*H93</f>
        <v>0</v>
      </c>
      <c r="AR93" s="23" t="s">
        <v>173</v>
      </c>
      <c r="AT93" s="23" t="s">
        <v>168</v>
      </c>
      <c r="AU93" s="23" t="s">
        <v>95</v>
      </c>
      <c r="AY93" s="23" t="s">
        <v>166</v>
      </c>
      <c r="BE93" s="232">
        <f>IF(N93="základní",J93,0)</f>
        <v>0</v>
      </c>
      <c r="BF93" s="232">
        <f>IF(N93="snížená",J93,0)</f>
        <v>0</v>
      </c>
      <c r="BG93" s="232">
        <f>IF(N93="zákl. přenesená",J93,0)</f>
        <v>0</v>
      </c>
      <c r="BH93" s="232">
        <f>IF(N93="sníž. přenesená",J93,0)</f>
        <v>0</v>
      </c>
      <c r="BI93" s="232">
        <f>IF(N93="nulová",J93,0)</f>
        <v>0</v>
      </c>
      <c r="BJ93" s="23" t="s">
        <v>25</v>
      </c>
      <c r="BK93" s="232">
        <f>ROUND(I93*H93,2)</f>
        <v>0</v>
      </c>
      <c r="BL93" s="23" t="s">
        <v>173</v>
      </c>
      <c r="BM93" s="23" t="s">
        <v>192</v>
      </c>
    </row>
    <row r="94" spans="2:47" s="1" customFormat="1" ht="13.5">
      <c r="B94" s="46"/>
      <c r="C94" s="74"/>
      <c r="D94" s="233" t="s">
        <v>175</v>
      </c>
      <c r="E94" s="74"/>
      <c r="F94" s="234" t="s">
        <v>193</v>
      </c>
      <c r="G94" s="74"/>
      <c r="H94" s="74"/>
      <c r="I94" s="191"/>
      <c r="J94" s="74"/>
      <c r="K94" s="74"/>
      <c r="L94" s="72"/>
      <c r="M94" s="235"/>
      <c r="N94" s="47"/>
      <c r="O94" s="47"/>
      <c r="P94" s="47"/>
      <c r="Q94" s="47"/>
      <c r="R94" s="47"/>
      <c r="S94" s="47"/>
      <c r="T94" s="95"/>
      <c r="AT94" s="23" t="s">
        <v>175</v>
      </c>
      <c r="AU94" s="23" t="s">
        <v>95</v>
      </c>
    </row>
    <row r="95" spans="2:47" s="1" customFormat="1" ht="13.5">
      <c r="B95" s="46"/>
      <c r="C95" s="74"/>
      <c r="D95" s="233" t="s">
        <v>194</v>
      </c>
      <c r="E95" s="74"/>
      <c r="F95" s="234" t="s">
        <v>195</v>
      </c>
      <c r="G95" s="74"/>
      <c r="H95" s="74"/>
      <c r="I95" s="191"/>
      <c r="J95" s="74"/>
      <c r="K95" s="74"/>
      <c r="L95" s="72"/>
      <c r="M95" s="235"/>
      <c r="N95" s="47"/>
      <c r="O95" s="47"/>
      <c r="P95" s="47"/>
      <c r="Q95" s="47"/>
      <c r="R95" s="47"/>
      <c r="S95" s="47"/>
      <c r="T95" s="95"/>
      <c r="AT95" s="23" t="s">
        <v>194</v>
      </c>
      <c r="AU95" s="23" t="s">
        <v>95</v>
      </c>
    </row>
    <row r="96" spans="2:51" s="11" customFormat="1" ht="13.5">
      <c r="B96" s="236"/>
      <c r="C96" s="237"/>
      <c r="D96" s="233" t="s">
        <v>177</v>
      </c>
      <c r="E96" s="238" t="s">
        <v>84</v>
      </c>
      <c r="F96" s="239" t="s">
        <v>196</v>
      </c>
      <c r="G96" s="237"/>
      <c r="H96" s="240">
        <v>300</v>
      </c>
      <c r="I96" s="241"/>
      <c r="J96" s="237"/>
      <c r="K96" s="237"/>
      <c r="L96" s="242"/>
      <c r="M96" s="243"/>
      <c r="N96" s="244"/>
      <c r="O96" s="244"/>
      <c r="P96" s="244"/>
      <c r="Q96" s="244"/>
      <c r="R96" s="244"/>
      <c r="S96" s="244"/>
      <c r="T96" s="245"/>
      <c r="AT96" s="246" t="s">
        <v>177</v>
      </c>
      <c r="AU96" s="246" t="s">
        <v>95</v>
      </c>
      <c r="AV96" s="11" t="s">
        <v>95</v>
      </c>
      <c r="AW96" s="11" t="s">
        <v>48</v>
      </c>
      <c r="AX96" s="11" t="s">
        <v>25</v>
      </c>
      <c r="AY96" s="246" t="s">
        <v>166</v>
      </c>
    </row>
    <row r="97" spans="2:65" s="1" customFormat="1" ht="25.5" customHeight="1">
      <c r="B97" s="46"/>
      <c r="C97" s="247" t="s">
        <v>183</v>
      </c>
      <c r="D97" s="247" t="s">
        <v>197</v>
      </c>
      <c r="E97" s="248" t="s">
        <v>198</v>
      </c>
      <c r="F97" s="249" t="s">
        <v>199</v>
      </c>
      <c r="G97" s="250" t="s">
        <v>171</v>
      </c>
      <c r="H97" s="251">
        <v>300</v>
      </c>
      <c r="I97" s="252"/>
      <c r="J97" s="253">
        <f>ROUND(I97*H97,2)</f>
        <v>0</v>
      </c>
      <c r="K97" s="249" t="s">
        <v>84</v>
      </c>
      <c r="L97" s="254"/>
      <c r="M97" s="255" t="s">
        <v>84</v>
      </c>
      <c r="N97" s="256" t="s">
        <v>56</v>
      </c>
      <c r="O97" s="47"/>
      <c r="P97" s="230">
        <f>O97*H97</f>
        <v>0</v>
      </c>
      <c r="Q97" s="230">
        <v>0</v>
      </c>
      <c r="R97" s="230">
        <f>Q97*H97</f>
        <v>0</v>
      </c>
      <c r="S97" s="230">
        <v>0</v>
      </c>
      <c r="T97" s="231">
        <f>S97*H97</f>
        <v>0</v>
      </c>
      <c r="AR97" s="23" t="s">
        <v>200</v>
      </c>
      <c r="AT97" s="23" t="s">
        <v>197</v>
      </c>
      <c r="AU97" s="23" t="s">
        <v>95</v>
      </c>
      <c r="AY97" s="23" t="s">
        <v>166</v>
      </c>
      <c r="BE97" s="232">
        <f>IF(N97="základní",J97,0)</f>
        <v>0</v>
      </c>
      <c r="BF97" s="232">
        <f>IF(N97="snížená",J97,0)</f>
        <v>0</v>
      </c>
      <c r="BG97" s="232">
        <f>IF(N97="zákl. přenesená",J97,0)</f>
        <v>0</v>
      </c>
      <c r="BH97" s="232">
        <f>IF(N97="sníž. přenesená",J97,0)</f>
        <v>0</v>
      </c>
      <c r="BI97" s="232">
        <f>IF(N97="nulová",J97,0)</f>
        <v>0</v>
      </c>
      <c r="BJ97" s="23" t="s">
        <v>25</v>
      </c>
      <c r="BK97" s="232">
        <f>ROUND(I97*H97,2)</f>
        <v>0</v>
      </c>
      <c r="BL97" s="23" t="s">
        <v>173</v>
      </c>
      <c r="BM97" s="23" t="s">
        <v>201</v>
      </c>
    </row>
    <row r="98" spans="2:47" s="1" customFormat="1" ht="13.5">
      <c r="B98" s="46"/>
      <c r="C98" s="74"/>
      <c r="D98" s="233" t="s">
        <v>194</v>
      </c>
      <c r="E98" s="74"/>
      <c r="F98" s="234" t="s">
        <v>202</v>
      </c>
      <c r="G98" s="74"/>
      <c r="H98" s="74"/>
      <c r="I98" s="191"/>
      <c r="J98" s="74"/>
      <c r="K98" s="74"/>
      <c r="L98" s="72"/>
      <c r="M98" s="235"/>
      <c r="N98" s="47"/>
      <c r="O98" s="47"/>
      <c r="P98" s="47"/>
      <c r="Q98" s="47"/>
      <c r="R98" s="47"/>
      <c r="S98" s="47"/>
      <c r="T98" s="95"/>
      <c r="AT98" s="23" t="s">
        <v>194</v>
      </c>
      <c r="AU98" s="23" t="s">
        <v>95</v>
      </c>
    </row>
    <row r="99" spans="2:51" s="11" customFormat="1" ht="13.5">
      <c r="B99" s="236"/>
      <c r="C99" s="237"/>
      <c r="D99" s="233" t="s">
        <v>177</v>
      </c>
      <c r="E99" s="238" t="s">
        <v>84</v>
      </c>
      <c r="F99" s="239" t="s">
        <v>203</v>
      </c>
      <c r="G99" s="237"/>
      <c r="H99" s="240">
        <v>300</v>
      </c>
      <c r="I99" s="241"/>
      <c r="J99" s="237"/>
      <c r="K99" s="237"/>
      <c r="L99" s="242"/>
      <c r="M99" s="243"/>
      <c r="N99" s="244"/>
      <c r="O99" s="244"/>
      <c r="P99" s="244"/>
      <c r="Q99" s="244"/>
      <c r="R99" s="244"/>
      <c r="S99" s="244"/>
      <c r="T99" s="245"/>
      <c r="AT99" s="246" t="s">
        <v>177</v>
      </c>
      <c r="AU99" s="246" t="s">
        <v>95</v>
      </c>
      <c r="AV99" s="11" t="s">
        <v>95</v>
      </c>
      <c r="AW99" s="11" t="s">
        <v>48</v>
      </c>
      <c r="AX99" s="11" t="s">
        <v>25</v>
      </c>
      <c r="AY99" s="246" t="s">
        <v>166</v>
      </c>
    </row>
    <row r="100" spans="2:63" s="10" customFormat="1" ht="29.85" customHeight="1">
      <c r="B100" s="205"/>
      <c r="C100" s="206"/>
      <c r="D100" s="207" t="s">
        <v>85</v>
      </c>
      <c r="E100" s="219" t="s">
        <v>204</v>
      </c>
      <c r="F100" s="219" t="s">
        <v>205</v>
      </c>
      <c r="G100" s="206"/>
      <c r="H100" s="206"/>
      <c r="I100" s="209"/>
      <c r="J100" s="220">
        <f>BK100</f>
        <v>0</v>
      </c>
      <c r="K100" s="206"/>
      <c r="L100" s="211"/>
      <c r="M100" s="212"/>
      <c r="N100" s="213"/>
      <c r="O100" s="213"/>
      <c r="P100" s="214">
        <f>SUM(P101:P115)</f>
        <v>0</v>
      </c>
      <c r="Q100" s="213"/>
      <c r="R100" s="214">
        <f>SUM(R101:R115)</f>
        <v>0</v>
      </c>
      <c r="S100" s="213"/>
      <c r="T100" s="215">
        <f>SUM(T101:T115)</f>
        <v>0</v>
      </c>
      <c r="AR100" s="216" t="s">
        <v>25</v>
      </c>
      <c r="AT100" s="217" t="s">
        <v>85</v>
      </c>
      <c r="AU100" s="217" t="s">
        <v>25</v>
      </c>
      <c r="AY100" s="216" t="s">
        <v>166</v>
      </c>
      <c r="BK100" s="218">
        <f>SUM(BK101:BK115)</f>
        <v>0</v>
      </c>
    </row>
    <row r="101" spans="2:65" s="1" customFormat="1" ht="25.5" customHeight="1">
      <c r="B101" s="46"/>
      <c r="C101" s="221" t="s">
        <v>206</v>
      </c>
      <c r="D101" s="221" t="s">
        <v>168</v>
      </c>
      <c r="E101" s="222" t="s">
        <v>207</v>
      </c>
      <c r="F101" s="223" t="s">
        <v>208</v>
      </c>
      <c r="G101" s="224" t="s">
        <v>209</v>
      </c>
      <c r="H101" s="225">
        <v>90</v>
      </c>
      <c r="I101" s="226"/>
      <c r="J101" s="227">
        <f>ROUND(I101*H101,2)</f>
        <v>0</v>
      </c>
      <c r="K101" s="223" t="s">
        <v>172</v>
      </c>
      <c r="L101" s="72"/>
      <c r="M101" s="228" t="s">
        <v>84</v>
      </c>
      <c r="N101" s="229" t="s">
        <v>56</v>
      </c>
      <c r="O101" s="47"/>
      <c r="P101" s="230">
        <f>O101*H101</f>
        <v>0</v>
      </c>
      <c r="Q101" s="230">
        <v>0</v>
      </c>
      <c r="R101" s="230">
        <f>Q101*H101</f>
        <v>0</v>
      </c>
      <c r="S101" s="230">
        <v>0</v>
      </c>
      <c r="T101" s="231">
        <f>S101*H101</f>
        <v>0</v>
      </c>
      <c r="AR101" s="23" t="s">
        <v>173</v>
      </c>
      <c r="AT101" s="23" t="s">
        <v>168</v>
      </c>
      <c r="AU101" s="23" t="s">
        <v>95</v>
      </c>
      <c r="AY101" s="23" t="s">
        <v>166</v>
      </c>
      <c r="BE101" s="232">
        <f>IF(N101="základní",J101,0)</f>
        <v>0</v>
      </c>
      <c r="BF101" s="232">
        <f>IF(N101="snížená",J101,0)</f>
        <v>0</v>
      </c>
      <c r="BG101" s="232">
        <f>IF(N101="zákl. přenesená",J101,0)</f>
        <v>0</v>
      </c>
      <c r="BH101" s="232">
        <f>IF(N101="sníž. přenesená",J101,0)</f>
        <v>0</v>
      </c>
      <c r="BI101" s="232">
        <f>IF(N101="nulová",J101,0)</f>
        <v>0</v>
      </c>
      <c r="BJ101" s="23" t="s">
        <v>25</v>
      </c>
      <c r="BK101" s="232">
        <f>ROUND(I101*H101,2)</f>
        <v>0</v>
      </c>
      <c r="BL101" s="23" t="s">
        <v>173</v>
      </c>
      <c r="BM101" s="23" t="s">
        <v>210</v>
      </c>
    </row>
    <row r="102" spans="2:47" s="1" customFormat="1" ht="13.5">
      <c r="B102" s="46"/>
      <c r="C102" s="74"/>
      <c r="D102" s="233" t="s">
        <v>175</v>
      </c>
      <c r="E102" s="74"/>
      <c r="F102" s="234" t="s">
        <v>211</v>
      </c>
      <c r="G102" s="74"/>
      <c r="H102" s="74"/>
      <c r="I102" s="191"/>
      <c r="J102" s="74"/>
      <c r="K102" s="74"/>
      <c r="L102" s="72"/>
      <c r="M102" s="235"/>
      <c r="N102" s="47"/>
      <c r="O102" s="47"/>
      <c r="P102" s="47"/>
      <c r="Q102" s="47"/>
      <c r="R102" s="47"/>
      <c r="S102" s="47"/>
      <c r="T102" s="95"/>
      <c r="AT102" s="23" t="s">
        <v>175</v>
      </c>
      <c r="AU102" s="23" t="s">
        <v>95</v>
      </c>
    </row>
    <row r="103" spans="2:51" s="11" customFormat="1" ht="13.5">
      <c r="B103" s="236"/>
      <c r="C103" s="237"/>
      <c r="D103" s="233" t="s">
        <v>177</v>
      </c>
      <c r="E103" s="238" t="s">
        <v>84</v>
      </c>
      <c r="F103" s="239" t="s">
        <v>212</v>
      </c>
      <c r="G103" s="237"/>
      <c r="H103" s="240">
        <v>90</v>
      </c>
      <c r="I103" s="241"/>
      <c r="J103" s="237"/>
      <c r="K103" s="237"/>
      <c r="L103" s="242"/>
      <c r="M103" s="243"/>
      <c r="N103" s="244"/>
      <c r="O103" s="244"/>
      <c r="P103" s="244"/>
      <c r="Q103" s="244"/>
      <c r="R103" s="244"/>
      <c r="S103" s="244"/>
      <c r="T103" s="245"/>
      <c r="AT103" s="246" t="s">
        <v>177</v>
      </c>
      <c r="AU103" s="246" t="s">
        <v>95</v>
      </c>
      <c r="AV103" s="11" t="s">
        <v>95</v>
      </c>
      <c r="AW103" s="11" t="s">
        <v>48</v>
      </c>
      <c r="AX103" s="11" t="s">
        <v>25</v>
      </c>
      <c r="AY103" s="246" t="s">
        <v>166</v>
      </c>
    </row>
    <row r="104" spans="2:65" s="1" customFormat="1" ht="25.5" customHeight="1">
      <c r="B104" s="46"/>
      <c r="C104" s="221" t="s">
        <v>213</v>
      </c>
      <c r="D104" s="221" t="s">
        <v>168</v>
      </c>
      <c r="E104" s="222" t="s">
        <v>214</v>
      </c>
      <c r="F104" s="223" t="s">
        <v>215</v>
      </c>
      <c r="G104" s="224" t="s">
        <v>209</v>
      </c>
      <c r="H104" s="225">
        <v>2160</v>
      </c>
      <c r="I104" s="226"/>
      <c r="J104" s="227">
        <f>ROUND(I104*H104,2)</f>
        <v>0</v>
      </c>
      <c r="K104" s="223" t="s">
        <v>172</v>
      </c>
      <c r="L104" s="72"/>
      <c r="M104" s="228" t="s">
        <v>84</v>
      </c>
      <c r="N104" s="229" t="s">
        <v>56</v>
      </c>
      <c r="O104" s="47"/>
      <c r="P104" s="230">
        <f>O104*H104</f>
        <v>0</v>
      </c>
      <c r="Q104" s="230">
        <v>0</v>
      </c>
      <c r="R104" s="230">
        <f>Q104*H104</f>
        <v>0</v>
      </c>
      <c r="S104" s="230">
        <v>0</v>
      </c>
      <c r="T104" s="231">
        <f>S104*H104</f>
        <v>0</v>
      </c>
      <c r="AR104" s="23" t="s">
        <v>173</v>
      </c>
      <c r="AT104" s="23" t="s">
        <v>168</v>
      </c>
      <c r="AU104" s="23" t="s">
        <v>95</v>
      </c>
      <c r="AY104" s="23" t="s">
        <v>166</v>
      </c>
      <c r="BE104" s="232">
        <f>IF(N104="základní",J104,0)</f>
        <v>0</v>
      </c>
      <c r="BF104" s="232">
        <f>IF(N104="snížená",J104,0)</f>
        <v>0</v>
      </c>
      <c r="BG104" s="232">
        <f>IF(N104="zákl. přenesená",J104,0)</f>
        <v>0</v>
      </c>
      <c r="BH104" s="232">
        <f>IF(N104="sníž. přenesená",J104,0)</f>
        <v>0</v>
      </c>
      <c r="BI104" s="232">
        <f>IF(N104="nulová",J104,0)</f>
        <v>0</v>
      </c>
      <c r="BJ104" s="23" t="s">
        <v>25</v>
      </c>
      <c r="BK104" s="232">
        <f>ROUND(I104*H104,2)</f>
        <v>0</v>
      </c>
      <c r="BL104" s="23" t="s">
        <v>173</v>
      </c>
      <c r="BM104" s="23" t="s">
        <v>216</v>
      </c>
    </row>
    <row r="105" spans="2:47" s="1" customFormat="1" ht="13.5">
      <c r="B105" s="46"/>
      <c r="C105" s="74"/>
      <c r="D105" s="233" t="s">
        <v>175</v>
      </c>
      <c r="E105" s="74"/>
      <c r="F105" s="234" t="s">
        <v>211</v>
      </c>
      <c r="G105" s="74"/>
      <c r="H105" s="74"/>
      <c r="I105" s="191"/>
      <c r="J105" s="74"/>
      <c r="K105" s="74"/>
      <c r="L105" s="72"/>
      <c r="M105" s="235"/>
      <c r="N105" s="47"/>
      <c r="O105" s="47"/>
      <c r="P105" s="47"/>
      <c r="Q105" s="47"/>
      <c r="R105" s="47"/>
      <c r="S105" s="47"/>
      <c r="T105" s="95"/>
      <c r="AT105" s="23" t="s">
        <v>175</v>
      </c>
      <c r="AU105" s="23" t="s">
        <v>95</v>
      </c>
    </row>
    <row r="106" spans="2:51" s="11" customFormat="1" ht="13.5">
      <c r="B106" s="236"/>
      <c r="C106" s="237"/>
      <c r="D106" s="233" t="s">
        <v>177</v>
      </c>
      <c r="E106" s="238" t="s">
        <v>84</v>
      </c>
      <c r="F106" s="239" t="s">
        <v>217</v>
      </c>
      <c r="G106" s="237"/>
      <c r="H106" s="240">
        <v>2160</v>
      </c>
      <c r="I106" s="241"/>
      <c r="J106" s="237"/>
      <c r="K106" s="237"/>
      <c r="L106" s="242"/>
      <c r="M106" s="243"/>
      <c r="N106" s="244"/>
      <c r="O106" s="244"/>
      <c r="P106" s="244"/>
      <c r="Q106" s="244"/>
      <c r="R106" s="244"/>
      <c r="S106" s="244"/>
      <c r="T106" s="245"/>
      <c r="AT106" s="246" t="s">
        <v>177</v>
      </c>
      <c r="AU106" s="246" t="s">
        <v>95</v>
      </c>
      <c r="AV106" s="11" t="s">
        <v>95</v>
      </c>
      <c r="AW106" s="11" t="s">
        <v>48</v>
      </c>
      <c r="AX106" s="11" t="s">
        <v>25</v>
      </c>
      <c r="AY106" s="246" t="s">
        <v>166</v>
      </c>
    </row>
    <row r="107" spans="2:65" s="1" customFormat="1" ht="25.5" customHeight="1">
      <c r="B107" s="46"/>
      <c r="C107" s="221" t="s">
        <v>200</v>
      </c>
      <c r="D107" s="221" t="s">
        <v>168</v>
      </c>
      <c r="E107" s="222" t="s">
        <v>218</v>
      </c>
      <c r="F107" s="223" t="s">
        <v>219</v>
      </c>
      <c r="G107" s="224" t="s">
        <v>209</v>
      </c>
      <c r="H107" s="225">
        <v>122.4</v>
      </c>
      <c r="I107" s="226"/>
      <c r="J107" s="227">
        <f>ROUND(I107*H107,2)</f>
        <v>0</v>
      </c>
      <c r="K107" s="223" t="s">
        <v>172</v>
      </c>
      <c r="L107" s="72"/>
      <c r="M107" s="228" t="s">
        <v>84</v>
      </c>
      <c r="N107" s="229" t="s">
        <v>56</v>
      </c>
      <c r="O107" s="47"/>
      <c r="P107" s="230">
        <f>O107*H107</f>
        <v>0</v>
      </c>
      <c r="Q107" s="230">
        <v>0</v>
      </c>
      <c r="R107" s="230">
        <f>Q107*H107</f>
        <v>0</v>
      </c>
      <c r="S107" s="230">
        <v>0</v>
      </c>
      <c r="T107" s="231">
        <f>S107*H107</f>
        <v>0</v>
      </c>
      <c r="AR107" s="23" t="s">
        <v>173</v>
      </c>
      <c r="AT107" s="23" t="s">
        <v>168</v>
      </c>
      <c r="AU107" s="23" t="s">
        <v>95</v>
      </c>
      <c r="AY107" s="23" t="s">
        <v>166</v>
      </c>
      <c r="BE107" s="232">
        <f>IF(N107="základní",J107,0)</f>
        <v>0</v>
      </c>
      <c r="BF107" s="232">
        <f>IF(N107="snížená",J107,0)</f>
        <v>0</v>
      </c>
      <c r="BG107" s="232">
        <f>IF(N107="zákl. přenesená",J107,0)</f>
        <v>0</v>
      </c>
      <c r="BH107" s="232">
        <f>IF(N107="sníž. přenesená",J107,0)</f>
        <v>0</v>
      </c>
      <c r="BI107" s="232">
        <f>IF(N107="nulová",J107,0)</f>
        <v>0</v>
      </c>
      <c r="BJ107" s="23" t="s">
        <v>25</v>
      </c>
      <c r="BK107" s="232">
        <f>ROUND(I107*H107,2)</f>
        <v>0</v>
      </c>
      <c r="BL107" s="23" t="s">
        <v>173</v>
      </c>
      <c r="BM107" s="23" t="s">
        <v>220</v>
      </c>
    </row>
    <row r="108" spans="2:47" s="1" customFormat="1" ht="13.5">
      <c r="B108" s="46"/>
      <c r="C108" s="74"/>
      <c r="D108" s="233" t="s">
        <v>175</v>
      </c>
      <c r="E108" s="74"/>
      <c r="F108" s="234" t="s">
        <v>221</v>
      </c>
      <c r="G108" s="74"/>
      <c r="H108" s="74"/>
      <c r="I108" s="191"/>
      <c r="J108" s="74"/>
      <c r="K108" s="74"/>
      <c r="L108" s="72"/>
      <c r="M108" s="235"/>
      <c r="N108" s="47"/>
      <c r="O108" s="47"/>
      <c r="P108" s="47"/>
      <c r="Q108" s="47"/>
      <c r="R108" s="47"/>
      <c r="S108" s="47"/>
      <c r="T108" s="95"/>
      <c r="AT108" s="23" t="s">
        <v>175</v>
      </c>
      <c r="AU108" s="23" t="s">
        <v>95</v>
      </c>
    </row>
    <row r="109" spans="2:51" s="11" customFormat="1" ht="13.5">
      <c r="B109" s="236"/>
      <c r="C109" s="237"/>
      <c r="D109" s="233" t="s">
        <v>177</v>
      </c>
      <c r="E109" s="238" t="s">
        <v>84</v>
      </c>
      <c r="F109" s="239" t="s">
        <v>222</v>
      </c>
      <c r="G109" s="237"/>
      <c r="H109" s="240">
        <v>122.4</v>
      </c>
      <c r="I109" s="241"/>
      <c r="J109" s="237"/>
      <c r="K109" s="237"/>
      <c r="L109" s="242"/>
      <c r="M109" s="243"/>
      <c r="N109" s="244"/>
      <c r="O109" s="244"/>
      <c r="P109" s="244"/>
      <c r="Q109" s="244"/>
      <c r="R109" s="244"/>
      <c r="S109" s="244"/>
      <c r="T109" s="245"/>
      <c r="AT109" s="246" t="s">
        <v>177</v>
      </c>
      <c r="AU109" s="246" t="s">
        <v>95</v>
      </c>
      <c r="AV109" s="11" t="s">
        <v>95</v>
      </c>
      <c r="AW109" s="11" t="s">
        <v>48</v>
      </c>
      <c r="AX109" s="11" t="s">
        <v>25</v>
      </c>
      <c r="AY109" s="246" t="s">
        <v>166</v>
      </c>
    </row>
    <row r="110" spans="2:65" s="1" customFormat="1" ht="38.25" customHeight="1">
      <c r="B110" s="46"/>
      <c r="C110" s="221" t="s">
        <v>223</v>
      </c>
      <c r="D110" s="221" t="s">
        <v>168</v>
      </c>
      <c r="E110" s="222" t="s">
        <v>224</v>
      </c>
      <c r="F110" s="223" t="s">
        <v>225</v>
      </c>
      <c r="G110" s="224" t="s">
        <v>209</v>
      </c>
      <c r="H110" s="225">
        <v>2937.6</v>
      </c>
      <c r="I110" s="226"/>
      <c r="J110" s="227">
        <f>ROUND(I110*H110,2)</f>
        <v>0</v>
      </c>
      <c r="K110" s="223" t="s">
        <v>172</v>
      </c>
      <c r="L110" s="72"/>
      <c r="M110" s="228" t="s">
        <v>84</v>
      </c>
      <c r="N110" s="229" t="s">
        <v>56</v>
      </c>
      <c r="O110" s="47"/>
      <c r="P110" s="230">
        <f>O110*H110</f>
        <v>0</v>
      </c>
      <c r="Q110" s="230">
        <v>0</v>
      </c>
      <c r="R110" s="230">
        <f>Q110*H110</f>
        <v>0</v>
      </c>
      <c r="S110" s="230">
        <v>0</v>
      </c>
      <c r="T110" s="231">
        <f>S110*H110</f>
        <v>0</v>
      </c>
      <c r="AR110" s="23" t="s">
        <v>173</v>
      </c>
      <c r="AT110" s="23" t="s">
        <v>168</v>
      </c>
      <c r="AU110" s="23" t="s">
        <v>95</v>
      </c>
      <c r="AY110" s="23" t="s">
        <v>166</v>
      </c>
      <c r="BE110" s="232">
        <f>IF(N110="základní",J110,0)</f>
        <v>0</v>
      </c>
      <c r="BF110" s="232">
        <f>IF(N110="snížená",J110,0)</f>
        <v>0</v>
      </c>
      <c r="BG110" s="232">
        <f>IF(N110="zákl. přenesená",J110,0)</f>
        <v>0</v>
      </c>
      <c r="BH110" s="232">
        <f>IF(N110="sníž. přenesená",J110,0)</f>
        <v>0</v>
      </c>
      <c r="BI110" s="232">
        <f>IF(N110="nulová",J110,0)</f>
        <v>0</v>
      </c>
      <c r="BJ110" s="23" t="s">
        <v>25</v>
      </c>
      <c r="BK110" s="232">
        <f>ROUND(I110*H110,2)</f>
        <v>0</v>
      </c>
      <c r="BL110" s="23" t="s">
        <v>173</v>
      </c>
      <c r="BM110" s="23" t="s">
        <v>226</v>
      </c>
    </row>
    <row r="111" spans="2:47" s="1" customFormat="1" ht="13.5">
      <c r="B111" s="46"/>
      <c r="C111" s="74"/>
      <c r="D111" s="233" t="s">
        <v>175</v>
      </c>
      <c r="E111" s="74"/>
      <c r="F111" s="234" t="s">
        <v>221</v>
      </c>
      <c r="G111" s="74"/>
      <c r="H111" s="74"/>
      <c r="I111" s="191"/>
      <c r="J111" s="74"/>
      <c r="K111" s="74"/>
      <c r="L111" s="72"/>
      <c r="M111" s="235"/>
      <c r="N111" s="47"/>
      <c r="O111" s="47"/>
      <c r="P111" s="47"/>
      <c r="Q111" s="47"/>
      <c r="R111" s="47"/>
      <c r="S111" s="47"/>
      <c r="T111" s="95"/>
      <c r="AT111" s="23" t="s">
        <v>175</v>
      </c>
      <c r="AU111" s="23" t="s">
        <v>95</v>
      </c>
    </row>
    <row r="112" spans="2:51" s="11" customFormat="1" ht="13.5">
      <c r="B112" s="236"/>
      <c r="C112" s="237"/>
      <c r="D112" s="233" t="s">
        <v>177</v>
      </c>
      <c r="E112" s="238" t="s">
        <v>84</v>
      </c>
      <c r="F112" s="239" t="s">
        <v>227</v>
      </c>
      <c r="G112" s="237"/>
      <c r="H112" s="240">
        <v>2937.6</v>
      </c>
      <c r="I112" s="241"/>
      <c r="J112" s="237"/>
      <c r="K112" s="237"/>
      <c r="L112" s="242"/>
      <c r="M112" s="243"/>
      <c r="N112" s="244"/>
      <c r="O112" s="244"/>
      <c r="P112" s="244"/>
      <c r="Q112" s="244"/>
      <c r="R112" s="244"/>
      <c r="S112" s="244"/>
      <c r="T112" s="245"/>
      <c r="AT112" s="246" t="s">
        <v>177</v>
      </c>
      <c r="AU112" s="246" t="s">
        <v>95</v>
      </c>
      <c r="AV112" s="11" t="s">
        <v>95</v>
      </c>
      <c r="AW112" s="11" t="s">
        <v>48</v>
      </c>
      <c r="AX112" s="11" t="s">
        <v>25</v>
      </c>
      <c r="AY112" s="246" t="s">
        <v>166</v>
      </c>
    </row>
    <row r="113" spans="2:65" s="1" customFormat="1" ht="25.5" customHeight="1">
      <c r="B113" s="46"/>
      <c r="C113" s="221" t="s">
        <v>30</v>
      </c>
      <c r="D113" s="221" t="s">
        <v>168</v>
      </c>
      <c r="E113" s="222" t="s">
        <v>228</v>
      </c>
      <c r="F113" s="223" t="s">
        <v>229</v>
      </c>
      <c r="G113" s="224" t="s">
        <v>209</v>
      </c>
      <c r="H113" s="225">
        <v>90</v>
      </c>
      <c r="I113" s="226"/>
      <c r="J113" s="227">
        <f>ROUND(I113*H113,2)</f>
        <v>0</v>
      </c>
      <c r="K113" s="223" t="s">
        <v>172</v>
      </c>
      <c r="L113" s="72"/>
      <c r="M113" s="228" t="s">
        <v>84</v>
      </c>
      <c r="N113" s="229" t="s">
        <v>56</v>
      </c>
      <c r="O113" s="47"/>
      <c r="P113" s="230">
        <f>O113*H113</f>
        <v>0</v>
      </c>
      <c r="Q113" s="230">
        <v>0</v>
      </c>
      <c r="R113" s="230">
        <f>Q113*H113</f>
        <v>0</v>
      </c>
      <c r="S113" s="230">
        <v>0</v>
      </c>
      <c r="T113" s="231">
        <f>S113*H113</f>
        <v>0</v>
      </c>
      <c r="AR113" s="23" t="s">
        <v>173</v>
      </c>
      <c r="AT113" s="23" t="s">
        <v>168</v>
      </c>
      <c r="AU113" s="23" t="s">
        <v>95</v>
      </c>
      <c r="AY113" s="23" t="s">
        <v>166</v>
      </c>
      <c r="BE113" s="232">
        <f>IF(N113="základní",J113,0)</f>
        <v>0</v>
      </c>
      <c r="BF113" s="232">
        <f>IF(N113="snížená",J113,0)</f>
        <v>0</v>
      </c>
      <c r="BG113" s="232">
        <f>IF(N113="zákl. přenesená",J113,0)</f>
        <v>0</v>
      </c>
      <c r="BH113" s="232">
        <f>IF(N113="sníž. přenesená",J113,0)</f>
        <v>0</v>
      </c>
      <c r="BI113" s="232">
        <f>IF(N113="nulová",J113,0)</f>
        <v>0</v>
      </c>
      <c r="BJ113" s="23" t="s">
        <v>25</v>
      </c>
      <c r="BK113" s="232">
        <f>ROUND(I113*H113,2)</f>
        <v>0</v>
      </c>
      <c r="BL113" s="23" t="s">
        <v>173</v>
      </c>
      <c r="BM113" s="23" t="s">
        <v>230</v>
      </c>
    </row>
    <row r="114" spans="2:47" s="1" customFormat="1" ht="13.5">
      <c r="B114" s="46"/>
      <c r="C114" s="74"/>
      <c r="D114" s="233" t="s">
        <v>175</v>
      </c>
      <c r="E114" s="74"/>
      <c r="F114" s="234" t="s">
        <v>231</v>
      </c>
      <c r="G114" s="74"/>
      <c r="H114" s="74"/>
      <c r="I114" s="191"/>
      <c r="J114" s="74"/>
      <c r="K114" s="74"/>
      <c r="L114" s="72"/>
      <c r="M114" s="235"/>
      <c r="N114" s="47"/>
      <c r="O114" s="47"/>
      <c r="P114" s="47"/>
      <c r="Q114" s="47"/>
      <c r="R114" s="47"/>
      <c r="S114" s="47"/>
      <c r="T114" s="95"/>
      <c r="AT114" s="23" t="s">
        <v>175</v>
      </c>
      <c r="AU114" s="23" t="s">
        <v>95</v>
      </c>
    </row>
    <row r="115" spans="2:51" s="11" customFormat="1" ht="13.5">
      <c r="B115" s="236"/>
      <c r="C115" s="237"/>
      <c r="D115" s="233" t="s">
        <v>177</v>
      </c>
      <c r="E115" s="238" t="s">
        <v>84</v>
      </c>
      <c r="F115" s="239" t="s">
        <v>232</v>
      </c>
      <c r="G115" s="237"/>
      <c r="H115" s="240">
        <v>90</v>
      </c>
      <c r="I115" s="241"/>
      <c r="J115" s="237"/>
      <c r="K115" s="237"/>
      <c r="L115" s="242"/>
      <c r="M115" s="243"/>
      <c r="N115" s="244"/>
      <c r="O115" s="244"/>
      <c r="P115" s="244"/>
      <c r="Q115" s="244"/>
      <c r="R115" s="244"/>
      <c r="S115" s="244"/>
      <c r="T115" s="245"/>
      <c r="AT115" s="246" t="s">
        <v>177</v>
      </c>
      <c r="AU115" s="246" t="s">
        <v>95</v>
      </c>
      <c r="AV115" s="11" t="s">
        <v>95</v>
      </c>
      <c r="AW115" s="11" t="s">
        <v>48</v>
      </c>
      <c r="AX115" s="11" t="s">
        <v>25</v>
      </c>
      <c r="AY115" s="246" t="s">
        <v>166</v>
      </c>
    </row>
    <row r="116" spans="2:63" s="10" customFormat="1" ht="29.85" customHeight="1">
      <c r="B116" s="205"/>
      <c r="C116" s="206"/>
      <c r="D116" s="207" t="s">
        <v>85</v>
      </c>
      <c r="E116" s="219" t="s">
        <v>233</v>
      </c>
      <c r="F116" s="219" t="s">
        <v>234</v>
      </c>
      <c r="G116" s="206"/>
      <c r="H116" s="206"/>
      <c r="I116" s="209"/>
      <c r="J116" s="220">
        <f>BK116</f>
        <v>0</v>
      </c>
      <c r="K116" s="206"/>
      <c r="L116" s="211"/>
      <c r="M116" s="212"/>
      <c r="N116" s="213"/>
      <c r="O116" s="213"/>
      <c r="P116" s="214">
        <f>P117</f>
        <v>0</v>
      </c>
      <c r="Q116" s="213"/>
      <c r="R116" s="214">
        <f>R117</f>
        <v>0</v>
      </c>
      <c r="S116" s="213"/>
      <c r="T116" s="215">
        <f>T117</f>
        <v>0</v>
      </c>
      <c r="AR116" s="216" t="s">
        <v>25</v>
      </c>
      <c r="AT116" s="217" t="s">
        <v>85</v>
      </c>
      <c r="AU116" s="217" t="s">
        <v>25</v>
      </c>
      <c r="AY116" s="216" t="s">
        <v>166</v>
      </c>
      <c r="BK116" s="218">
        <f>BK117</f>
        <v>0</v>
      </c>
    </row>
    <row r="117" spans="2:65" s="1" customFormat="1" ht="38.25" customHeight="1">
      <c r="B117" s="46"/>
      <c r="C117" s="221" t="s">
        <v>235</v>
      </c>
      <c r="D117" s="221" t="s">
        <v>168</v>
      </c>
      <c r="E117" s="222" t="s">
        <v>236</v>
      </c>
      <c r="F117" s="223" t="s">
        <v>237</v>
      </c>
      <c r="G117" s="224" t="s">
        <v>209</v>
      </c>
      <c r="H117" s="225">
        <v>30.069</v>
      </c>
      <c r="I117" s="226"/>
      <c r="J117" s="227">
        <f>ROUND(I117*H117,2)</f>
        <v>0</v>
      </c>
      <c r="K117" s="223" t="s">
        <v>172</v>
      </c>
      <c r="L117" s="72"/>
      <c r="M117" s="228" t="s">
        <v>84</v>
      </c>
      <c r="N117" s="257" t="s">
        <v>56</v>
      </c>
      <c r="O117" s="258"/>
      <c r="P117" s="259">
        <f>O117*H117</f>
        <v>0</v>
      </c>
      <c r="Q117" s="259">
        <v>0</v>
      </c>
      <c r="R117" s="259">
        <f>Q117*H117</f>
        <v>0</v>
      </c>
      <c r="S117" s="259">
        <v>0</v>
      </c>
      <c r="T117" s="260">
        <f>S117*H117</f>
        <v>0</v>
      </c>
      <c r="AR117" s="23" t="s">
        <v>173</v>
      </c>
      <c r="AT117" s="23" t="s">
        <v>168</v>
      </c>
      <c r="AU117" s="23" t="s">
        <v>95</v>
      </c>
      <c r="AY117" s="23" t="s">
        <v>166</v>
      </c>
      <c r="BE117" s="232">
        <f>IF(N117="základní",J117,0)</f>
        <v>0</v>
      </c>
      <c r="BF117" s="232">
        <f>IF(N117="snížená",J117,0)</f>
        <v>0</v>
      </c>
      <c r="BG117" s="232">
        <f>IF(N117="zákl. přenesená",J117,0)</f>
        <v>0</v>
      </c>
      <c r="BH117" s="232">
        <f>IF(N117="sníž. přenesená",J117,0)</f>
        <v>0</v>
      </c>
      <c r="BI117" s="232">
        <f>IF(N117="nulová",J117,0)</f>
        <v>0</v>
      </c>
      <c r="BJ117" s="23" t="s">
        <v>25</v>
      </c>
      <c r="BK117" s="232">
        <f>ROUND(I117*H117,2)</f>
        <v>0</v>
      </c>
      <c r="BL117" s="23" t="s">
        <v>173</v>
      </c>
      <c r="BM117" s="23" t="s">
        <v>238</v>
      </c>
    </row>
    <row r="118" spans="2:12" s="1" customFormat="1" ht="6.95" customHeight="1">
      <c r="B118" s="67"/>
      <c r="C118" s="68"/>
      <c r="D118" s="68"/>
      <c r="E118" s="68"/>
      <c r="F118" s="68"/>
      <c r="G118" s="68"/>
      <c r="H118" s="68"/>
      <c r="I118" s="166"/>
      <c r="J118" s="68"/>
      <c r="K118" s="68"/>
      <c r="L118" s="72"/>
    </row>
  </sheetData>
  <sheetProtection password="CC35" sheet="1" objects="1" scenarios="1" formatColumns="0" formatRows="0" autoFilter="0"/>
  <autoFilter ref="C80:K117"/>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98</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239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ROUND(J78,2)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ROUND(SUM(BE78:BE81),2)</f>
        <v>0</v>
      </c>
      <c r="G30" s="47"/>
      <c r="H30" s="47"/>
      <c r="I30" s="158">
        <v>0.21</v>
      </c>
      <c r="J30" s="157">
        <f>ROUND(ROUND((SUM(BE78:BE81)),2)*I30,2)</f>
        <v>0</v>
      </c>
      <c r="K30" s="51"/>
    </row>
    <row r="31" spans="2:11" s="1" customFormat="1" ht="14.4" customHeight="1">
      <c r="B31" s="46"/>
      <c r="C31" s="47"/>
      <c r="D31" s="47"/>
      <c r="E31" s="55" t="s">
        <v>57</v>
      </c>
      <c r="F31" s="157">
        <f>ROUND(SUM(BF78:BF81),2)</f>
        <v>0</v>
      </c>
      <c r="G31" s="47"/>
      <c r="H31" s="47"/>
      <c r="I31" s="158">
        <v>0.15</v>
      </c>
      <c r="J31" s="157">
        <f>ROUND(ROUND((SUM(BF78:BF81)),2)*I31,2)</f>
        <v>0</v>
      </c>
      <c r="K31" s="51"/>
    </row>
    <row r="32" spans="2:11" s="1" customFormat="1" ht="14.4" customHeight="1" hidden="1">
      <c r="B32" s="46"/>
      <c r="C32" s="47"/>
      <c r="D32" s="47"/>
      <c r="E32" s="55" t="s">
        <v>58</v>
      </c>
      <c r="F32" s="157">
        <f>ROUND(SUM(BG78:BG81),2)</f>
        <v>0</v>
      </c>
      <c r="G32" s="47"/>
      <c r="H32" s="47"/>
      <c r="I32" s="158">
        <v>0.21</v>
      </c>
      <c r="J32" s="157">
        <v>0</v>
      </c>
      <c r="K32" s="51"/>
    </row>
    <row r="33" spans="2:11" s="1" customFormat="1" ht="14.4" customHeight="1" hidden="1">
      <c r="B33" s="46"/>
      <c r="C33" s="47"/>
      <c r="D33" s="47"/>
      <c r="E33" s="55" t="s">
        <v>59</v>
      </c>
      <c r="F33" s="157">
        <f>ROUND(SUM(BH78:BH81),2)</f>
        <v>0</v>
      </c>
      <c r="G33" s="47"/>
      <c r="H33" s="47"/>
      <c r="I33" s="158">
        <v>0.15</v>
      </c>
      <c r="J33" s="157">
        <v>0</v>
      </c>
      <c r="K33" s="51"/>
    </row>
    <row r="34" spans="2:11" s="1" customFormat="1" ht="14.4" customHeight="1" hidden="1">
      <c r="B34" s="46"/>
      <c r="C34" s="47"/>
      <c r="D34" s="47"/>
      <c r="E34" s="55" t="s">
        <v>60</v>
      </c>
      <c r="F34" s="157">
        <f>ROUND(SUM(BI78:BI81),2)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002 - Kácení a ochrana zeleně</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J78</f>
        <v>0</v>
      </c>
      <c r="K56" s="51"/>
      <c r="AU56" s="23" t="s">
        <v>144</v>
      </c>
    </row>
    <row r="57" spans="2:11" s="7" customFormat="1" ht="24.95" customHeight="1">
      <c r="B57" s="177"/>
      <c r="C57" s="178"/>
      <c r="D57" s="179" t="s">
        <v>145</v>
      </c>
      <c r="E57" s="180"/>
      <c r="F57" s="180"/>
      <c r="G57" s="180"/>
      <c r="H57" s="180"/>
      <c r="I57" s="181"/>
      <c r="J57" s="182">
        <f>J79</f>
        <v>0</v>
      </c>
      <c r="K57" s="183"/>
    </row>
    <row r="58" spans="2:11" s="8" customFormat="1" ht="19.9" customHeight="1">
      <c r="B58" s="184"/>
      <c r="C58" s="185"/>
      <c r="D58" s="186" t="s">
        <v>146</v>
      </c>
      <c r="E58" s="187"/>
      <c r="F58" s="187"/>
      <c r="G58" s="187"/>
      <c r="H58" s="187"/>
      <c r="I58" s="188"/>
      <c r="J58" s="189">
        <f>J80</f>
        <v>0</v>
      </c>
      <c r="K58" s="190"/>
    </row>
    <row r="59" spans="2:11" s="1" customFormat="1" ht="21.8" customHeight="1">
      <c r="B59" s="46"/>
      <c r="C59" s="47"/>
      <c r="D59" s="47"/>
      <c r="E59" s="47"/>
      <c r="F59" s="47"/>
      <c r="G59" s="47"/>
      <c r="H59" s="47"/>
      <c r="I59" s="144"/>
      <c r="J59" s="47"/>
      <c r="K59" s="51"/>
    </row>
    <row r="60" spans="2:11" s="1" customFormat="1" ht="6.95" customHeight="1">
      <c r="B60" s="67"/>
      <c r="C60" s="68"/>
      <c r="D60" s="68"/>
      <c r="E60" s="68"/>
      <c r="F60" s="68"/>
      <c r="G60" s="68"/>
      <c r="H60" s="68"/>
      <c r="I60" s="166"/>
      <c r="J60" s="68"/>
      <c r="K60" s="69"/>
    </row>
    <row r="64" spans="2:12" s="1" customFormat="1" ht="6.95" customHeight="1">
      <c r="B64" s="70"/>
      <c r="C64" s="71"/>
      <c r="D64" s="71"/>
      <c r="E64" s="71"/>
      <c r="F64" s="71"/>
      <c r="G64" s="71"/>
      <c r="H64" s="71"/>
      <c r="I64" s="169"/>
      <c r="J64" s="71"/>
      <c r="K64" s="71"/>
      <c r="L64" s="72"/>
    </row>
    <row r="65" spans="2:12" s="1" customFormat="1" ht="36.95" customHeight="1">
      <c r="B65" s="46"/>
      <c r="C65" s="73" t="s">
        <v>150</v>
      </c>
      <c r="D65" s="74"/>
      <c r="E65" s="74"/>
      <c r="F65" s="74"/>
      <c r="G65" s="74"/>
      <c r="H65" s="74"/>
      <c r="I65" s="191"/>
      <c r="J65" s="74"/>
      <c r="K65" s="74"/>
      <c r="L65" s="72"/>
    </row>
    <row r="66" spans="2:12" s="1" customFormat="1" ht="6.95" customHeight="1">
      <c r="B66" s="46"/>
      <c r="C66" s="74"/>
      <c r="D66" s="74"/>
      <c r="E66" s="74"/>
      <c r="F66" s="74"/>
      <c r="G66" s="74"/>
      <c r="H66" s="74"/>
      <c r="I66" s="191"/>
      <c r="J66" s="74"/>
      <c r="K66" s="74"/>
      <c r="L66" s="72"/>
    </row>
    <row r="67" spans="2:12" s="1" customFormat="1" ht="14.4" customHeight="1">
      <c r="B67" s="46"/>
      <c r="C67" s="76" t="s">
        <v>18</v>
      </c>
      <c r="D67" s="74"/>
      <c r="E67" s="74"/>
      <c r="F67" s="74"/>
      <c r="G67" s="74"/>
      <c r="H67" s="74"/>
      <c r="I67" s="191"/>
      <c r="J67" s="74"/>
      <c r="K67" s="74"/>
      <c r="L67" s="72"/>
    </row>
    <row r="68" spans="2:12" s="1" customFormat="1" ht="16.5" customHeight="1">
      <c r="B68" s="46"/>
      <c r="C68" s="74"/>
      <c r="D68" s="74"/>
      <c r="E68" s="192" t="str">
        <f>E7</f>
        <v>II/106 Hradišťko, rekonstrukce silnice</v>
      </c>
      <c r="F68" s="76"/>
      <c r="G68" s="76"/>
      <c r="H68" s="76"/>
      <c r="I68" s="191"/>
      <c r="J68" s="74"/>
      <c r="K68" s="74"/>
      <c r="L68" s="72"/>
    </row>
    <row r="69" spans="2:12" s="1" customFormat="1" ht="14.4" customHeight="1">
      <c r="B69" s="46"/>
      <c r="C69" s="76" t="s">
        <v>138</v>
      </c>
      <c r="D69" s="74"/>
      <c r="E69" s="74"/>
      <c r="F69" s="74"/>
      <c r="G69" s="74"/>
      <c r="H69" s="74"/>
      <c r="I69" s="191"/>
      <c r="J69" s="74"/>
      <c r="K69" s="74"/>
      <c r="L69" s="72"/>
    </row>
    <row r="70" spans="2:12" s="1" customFormat="1" ht="17.25" customHeight="1">
      <c r="B70" s="46"/>
      <c r="C70" s="74"/>
      <c r="D70" s="74"/>
      <c r="E70" s="82" t="str">
        <f>E9</f>
        <v>SO 002 - Kácení a ochrana zeleně</v>
      </c>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8" customHeight="1">
      <c r="B72" s="46"/>
      <c r="C72" s="76" t="s">
        <v>26</v>
      </c>
      <c r="D72" s="74"/>
      <c r="E72" s="74"/>
      <c r="F72" s="193" t="str">
        <f>F12</f>
        <v>obec Hradištko</v>
      </c>
      <c r="G72" s="74"/>
      <c r="H72" s="74"/>
      <c r="I72" s="194" t="s">
        <v>28</v>
      </c>
      <c r="J72" s="85" t="str">
        <f>IF(J12="","",J12)</f>
        <v>15.8.2017</v>
      </c>
      <c r="K72" s="74"/>
      <c r="L72" s="72"/>
    </row>
    <row r="73" spans="2:12" s="1" customFormat="1" ht="6.95" customHeight="1">
      <c r="B73" s="46"/>
      <c r="C73" s="74"/>
      <c r="D73" s="74"/>
      <c r="E73" s="74"/>
      <c r="F73" s="74"/>
      <c r="G73" s="74"/>
      <c r="H73" s="74"/>
      <c r="I73" s="191"/>
      <c r="J73" s="74"/>
      <c r="K73" s="74"/>
      <c r="L73" s="72"/>
    </row>
    <row r="74" spans="2:12" s="1" customFormat="1" ht="13.5">
      <c r="B74" s="46"/>
      <c r="C74" s="76" t="s">
        <v>36</v>
      </c>
      <c r="D74" s="74"/>
      <c r="E74" s="74"/>
      <c r="F74" s="193" t="str">
        <f>E15</f>
        <v>Krajská správa a údržba silnic Středočeského kraje</v>
      </c>
      <c r="G74" s="74"/>
      <c r="H74" s="74"/>
      <c r="I74" s="194" t="s">
        <v>44</v>
      </c>
      <c r="J74" s="193" t="str">
        <f>E21</f>
        <v>METROPROJEKT Praha a.s.</v>
      </c>
      <c r="K74" s="74"/>
      <c r="L74" s="72"/>
    </row>
    <row r="75" spans="2:12" s="1" customFormat="1" ht="14.4" customHeight="1">
      <c r="B75" s="46"/>
      <c r="C75" s="76" t="s">
        <v>42</v>
      </c>
      <c r="D75" s="74"/>
      <c r="E75" s="74"/>
      <c r="F75" s="193" t="str">
        <f>IF(E18="","",E18)</f>
        <v/>
      </c>
      <c r="G75" s="74"/>
      <c r="H75" s="74"/>
      <c r="I75" s="191"/>
      <c r="J75" s="74"/>
      <c r="K75" s="74"/>
      <c r="L75" s="72"/>
    </row>
    <row r="76" spans="2:12" s="1" customFormat="1" ht="10.3" customHeight="1">
      <c r="B76" s="46"/>
      <c r="C76" s="74"/>
      <c r="D76" s="74"/>
      <c r="E76" s="74"/>
      <c r="F76" s="74"/>
      <c r="G76" s="74"/>
      <c r="H76" s="74"/>
      <c r="I76" s="191"/>
      <c r="J76" s="74"/>
      <c r="K76" s="74"/>
      <c r="L76" s="72"/>
    </row>
    <row r="77" spans="2:20" s="9" customFormat="1" ht="29.25" customHeight="1">
      <c r="B77" s="195"/>
      <c r="C77" s="196" t="s">
        <v>151</v>
      </c>
      <c r="D77" s="197" t="s">
        <v>70</v>
      </c>
      <c r="E77" s="197" t="s">
        <v>66</v>
      </c>
      <c r="F77" s="197" t="s">
        <v>152</v>
      </c>
      <c r="G77" s="197" t="s">
        <v>153</v>
      </c>
      <c r="H77" s="197" t="s">
        <v>154</v>
      </c>
      <c r="I77" s="198" t="s">
        <v>155</v>
      </c>
      <c r="J77" s="197" t="s">
        <v>142</v>
      </c>
      <c r="K77" s="199" t="s">
        <v>156</v>
      </c>
      <c r="L77" s="200"/>
      <c r="M77" s="102" t="s">
        <v>157</v>
      </c>
      <c r="N77" s="103" t="s">
        <v>55</v>
      </c>
      <c r="O77" s="103" t="s">
        <v>158</v>
      </c>
      <c r="P77" s="103" t="s">
        <v>159</v>
      </c>
      <c r="Q77" s="103" t="s">
        <v>160</v>
      </c>
      <c r="R77" s="103" t="s">
        <v>161</v>
      </c>
      <c r="S77" s="103" t="s">
        <v>162</v>
      </c>
      <c r="T77" s="104" t="s">
        <v>163</v>
      </c>
    </row>
    <row r="78" spans="2:63" s="1" customFormat="1" ht="29.25" customHeight="1">
      <c r="B78" s="46"/>
      <c r="C78" s="108" t="s">
        <v>143</v>
      </c>
      <c r="D78" s="74"/>
      <c r="E78" s="74"/>
      <c r="F78" s="74"/>
      <c r="G78" s="74"/>
      <c r="H78" s="74"/>
      <c r="I78" s="191"/>
      <c r="J78" s="201">
        <f>BK78</f>
        <v>0</v>
      </c>
      <c r="K78" s="74"/>
      <c r="L78" s="72"/>
      <c r="M78" s="105"/>
      <c r="N78" s="106"/>
      <c r="O78" s="106"/>
      <c r="P78" s="202">
        <f>P79</f>
        <v>0</v>
      </c>
      <c r="Q78" s="106"/>
      <c r="R78" s="202">
        <f>R79</f>
        <v>0</v>
      </c>
      <c r="S78" s="106"/>
      <c r="T78" s="203">
        <f>T79</f>
        <v>0</v>
      </c>
      <c r="AT78" s="23" t="s">
        <v>85</v>
      </c>
      <c r="AU78" s="23" t="s">
        <v>144</v>
      </c>
      <c r="BK78" s="204">
        <f>BK79</f>
        <v>0</v>
      </c>
    </row>
    <row r="79" spans="2:63" s="10" customFormat="1" ht="37.4" customHeight="1">
      <c r="B79" s="205"/>
      <c r="C79" s="206"/>
      <c r="D79" s="207" t="s">
        <v>85</v>
      </c>
      <c r="E79" s="208" t="s">
        <v>164</v>
      </c>
      <c r="F79" s="208" t="s">
        <v>165</v>
      </c>
      <c r="G79" s="206"/>
      <c r="H79" s="206"/>
      <c r="I79" s="209"/>
      <c r="J79" s="210">
        <f>BK79</f>
        <v>0</v>
      </c>
      <c r="K79" s="206"/>
      <c r="L79" s="211"/>
      <c r="M79" s="212"/>
      <c r="N79" s="213"/>
      <c r="O79" s="213"/>
      <c r="P79" s="214">
        <f>P80</f>
        <v>0</v>
      </c>
      <c r="Q79" s="213"/>
      <c r="R79" s="214">
        <f>R80</f>
        <v>0</v>
      </c>
      <c r="S79" s="213"/>
      <c r="T79" s="215">
        <f>T80</f>
        <v>0</v>
      </c>
      <c r="AR79" s="216" t="s">
        <v>25</v>
      </c>
      <c r="AT79" s="217" t="s">
        <v>85</v>
      </c>
      <c r="AU79" s="217" t="s">
        <v>86</v>
      </c>
      <c r="AY79" s="216" t="s">
        <v>166</v>
      </c>
      <c r="BK79" s="218">
        <f>BK80</f>
        <v>0</v>
      </c>
    </row>
    <row r="80" spans="2:63" s="10" customFormat="1" ht="19.9" customHeight="1">
      <c r="B80" s="205"/>
      <c r="C80" s="206"/>
      <c r="D80" s="207" t="s">
        <v>85</v>
      </c>
      <c r="E80" s="219" t="s">
        <v>25</v>
      </c>
      <c r="F80" s="219" t="s">
        <v>167</v>
      </c>
      <c r="G80" s="206"/>
      <c r="H80" s="206"/>
      <c r="I80" s="209"/>
      <c r="J80" s="220">
        <f>BK80</f>
        <v>0</v>
      </c>
      <c r="K80" s="206"/>
      <c r="L80" s="211"/>
      <c r="M80" s="212"/>
      <c r="N80" s="213"/>
      <c r="O80" s="213"/>
      <c r="P80" s="214">
        <f>P81</f>
        <v>0</v>
      </c>
      <c r="Q80" s="213"/>
      <c r="R80" s="214">
        <f>R81</f>
        <v>0</v>
      </c>
      <c r="S80" s="213"/>
      <c r="T80" s="215">
        <f>T81</f>
        <v>0</v>
      </c>
      <c r="AR80" s="216" t="s">
        <v>25</v>
      </c>
      <c r="AT80" s="217" t="s">
        <v>85</v>
      </c>
      <c r="AU80" s="217" t="s">
        <v>25</v>
      </c>
      <c r="AY80" s="216" t="s">
        <v>166</v>
      </c>
      <c r="BK80" s="218">
        <f>BK81</f>
        <v>0</v>
      </c>
    </row>
    <row r="81" spans="2:65" s="1" customFormat="1" ht="16.5" customHeight="1">
      <c r="B81" s="46"/>
      <c r="C81" s="221" t="s">
        <v>25</v>
      </c>
      <c r="D81" s="221" t="s">
        <v>168</v>
      </c>
      <c r="E81" s="222" t="s">
        <v>240</v>
      </c>
      <c r="F81" s="223" t="s">
        <v>241</v>
      </c>
      <c r="G81" s="224" t="s">
        <v>242</v>
      </c>
      <c r="H81" s="225">
        <v>2</v>
      </c>
      <c r="I81" s="226"/>
      <c r="J81" s="227">
        <f>ROUND(I81*H81,2)</f>
        <v>0</v>
      </c>
      <c r="K81" s="223" t="s">
        <v>84</v>
      </c>
      <c r="L81" s="72"/>
      <c r="M81" s="228" t="s">
        <v>84</v>
      </c>
      <c r="N81" s="257" t="s">
        <v>56</v>
      </c>
      <c r="O81" s="258"/>
      <c r="P81" s="259">
        <f>O81*H81</f>
        <v>0</v>
      </c>
      <c r="Q81" s="259">
        <v>0</v>
      </c>
      <c r="R81" s="259">
        <f>Q81*H81</f>
        <v>0</v>
      </c>
      <c r="S81" s="259">
        <v>0</v>
      </c>
      <c r="T81" s="260">
        <f>S81*H81</f>
        <v>0</v>
      </c>
      <c r="AR81" s="23" t="s">
        <v>173</v>
      </c>
      <c r="AT81" s="23" t="s">
        <v>168</v>
      </c>
      <c r="AU81" s="23" t="s">
        <v>95</v>
      </c>
      <c r="AY81" s="23" t="s">
        <v>166</v>
      </c>
      <c r="BE81" s="232">
        <f>IF(N81="základní",J81,0)</f>
        <v>0</v>
      </c>
      <c r="BF81" s="232">
        <f>IF(N81="snížená",J81,0)</f>
        <v>0</v>
      </c>
      <c r="BG81" s="232">
        <f>IF(N81="zákl. přenesená",J81,0)</f>
        <v>0</v>
      </c>
      <c r="BH81" s="232">
        <f>IF(N81="sníž. přenesená",J81,0)</f>
        <v>0</v>
      </c>
      <c r="BI81" s="232">
        <f>IF(N81="nulová",J81,0)</f>
        <v>0</v>
      </c>
      <c r="BJ81" s="23" t="s">
        <v>25</v>
      </c>
      <c r="BK81" s="232">
        <f>ROUND(I81*H81,2)</f>
        <v>0</v>
      </c>
      <c r="BL81" s="23" t="s">
        <v>173</v>
      </c>
      <c r="BM81" s="23" t="s">
        <v>243</v>
      </c>
    </row>
    <row r="82" spans="2:12" s="1" customFormat="1" ht="6.95" customHeight="1">
      <c r="B82" s="67"/>
      <c r="C82" s="68"/>
      <c r="D82" s="68"/>
      <c r="E82" s="68"/>
      <c r="F82" s="68"/>
      <c r="G82" s="68"/>
      <c r="H82" s="68"/>
      <c r="I82" s="166"/>
      <c r="J82" s="68"/>
      <c r="K82" s="68"/>
      <c r="L82" s="72"/>
    </row>
  </sheetData>
  <sheetProtection password="CC35" sheet="1" objects="1" scenarios="1" formatColumns="0" formatRows="0" autoFilter="0"/>
  <autoFilter ref="C77:K8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1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101</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244</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ROUND(J81,2)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ROUND(SUM(BE81:BE117),2)</f>
        <v>0</v>
      </c>
      <c r="G30" s="47"/>
      <c r="H30" s="47"/>
      <c r="I30" s="158">
        <v>0.21</v>
      </c>
      <c r="J30" s="157">
        <f>ROUND(ROUND((SUM(BE81:BE117)),2)*I30,2)</f>
        <v>0</v>
      </c>
      <c r="K30" s="51"/>
    </row>
    <row r="31" spans="2:11" s="1" customFormat="1" ht="14.4" customHeight="1">
      <c r="B31" s="46"/>
      <c r="C31" s="47"/>
      <c r="D31" s="47"/>
      <c r="E31" s="55" t="s">
        <v>57</v>
      </c>
      <c r="F31" s="157">
        <f>ROUND(SUM(BF81:BF117),2)</f>
        <v>0</v>
      </c>
      <c r="G31" s="47"/>
      <c r="H31" s="47"/>
      <c r="I31" s="158">
        <v>0.15</v>
      </c>
      <c r="J31" s="157">
        <f>ROUND(ROUND((SUM(BF81:BF117)),2)*I31,2)</f>
        <v>0</v>
      </c>
      <c r="K31" s="51"/>
    </row>
    <row r="32" spans="2:11" s="1" customFormat="1" ht="14.4" customHeight="1" hidden="1">
      <c r="B32" s="46"/>
      <c r="C32" s="47"/>
      <c r="D32" s="47"/>
      <c r="E32" s="55" t="s">
        <v>58</v>
      </c>
      <c r="F32" s="157">
        <f>ROUND(SUM(BG81:BG117),2)</f>
        <v>0</v>
      </c>
      <c r="G32" s="47"/>
      <c r="H32" s="47"/>
      <c r="I32" s="158">
        <v>0.21</v>
      </c>
      <c r="J32" s="157">
        <v>0</v>
      </c>
      <c r="K32" s="51"/>
    </row>
    <row r="33" spans="2:11" s="1" customFormat="1" ht="14.4" customHeight="1" hidden="1">
      <c r="B33" s="46"/>
      <c r="C33" s="47"/>
      <c r="D33" s="47"/>
      <c r="E33" s="55" t="s">
        <v>59</v>
      </c>
      <c r="F33" s="157">
        <f>ROUND(SUM(BH81:BH117),2)</f>
        <v>0</v>
      </c>
      <c r="G33" s="47"/>
      <c r="H33" s="47"/>
      <c r="I33" s="158">
        <v>0.15</v>
      </c>
      <c r="J33" s="157">
        <v>0</v>
      </c>
      <c r="K33" s="51"/>
    </row>
    <row r="34" spans="2:11" s="1" customFormat="1" ht="14.4" customHeight="1" hidden="1">
      <c r="B34" s="46"/>
      <c r="C34" s="47"/>
      <c r="D34" s="47"/>
      <c r="E34" s="55" t="s">
        <v>60</v>
      </c>
      <c r="F34" s="157">
        <f>ROUND(SUM(BI81:BI117),2)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003 - Ochrana inženýrských sítí při výstavbě</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J81</f>
        <v>0</v>
      </c>
      <c r="K56" s="51"/>
      <c r="AU56" s="23" t="s">
        <v>144</v>
      </c>
    </row>
    <row r="57" spans="2:11" s="7" customFormat="1" ht="24.95" customHeight="1">
      <c r="B57" s="177"/>
      <c r="C57" s="178"/>
      <c r="D57" s="179" t="s">
        <v>145</v>
      </c>
      <c r="E57" s="180"/>
      <c r="F57" s="180"/>
      <c r="G57" s="180"/>
      <c r="H57" s="180"/>
      <c r="I57" s="181"/>
      <c r="J57" s="182">
        <f>J82</f>
        <v>0</v>
      </c>
      <c r="K57" s="183"/>
    </row>
    <row r="58" spans="2:11" s="8" customFormat="1" ht="19.9" customHeight="1">
      <c r="B58" s="184"/>
      <c r="C58" s="185"/>
      <c r="D58" s="186" t="s">
        <v>146</v>
      </c>
      <c r="E58" s="187"/>
      <c r="F58" s="187"/>
      <c r="G58" s="187"/>
      <c r="H58" s="187"/>
      <c r="I58" s="188"/>
      <c r="J58" s="189">
        <f>J83</f>
        <v>0</v>
      </c>
      <c r="K58" s="190"/>
    </row>
    <row r="59" spans="2:11" s="8" customFormat="1" ht="19.9" customHeight="1">
      <c r="B59" s="184"/>
      <c r="C59" s="185"/>
      <c r="D59" s="186" t="s">
        <v>147</v>
      </c>
      <c r="E59" s="187"/>
      <c r="F59" s="187"/>
      <c r="G59" s="187"/>
      <c r="H59" s="187"/>
      <c r="I59" s="188"/>
      <c r="J59" s="189">
        <f>J90</f>
        <v>0</v>
      </c>
      <c r="K59" s="190"/>
    </row>
    <row r="60" spans="2:11" s="8" customFormat="1" ht="19.9" customHeight="1">
      <c r="B60" s="184"/>
      <c r="C60" s="185"/>
      <c r="D60" s="186" t="s">
        <v>148</v>
      </c>
      <c r="E60" s="187"/>
      <c r="F60" s="187"/>
      <c r="G60" s="187"/>
      <c r="H60" s="187"/>
      <c r="I60" s="188"/>
      <c r="J60" s="189">
        <f>J100</f>
        <v>0</v>
      </c>
      <c r="K60" s="190"/>
    </row>
    <row r="61" spans="2:11" s="8" customFormat="1" ht="19.9" customHeight="1">
      <c r="B61" s="184"/>
      <c r="C61" s="185"/>
      <c r="D61" s="186" t="s">
        <v>149</v>
      </c>
      <c r="E61" s="187"/>
      <c r="F61" s="187"/>
      <c r="G61" s="187"/>
      <c r="H61" s="187"/>
      <c r="I61" s="188"/>
      <c r="J61" s="189">
        <f>J116</f>
        <v>0</v>
      </c>
      <c r="K61" s="190"/>
    </row>
    <row r="62" spans="2:11" s="1" customFormat="1" ht="21.8" customHeight="1">
      <c r="B62" s="46"/>
      <c r="C62" s="47"/>
      <c r="D62" s="47"/>
      <c r="E62" s="47"/>
      <c r="F62" s="47"/>
      <c r="G62" s="47"/>
      <c r="H62" s="47"/>
      <c r="I62" s="144"/>
      <c r="J62" s="47"/>
      <c r="K62" s="51"/>
    </row>
    <row r="63" spans="2:11" s="1" customFormat="1" ht="6.95" customHeight="1">
      <c r="B63" s="67"/>
      <c r="C63" s="68"/>
      <c r="D63" s="68"/>
      <c r="E63" s="68"/>
      <c r="F63" s="68"/>
      <c r="G63" s="68"/>
      <c r="H63" s="68"/>
      <c r="I63" s="166"/>
      <c r="J63" s="68"/>
      <c r="K63" s="69"/>
    </row>
    <row r="67" spans="2:12" s="1" customFormat="1" ht="6.95" customHeight="1">
      <c r="B67" s="70"/>
      <c r="C67" s="71"/>
      <c r="D67" s="71"/>
      <c r="E67" s="71"/>
      <c r="F67" s="71"/>
      <c r="G67" s="71"/>
      <c r="H67" s="71"/>
      <c r="I67" s="169"/>
      <c r="J67" s="71"/>
      <c r="K67" s="71"/>
      <c r="L67" s="72"/>
    </row>
    <row r="68" spans="2:12" s="1" customFormat="1" ht="36.95" customHeight="1">
      <c r="B68" s="46"/>
      <c r="C68" s="73" t="s">
        <v>150</v>
      </c>
      <c r="D68" s="74"/>
      <c r="E68" s="74"/>
      <c r="F68" s="74"/>
      <c r="G68" s="74"/>
      <c r="H68" s="74"/>
      <c r="I68" s="191"/>
      <c r="J68" s="74"/>
      <c r="K68" s="74"/>
      <c r="L68" s="72"/>
    </row>
    <row r="69" spans="2:12" s="1" customFormat="1" ht="6.95" customHeight="1">
      <c r="B69" s="46"/>
      <c r="C69" s="74"/>
      <c r="D69" s="74"/>
      <c r="E69" s="74"/>
      <c r="F69" s="74"/>
      <c r="G69" s="74"/>
      <c r="H69" s="74"/>
      <c r="I69" s="191"/>
      <c r="J69" s="74"/>
      <c r="K69" s="74"/>
      <c r="L69" s="72"/>
    </row>
    <row r="70" spans="2:12" s="1" customFormat="1" ht="14.4" customHeight="1">
      <c r="B70" s="46"/>
      <c r="C70" s="76" t="s">
        <v>18</v>
      </c>
      <c r="D70" s="74"/>
      <c r="E70" s="74"/>
      <c r="F70" s="74"/>
      <c r="G70" s="74"/>
      <c r="H70" s="74"/>
      <c r="I70" s="191"/>
      <c r="J70" s="74"/>
      <c r="K70" s="74"/>
      <c r="L70" s="72"/>
    </row>
    <row r="71" spans="2:12" s="1" customFormat="1" ht="16.5" customHeight="1">
      <c r="B71" s="46"/>
      <c r="C71" s="74"/>
      <c r="D71" s="74"/>
      <c r="E71" s="192" t="str">
        <f>E7</f>
        <v>II/106 Hradišťko, rekonstrukce silnice</v>
      </c>
      <c r="F71" s="76"/>
      <c r="G71" s="76"/>
      <c r="H71" s="76"/>
      <c r="I71" s="191"/>
      <c r="J71" s="74"/>
      <c r="K71" s="74"/>
      <c r="L71" s="72"/>
    </row>
    <row r="72" spans="2:12" s="1" customFormat="1" ht="14.4" customHeight="1">
      <c r="B72" s="46"/>
      <c r="C72" s="76" t="s">
        <v>138</v>
      </c>
      <c r="D72" s="74"/>
      <c r="E72" s="74"/>
      <c r="F72" s="74"/>
      <c r="G72" s="74"/>
      <c r="H72" s="74"/>
      <c r="I72" s="191"/>
      <c r="J72" s="74"/>
      <c r="K72" s="74"/>
      <c r="L72" s="72"/>
    </row>
    <row r="73" spans="2:12" s="1" customFormat="1" ht="17.25" customHeight="1">
      <c r="B73" s="46"/>
      <c r="C73" s="74"/>
      <c r="D73" s="74"/>
      <c r="E73" s="82" t="str">
        <f>E9</f>
        <v>SO 003 - Ochrana inženýrských sítí při výstavbě</v>
      </c>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8" customHeight="1">
      <c r="B75" s="46"/>
      <c r="C75" s="76" t="s">
        <v>26</v>
      </c>
      <c r="D75" s="74"/>
      <c r="E75" s="74"/>
      <c r="F75" s="193" t="str">
        <f>F12</f>
        <v>obec Hradištko</v>
      </c>
      <c r="G75" s="74"/>
      <c r="H75" s="74"/>
      <c r="I75" s="194" t="s">
        <v>28</v>
      </c>
      <c r="J75" s="85" t="str">
        <f>IF(J12="","",J12)</f>
        <v>15.8.2017</v>
      </c>
      <c r="K75" s="74"/>
      <c r="L75" s="72"/>
    </row>
    <row r="76" spans="2:12" s="1" customFormat="1" ht="6.95" customHeight="1">
      <c r="B76" s="46"/>
      <c r="C76" s="74"/>
      <c r="D76" s="74"/>
      <c r="E76" s="74"/>
      <c r="F76" s="74"/>
      <c r="G76" s="74"/>
      <c r="H76" s="74"/>
      <c r="I76" s="191"/>
      <c r="J76" s="74"/>
      <c r="K76" s="74"/>
      <c r="L76" s="72"/>
    </row>
    <row r="77" spans="2:12" s="1" customFormat="1" ht="13.5">
      <c r="B77" s="46"/>
      <c r="C77" s="76" t="s">
        <v>36</v>
      </c>
      <c r="D77" s="74"/>
      <c r="E77" s="74"/>
      <c r="F77" s="193" t="str">
        <f>E15</f>
        <v>Krajská správa a údržba silnic Středočeského kraje</v>
      </c>
      <c r="G77" s="74"/>
      <c r="H77" s="74"/>
      <c r="I77" s="194" t="s">
        <v>44</v>
      </c>
      <c r="J77" s="193" t="str">
        <f>E21</f>
        <v>METROPROJEKT Praha a.s.</v>
      </c>
      <c r="K77" s="74"/>
      <c r="L77" s="72"/>
    </row>
    <row r="78" spans="2:12" s="1" customFormat="1" ht="14.4" customHeight="1">
      <c r="B78" s="46"/>
      <c r="C78" s="76" t="s">
        <v>42</v>
      </c>
      <c r="D78" s="74"/>
      <c r="E78" s="74"/>
      <c r="F78" s="193" t="str">
        <f>IF(E18="","",E18)</f>
        <v/>
      </c>
      <c r="G78" s="74"/>
      <c r="H78" s="74"/>
      <c r="I78" s="191"/>
      <c r="J78" s="74"/>
      <c r="K78" s="74"/>
      <c r="L78" s="72"/>
    </row>
    <row r="79" spans="2:12" s="1" customFormat="1" ht="10.3" customHeight="1">
      <c r="B79" s="46"/>
      <c r="C79" s="74"/>
      <c r="D79" s="74"/>
      <c r="E79" s="74"/>
      <c r="F79" s="74"/>
      <c r="G79" s="74"/>
      <c r="H79" s="74"/>
      <c r="I79" s="191"/>
      <c r="J79" s="74"/>
      <c r="K79" s="74"/>
      <c r="L79" s="72"/>
    </row>
    <row r="80" spans="2:20" s="9" customFormat="1" ht="29.25" customHeight="1">
      <c r="B80" s="195"/>
      <c r="C80" s="196" t="s">
        <v>151</v>
      </c>
      <c r="D80" s="197" t="s">
        <v>70</v>
      </c>
      <c r="E80" s="197" t="s">
        <v>66</v>
      </c>
      <c r="F80" s="197" t="s">
        <v>152</v>
      </c>
      <c r="G80" s="197" t="s">
        <v>153</v>
      </c>
      <c r="H80" s="197" t="s">
        <v>154</v>
      </c>
      <c r="I80" s="198" t="s">
        <v>155</v>
      </c>
      <c r="J80" s="197" t="s">
        <v>142</v>
      </c>
      <c r="K80" s="199" t="s">
        <v>156</v>
      </c>
      <c r="L80" s="200"/>
      <c r="M80" s="102" t="s">
        <v>157</v>
      </c>
      <c r="N80" s="103" t="s">
        <v>55</v>
      </c>
      <c r="O80" s="103" t="s">
        <v>158</v>
      </c>
      <c r="P80" s="103" t="s">
        <v>159</v>
      </c>
      <c r="Q80" s="103" t="s">
        <v>160</v>
      </c>
      <c r="R80" s="103" t="s">
        <v>161</v>
      </c>
      <c r="S80" s="103" t="s">
        <v>162</v>
      </c>
      <c r="T80" s="104" t="s">
        <v>163</v>
      </c>
    </row>
    <row r="81" spans="2:63" s="1" customFormat="1" ht="29.25" customHeight="1">
      <c r="B81" s="46"/>
      <c r="C81" s="108" t="s">
        <v>143</v>
      </c>
      <c r="D81" s="74"/>
      <c r="E81" s="74"/>
      <c r="F81" s="74"/>
      <c r="G81" s="74"/>
      <c r="H81" s="74"/>
      <c r="I81" s="191"/>
      <c r="J81" s="201">
        <f>BK81</f>
        <v>0</v>
      </c>
      <c r="K81" s="74"/>
      <c r="L81" s="72"/>
      <c r="M81" s="105"/>
      <c r="N81" s="106"/>
      <c r="O81" s="106"/>
      <c r="P81" s="202">
        <f>P82</f>
        <v>0</v>
      </c>
      <c r="Q81" s="106"/>
      <c r="R81" s="202">
        <f>R82</f>
        <v>25.0575</v>
      </c>
      <c r="S81" s="106"/>
      <c r="T81" s="203">
        <f>T82</f>
        <v>177</v>
      </c>
      <c r="AT81" s="23" t="s">
        <v>85</v>
      </c>
      <c r="AU81" s="23" t="s">
        <v>144</v>
      </c>
      <c r="BK81" s="204">
        <f>BK82</f>
        <v>0</v>
      </c>
    </row>
    <row r="82" spans="2:63" s="10" customFormat="1" ht="37.4" customHeight="1">
      <c r="B82" s="205"/>
      <c r="C82" s="206"/>
      <c r="D82" s="207" t="s">
        <v>85</v>
      </c>
      <c r="E82" s="208" t="s">
        <v>164</v>
      </c>
      <c r="F82" s="208" t="s">
        <v>165</v>
      </c>
      <c r="G82" s="206"/>
      <c r="H82" s="206"/>
      <c r="I82" s="209"/>
      <c r="J82" s="210">
        <f>BK82</f>
        <v>0</v>
      </c>
      <c r="K82" s="206"/>
      <c r="L82" s="211"/>
      <c r="M82" s="212"/>
      <c r="N82" s="213"/>
      <c r="O82" s="213"/>
      <c r="P82" s="214">
        <f>P83+P90+P100+P116</f>
        <v>0</v>
      </c>
      <c r="Q82" s="213"/>
      <c r="R82" s="214">
        <f>R83+R90+R100+R116</f>
        <v>25.0575</v>
      </c>
      <c r="S82" s="213"/>
      <c r="T82" s="215">
        <f>T83+T90+T100+T116</f>
        <v>177</v>
      </c>
      <c r="AR82" s="216" t="s">
        <v>25</v>
      </c>
      <c r="AT82" s="217" t="s">
        <v>85</v>
      </c>
      <c r="AU82" s="217" t="s">
        <v>86</v>
      </c>
      <c r="AY82" s="216" t="s">
        <v>166</v>
      </c>
      <c r="BK82" s="218">
        <f>BK83+BK90+BK100+BK116</f>
        <v>0</v>
      </c>
    </row>
    <row r="83" spans="2:63" s="10" customFormat="1" ht="19.9" customHeight="1">
      <c r="B83" s="205"/>
      <c r="C83" s="206"/>
      <c r="D83" s="207" t="s">
        <v>85</v>
      </c>
      <c r="E83" s="219" t="s">
        <v>25</v>
      </c>
      <c r="F83" s="219" t="s">
        <v>167</v>
      </c>
      <c r="G83" s="206"/>
      <c r="H83" s="206"/>
      <c r="I83" s="209"/>
      <c r="J83" s="220">
        <f>BK83</f>
        <v>0</v>
      </c>
      <c r="K83" s="206"/>
      <c r="L83" s="211"/>
      <c r="M83" s="212"/>
      <c r="N83" s="213"/>
      <c r="O83" s="213"/>
      <c r="P83" s="214">
        <f>SUM(P84:P89)</f>
        <v>0</v>
      </c>
      <c r="Q83" s="213"/>
      <c r="R83" s="214">
        <f>SUM(R84:R89)</f>
        <v>0</v>
      </c>
      <c r="S83" s="213"/>
      <c r="T83" s="215">
        <f>SUM(T84:T89)</f>
        <v>177</v>
      </c>
      <c r="AR83" s="216" t="s">
        <v>25</v>
      </c>
      <c r="AT83" s="217" t="s">
        <v>85</v>
      </c>
      <c r="AU83" s="217" t="s">
        <v>25</v>
      </c>
      <c r="AY83" s="216" t="s">
        <v>166</v>
      </c>
      <c r="BK83" s="218">
        <f>SUM(BK84:BK89)</f>
        <v>0</v>
      </c>
    </row>
    <row r="84" spans="2:65" s="1" customFormat="1" ht="63.75" customHeight="1">
      <c r="B84" s="46"/>
      <c r="C84" s="221" t="s">
        <v>25</v>
      </c>
      <c r="D84" s="221" t="s">
        <v>168</v>
      </c>
      <c r="E84" s="222" t="s">
        <v>169</v>
      </c>
      <c r="F84" s="223" t="s">
        <v>170</v>
      </c>
      <c r="G84" s="224" t="s">
        <v>171</v>
      </c>
      <c r="H84" s="225">
        <v>250</v>
      </c>
      <c r="I84" s="226"/>
      <c r="J84" s="227">
        <f>ROUND(I84*H84,2)</f>
        <v>0</v>
      </c>
      <c r="K84" s="223" t="s">
        <v>172</v>
      </c>
      <c r="L84" s="72"/>
      <c r="M84" s="228" t="s">
        <v>84</v>
      </c>
      <c r="N84" s="229" t="s">
        <v>56</v>
      </c>
      <c r="O84" s="47"/>
      <c r="P84" s="230">
        <f>O84*H84</f>
        <v>0</v>
      </c>
      <c r="Q84" s="230">
        <v>0</v>
      </c>
      <c r="R84" s="230">
        <f>Q84*H84</f>
        <v>0</v>
      </c>
      <c r="S84" s="230">
        <v>0.408</v>
      </c>
      <c r="T84" s="231">
        <f>S84*H84</f>
        <v>102</v>
      </c>
      <c r="AR84" s="23" t="s">
        <v>173</v>
      </c>
      <c r="AT84" s="23" t="s">
        <v>168</v>
      </c>
      <c r="AU84" s="23" t="s">
        <v>95</v>
      </c>
      <c r="AY84" s="23" t="s">
        <v>166</v>
      </c>
      <c r="BE84" s="232">
        <f>IF(N84="základní",J84,0)</f>
        <v>0</v>
      </c>
      <c r="BF84" s="232">
        <f>IF(N84="snížená",J84,0)</f>
        <v>0</v>
      </c>
      <c r="BG84" s="232">
        <f>IF(N84="zákl. přenesená",J84,0)</f>
        <v>0</v>
      </c>
      <c r="BH84" s="232">
        <f>IF(N84="sníž. přenesená",J84,0)</f>
        <v>0</v>
      </c>
      <c r="BI84" s="232">
        <f>IF(N84="nulová",J84,0)</f>
        <v>0</v>
      </c>
      <c r="BJ84" s="23" t="s">
        <v>25</v>
      </c>
      <c r="BK84" s="232">
        <f>ROUND(I84*H84,2)</f>
        <v>0</v>
      </c>
      <c r="BL84" s="23" t="s">
        <v>173</v>
      </c>
      <c r="BM84" s="23" t="s">
        <v>245</v>
      </c>
    </row>
    <row r="85" spans="2:47" s="1" customFormat="1" ht="13.5">
      <c r="B85" s="46"/>
      <c r="C85" s="74"/>
      <c r="D85" s="233" t="s">
        <v>175</v>
      </c>
      <c r="E85" s="74"/>
      <c r="F85" s="234" t="s">
        <v>176</v>
      </c>
      <c r="G85" s="74"/>
      <c r="H85" s="74"/>
      <c r="I85" s="191"/>
      <c r="J85" s="74"/>
      <c r="K85" s="74"/>
      <c r="L85" s="72"/>
      <c r="M85" s="235"/>
      <c r="N85" s="47"/>
      <c r="O85" s="47"/>
      <c r="P85" s="47"/>
      <c r="Q85" s="47"/>
      <c r="R85" s="47"/>
      <c r="S85" s="47"/>
      <c r="T85" s="95"/>
      <c r="AT85" s="23" t="s">
        <v>175</v>
      </c>
      <c r="AU85" s="23" t="s">
        <v>95</v>
      </c>
    </row>
    <row r="86" spans="2:51" s="11" customFormat="1" ht="13.5">
      <c r="B86" s="236"/>
      <c r="C86" s="237"/>
      <c r="D86" s="233" t="s">
        <v>177</v>
      </c>
      <c r="E86" s="238" t="s">
        <v>84</v>
      </c>
      <c r="F86" s="239" t="s">
        <v>246</v>
      </c>
      <c r="G86" s="237"/>
      <c r="H86" s="240">
        <v>250</v>
      </c>
      <c r="I86" s="241"/>
      <c r="J86" s="237"/>
      <c r="K86" s="237"/>
      <c r="L86" s="242"/>
      <c r="M86" s="243"/>
      <c r="N86" s="244"/>
      <c r="O86" s="244"/>
      <c r="P86" s="244"/>
      <c r="Q86" s="244"/>
      <c r="R86" s="244"/>
      <c r="S86" s="244"/>
      <c r="T86" s="245"/>
      <c r="AT86" s="246" t="s">
        <v>177</v>
      </c>
      <c r="AU86" s="246" t="s">
        <v>95</v>
      </c>
      <c r="AV86" s="11" t="s">
        <v>95</v>
      </c>
      <c r="AW86" s="11" t="s">
        <v>48</v>
      </c>
      <c r="AX86" s="11" t="s">
        <v>25</v>
      </c>
      <c r="AY86" s="246" t="s">
        <v>166</v>
      </c>
    </row>
    <row r="87" spans="2:65" s="1" customFormat="1" ht="51" customHeight="1">
      <c r="B87" s="46"/>
      <c r="C87" s="221" t="s">
        <v>95</v>
      </c>
      <c r="D87" s="221" t="s">
        <v>168</v>
      </c>
      <c r="E87" s="222" t="s">
        <v>179</v>
      </c>
      <c r="F87" s="223" t="s">
        <v>180</v>
      </c>
      <c r="G87" s="224" t="s">
        <v>171</v>
      </c>
      <c r="H87" s="225">
        <v>250</v>
      </c>
      <c r="I87" s="226"/>
      <c r="J87" s="227">
        <f>ROUND(I87*H87,2)</f>
        <v>0</v>
      </c>
      <c r="K87" s="223" t="s">
        <v>172</v>
      </c>
      <c r="L87" s="72"/>
      <c r="M87" s="228" t="s">
        <v>84</v>
      </c>
      <c r="N87" s="229" t="s">
        <v>56</v>
      </c>
      <c r="O87" s="47"/>
      <c r="P87" s="230">
        <f>O87*H87</f>
        <v>0</v>
      </c>
      <c r="Q87" s="230">
        <v>0</v>
      </c>
      <c r="R87" s="230">
        <f>Q87*H87</f>
        <v>0</v>
      </c>
      <c r="S87" s="230">
        <v>0.3</v>
      </c>
      <c r="T87" s="231">
        <f>S87*H87</f>
        <v>75</v>
      </c>
      <c r="AR87" s="23" t="s">
        <v>173</v>
      </c>
      <c r="AT87" s="23" t="s">
        <v>168</v>
      </c>
      <c r="AU87" s="23" t="s">
        <v>95</v>
      </c>
      <c r="AY87" s="23" t="s">
        <v>166</v>
      </c>
      <c r="BE87" s="232">
        <f>IF(N87="základní",J87,0)</f>
        <v>0</v>
      </c>
      <c r="BF87" s="232">
        <f>IF(N87="snížená",J87,0)</f>
        <v>0</v>
      </c>
      <c r="BG87" s="232">
        <f>IF(N87="zákl. přenesená",J87,0)</f>
        <v>0</v>
      </c>
      <c r="BH87" s="232">
        <f>IF(N87="sníž. přenesená",J87,0)</f>
        <v>0</v>
      </c>
      <c r="BI87" s="232">
        <f>IF(N87="nulová",J87,0)</f>
        <v>0</v>
      </c>
      <c r="BJ87" s="23" t="s">
        <v>25</v>
      </c>
      <c r="BK87" s="232">
        <f>ROUND(I87*H87,2)</f>
        <v>0</v>
      </c>
      <c r="BL87" s="23" t="s">
        <v>173</v>
      </c>
      <c r="BM87" s="23" t="s">
        <v>247</v>
      </c>
    </row>
    <row r="88" spans="2:47" s="1" customFormat="1" ht="13.5">
      <c r="B88" s="46"/>
      <c r="C88" s="74"/>
      <c r="D88" s="233" t="s">
        <v>175</v>
      </c>
      <c r="E88" s="74"/>
      <c r="F88" s="234" t="s">
        <v>182</v>
      </c>
      <c r="G88" s="74"/>
      <c r="H88" s="74"/>
      <c r="I88" s="191"/>
      <c r="J88" s="74"/>
      <c r="K88" s="74"/>
      <c r="L88" s="72"/>
      <c r="M88" s="235"/>
      <c r="N88" s="47"/>
      <c r="O88" s="47"/>
      <c r="P88" s="47"/>
      <c r="Q88" s="47"/>
      <c r="R88" s="47"/>
      <c r="S88" s="47"/>
      <c r="T88" s="95"/>
      <c r="AT88" s="23" t="s">
        <v>175</v>
      </c>
      <c r="AU88" s="23" t="s">
        <v>95</v>
      </c>
    </row>
    <row r="89" spans="2:51" s="11" customFormat="1" ht="13.5">
      <c r="B89" s="236"/>
      <c r="C89" s="237"/>
      <c r="D89" s="233" t="s">
        <v>177</v>
      </c>
      <c r="E89" s="238" t="s">
        <v>84</v>
      </c>
      <c r="F89" s="239" t="s">
        <v>246</v>
      </c>
      <c r="G89" s="237"/>
      <c r="H89" s="240">
        <v>250</v>
      </c>
      <c r="I89" s="241"/>
      <c r="J89" s="237"/>
      <c r="K89" s="237"/>
      <c r="L89" s="242"/>
      <c r="M89" s="243"/>
      <c r="N89" s="244"/>
      <c r="O89" s="244"/>
      <c r="P89" s="244"/>
      <c r="Q89" s="244"/>
      <c r="R89" s="244"/>
      <c r="S89" s="244"/>
      <c r="T89" s="245"/>
      <c r="AT89" s="246" t="s">
        <v>177</v>
      </c>
      <c r="AU89" s="246" t="s">
        <v>95</v>
      </c>
      <c r="AV89" s="11" t="s">
        <v>95</v>
      </c>
      <c r="AW89" s="11" t="s">
        <v>48</v>
      </c>
      <c r="AX89" s="11" t="s">
        <v>25</v>
      </c>
      <c r="AY89" s="246" t="s">
        <v>166</v>
      </c>
    </row>
    <row r="90" spans="2:63" s="10" customFormat="1" ht="29.85" customHeight="1">
      <c r="B90" s="205"/>
      <c r="C90" s="206"/>
      <c r="D90" s="207" t="s">
        <v>85</v>
      </c>
      <c r="E90" s="219" t="s">
        <v>183</v>
      </c>
      <c r="F90" s="219" t="s">
        <v>184</v>
      </c>
      <c r="G90" s="206"/>
      <c r="H90" s="206"/>
      <c r="I90" s="209"/>
      <c r="J90" s="220">
        <f>BK90</f>
        <v>0</v>
      </c>
      <c r="K90" s="206"/>
      <c r="L90" s="211"/>
      <c r="M90" s="212"/>
      <c r="N90" s="213"/>
      <c r="O90" s="213"/>
      <c r="P90" s="214">
        <f>SUM(P91:P99)</f>
        <v>0</v>
      </c>
      <c r="Q90" s="213"/>
      <c r="R90" s="214">
        <f>SUM(R91:R99)</f>
        <v>25.0575</v>
      </c>
      <c r="S90" s="213"/>
      <c r="T90" s="215">
        <f>SUM(T91:T99)</f>
        <v>0</v>
      </c>
      <c r="AR90" s="216" t="s">
        <v>25</v>
      </c>
      <c r="AT90" s="217" t="s">
        <v>85</v>
      </c>
      <c r="AU90" s="217" t="s">
        <v>25</v>
      </c>
      <c r="AY90" s="216" t="s">
        <v>166</v>
      </c>
      <c r="BK90" s="218">
        <f>SUM(BK91:BK99)</f>
        <v>0</v>
      </c>
    </row>
    <row r="91" spans="2:65" s="1" customFormat="1" ht="25.5" customHeight="1">
      <c r="B91" s="46"/>
      <c r="C91" s="221" t="s">
        <v>185</v>
      </c>
      <c r="D91" s="221" t="s">
        <v>168</v>
      </c>
      <c r="E91" s="222" t="s">
        <v>186</v>
      </c>
      <c r="F91" s="223" t="s">
        <v>187</v>
      </c>
      <c r="G91" s="224" t="s">
        <v>171</v>
      </c>
      <c r="H91" s="225">
        <v>250</v>
      </c>
      <c r="I91" s="226"/>
      <c r="J91" s="227">
        <f>ROUND(I91*H91,2)</f>
        <v>0</v>
      </c>
      <c r="K91" s="223" t="s">
        <v>172</v>
      </c>
      <c r="L91" s="72"/>
      <c r="M91" s="228" t="s">
        <v>84</v>
      </c>
      <c r="N91" s="229" t="s">
        <v>56</v>
      </c>
      <c r="O91" s="47"/>
      <c r="P91" s="230">
        <f>O91*H91</f>
        <v>0</v>
      </c>
      <c r="Q91" s="230">
        <v>0</v>
      </c>
      <c r="R91" s="230">
        <f>Q91*H91</f>
        <v>0</v>
      </c>
      <c r="S91" s="230">
        <v>0</v>
      </c>
      <c r="T91" s="231">
        <f>S91*H91</f>
        <v>0</v>
      </c>
      <c r="AR91" s="23" t="s">
        <v>173</v>
      </c>
      <c r="AT91" s="23" t="s">
        <v>168</v>
      </c>
      <c r="AU91" s="23" t="s">
        <v>95</v>
      </c>
      <c r="AY91" s="23" t="s">
        <v>166</v>
      </c>
      <c r="BE91" s="232">
        <f>IF(N91="základní",J91,0)</f>
        <v>0</v>
      </c>
      <c r="BF91" s="232">
        <f>IF(N91="snížená",J91,0)</f>
        <v>0</v>
      </c>
      <c r="BG91" s="232">
        <f>IF(N91="zákl. přenesená",J91,0)</f>
        <v>0</v>
      </c>
      <c r="BH91" s="232">
        <f>IF(N91="sníž. přenesená",J91,0)</f>
        <v>0</v>
      </c>
      <c r="BI91" s="232">
        <f>IF(N91="nulová",J91,0)</f>
        <v>0</v>
      </c>
      <c r="BJ91" s="23" t="s">
        <v>25</v>
      </c>
      <c r="BK91" s="232">
        <f>ROUND(I91*H91,2)</f>
        <v>0</v>
      </c>
      <c r="BL91" s="23" t="s">
        <v>173</v>
      </c>
      <c r="BM91" s="23" t="s">
        <v>248</v>
      </c>
    </row>
    <row r="92" spans="2:51" s="11" customFormat="1" ht="13.5">
      <c r="B92" s="236"/>
      <c r="C92" s="237"/>
      <c r="D92" s="233" t="s">
        <v>177</v>
      </c>
      <c r="E92" s="238" t="s">
        <v>84</v>
      </c>
      <c r="F92" s="239" t="s">
        <v>246</v>
      </c>
      <c r="G92" s="237"/>
      <c r="H92" s="240">
        <v>250</v>
      </c>
      <c r="I92" s="241"/>
      <c r="J92" s="237"/>
      <c r="K92" s="237"/>
      <c r="L92" s="242"/>
      <c r="M92" s="243"/>
      <c r="N92" s="244"/>
      <c r="O92" s="244"/>
      <c r="P92" s="244"/>
      <c r="Q92" s="244"/>
      <c r="R92" s="244"/>
      <c r="S92" s="244"/>
      <c r="T92" s="245"/>
      <c r="AT92" s="246" t="s">
        <v>177</v>
      </c>
      <c r="AU92" s="246" t="s">
        <v>95</v>
      </c>
      <c r="AV92" s="11" t="s">
        <v>95</v>
      </c>
      <c r="AW92" s="11" t="s">
        <v>48</v>
      </c>
      <c r="AX92" s="11" t="s">
        <v>25</v>
      </c>
      <c r="AY92" s="246" t="s">
        <v>166</v>
      </c>
    </row>
    <row r="93" spans="2:65" s="1" customFormat="1" ht="25.5" customHeight="1">
      <c r="B93" s="46"/>
      <c r="C93" s="221" t="s">
        <v>173</v>
      </c>
      <c r="D93" s="221" t="s">
        <v>168</v>
      </c>
      <c r="E93" s="222" t="s">
        <v>190</v>
      </c>
      <c r="F93" s="223" t="s">
        <v>191</v>
      </c>
      <c r="G93" s="224" t="s">
        <v>171</v>
      </c>
      <c r="H93" s="225">
        <v>250</v>
      </c>
      <c r="I93" s="226"/>
      <c r="J93" s="227">
        <f>ROUND(I93*H93,2)</f>
        <v>0</v>
      </c>
      <c r="K93" s="223" t="s">
        <v>172</v>
      </c>
      <c r="L93" s="72"/>
      <c r="M93" s="228" t="s">
        <v>84</v>
      </c>
      <c r="N93" s="229" t="s">
        <v>56</v>
      </c>
      <c r="O93" s="47"/>
      <c r="P93" s="230">
        <f>O93*H93</f>
        <v>0</v>
      </c>
      <c r="Q93" s="230">
        <v>0.10023</v>
      </c>
      <c r="R93" s="230">
        <f>Q93*H93</f>
        <v>25.0575</v>
      </c>
      <c r="S93" s="230">
        <v>0</v>
      </c>
      <c r="T93" s="231">
        <f>S93*H93</f>
        <v>0</v>
      </c>
      <c r="AR93" s="23" t="s">
        <v>173</v>
      </c>
      <c r="AT93" s="23" t="s">
        <v>168</v>
      </c>
      <c r="AU93" s="23" t="s">
        <v>95</v>
      </c>
      <c r="AY93" s="23" t="s">
        <v>166</v>
      </c>
      <c r="BE93" s="232">
        <f>IF(N93="základní",J93,0)</f>
        <v>0</v>
      </c>
      <c r="BF93" s="232">
        <f>IF(N93="snížená",J93,0)</f>
        <v>0</v>
      </c>
      <c r="BG93" s="232">
        <f>IF(N93="zákl. přenesená",J93,0)</f>
        <v>0</v>
      </c>
      <c r="BH93" s="232">
        <f>IF(N93="sníž. přenesená",J93,0)</f>
        <v>0</v>
      </c>
      <c r="BI93" s="232">
        <f>IF(N93="nulová",J93,0)</f>
        <v>0</v>
      </c>
      <c r="BJ93" s="23" t="s">
        <v>25</v>
      </c>
      <c r="BK93" s="232">
        <f>ROUND(I93*H93,2)</f>
        <v>0</v>
      </c>
      <c r="BL93" s="23" t="s">
        <v>173</v>
      </c>
      <c r="BM93" s="23" t="s">
        <v>249</v>
      </c>
    </row>
    <row r="94" spans="2:47" s="1" customFormat="1" ht="13.5">
      <c r="B94" s="46"/>
      <c r="C94" s="74"/>
      <c r="D94" s="233" t="s">
        <v>175</v>
      </c>
      <c r="E94" s="74"/>
      <c r="F94" s="234" t="s">
        <v>193</v>
      </c>
      <c r="G94" s="74"/>
      <c r="H94" s="74"/>
      <c r="I94" s="191"/>
      <c r="J94" s="74"/>
      <c r="K94" s="74"/>
      <c r="L94" s="72"/>
      <c r="M94" s="235"/>
      <c r="N94" s="47"/>
      <c r="O94" s="47"/>
      <c r="P94" s="47"/>
      <c r="Q94" s="47"/>
      <c r="R94" s="47"/>
      <c r="S94" s="47"/>
      <c r="T94" s="95"/>
      <c r="AT94" s="23" t="s">
        <v>175</v>
      </c>
      <c r="AU94" s="23" t="s">
        <v>95</v>
      </c>
    </row>
    <row r="95" spans="2:47" s="1" customFormat="1" ht="13.5">
      <c r="B95" s="46"/>
      <c r="C95" s="74"/>
      <c r="D95" s="233" t="s">
        <v>194</v>
      </c>
      <c r="E95" s="74"/>
      <c r="F95" s="234" t="s">
        <v>195</v>
      </c>
      <c r="G95" s="74"/>
      <c r="H95" s="74"/>
      <c r="I95" s="191"/>
      <c r="J95" s="74"/>
      <c r="K95" s="74"/>
      <c r="L95" s="72"/>
      <c r="M95" s="235"/>
      <c r="N95" s="47"/>
      <c r="O95" s="47"/>
      <c r="P95" s="47"/>
      <c r="Q95" s="47"/>
      <c r="R95" s="47"/>
      <c r="S95" s="47"/>
      <c r="T95" s="95"/>
      <c r="AT95" s="23" t="s">
        <v>194</v>
      </c>
      <c r="AU95" s="23" t="s">
        <v>95</v>
      </c>
    </row>
    <row r="96" spans="2:51" s="12" customFormat="1" ht="13.5">
      <c r="B96" s="261"/>
      <c r="C96" s="262"/>
      <c r="D96" s="233" t="s">
        <v>177</v>
      </c>
      <c r="E96" s="263" t="s">
        <v>84</v>
      </c>
      <c r="F96" s="264" t="s">
        <v>250</v>
      </c>
      <c r="G96" s="262"/>
      <c r="H96" s="263" t="s">
        <v>84</v>
      </c>
      <c r="I96" s="265"/>
      <c r="J96" s="262"/>
      <c r="K96" s="262"/>
      <c r="L96" s="266"/>
      <c r="M96" s="267"/>
      <c r="N96" s="268"/>
      <c r="O96" s="268"/>
      <c r="P96" s="268"/>
      <c r="Q96" s="268"/>
      <c r="R96" s="268"/>
      <c r="S96" s="268"/>
      <c r="T96" s="269"/>
      <c r="AT96" s="270" t="s">
        <v>177</v>
      </c>
      <c r="AU96" s="270" t="s">
        <v>95</v>
      </c>
      <c r="AV96" s="12" t="s">
        <v>25</v>
      </c>
      <c r="AW96" s="12" t="s">
        <v>48</v>
      </c>
      <c r="AX96" s="12" t="s">
        <v>86</v>
      </c>
      <c r="AY96" s="270" t="s">
        <v>166</v>
      </c>
    </row>
    <row r="97" spans="2:51" s="11" customFormat="1" ht="13.5">
      <c r="B97" s="236"/>
      <c r="C97" s="237"/>
      <c r="D97" s="233" t="s">
        <v>177</v>
      </c>
      <c r="E97" s="238" t="s">
        <v>84</v>
      </c>
      <c r="F97" s="239" t="s">
        <v>251</v>
      </c>
      <c r="G97" s="237"/>
      <c r="H97" s="240">
        <v>250</v>
      </c>
      <c r="I97" s="241"/>
      <c r="J97" s="237"/>
      <c r="K97" s="237"/>
      <c r="L97" s="242"/>
      <c r="M97" s="243"/>
      <c r="N97" s="244"/>
      <c r="O97" s="244"/>
      <c r="P97" s="244"/>
      <c r="Q97" s="244"/>
      <c r="R97" s="244"/>
      <c r="S97" s="244"/>
      <c r="T97" s="245"/>
      <c r="AT97" s="246" t="s">
        <v>177</v>
      </c>
      <c r="AU97" s="246" t="s">
        <v>95</v>
      </c>
      <c r="AV97" s="11" t="s">
        <v>95</v>
      </c>
      <c r="AW97" s="11" t="s">
        <v>48</v>
      </c>
      <c r="AX97" s="11" t="s">
        <v>25</v>
      </c>
      <c r="AY97" s="246" t="s">
        <v>166</v>
      </c>
    </row>
    <row r="98" spans="2:65" s="1" customFormat="1" ht="25.5" customHeight="1">
      <c r="B98" s="46"/>
      <c r="C98" s="247" t="s">
        <v>183</v>
      </c>
      <c r="D98" s="247" t="s">
        <v>197</v>
      </c>
      <c r="E98" s="248" t="s">
        <v>252</v>
      </c>
      <c r="F98" s="249" t="s">
        <v>253</v>
      </c>
      <c r="G98" s="250" t="s">
        <v>171</v>
      </c>
      <c r="H98" s="251">
        <v>250</v>
      </c>
      <c r="I98" s="252"/>
      <c r="J98" s="253">
        <f>ROUND(I98*H98,2)</f>
        <v>0</v>
      </c>
      <c r="K98" s="249" t="s">
        <v>84</v>
      </c>
      <c r="L98" s="254"/>
      <c r="M98" s="255" t="s">
        <v>84</v>
      </c>
      <c r="N98" s="256" t="s">
        <v>56</v>
      </c>
      <c r="O98" s="47"/>
      <c r="P98" s="230">
        <f>O98*H98</f>
        <v>0</v>
      </c>
      <c r="Q98" s="230">
        <v>0</v>
      </c>
      <c r="R98" s="230">
        <f>Q98*H98</f>
        <v>0</v>
      </c>
      <c r="S98" s="230">
        <v>0</v>
      </c>
      <c r="T98" s="231">
        <f>S98*H98</f>
        <v>0</v>
      </c>
      <c r="AR98" s="23" t="s">
        <v>200</v>
      </c>
      <c r="AT98" s="23" t="s">
        <v>197</v>
      </c>
      <c r="AU98" s="23" t="s">
        <v>95</v>
      </c>
      <c r="AY98" s="23" t="s">
        <v>166</v>
      </c>
      <c r="BE98" s="232">
        <f>IF(N98="základní",J98,0)</f>
        <v>0</v>
      </c>
      <c r="BF98" s="232">
        <f>IF(N98="snížená",J98,0)</f>
        <v>0</v>
      </c>
      <c r="BG98" s="232">
        <f>IF(N98="zákl. přenesená",J98,0)</f>
        <v>0</v>
      </c>
      <c r="BH98" s="232">
        <f>IF(N98="sníž. přenesená",J98,0)</f>
        <v>0</v>
      </c>
      <c r="BI98" s="232">
        <f>IF(N98="nulová",J98,0)</f>
        <v>0</v>
      </c>
      <c r="BJ98" s="23" t="s">
        <v>25</v>
      </c>
      <c r="BK98" s="232">
        <f>ROUND(I98*H98,2)</f>
        <v>0</v>
      </c>
      <c r="BL98" s="23" t="s">
        <v>173</v>
      </c>
      <c r="BM98" s="23" t="s">
        <v>254</v>
      </c>
    </row>
    <row r="99" spans="2:47" s="1" customFormat="1" ht="13.5">
      <c r="B99" s="46"/>
      <c r="C99" s="74"/>
      <c r="D99" s="233" t="s">
        <v>194</v>
      </c>
      <c r="E99" s="74"/>
      <c r="F99" s="234" t="s">
        <v>202</v>
      </c>
      <c r="G99" s="74"/>
      <c r="H99" s="74"/>
      <c r="I99" s="191"/>
      <c r="J99" s="74"/>
      <c r="K99" s="74"/>
      <c r="L99" s="72"/>
      <c r="M99" s="235"/>
      <c r="N99" s="47"/>
      <c r="O99" s="47"/>
      <c r="P99" s="47"/>
      <c r="Q99" s="47"/>
      <c r="R99" s="47"/>
      <c r="S99" s="47"/>
      <c r="T99" s="95"/>
      <c r="AT99" s="23" t="s">
        <v>194</v>
      </c>
      <c r="AU99" s="23" t="s">
        <v>95</v>
      </c>
    </row>
    <row r="100" spans="2:63" s="10" customFormat="1" ht="29.85" customHeight="1">
      <c r="B100" s="205"/>
      <c r="C100" s="206"/>
      <c r="D100" s="207" t="s">
        <v>85</v>
      </c>
      <c r="E100" s="219" t="s">
        <v>204</v>
      </c>
      <c r="F100" s="219" t="s">
        <v>205</v>
      </c>
      <c r="G100" s="206"/>
      <c r="H100" s="206"/>
      <c r="I100" s="209"/>
      <c r="J100" s="220">
        <f>BK100</f>
        <v>0</v>
      </c>
      <c r="K100" s="206"/>
      <c r="L100" s="211"/>
      <c r="M100" s="212"/>
      <c r="N100" s="213"/>
      <c r="O100" s="213"/>
      <c r="P100" s="214">
        <f>SUM(P101:P115)</f>
        <v>0</v>
      </c>
      <c r="Q100" s="213"/>
      <c r="R100" s="214">
        <f>SUM(R101:R115)</f>
        <v>0</v>
      </c>
      <c r="S100" s="213"/>
      <c r="T100" s="215">
        <f>SUM(T101:T115)</f>
        <v>0</v>
      </c>
      <c r="AR100" s="216" t="s">
        <v>25</v>
      </c>
      <c r="AT100" s="217" t="s">
        <v>85</v>
      </c>
      <c r="AU100" s="217" t="s">
        <v>25</v>
      </c>
      <c r="AY100" s="216" t="s">
        <v>166</v>
      </c>
      <c r="BK100" s="218">
        <f>SUM(BK101:BK115)</f>
        <v>0</v>
      </c>
    </row>
    <row r="101" spans="2:65" s="1" customFormat="1" ht="25.5" customHeight="1">
      <c r="B101" s="46"/>
      <c r="C101" s="221" t="s">
        <v>206</v>
      </c>
      <c r="D101" s="221" t="s">
        <v>168</v>
      </c>
      <c r="E101" s="222" t="s">
        <v>207</v>
      </c>
      <c r="F101" s="223" t="s">
        <v>208</v>
      </c>
      <c r="G101" s="224" t="s">
        <v>209</v>
      </c>
      <c r="H101" s="225">
        <v>75</v>
      </c>
      <c r="I101" s="226"/>
      <c r="J101" s="227">
        <f>ROUND(I101*H101,2)</f>
        <v>0</v>
      </c>
      <c r="K101" s="223" t="s">
        <v>172</v>
      </c>
      <c r="L101" s="72"/>
      <c r="M101" s="228" t="s">
        <v>84</v>
      </c>
      <c r="N101" s="229" t="s">
        <v>56</v>
      </c>
      <c r="O101" s="47"/>
      <c r="P101" s="230">
        <f>O101*H101</f>
        <v>0</v>
      </c>
      <c r="Q101" s="230">
        <v>0</v>
      </c>
      <c r="R101" s="230">
        <f>Q101*H101</f>
        <v>0</v>
      </c>
      <c r="S101" s="230">
        <v>0</v>
      </c>
      <c r="T101" s="231">
        <f>S101*H101</f>
        <v>0</v>
      </c>
      <c r="AR101" s="23" t="s">
        <v>173</v>
      </c>
      <c r="AT101" s="23" t="s">
        <v>168</v>
      </c>
      <c r="AU101" s="23" t="s">
        <v>95</v>
      </c>
      <c r="AY101" s="23" t="s">
        <v>166</v>
      </c>
      <c r="BE101" s="232">
        <f>IF(N101="základní",J101,0)</f>
        <v>0</v>
      </c>
      <c r="BF101" s="232">
        <f>IF(N101="snížená",J101,0)</f>
        <v>0</v>
      </c>
      <c r="BG101" s="232">
        <f>IF(N101="zákl. přenesená",J101,0)</f>
        <v>0</v>
      </c>
      <c r="BH101" s="232">
        <f>IF(N101="sníž. přenesená",J101,0)</f>
        <v>0</v>
      </c>
      <c r="BI101" s="232">
        <f>IF(N101="nulová",J101,0)</f>
        <v>0</v>
      </c>
      <c r="BJ101" s="23" t="s">
        <v>25</v>
      </c>
      <c r="BK101" s="232">
        <f>ROUND(I101*H101,2)</f>
        <v>0</v>
      </c>
      <c r="BL101" s="23" t="s">
        <v>173</v>
      </c>
      <c r="BM101" s="23" t="s">
        <v>255</v>
      </c>
    </row>
    <row r="102" spans="2:47" s="1" customFormat="1" ht="13.5">
      <c r="B102" s="46"/>
      <c r="C102" s="74"/>
      <c r="D102" s="233" t="s">
        <v>175</v>
      </c>
      <c r="E102" s="74"/>
      <c r="F102" s="234" t="s">
        <v>211</v>
      </c>
      <c r="G102" s="74"/>
      <c r="H102" s="74"/>
      <c r="I102" s="191"/>
      <c r="J102" s="74"/>
      <c r="K102" s="74"/>
      <c r="L102" s="72"/>
      <c r="M102" s="235"/>
      <c r="N102" s="47"/>
      <c r="O102" s="47"/>
      <c r="P102" s="47"/>
      <c r="Q102" s="47"/>
      <c r="R102" s="47"/>
      <c r="S102" s="47"/>
      <c r="T102" s="95"/>
      <c r="AT102" s="23" t="s">
        <v>175</v>
      </c>
      <c r="AU102" s="23" t="s">
        <v>95</v>
      </c>
    </row>
    <row r="103" spans="2:51" s="11" customFormat="1" ht="13.5">
      <c r="B103" s="236"/>
      <c r="C103" s="237"/>
      <c r="D103" s="233" t="s">
        <v>177</v>
      </c>
      <c r="E103" s="238" t="s">
        <v>84</v>
      </c>
      <c r="F103" s="239" t="s">
        <v>256</v>
      </c>
      <c r="G103" s="237"/>
      <c r="H103" s="240">
        <v>75</v>
      </c>
      <c r="I103" s="241"/>
      <c r="J103" s="237"/>
      <c r="K103" s="237"/>
      <c r="L103" s="242"/>
      <c r="M103" s="243"/>
      <c r="N103" s="244"/>
      <c r="O103" s="244"/>
      <c r="P103" s="244"/>
      <c r="Q103" s="244"/>
      <c r="R103" s="244"/>
      <c r="S103" s="244"/>
      <c r="T103" s="245"/>
      <c r="AT103" s="246" t="s">
        <v>177</v>
      </c>
      <c r="AU103" s="246" t="s">
        <v>95</v>
      </c>
      <c r="AV103" s="11" t="s">
        <v>95</v>
      </c>
      <c r="AW103" s="11" t="s">
        <v>48</v>
      </c>
      <c r="AX103" s="11" t="s">
        <v>25</v>
      </c>
      <c r="AY103" s="246" t="s">
        <v>166</v>
      </c>
    </row>
    <row r="104" spans="2:65" s="1" customFormat="1" ht="25.5" customHeight="1">
      <c r="B104" s="46"/>
      <c r="C104" s="221" t="s">
        <v>213</v>
      </c>
      <c r="D104" s="221" t="s">
        <v>168</v>
      </c>
      <c r="E104" s="222" t="s">
        <v>214</v>
      </c>
      <c r="F104" s="223" t="s">
        <v>215</v>
      </c>
      <c r="G104" s="224" t="s">
        <v>209</v>
      </c>
      <c r="H104" s="225">
        <v>1875</v>
      </c>
      <c r="I104" s="226"/>
      <c r="J104" s="227">
        <f>ROUND(I104*H104,2)</f>
        <v>0</v>
      </c>
      <c r="K104" s="223" t="s">
        <v>172</v>
      </c>
      <c r="L104" s="72"/>
      <c r="M104" s="228" t="s">
        <v>84</v>
      </c>
      <c r="N104" s="229" t="s">
        <v>56</v>
      </c>
      <c r="O104" s="47"/>
      <c r="P104" s="230">
        <f>O104*H104</f>
        <v>0</v>
      </c>
      <c r="Q104" s="230">
        <v>0</v>
      </c>
      <c r="R104" s="230">
        <f>Q104*H104</f>
        <v>0</v>
      </c>
      <c r="S104" s="230">
        <v>0</v>
      </c>
      <c r="T104" s="231">
        <f>S104*H104</f>
        <v>0</v>
      </c>
      <c r="AR104" s="23" t="s">
        <v>173</v>
      </c>
      <c r="AT104" s="23" t="s">
        <v>168</v>
      </c>
      <c r="AU104" s="23" t="s">
        <v>95</v>
      </c>
      <c r="AY104" s="23" t="s">
        <v>166</v>
      </c>
      <c r="BE104" s="232">
        <f>IF(N104="základní",J104,0)</f>
        <v>0</v>
      </c>
      <c r="BF104" s="232">
        <f>IF(N104="snížená",J104,0)</f>
        <v>0</v>
      </c>
      <c r="BG104" s="232">
        <f>IF(N104="zákl. přenesená",J104,0)</f>
        <v>0</v>
      </c>
      <c r="BH104" s="232">
        <f>IF(N104="sníž. přenesená",J104,0)</f>
        <v>0</v>
      </c>
      <c r="BI104" s="232">
        <f>IF(N104="nulová",J104,0)</f>
        <v>0</v>
      </c>
      <c r="BJ104" s="23" t="s">
        <v>25</v>
      </c>
      <c r="BK104" s="232">
        <f>ROUND(I104*H104,2)</f>
        <v>0</v>
      </c>
      <c r="BL104" s="23" t="s">
        <v>173</v>
      </c>
      <c r="BM104" s="23" t="s">
        <v>257</v>
      </c>
    </row>
    <row r="105" spans="2:47" s="1" customFormat="1" ht="13.5">
      <c r="B105" s="46"/>
      <c r="C105" s="74"/>
      <c r="D105" s="233" t="s">
        <v>175</v>
      </c>
      <c r="E105" s="74"/>
      <c r="F105" s="234" t="s">
        <v>211</v>
      </c>
      <c r="G105" s="74"/>
      <c r="H105" s="74"/>
      <c r="I105" s="191"/>
      <c r="J105" s="74"/>
      <c r="K105" s="74"/>
      <c r="L105" s="72"/>
      <c r="M105" s="235"/>
      <c r="N105" s="47"/>
      <c r="O105" s="47"/>
      <c r="P105" s="47"/>
      <c r="Q105" s="47"/>
      <c r="R105" s="47"/>
      <c r="S105" s="47"/>
      <c r="T105" s="95"/>
      <c r="AT105" s="23" t="s">
        <v>175</v>
      </c>
      <c r="AU105" s="23" t="s">
        <v>95</v>
      </c>
    </row>
    <row r="106" spans="2:51" s="11" customFormat="1" ht="13.5">
      <c r="B106" s="236"/>
      <c r="C106" s="237"/>
      <c r="D106" s="233" t="s">
        <v>177</v>
      </c>
      <c r="E106" s="238" t="s">
        <v>84</v>
      </c>
      <c r="F106" s="239" t="s">
        <v>258</v>
      </c>
      <c r="G106" s="237"/>
      <c r="H106" s="240">
        <v>1875</v>
      </c>
      <c r="I106" s="241"/>
      <c r="J106" s="237"/>
      <c r="K106" s="237"/>
      <c r="L106" s="242"/>
      <c r="M106" s="243"/>
      <c r="N106" s="244"/>
      <c r="O106" s="244"/>
      <c r="P106" s="244"/>
      <c r="Q106" s="244"/>
      <c r="R106" s="244"/>
      <c r="S106" s="244"/>
      <c r="T106" s="245"/>
      <c r="AT106" s="246" t="s">
        <v>177</v>
      </c>
      <c r="AU106" s="246" t="s">
        <v>95</v>
      </c>
      <c r="AV106" s="11" t="s">
        <v>95</v>
      </c>
      <c r="AW106" s="11" t="s">
        <v>48</v>
      </c>
      <c r="AX106" s="11" t="s">
        <v>25</v>
      </c>
      <c r="AY106" s="246" t="s">
        <v>166</v>
      </c>
    </row>
    <row r="107" spans="2:65" s="1" customFormat="1" ht="25.5" customHeight="1">
      <c r="B107" s="46"/>
      <c r="C107" s="221" t="s">
        <v>200</v>
      </c>
      <c r="D107" s="221" t="s">
        <v>168</v>
      </c>
      <c r="E107" s="222" t="s">
        <v>218</v>
      </c>
      <c r="F107" s="223" t="s">
        <v>219</v>
      </c>
      <c r="G107" s="224" t="s">
        <v>209</v>
      </c>
      <c r="H107" s="225">
        <v>102</v>
      </c>
      <c r="I107" s="226"/>
      <c r="J107" s="227">
        <f>ROUND(I107*H107,2)</f>
        <v>0</v>
      </c>
      <c r="K107" s="223" t="s">
        <v>172</v>
      </c>
      <c r="L107" s="72"/>
      <c r="M107" s="228" t="s">
        <v>84</v>
      </c>
      <c r="N107" s="229" t="s">
        <v>56</v>
      </c>
      <c r="O107" s="47"/>
      <c r="P107" s="230">
        <f>O107*H107</f>
        <v>0</v>
      </c>
      <c r="Q107" s="230">
        <v>0</v>
      </c>
      <c r="R107" s="230">
        <f>Q107*H107</f>
        <v>0</v>
      </c>
      <c r="S107" s="230">
        <v>0</v>
      </c>
      <c r="T107" s="231">
        <f>S107*H107</f>
        <v>0</v>
      </c>
      <c r="AR107" s="23" t="s">
        <v>173</v>
      </c>
      <c r="AT107" s="23" t="s">
        <v>168</v>
      </c>
      <c r="AU107" s="23" t="s">
        <v>95</v>
      </c>
      <c r="AY107" s="23" t="s">
        <v>166</v>
      </c>
      <c r="BE107" s="232">
        <f>IF(N107="základní",J107,0)</f>
        <v>0</v>
      </c>
      <c r="BF107" s="232">
        <f>IF(N107="snížená",J107,0)</f>
        <v>0</v>
      </c>
      <c r="BG107" s="232">
        <f>IF(N107="zákl. přenesená",J107,0)</f>
        <v>0</v>
      </c>
      <c r="BH107" s="232">
        <f>IF(N107="sníž. přenesená",J107,0)</f>
        <v>0</v>
      </c>
      <c r="BI107" s="232">
        <f>IF(N107="nulová",J107,0)</f>
        <v>0</v>
      </c>
      <c r="BJ107" s="23" t="s">
        <v>25</v>
      </c>
      <c r="BK107" s="232">
        <f>ROUND(I107*H107,2)</f>
        <v>0</v>
      </c>
      <c r="BL107" s="23" t="s">
        <v>173</v>
      </c>
      <c r="BM107" s="23" t="s">
        <v>259</v>
      </c>
    </row>
    <row r="108" spans="2:47" s="1" customFormat="1" ht="13.5">
      <c r="B108" s="46"/>
      <c r="C108" s="74"/>
      <c r="D108" s="233" t="s">
        <v>175</v>
      </c>
      <c r="E108" s="74"/>
      <c r="F108" s="234" t="s">
        <v>221</v>
      </c>
      <c r="G108" s="74"/>
      <c r="H108" s="74"/>
      <c r="I108" s="191"/>
      <c r="J108" s="74"/>
      <c r="K108" s="74"/>
      <c r="L108" s="72"/>
      <c r="M108" s="235"/>
      <c r="N108" s="47"/>
      <c r="O108" s="47"/>
      <c r="P108" s="47"/>
      <c r="Q108" s="47"/>
      <c r="R108" s="47"/>
      <c r="S108" s="47"/>
      <c r="T108" s="95"/>
      <c r="AT108" s="23" t="s">
        <v>175</v>
      </c>
      <c r="AU108" s="23" t="s">
        <v>95</v>
      </c>
    </row>
    <row r="109" spans="2:51" s="11" customFormat="1" ht="13.5">
      <c r="B109" s="236"/>
      <c r="C109" s="237"/>
      <c r="D109" s="233" t="s">
        <v>177</v>
      </c>
      <c r="E109" s="238" t="s">
        <v>84</v>
      </c>
      <c r="F109" s="239" t="s">
        <v>260</v>
      </c>
      <c r="G109" s="237"/>
      <c r="H109" s="240">
        <v>102</v>
      </c>
      <c r="I109" s="241"/>
      <c r="J109" s="237"/>
      <c r="K109" s="237"/>
      <c r="L109" s="242"/>
      <c r="M109" s="243"/>
      <c r="N109" s="244"/>
      <c r="O109" s="244"/>
      <c r="P109" s="244"/>
      <c r="Q109" s="244"/>
      <c r="R109" s="244"/>
      <c r="S109" s="244"/>
      <c r="T109" s="245"/>
      <c r="AT109" s="246" t="s">
        <v>177</v>
      </c>
      <c r="AU109" s="246" t="s">
        <v>95</v>
      </c>
      <c r="AV109" s="11" t="s">
        <v>95</v>
      </c>
      <c r="AW109" s="11" t="s">
        <v>48</v>
      </c>
      <c r="AX109" s="11" t="s">
        <v>25</v>
      </c>
      <c r="AY109" s="246" t="s">
        <v>166</v>
      </c>
    </row>
    <row r="110" spans="2:65" s="1" customFormat="1" ht="38.25" customHeight="1">
      <c r="B110" s="46"/>
      <c r="C110" s="221" t="s">
        <v>223</v>
      </c>
      <c r="D110" s="221" t="s">
        <v>168</v>
      </c>
      <c r="E110" s="222" t="s">
        <v>224</v>
      </c>
      <c r="F110" s="223" t="s">
        <v>225</v>
      </c>
      <c r="G110" s="224" t="s">
        <v>209</v>
      </c>
      <c r="H110" s="225">
        <v>2448</v>
      </c>
      <c r="I110" s="226"/>
      <c r="J110" s="227">
        <f>ROUND(I110*H110,2)</f>
        <v>0</v>
      </c>
      <c r="K110" s="223" t="s">
        <v>172</v>
      </c>
      <c r="L110" s="72"/>
      <c r="M110" s="228" t="s">
        <v>84</v>
      </c>
      <c r="N110" s="229" t="s">
        <v>56</v>
      </c>
      <c r="O110" s="47"/>
      <c r="P110" s="230">
        <f>O110*H110</f>
        <v>0</v>
      </c>
      <c r="Q110" s="230">
        <v>0</v>
      </c>
      <c r="R110" s="230">
        <f>Q110*H110</f>
        <v>0</v>
      </c>
      <c r="S110" s="230">
        <v>0</v>
      </c>
      <c r="T110" s="231">
        <f>S110*H110</f>
        <v>0</v>
      </c>
      <c r="AR110" s="23" t="s">
        <v>173</v>
      </c>
      <c r="AT110" s="23" t="s">
        <v>168</v>
      </c>
      <c r="AU110" s="23" t="s">
        <v>95</v>
      </c>
      <c r="AY110" s="23" t="s">
        <v>166</v>
      </c>
      <c r="BE110" s="232">
        <f>IF(N110="základní",J110,0)</f>
        <v>0</v>
      </c>
      <c r="BF110" s="232">
        <f>IF(N110="snížená",J110,0)</f>
        <v>0</v>
      </c>
      <c r="BG110" s="232">
        <f>IF(N110="zákl. přenesená",J110,0)</f>
        <v>0</v>
      </c>
      <c r="BH110" s="232">
        <f>IF(N110="sníž. přenesená",J110,0)</f>
        <v>0</v>
      </c>
      <c r="BI110" s="232">
        <f>IF(N110="nulová",J110,0)</f>
        <v>0</v>
      </c>
      <c r="BJ110" s="23" t="s">
        <v>25</v>
      </c>
      <c r="BK110" s="232">
        <f>ROUND(I110*H110,2)</f>
        <v>0</v>
      </c>
      <c r="BL110" s="23" t="s">
        <v>173</v>
      </c>
      <c r="BM110" s="23" t="s">
        <v>261</v>
      </c>
    </row>
    <row r="111" spans="2:47" s="1" customFormat="1" ht="13.5">
      <c r="B111" s="46"/>
      <c r="C111" s="74"/>
      <c r="D111" s="233" t="s">
        <v>175</v>
      </c>
      <c r="E111" s="74"/>
      <c r="F111" s="234" t="s">
        <v>221</v>
      </c>
      <c r="G111" s="74"/>
      <c r="H111" s="74"/>
      <c r="I111" s="191"/>
      <c r="J111" s="74"/>
      <c r="K111" s="74"/>
      <c r="L111" s="72"/>
      <c r="M111" s="235"/>
      <c r="N111" s="47"/>
      <c r="O111" s="47"/>
      <c r="P111" s="47"/>
      <c r="Q111" s="47"/>
      <c r="R111" s="47"/>
      <c r="S111" s="47"/>
      <c r="T111" s="95"/>
      <c r="AT111" s="23" t="s">
        <v>175</v>
      </c>
      <c r="AU111" s="23" t="s">
        <v>95</v>
      </c>
    </row>
    <row r="112" spans="2:51" s="11" customFormat="1" ht="13.5">
      <c r="B112" s="236"/>
      <c r="C112" s="237"/>
      <c r="D112" s="233" t="s">
        <v>177</v>
      </c>
      <c r="E112" s="238" t="s">
        <v>84</v>
      </c>
      <c r="F112" s="239" t="s">
        <v>262</v>
      </c>
      <c r="G112" s="237"/>
      <c r="H112" s="240">
        <v>2448</v>
      </c>
      <c r="I112" s="241"/>
      <c r="J112" s="237"/>
      <c r="K112" s="237"/>
      <c r="L112" s="242"/>
      <c r="M112" s="243"/>
      <c r="N112" s="244"/>
      <c r="O112" s="244"/>
      <c r="P112" s="244"/>
      <c r="Q112" s="244"/>
      <c r="R112" s="244"/>
      <c r="S112" s="244"/>
      <c r="T112" s="245"/>
      <c r="AT112" s="246" t="s">
        <v>177</v>
      </c>
      <c r="AU112" s="246" t="s">
        <v>95</v>
      </c>
      <c r="AV112" s="11" t="s">
        <v>95</v>
      </c>
      <c r="AW112" s="11" t="s">
        <v>48</v>
      </c>
      <c r="AX112" s="11" t="s">
        <v>25</v>
      </c>
      <c r="AY112" s="246" t="s">
        <v>166</v>
      </c>
    </row>
    <row r="113" spans="2:65" s="1" customFormat="1" ht="25.5" customHeight="1">
      <c r="B113" s="46"/>
      <c r="C113" s="221" t="s">
        <v>30</v>
      </c>
      <c r="D113" s="221" t="s">
        <v>168</v>
      </c>
      <c r="E113" s="222" t="s">
        <v>228</v>
      </c>
      <c r="F113" s="223" t="s">
        <v>229</v>
      </c>
      <c r="G113" s="224" t="s">
        <v>209</v>
      </c>
      <c r="H113" s="225">
        <v>75</v>
      </c>
      <c r="I113" s="226"/>
      <c r="J113" s="227">
        <f>ROUND(I113*H113,2)</f>
        <v>0</v>
      </c>
      <c r="K113" s="223" t="s">
        <v>172</v>
      </c>
      <c r="L113" s="72"/>
      <c r="M113" s="228" t="s">
        <v>84</v>
      </c>
      <c r="N113" s="229" t="s">
        <v>56</v>
      </c>
      <c r="O113" s="47"/>
      <c r="P113" s="230">
        <f>O113*H113</f>
        <v>0</v>
      </c>
      <c r="Q113" s="230">
        <v>0</v>
      </c>
      <c r="R113" s="230">
        <f>Q113*H113</f>
        <v>0</v>
      </c>
      <c r="S113" s="230">
        <v>0</v>
      </c>
      <c r="T113" s="231">
        <f>S113*H113</f>
        <v>0</v>
      </c>
      <c r="AR113" s="23" t="s">
        <v>173</v>
      </c>
      <c r="AT113" s="23" t="s">
        <v>168</v>
      </c>
      <c r="AU113" s="23" t="s">
        <v>95</v>
      </c>
      <c r="AY113" s="23" t="s">
        <v>166</v>
      </c>
      <c r="BE113" s="232">
        <f>IF(N113="základní",J113,0)</f>
        <v>0</v>
      </c>
      <c r="BF113" s="232">
        <f>IF(N113="snížená",J113,0)</f>
        <v>0</v>
      </c>
      <c r="BG113" s="232">
        <f>IF(N113="zákl. přenesená",J113,0)</f>
        <v>0</v>
      </c>
      <c r="BH113" s="232">
        <f>IF(N113="sníž. přenesená",J113,0)</f>
        <v>0</v>
      </c>
      <c r="BI113" s="232">
        <f>IF(N113="nulová",J113,0)</f>
        <v>0</v>
      </c>
      <c r="BJ113" s="23" t="s">
        <v>25</v>
      </c>
      <c r="BK113" s="232">
        <f>ROUND(I113*H113,2)</f>
        <v>0</v>
      </c>
      <c r="BL113" s="23" t="s">
        <v>173</v>
      </c>
      <c r="BM113" s="23" t="s">
        <v>263</v>
      </c>
    </row>
    <row r="114" spans="2:47" s="1" customFormat="1" ht="13.5">
      <c r="B114" s="46"/>
      <c r="C114" s="74"/>
      <c r="D114" s="233" t="s">
        <v>175</v>
      </c>
      <c r="E114" s="74"/>
      <c r="F114" s="234" t="s">
        <v>231</v>
      </c>
      <c r="G114" s="74"/>
      <c r="H114" s="74"/>
      <c r="I114" s="191"/>
      <c r="J114" s="74"/>
      <c r="K114" s="74"/>
      <c r="L114" s="72"/>
      <c r="M114" s="235"/>
      <c r="N114" s="47"/>
      <c r="O114" s="47"/>
      <c r="P114" s="47"/>
      <c r="Q114" s="47"/>
      <c r="R114" s="47"/>
      <c r="S114" s="47"/>
      <c r="T114" s="95"/>
      <c r="AT114" s="23" t="s">
        <v>175</v>
      </c>
      <c r="AU114" s="23" t="s">
        <v>95</v>
      </c>
    </row>
    <row r="115" spans="2:51" s="11" customFormat="1" ht="13.5">
      <c r="B115" s="236"/>
      <c r="C115" s="237"/>
      <c r="D115" s="233" t="s">
        <v>177</v>
      </c>
      <c r="E115" s="238" t="s">
        <v>84</v>
      </c>
      <c r="F115" s="239" t="s">
        <v>264</v>
      </c>
      <c r="G115" s="237"/>
      <c r="H115" s="240">
        <v>75</v>
      </c>
      <c r="I115" s="241"/>
      <c r="J115" s="237"/>
      <c r="K115" s="237"/>
      <c r="L115" s="242"/>
      <c r="M115" s="243"/>
      <c r="N115" s="244"/>
      <c r="O115" s="244"/>
      <c r="P115" s="244"/>
      <c r="Q115" s="244"/>
      <c r="R115" s="244"/>
      <c r="S115" s="244"/>
      <c r="T115" s="245"/>
      <c r="AT115" s="246" t="s">
        <v>177</v>
      </c>
      <c r="AU115" s="246" t="s">
        <v>95</v>
      </c>
      <c r="AV115" s="11" t="s">
        <v>95</v>
      </c>
      <c r="AW115" s="11" t="s">
        <v>48</v>
      </c>
      <c r="AX115" s="11" t="s">
        <v>25</v>
      </c>
      <c r="AY115" s="246" t="s">
        <v>166</v>
      </c>
    </row>
    <row r="116" spans="2:63" s="10" customFormat="1" ht="29.85" customHeight="1">
      <c r="B116" s="205"/>
      <c r="C116" s="206"/>
      <c r="D116" s="207" t="s">
        <v>85</v>
      </c>
      <c r="E116" s="219" t="s">
        <v>233</v>
      </c>
      <c r="F116" s="219" t="s">
        <v>234</v>
      </c>
      <c r="G116" s="206"/>
      <c r="H116" s="206"/>
      <c r="I116" s="209"/>
      <c r="J116" s="220">
        <f>BK116</f>
        <v>0</v>
      </c>
      <c r="K116" s="206"/>
      <c r="L116" s="211"/>
      <c r="M116" s="212"/>
      <c r="N116" s="213"/>
      <c r="O116" s="213"/>
      <c r="P116" s="214">
        <f>P117</f>
        <v>0</v>
      </c>
      <c r="Q116" s="213"/>
      <c r="R116" s="214">
        <f>R117</f>
        <v>0</v>
      </c>
      <c r="S116" s="213"/>
      <c r="T116" s="215">
        <f>T117</f>
        <v>0</v>
      </c>
      <c r="AR116" s="216" t="s">
        <v>25</v>
      </c>
      <c r="AT116" s="217" t="s">
        <v>85</v>
      </c>
      <c r="AU116" s="217" t="s">
        <v>25</v>
      </c>
      <c r="AY116" s="216" t="s">
        <v>166</v>
      </c>
      <c r="BK116" s="218">
        <f>BK117</f>
        <v>0</v>
      </c>
    </row>
    <row r="117" spans="2:65" s="1" customFormat="1" ht="38.25" customHeight="1">
      <c r="B117" s="46"/>
      <c r="C117" s="221" t="s">
        <v>235</v>
      </c>
      <c r="D117" s="221" t="s">
        <v>168</v>
      </c>
      <c r="E117" s="222" t="s">
        <v>236</v>
      </c>
      <c r="F117" s="223" t="s">
        <v>237</v>
      </c>
      <c r="G117" s="224" t="s">
        <v>209</v>
      </c>
      <c r="H117" s="225">
        <v>25.058</v>
      </c>
      <c r="I117" s="226"/>
      <c r="J117" s="227">
        <f>ROUND(I117*H117,2)</f>
        <v>0</v>
      </c>
      <c r="K117" s="223" t="s">
        <v>172</v>
      </c>
      <c r="L117" s="72"/>
      <c r="M117" s="228" t="s">
        <v>84</v>
      </c>
      <c r="N117" s="257" t="s">
        <v>56</v>
      </c>
      <c r="O117" s="258"/>
      <c r="P117" s="259">
        <f>O117*H117</f>
        <v>0</v>
      </c>
      <c r="Q117" s="259">
        <v>0</v>
      </c>
      <c r="R117" s="259">
        <f>Q117*H117</f>
        <v>0</v>
      </c>
      <c r="S117" s="259">
        <v>0</v>
      </c>
      <c r="T117" s="260">
        <f>S117*H117</f>
        <v>0</v>
      </c>
      <c r="AR117" s="23" t="s">
        <v>173</v>
      </c>
      <c r="AT117" s="23" t="s">
        <v>168</v>
      </c>
      <c r="AU117" s="23" t="s">
        <v>95</v>
      </c>
      <c r="AY117" s="23" t="s">
        <v>166</v>
      </c>
      <c r="BE117" s="232">
        <f>IF(N117="základní",J117,0)</f>
        <v>0</v>
      </c>
      <c r="BF117" s="232">
        <f>IF(N117="snížená",J117,0)</f>
        <v>0</v>
      </c>
      <c r="BG117" s="232">
        <f>IF(N117="zákl. přenesená",J117,0)</f>
        <v>0</v>
      </c>
      <c r="BH117" s="232">
        <f>IF(N117="sníž. přenesená",J117,0)</f>
        <v>0</v>
      </c>
      <c r="BI117" s="232">
        <f>IF(N117="nulová",J117,0)</f>
        <v>0</v>
      </c>
      <c r="BJ117" s="23" t="s">
        <v>25</v>
      </c>
      <c r="BK117" s="232">
        <f>ROUND(I117*H117,2)</f>
        <v>0</v>
      </c>
      <c r="BL117" s="23" t="s">
        <v>173</v>
      </c>
      <c r="BM117" s="23" t="s">
        <v>265</v>
      </c>
    </row>
    <row r="118" spans="2:12" s="1" customFormat="1" ht="6.95" customHeight="1">
      <c r="B118" s="67"/>
      <c r="C118" s="68"/>
      <c r="D118" s="68"/>
      <c r="E118" s="68"/>
      <c r="F118" s="68"/>
      <c r="G118" s="68"/>
      <c r="H118" s="68"/>
      <c r="I118" s="166"/>
      <c r="J118" s="68"/>
      <c r="K118" s="68"/>
      <c r="L118" s="72"/>
    </row>
  </sheetData>
  <sheetProtection password="CC35" sheet="1" objects="1" scenarios="1" formatColumns="0" formatRows="0" autoFilter="0"/>
  <autoFilter ref="C80:K117"/>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26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104</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266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ROUND(J84,2)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ROUND(SUM(BE84:BE267),2)</f>
        <v>0</v>
      </c>
      <c r="G30" s="47"/>
      <c r="H30" s="47"/>
      <c r="I30" s="158">
        <v>0.21</v>
      </c>
      <c r="J30" s="157">
        <f>ROUND(ROUND((SUM(BE84:BE267)),2)*I30,2)</f>
        <v>0</v>
      </c>
      <c r="K30" s="51"/>
    </row>
    <row r="31" spans="2:11" s="1" customFormat="1" ht="14.4" customHeight="1">
      <c r="B31" s="46"/>
      <c r="C31" s="47"/>
      <c r="D31" s="47"/>
      <c r="E31" s="55" t="s">
        <v>57</v>
      </c>
      <c r="F31" s="157">
        <f>ROUND(SUM(BF84:BF267),2)</f>
        <v>0</v>
      </c>
      <c r="G31" s="47"/>
      <c r="H31" s="47"/>
      <c r="I31" s="158">
        <v>0.15</v>
      </c>
      <c r="J31" s="157">
        <f>ROUND(ROUND((SUM(BF84:BF267)),2)*I31,2)</f>
        <v>0</v>
      </c>
      <c r="K31" s="51"/>
    </row>
    <row r="32" spans="2:11" s="1" customFormat="1" ht="14.4" customHeight="1" hidden="1">
      <c r="B32" s="46"/>
      <c r="C32" s="47"/>
      <c r="D32" s="47"/>
      <c r="E32" s="55" t="s">
        <v>58</v>
      </c>
      <c r="F32" s="157">
        <f>ROUND(SUM(BG84:BG267),2)</f>
        <v>0</v>
      </c>
      <c r="G32" s="47"/>
      <c r="H32" s="47"/>
      <c r="I32" s="158">
        <v>0.21</v>
      </c>
      <c r="J32" s="157">
        <v>0</v>
      </c>
      <c r="K32" s="51"/>
    </row>
    <row r="33" spans="2:11" s="1" customFormat="1" ht="14.4" customHeight="1" hidden="1">
      <c r="B33" s="46"/>
      <c r="C33" s="47"/>
      <c r="D33" s="47"/>
      <c r="E33" s="55" t="s">
        <v>59</v>
      </c>
      <c r="F33" s="157">
        <f>ROUND(SUM(BH84:BH267),2)</f>
        <v>0</v>
      </c>
      <c r="G33" s="47"/>
      <c r="H33" s="47"/>
      <c r="I33" s="158">
        <v>0.15</v>
      </c>
      <c r="J33" s="157">
        <v>0</v>
      </c>
      <c r="K33" s="51"/>
    </row>
    <row r="34" spans="2:11" s="1" customFormat="1" ht="14.4" customHeight="1" hidden="1">
      <c r="B34" s="46"/>
      <c r="C34" s="47"/>
      <c r="D34" s="47"/>
      <c r="E34" s="55" t="s">
        <v>60</v>
      </c>
      <c r="F34" s="157">
        <f>ROUND(SUM(BI84:BI267),2)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101 - Úprava komunikace Benešovská (silnice II/106)</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J84</f>
        <v>0</v>
      </c>
      <c r="K56" s="51"/>
      <c r="AU56" s="23" t="s">
        <v>144</v>
      </c>
    </row>
    <row r="57" spans="2:11" s="7" customFormat="1" ht="24.95" customHeight="1">
      <c r="B57" s="177"/>
      <c r="C57" s="178"/>
      <c r="D57" s="179" t="s">
        <v>145</v>
      </c>
      <c r="E57" s="180"/>
      <c r="F57" s="180"/>
      <c r="G57" s="180"/>
      <c r="H57" s="180"/>
      <c r="I57" s="181"/>
      <c r="J57" s="182">
        <f>J85</f>
        <v>0</v>
      </c>
      <c r="K57" s="183"/>
    </row>
    <row r="58" spans="2:11" s="8" customFormat="1" ht="19.9" customHeight="1">
      <c r="B58" s="184"/>
      <c r="C58" s="185"/>
      <c r="D58" s="186" t="s">
        <v>146</v>
      </c>
      <c r="E58" s="187"/>
      <c r="F58" s="187"/>
      <c r="G58" s="187"/>
      <c r="H58" s="187"/>
      <c r="I58" s="188"/>
      <c r="J58" s="189">
        <f>J86</f>
        <v>0</v>
      </c>
      <c r="K58" s="190"/>
    </row>
    <row r="59" spans="2:11" s="8" customFormat="1" ht="19.9" customHeight="1">
      <c r="B59" s="184"/>
      <c r="C59" s="185"/>
      <c r="D59" s="186" t="s">
        <v>267</v>
      </c>
      <c r="E59" s="187"/>
      <c r="F59" s="187"/>
      <c r="G59" s="187"/>
      <c r="H59" s="187"/>
      <c r="I59" s="188"/>
      <c r="J59" s="189">
        <f>J164</f>
        <v>0</v>
      </c>
      <c r="K59" s="190"/>
    </row>
    <row r="60" spans="2:11" s="8" customFormat="1" ht="19.9" customHeight="1">
      <c r="B60" s="184"/>
      <c r="C60" s="185"/>
      <c r="D60" s="186" t="s">
        <v>268</v>
      </c>
      <c r="E60" s="187"/>
      <c r="F60" s="187"/>
      <c r="G60" s="187"/>
      <c r="H60" s="187"/>
      <c r="I60" s="188"/>
      <c r="J60" s="189">
        <f>J183</f>
        <v>0</v>
      </c>
      <c r="K60" s="190"/>
    </row>
    <row r="61" spans="2:11" s="8" customFormat="1" ht="19.9" customHeight="1">
      <c r="B61" s="184"/>
      <c r="C61" s="185"/>
      <c r="D61" s="186" t="s">
        <v>269</v>
      </c>
      <c r="E61" s="187"/>
      <c r="F61" s="187"/>
      <c r="G61" s="187"/>
      <c r="H61" s="187"/>
      <c r="I61" s="188"/>
      <c r="J61" s="189">
        <f>J212</f>
        <v>0</v>
      </c>
      <c r="K61" s="190"/>
    </row>
    <row r="62" spans="2:11" s="8" customFormat="1" ht="19.9" customHeight="1">
      <c r="B62" s="184"/>
      <c r="C62" s="185"/>
      <c r="D62" s="186" t="s">
        <v>270</v>
      </c>
      <c r="E62" s="187"/>
      <c r="F62" s="187"/>
      <c r="G62" s="187"/>
      <c r="H62" s="187"/>
      <c r="I62" s="188"/>
      <c r="J62" s="189">
        <f>J220</f>
        <v>0</v>
      </c>
      <c r="K62" s="190"/>
    </row>
    <row r="63" spans="2:11" s="8" customFormat="1" ht="19.9" customHeight="1">
      <c r="B63" s="184"/>
      <c r="C63" s="185"/>
      <c r="D63" s="186" t="s">
        <v>148</v>
      </c>
      <c r="E63" s="187"/>
      <c r="F63" s="187"/>
      <c r="G63" s="187"/>
      <c r="H63" s="187"/>
      <c r="I63" s="188"/>
      <c r="J63" s="189">
        <f>J250</f>
        <v>0</v>
      </c>
      <c r="K63" s="190"/>
    </row>
    <row r="64" spans="2:11" s="8" customFormat="1" ht="19.9" customHeight="1">
      <c r="B64" s="184"/>
      <c r="C64" s="185"/>
      <c r="D64" s="186" t="s">
        <v>149</v>
      </c>
      <c r="E64" s="187"/>
      <c r="F64" s="187"/>
      <c r="G64" s="187"/>
      <c r="H64" s="187"/>
      <c r="I64" s="188"/>
      <c r="J64" s="189">
        <f>J265</f>
        <v>0</v>
      </c>
      <c r="K64" s="190"/>
    </row>
    <row r="65" spans="2:11" s="1" customFormat="1" ht="21.8" customHeight="1">
      <c r="B65" s="46"/>
      <c r="C65" s="47"/>
      <c r="D65" s="47"/>
      <c r="E65" s="47"/>
      <c r="F65" s="47"/>
      <c r="G65" s="47"/>
      <c r="H65" s="47"/>
      <c r="I65" s="144"/>
      <c r="J65" s="47"/>
      <c r="K65" s="51"/>
    </row>
    <row r="66" spans="2:11" s="1" customFormat="1" ht="6.95" customHeight="1">
      <c r="B66" s="67"/>
      <c r="C66" s="68"/>
      <c r="D66" s="68"/>
      <c r="E66" s="68"/>
      <c r="F66" s="68"/>
      <c r="G66" s="68"/>
      <c r="H66" s="68"/>
      <c r="I66" s="166"/>
      <c r="J66" s="68"/>
      <c r="K66" s="69"/>
    </row>
    <row r="70" spans="2:12" s="1" customFormat="1" ht="6.95" customHeight="1">
      <c r="B70" s="70"/>
      <c r="C70" s="71"/>
      <c r="D70" s="71"/>
      <c r="E70" s="71"/>
      <c r="F70" s="71"/>
      <c r="G70" s="71"/>
      <c r="H70" s="71"/>
      <c r="I70" s="169"/>
      <c r="J70" s="71"/>
      <c r="K70" s="71"/>
      <c r="L70" s="72"/>
    </row>
    <row r="71" spans="2:12" s="1" customFormat="1" ht="36.95" customHeight="1">
      <c r="B71" s="46"/>
      <c r="C71" s="73" t="s">
        <v>150</v>
      </c>
      <c r="D71" s="74"/>
      <c r="E71" s="74"/>
      <c r="F71" s="74"/>
      <c r="G71" s="74"/>
      <c r="H71" s="74"/>
      <c r="I71" s="191"/>
      <c r="J71" s="74"/>
      <c r="K71" s="74"/>
      <c r="L71" s="72"/>
    </row>
    <row r="72" spans="2:12" s="1" customFormat="1" ht="6.95" customHeight="1">
      <c r="B72" s="46"/>
      <c r="C72" s="74"/>
      <c r="D72" s="74"/>
      <c r="E72" s="74"/>
      <c r="F72" s="74"/>
      <c r="G72" s="74"/>
      <c r="H72" s="74"/>
      <c r="I72" s="191"/>
      <c r="J72" s="74"/>
      <c r="K72" s="74"/>
      <c r="L72" s="72"/>
    </row>
    <row r="73" spans="2:12" s="1" customFormat="1" ht="14.4" customHeight="1">
      <c r="B73" s="46"/>
      <c r="C73" s="76" t="s">
        <v>18</v>
      </c>
      <c r="D73" s="74"/>
      <c r="E73" s="74"/>
      <c r="F73" s="74"/>
      <c r="G73" s="74"/>
      <c r="H73" s="74"/>
      <c r="I73" s="191"/>
      <c r="J73" s="74"/>
      <c r="K73" s="74"/>
      <c r="L73" s="72"/>
    </row>
    <row r="74" spans="2:12" s="1" customFormat="1" ht="16.5" customHeight="1">
      <c r="B74" s="46"/>
      <c r="C74" s="74"/>
      <c r="D74" s="74"/>
      <c r="E74" s="192" t="str">
        <f>E7</f>
        <v>II/106 Hradišťko, rekonstrukce silnice</v>
      </c>
      <c r="F74" s="76"/>
      <c r="G74" s="76"/>
      <c r="H74" s="76"/>
      <c r="I74" s="191"/>
      <c r="J74" s="74"/>
      <c r="K74" s="74"/>
      <c r="L74" s="72"/>
    </row>
    <row r="75" spans="2:12" s="1" customFormat="1" ht="14.4" customHeight="1">
      <c r="B75" s="46"/>
      <c r="C75" s="76" t="s">
        <v>138</v>
      </c>
      <c r="D75" s="74"/>
      <c r="E75" s="74"/>
      <c r="F75" s="74"/>
      <c r="G75" s="74"/>
      <c r="H75" s="74"/>
      <c r="I75" s="191"/>
      <c r="J75" s="74"/>
      <c r="K75" s="74"/>
      <c r="L75" s="72"/>
    </row>
    <row r="76" spans="2:12" s="1" customFormat="1" ht="17.25" customHeight="1">
      <c r="B76" s="46"/>
      <c r="C76" s="74"/>
      <c r="D76" s="74"/>
      <c r="E76" s="82" t="str">
        <f>E9</f>
        <v>SO 101 - Úprava komunikace Benešovská (silnice II/106)</v>
      </c>
      <c r="F76" s="74"/>
      <c r="G76" s="74"/>
      <c r="H76" s="74"/>
      <c r="I76" s="191"/>
      <c r="J76" s="74"/>
      <c r="K76" s="74"/>
      <c r="L76" s="72"/>
    </row>
    <row r="77" spans="2:12" s="1" customFormat="1" ht="6.95" customHeight="1">
      <c r="B77" s="46"/>
      <c r="C77" s="74"/>
      <c r="D77" s="74"/>
      <c r="E77" s="74"/>
      <c r="F77" s="74"/>
      <c r="G77" s="74"/>
      <c r="H77" s="74"/>
      <c r="I77" s="191"/>
      <c r="J77" s="74"/>
      <c r="K77" s="74"/>
      <c r="L77" s="72"/>
    </row>
    <row r="78" spans="2:12" s="1" customFormat="1" ht="18" customHeight="1">
      <c r="B78" s="46"/>
      <c r="C78" s="76" t="s">
        <v>26</v>
      </c>
      <c r="D78" s="74"/>
      <c r="E78" s="74"/>
      <c r="F78" s="193" t="str">
        <f>F12</f>
        <v>obec Hradištko</v>
      </c>
      <c r="G78" s="74"/>
      <c r="H78" s="74"/>
      <c r="I78" s="194" t="s">
        <v>28</v>
      </c>
      <c r="J78" s="85" t="str">
        <f>IF(J12="","",J12)</f>
        <v>15.8.2017</v>
      </c>
      <c r="K78" s="74"/>
      <c r="L78" s="72"/>
    </row>
    <row r="79" spans="2:12" s="1" customFormat="1" ht="6.95" customHeight="1">
      <c r="B79" s="46"/>
      <c r="C79" s="74"/>
      <c r="D79" s="74"/>
      <c r="E79" s="74"/>
      <c r="F79" s="74"/>
      <c r="G79" s="74"/>
      <c r="H79" s="74"/>
      <c r="I79" s="191"/>
      <c r="J79" s="74"/>
      <c r="K79" s="74"/>
      <c r="L79" s="72"/>
    </row>
    <row r="80" spans="2:12" s="1" customFormat="1" ht="13.5">
      <c r="B80" s="46"/>
      <c r="C80" s="76" t="s">
        <v>36</v>
      </c>
      <c r="D80" s="74"/>
      <c r="E80" s="74"/>
      <c r="F80" s="193" t="str">
        <f>E15</f>
        <v>Krajská správa a údržba silnic Středočeského kraje</v>
      </c>
      <c r="G80" s="74"/>
      <c r="H80" s="74"/>
      <c r="I80" s="194" t="s">
        <v>44</v>
      </c>
      <c r="J80" s="193" t="str">
        <f>E21</f>
        <v>METROPROJEKT Praha a.s.</v>
      </c>
      <c r="K80" s="74"/>
      <c r="L80" s="72"/>
    </row>
    <row r="81" spans="2:12" s="1" customFormat="1" ht="14.4" customHeight="1">
      <c r="B81" s="46"/>
      <c r="C81" s="76" t="s">
        <v>42</v>
      </c>
      <c r="D81" s="74"/>
      <c r="E81" s="74"/>
      <c r="F81" s="193" t="str">
        <f>IF(E18="","",E18)</f>
        <v/>
      </c>
      <c r="G81" s="74"/>
      <c r="H81" s="74"/>
      <c r="I81" s="191"/>
      <c r="J81" s="74"/>
      <c r="K81" s="74"/>
      <c r="L81" s="72"/>
    </row>
    <row r="82" spans="2:12" s="1" customFormat="1" ht="10.3" customHeight="1">
      <c r="B82" s="46"/>
      <c r="C82" s="74"/>
      <c r="D82" s="74"/>
      <c r="E82" s="74"/>
      <c r="F82" s="74"/>
      <c r="G82" s="74"/>
      <c r="H82" s="74"/>
      <c r="I82" s="191"/>
      <c r="J82" s="74"/>
      <c r="K82" s="74"/>
      <c r="L82" s="72"/>
    </row>
    <row r="83" spans="2:20" s="9" customFormat="1" ht="29.25" customHeight="1">
      <c r="B83" s="195"/>
      <c r="C83" s="196" t="s">
        <v>151</v>
      </c>
      <c r="D83" s="197" t="s">
        <v>70</v>
      </c>
      <c r="E83" s="197" t="s">
        <v>66</v>
      </c>
      <c r="F83" s="197" t="s">
        <v>152</v>
      </c>
      <c r="G83" s="197" t="s">
        <v>153</v>
      </c>
      <c r="H83" s="197" t="s">
        <v>154</v>
      </c>
      <c r="I83" s="198" t="s">
        <v>155</v>
      </c>
      <c r="J83" s="197" t="s">
        <v>142</v>
      </c>
      <c r="K83" s="199" t="s">
        <v>156</v>
      </c>
      <c r="L83" s="200"/>
      <c r="M83" s="102" t="s">
        <v>157</v>
      </c>
      <c r="N83" s="103" t="s">
        <v>55</v>
      </c>
      <c r="O83" s="103" t="s">
        <v>158</v>
      </c>
      <c r="P83" s="103" t="s">
        <v>159</v>
      </c>
      <c r="Q83" s="103" t="s">
        <v>160</v>
      </c>
      <c r="R83" s="103" t="s">
        <v>161</v>
      </c>
      <c r="S83" s="103" t="s">
        <v>162</v>
      </c>
      <c r="T83" s="104" t="s">
        <v>163</v>
      </c>
    </row>
    <row r="84" spans="2:63" s="1" customFormat="1" ht="29.25" customHeight="1">
      <c r="B84" s="46"/>
      <c r="C84" s="108" t="s">
        <v>143</v>
      </c>
      <c r="D84" s="74"/>
      <c r="E84" s="74"/>
      <c r="F84" s="74"/>
      <c r="G84" s="74"/>
      <c r="H84" s="74"/>
      <c r="I84" s="191"/>
      <c r="J84" s="201">
        <f>BK84</f>
        <v>0</v>
      </c>
      <c r="K84" s="74"/>
      <c r="L84" s="72"/>
      <c r="M84" s="105"/>
      <c r="N84" s="106"/>
      <c r="O84" s="106"/>
      <c r="P84" s="202">
        <f>P85</f>
        <v>0</v>
      </c>
      <c r="Q84" s="106"/>
      <c r="R84" s="202">
        <f>R85</f>
        <v>779.585591</v>
      </c>
      <c r="S84" s="106"/>
      <c r="T84" s="203">
        <f>T85</f>
        <v>16382.116</v>
      </c>
      <c r="AT84" s="23" t="s">
        <v>85</v>
      </c>
      <c r="AU84" s="23" t="s">
        <v>144</v>
      </c>
      <c r="BK84" s="204">
        <f>BK85</f>
        <v>0</v>
      </c>
    </row>
    <row r="85" spans="2:63" s="10" customFormat="1" ht="37.4" customHeight="1">
      <c r="B85" s="205"/>
      <c r="C85" s="206"/>
      <c r="D85" s="207" t="s">
        <v>85</v>
      </c>
      <c r="E85" s="208" t="s">
        <v>164</v>
      </c>
      <c r="F85" s="208" t="s">
        <v>165</v>
      </c>
      <c r="G85" s="206"/>
      <c r="H85" s="206"/>
      <c r="I85" s="209"/>
      <c r="J85" s="210">
        <f>BK85</f>
        <v>0</v>
      </c>
      <c r="K85" s="206"/>
      <c r="L85" s="211"/>
      <c r="M85" s="212"/>
      <c r="N85" s="213"/>
      <c r="O85" s="213"/>
      <c r="P85" s="214">
        <f>P86+P164+P183+P212+P220+P250+P265</f>
        <v>0</v>
      </c>
      <c r="Q85" s="213"/>
      <c r="R85" s="214">
        <f>R86+R164+R183+R212+R220+R250+R265</f>
        <v>779.585591</v>
      </c>
      <c r="S85" s="213"/>
      <c r="T85" s="215">
        <f>T86+T164+T183+T212+T220+T250+T265</f>
        <v>16382.116</v>
      </c>
      <c r="AR85" s="216" t="s">
        <v>25</v>
      </c>
      <c r="AT85" s="217" t="s">
        <v>85</v>
      </c>
      <c r="AU85" s="217" t="s">
        <v>86</v>
      </c>
      <c r="AY85" s="216" t="s">
        <v>166</v>
      </c>
      <c r="BK85" s="218">
        <f>BK86+BK164+BK183+BK212+BK220+BK250+BK265</f>
        <v>0</v>
      </c>
    </row>
    <row r="86" spans="2:63" s="10" customFormat="1" ht="19.9" customHeight="1">
      <c r="B86" s="205"/>
      <c r="C86" s="206"/>
      <c r="D86" s="207" t="s">
        <v>85</v>
      </c>
      <c r="E86" s="219" t="s">
        <v>25</v>
      </c>
      <c r="F86" s="219" t="s">
        <v>167</v>
      </c>
      <c r="G86" s="206"/>
      <c r="H86" s="206"/>
      <c r="I86" s="209"/>
      <c r="J86" s="220">
        <f>BK86</f>
        <v>0</v>
      </c>
      <c r="K86" s="206"/>
      <c r="L86" s="211"/>
      <c r="M86" s="212"/>
      <c r="N86" s="213"/>
      <c r="O86" s="213"/>
      <c r="P86" s="214">
        <f>SUM(P87:P163)</f>
        <v>0</v>
      </c>
      <c r="Q86" s="213"/>
      <c r="R86" s="214">
        <f>SUM(R87:R163)</f>
        <v>3.2111810000000003</v>
      </c>
      <c r="S86" s="213"/>
      <c r="T86" s="215">
        <f>SUM(T87:T163)</f>
        <v>16202.55</v>
      </c>
      <c r="AR86" s="216" t="s">
        <v>25</v>
      </c>
      <c r="AT86" s="217" t="s">
        <v>85</v>
      </c>
      <c r="AU86" s="217" t="s">
        <v>25</v>
      </c>
      <c r="AY86" s="216" t="s">
        <v>166</v>
      </c>
      <c r="BK86" s="218">
        <f>SUM(BK87:BK163)</f>
        <v>0</v>
      </c>
    </row>
    <row r="87" spans="2:65" s="1" customFormat="1" ht="51" customHeight="1">
      <c r="B87" s="46"/>
      <c r="C87" s="221" t="s">
        <v>25</v>
      </c>
      <c r="D87" s="221" t="s">
        <v>168</v>
      </c>
      <c r="E87" s="222" t="s">
        <v>271</v>
      </c>
      <c r="F87" s="223" t="s">
        <v>272</v>
      </c>
      <c r="G87" s="224" t="s">
        <v>171</v>
      </c>
      <c r="H87" s="225">
        <v>360</v>
      </c>
      <c r="I87" s="226"/>
      <c r="J87" s="227">
        <f>ROUND(I87*H87,2)</f>
        <v>0</v>
      </c>
      <c r="K87" s="223" t="s">
        <v>172</v>
      </c>
      <c r="L87" s="72"/>
      <c r="M87" s="228" t="s">
        <v>84</v>
      </c>
      <c r="N87" s="229" t="s">
        <v>56</v>
      </c>
      <c r="O87" s="47"/>
      <c r="P87" s="230">
        <f>O87*H87</f>
        <v>0</v>
      </c>
      <c r="Q87" s="230">
        <v>0</v>
      </c>
      <c r="R87" s="230">
        <f>Q87*H87</f>
        <v>0</v>
      </c>
      <c r="S87" s="230">
        <v>0.417</v>
      </c>
      <c r="T87" s="231">
        <f>S87*H87</f>
        <v>150.12</v>
      </c>
      <c r="AR87" s="23" t="s">
        <v>173</v>
      </c>
      <c r="AT87" s="23" t="s">
        <v>168</v>
      </c>
      <c r="AU87" s="23" t="s">
        <v>95</v>
      </c>
      <c r="AY87" s="23" t="s">
        <v>166</v>
      </c>
      <c r="BE87" s="232">
        <f>IF(N87="základní",J87,0)</f>
        <v>0</v>
      </c>
      <c r="BF87" s="232">
        <f>IF(N87="snížená",J87,0)</f>
        <v>0</v>
      </c>
      <c r="BG87" s="232">
        <f>IF(N87="zákl. přenesená",J87,0)</f>
        <v>0</v>
      </c>
      <c r="BH87" s="232">
        <f>IF(N87="sníž. přenesená",J87,0)</f>
        <v>0</v>
      </c>
      <c r="BI87" s="232">
        <f>IF(N87="nulová",J87,0)</f>
        <v>0</v>
      </c>
      <c r="BJ87" s="23" t="s">
        <v>25</v>
      </c>
      <c r="BK87" s="232">
        <f>ROUND(I87*H87,2)</f>
        <v>0</v>
      </c>
      <c r="BL87" s="23" t="s">
        <v>173</v>
      </c>
      <c r="BM87" s="23" t="s">
        <v>273</v>
      </c>
    </row>
    <row r="88" spans="2:47" s="1" customFormat="1" ht="13.5">
      <c r="B88" s="46"/>
      <c r="C88" s="74"/>
      <c r="D88" s="233" t="s">
        <v>175</v>
      </c>
      <c r="E88" s="74"/>
      <c r="F88" s="234" t="s">
        <v>176</v>
      </c>
      <c r="G88" s="74"/>
      <c r="H88" s="74"/>
      <c r="I88" s="191"/>
      <c r="J88" s="74"/>
      <c r="K88" s="74"/>
      <c r="L88" s="72"/>
      <c r="M88" s="235"/>
      <c r="N88" s="47"/>
      <c r="O88" s="47"/>
      <c r="P88" s="47"/>
      <c r="Q88" s="47"/>
      <c r="R88" s="47"/>
      <c r="S88" s="47"/>
      <c r="T88" s="95"/>
      <c r="AT88" s="23" t="s">
        <v>175</v>
      </c>
      <c r="AU88" s="23" t="s">
        <v>95</v>
      </c>
    </row>
    <row r="89" spans="2:51" s="11" customFormat="1" ht="13.5">
      <c r="B89" s="236"/>
      <c r="C89" s="237"/>
      <c r="D89" s="233" t="s">
        <v>177</v>
      </c>
      <c r="E89" s="238" t="s">
        <v>84</v>
      </c>
      <c r="F89" s="239" t="s">
        <v>274</v>
      </c>
      <c r="G89" s="237"/>
      <c r="H89" s="240">
        <v>360</v>
      </c>
      <c r="I89" s="241"/>
      <c r="J89" s="237"/>
      <c r="K89" s="237"/>
      <c r="L89" s="242"/>
      <c r="M89" s="243"/>
      <c r="N89" s="244"/>
      <c r="O89" s="244"/>
      <c r="P89" s="244"/>
      <c r="Q89" s="244"/>
      <c r="R89" s="244"/>
      <c r="S89" s="244"/>
      <c r="T89" s="245"/>
      <c r="AT89" s="246" t="s">
        <v>177</v>
      </c>
      <c r="AU89" s="246" t="s">
        <v>95</v>
      </c>
      <c r="AV89" s="11" t="s">
        <v>95</v>
      </c>
      <c r="AW89" s="11" t="s">
        <v>48</v>
      </c>
      <c r="AX89" s="11" t="s">
        <v>25</v>
      </c>
      <c r="AY89" s="246" t="s">
        <v>166</v>
      </c>
    </row>
    <row r="90" spans="2:65" s="1" customFormat="1" ht="51" customHeight="1">
      <c r="B90" s="46"/>
      <c r="C90" s="221" t="s">
        <v>95</v>
      </c>
      <c r="D90" s="221" t="s">
        <v>168</v>
      </c>
      <c r="E90" s="222" t="s">
        <v>275</v>
      </c>
      <c r="F90" s="223" t="s">
        <v>276</v>
      </c>
      <c r="G90" s="224" t="s">
        <v>171</v>
      </c>
      <c r="H90" s="225">
        <v>11780</v>
      </c>
      <c r="I90" s="226"/>
      <c r="J90" s="227">
        <f>ROUND(I90*H90,2)</f>
        <v>0</v>
      </c>
      <c r="K90" s="223" t="s">
        <v>172</v>
      </c>
      <c r="L90" s="72"/>
      <c r="M90" s="228" t="s">
        <v>84</v>
      </c>
      <c r="N90" s="229" t="s">
        <v>56</v>
      </c>
      <c r="O90" s="47"/>
      <c r="P90" s="230">
        <f>O90*H90</f>
        <v>0</v>
      </c>
      <c r="Q90" s="230">
        <v>0</v>
      </c>
      <c r="R90" s="230">
        <f>Q90*H90</f>
        <v>0</v>
      </c>
      <c r="S90" s="230">
        <v>0.29</v>
      </c>
      <c r="T90" s="231">
        <f>S90*H90</f>
        <v>3416.2</v>
      </c>
      <c r="AR90" s="23" t="s">
        <v>173</v>
      </c>
      <c r="AT90" s="23" t="s">
        <v>168</v>
      </c>
      <c r="AU90" s="23" t="s">
        <v>95</v>
      </c>
      <c r="AY90" s="23" t="s">
        <v>166</v>
      </c>
      <c r="BE90" s="232">
        <f>IF(N90="základní",J90,0)</f>
        <v>0</v>
      </c>
      <c r="BF90" s="232">
        <f>IF(N90="snížená",J90,0)</f>
        <v>0</v>
      </c>
      <c r="BG90" s="232">
        <f>IF(N90="zákl. přenesená",J90,0)</f>
        <v>0</v>
      </c>
      <c r="BH90" s="232">
        <f>IF(N90="sníž. přenesená",J90,0)</f>
        <v>0</v>
      </c>
      <c r="BI90" s="232">
        <f>IF(N90="nulová",J90,0)</f>
        <v>0</v>
      </c>
      <c r="BJ90" s="23" t="s">
        <v>25</v>
      </c>
      <c r="BK90" s="232">
        <f>ROUND(I90*H90,2)</f>
        <v>0</v>
      </c>
      <c r="BL90" s="23" t="s">
        <v>173</v>
      </c>
      <c r="BM90" s="23" t="s">
        <v>277</v>
      </c>
    </row>
    <row r="91" spans="2:47" s="1" customFormat="1" ht="13.5">
      <c r="B91" s="46"/>
      <c r="C91" s="74"/>
      <c r="D91" s="233" t="s">
        <v>175</v>
      </c>
      <c r="E91" s="74"/>
      <c r="F91" s="234" t="s">
        <v>182</v>
      </c>
      <c r="G91" s="74"/>
      <c r="H91" s="74"/>
      <c r="I91" s="191"/>
      <c r="J91" s="74"/>
      <c r="K91" s="74"/>
      <c r="L91" s="72"/>
      <c r="M91" s="235"/>
      <c r="N91" s="47"/>
      <c r="O91" s="47"/>
      <c r="P91" s="47"/>
      <c r="Q91" s="47"/>
      <c r="R91" s="47"/>
      <c r="S91" s="47"/>
      <c r="T91" s="95"/>
      <c r="AT91" s="23" t="s">
        <v>175</v>
      </c>
      <c r="AU91" s="23" t="s">
        <v>95</v>
      </c>
    </row>
    <row r="92" spans="2:51" s="11" customFormat="1" ht="13.5">
      <c r="B92" s="236"/>
      <c r="C92" s="237"/>
      <c r="D92" s="233" t="s">
        <v>177</v>
      </c>
      <c r="E92" s="238" t="s">
        <v>84</v>
      </c>
      <c r="F92" s="239" t="s">
        <v>278</v>
      </c>
      <c r="G92" s="237"/>
      <c r="H92" s="240">
        <v>11780</v>
      </c>
      <c r="I92" s="241"/>
      <c r="J92" s="237"/>
      <c r="K92" s="237"/>
      <c r="L92" s="242"/>
      <c r="M92" s="243"/>
      <c r="N92" s="244"/>
      <c r="O92" s="244"/>
      <c r="P92" s="244"/>
      <c r="Q92" s="244"/>
      <c r="R92" s="244"/>
      <c r="S92" s="244"/>
      <c r="T92" s="245"/>
      <c r="AT92" s="246" t="s">
        <v>177</v>
      </c>
      <c r="AU92" s="246" t="s">
        <v>95</v>
      </c>
      <c r="AV92" s="11" t="s">
        <v>95</v>
      </c>
      <c r="AW92" s="11" t="s">
        <v>48</v>
      </c>
      <c r="AX92" s="11" t="s">
        <v>25</v>
      </c>
      <c r="AY92" s="246" t="s">
        <v>166</v>
      </c>
    </row>
    <row r="93" spans="2:65" s="1" customFormat="1" ht="51" customHeight="1">
      <c r="B93" s="46"/>
      <c r="C93" s="221" t="s">
        <v>185</v>
      </c>
      <c r="D93" s="221" t="s">
        <v>168</v>
      </c>
      <c r="E93" s="222" t="s">
        <v>279</v>
      </c>
      <c r="F93" s="223" t="s">
        <v>280</v>
      </c>
      <c r="G93" s="224" t="s">
        <v>171</v>
      </c>
      <c r="H93" s="225">
        <v>9707</v>
      </c>
      <c r="I93" s="226"/>
      <c r="J93" s="227">
        <f>ROUND(I93*H93,2)</f>
        <v>0</v>
      </c>
      <c r="K93" s="223" t="s">
        <v>172</v>
      </c>
      <c r="L93" s="72"/>
      <c r="M93" s="228" t="s">
        <v>84</v>
      </c>
      <c r="N93" s="229" t="s">
        <v>56</v>
      </c>
      <c r="O93" s="47"/>
      <c r="P93" s="230">
        <f>O93*H93</f>
        <v>0</v>
      </c>
      <c r="Q93" s="230">
        <v>0</v>
      </c>
      <c r="R93" s="230">
        <f>Q93*H93</f>
        <v>0</v>
      </c>
      <c r="S93" s="230">
        <v>0.93</v>
      </c>
      <c r="T93" s="231">
        <f>S93*H93</f>
        <v>9027.51</v>
      </c>
      <c r="AR93" s="23" t="s">
        <v>173</v>
      </c>
      <c r="AT93" s="23" t="s">
        <v>168</v>
      </c>
      <c r="AU93" s="23" t="s">
        <v>95</v>
      </c>
      <c r="AY93" s="23" t="s">
        <v>166</v>
      </c>
      <c r="BE93" s="232">
        <f>IF(N93="základní",J93,0)</f>
        <v>0</v>
      </c>
      <c r="BF93" s="232">
        <f>IF(N93="snížená",J93,0)</f>
        <v>0</v>
      </c>
      <c r="BG93" s="232">
        <f>IF(N93="zákl. přenesená",J93,0)</f>
        <v>0</v>
      </c>
      <c r="BH93" s="232">
        <f>IF(N93="sníž. přenesená",J93,0)</f>
        <v>0</v>
      </c>
      <c r="BI93" s="232">
        <f>IF(N93="nulová",J93,0)</f>
        <v>0</v>
      </c>
      <c r="BJ93" s="23" t="s">
        <v>25</v>
      </c>
      <c r="BK93" s="232">
        <f>ROUND(I93*H93,2)</f>
        <v>0</v>
      </c>
      <c r="BL93" s="23" t="s">
        <v>173</v>
      </c>
      <c r="BM93" s="23" t="s">
        <v>281</v>
      </c>
    </row>
    <row r="94" spans="2:47" s="1" customFormat="1" ht="13.5">
      <c r="B94" s="46"/>
      <c r="C94" s="74"/>
      <c r="D94" s="233" t="s">
        <v>175</v>
      </c>
      <c r="E94" s="74"/>
      <c r="F94" s="234" t="s">
        <v>182</v>
      </c>
      <c r="G94" s="74"/>
      <c r="H94" s="74"/>
      <c r="I94" s="191"/>
      <c r="J94" s="74"/>
      <c r="K94" s="74"/>
      <c r="L94" s="72"/>
      <c r="M94" s="235"/>
      <c r="N94" s="47"/>
      <c r="O94" s="47"/>
      <c r="P94" s="47"/>
      <c r="Q94" s="47"/>
      <c r="R94" s="47"/>
      <c r="S94" s="47"/>
      <c r="T94" s="95"/>
      <c r="AT94" s="23" t="s">
        <v>175</v>
      </c>
      <c r="AU94" s="23" t="s">
        <v>95</v>
      </c>
    </row>
    <row r="95" spans="2:51" s="11" customFormat="1" ht="13.5">
      <c r="B95" s="236"/>
      <c r="C95" s="237"/>
      <c r="D95" s="233" t="s">
        <v>177</v>
      </c>
      <c r="E95" s="238" t="s">
        <v>84</v>
      </c>
      <c r="F95" s="239" t="s">
        <v>282</v>
      </c>
      <c r="G95" s="237"/>
      <c r="H95" s="240">
        <v>9707</v>
      </c>
      <c r="I95" s="241"/>
      <c r="J95" s="237"/>
      <c r="K95" s="237"/>
      <c r="L95" s="242"/>
      <c r="M95" s="243"/>
      <c r="N95" s="244"/>
      <c r="O95" s="244"/>
      <c r="P95" s="244"/>
      <c r="Q95" s="244"/>
      <c r="R95" s="244"/>
      <c r="S95" s="244"/>
      <c r="T95" s="245"/>
      <c r="AT95" s="246" t="s">
        <v>177</v>
      </c>
      <c r="AU95" s="246" t="s">
        <v>95</v>
      </c>
      <c r="AV95" s="11" t="s">
        <v>95</v>
      </c>
      <c r="AW95" s="11" t="s">
        <v>48</v>
      </c>
      <c r="AX95" s="11" t="s">
        <v>25</v>
      </c>
      <c r="AY95" s="246" t="s">
        <v>166</v>
      </c>
    </row>
    <row r="96" spans="2:65" s="1" customFormat="1" ht="38.25" customHeight="1">
      <c r="B96" s="46"/>
      <c r="C96" s="221" t="s">
        <v>173</v>
      </c>
      <c r="D96" s="221" t="s">
        <v>168</v>
      </c>
      <c r="E96" s="222" t="s">
        <v>283</v>
      </c>
      <c r="F96" s="223" t="s">
        <v>284</v>
      </c>
      <c r="G96" s="224" t="s">
        <v>171</v>
      </c>
      <c r="H96" s="225">
        <v>11420</v>
      </c>
      <c r="I96" s="226"/>
      <c r="J96" s="227">
        <f>ROUND(I96*H96,2)</f>
        <v>0</v>
      </c>
      <c r="K96" s="223" t="s">
        <v>172</v>
      </c>
      <c r="L96" s="72"/>
      <c r="M96" s="228" t="s">
        <v>84</v>
      </c>
      <c r="N96" s="229" t="s">
        <v>56</v>
      </c>
      <c r="O96" s="47"/>
      <c r="P96" s="230">
        <f>O96*H96</f>
        <v>0</v>
      </c>
      <c r="Q96" s="230">
        <v>0</v>
      </c>
      <c r="R96" s="230">
        <f>Q96*H96</f>
        <v>0</v>
      </c>
      <c r="S96" s="230">
        <v>0.316</v>
      </c>
      <c r="T96" s="231">
        <f>S96*H96</f>
        <v>3608.7200000000003</v>
      </c>
      <c r="AR96" s="23" t="s">
        <v>173</v>
      </c>
      <c r="AT96" s="23" t="s">
        <v>168</v>
      </c>
      <c r="AU96" s="23" t="s">
        <v>95</v>
      </c>
      <c r="AY96" s="23" t="s">
        <v>166</v>
      </c>
      <c r="BE96" s="232">
        <f>IF(N96="základní",J96,0)</f>
        <v>0</v>
      </c>
      <c r="BF96" s="232">
        <f>IF(N96="snížená",J96,0)</f>
        <v>0</v>
      </c>
      <c r="BG96" s="232">
        <f>IF(N96="zákl. přenesená",J96,0)</f>
        <v>0</v>
      </c>
      <c r="BH96" s="232">
        <f>IF(N96="sníž. přenesená",J96,0)</f>
        <v>0</v>
      </c>
      <c r="BI96" s="232">
        <f>IF(N96="nulová",J96,0)</f>
        <v>0</v>
      </c>
      <c r="BJ96" s="23" t="s">
        <v>25</v>
      </c>
      <c r="BK96" s="232">
        <f>ROUND(I96*H96,2)</f>
        <v>0</v>
      </c>
      <c r="BL96" s="23" t="s">
        <v>173</v>
      </c>
      <c r="BM96" s="23" t="s">
        <v>285</v>
      </c>
    </row>
    <row r="97" spans="2:47" s="1" customFormat="1" ht="13.5">
      <c r="B97" s="46"/>
      <c r="C97" s="74"/>
      <c r="D97" s="233" t="s">
        <v>175</v>
      </c>
      <c r="E97" s="74"/>
      <c r="F97" s="234" t="s">
        <v>182</v>
      </c>
      <c r="G97" s="74"/>
      <c r="H97" s="74"/>
      <c r="I97" s="191"/>
      <c r="J97" s="74"/>
      <c r="K97" s="74"/>
      <c r="L97" s="72"/>
      <c r="M97" s="235"/>
      <c r="N97" s="47"/>
      <c r="O97" s="47"/>
      <c r="P97" s="47"/>
      <c r="Q97" s="47"/>
      <c r="R97" s="47"/>
      <c r="S97" s="47"/>
      <c r="T97" s="95"/>
      <c r="AT97" s="23" t="s">
        <v>175</v>
      </c>
      <c r="AU97" s="23" t="s">
        <v>95</v>
      </c>
    </row>
    <row r="98" spans="2:51" s="11" customFormat="1" ht="13.5">
      <c r="B98" s="236"/>
      <c r="C98" s="237"/>
      <c r="D98" s="233" t="s">
        <v>177</v>
      </c>
      <c r="E98" s="238" t="s">
        <v>84</v>
      </c>
      <c r="F98" s="239" t="s">
        <v>286</v>
      </c>
      <c r="G98" s="237"/>
      <c r="H98" s="240">
        <v>11420</v>
      </c>
      <c r="I98" s="241"/>
      <c r="J98" s="237"/>
      <c r="K98" s="237"/>
      <c r="L98" s="242"/>
      <c r="M98" s="243"/>
      <c r="N98" s="244"/>
      <c r="O98" s="244"/>
      <c r="P98" s="244"/>
      <c r="Q98" s="244"/>
      <c r="R98" s="244"/>
      <c r="S98" s="244"/>
      <c r="T98" s="245"/>
      <c r="AT98" s="246" t="s">
        <v>177</v>
      </c>
      <c r="AU98" s="246" t="s">
        <v>95</v>
      </c>
      <c r="AV98" s="11" t="s">
        <v>95</v>
      </c>
      <c r="AW98" s="11" t="s">
        <v>48</v>
      </c>
      <c r="AX98" s="11" t="s">
        <v>25</v>
      </c>
      <c r="AY98" s="246" t="s">
        <v>166</v>
      </c>
    </row>
    <row r="99" spans="2:65" s="1" customFormat="1" ht="38.25" customHeight="1">
      <c r="B99" s="46"/>
      <c r="C99" s="221" t="s">
        <v>183</v>
      </c>
      <c r="D99" s="221" t="s">
        <v>168</v>
      </c>
      <c r="E99" s="222" t="s">
        <v>287</v>
      </c>
      <c r="F99" s="223" t="s">
        <v>288</v>
      </c>
      <c r="G99" s="224" t="s">
        <v>289</v>
      </c>
      <c r="H99" s="225">
        <v>493.8</v>
      </c>
      <c r="I99" s="226"/>
      <c r="J99" s="227">
        <f>ROUND(I99*H99,2)</f>
        <v>0</v>
      </c>
      <c r="K99" s="223" t="s">
        <v>172</v>
      </c>
      <c r="L99" s="72"/>
      <c r="M99" s="228" t="s">
        <v>84</v>
      </c>
      <c r="N99" s="229" t="s">
        <v>56</v>
      </c>
      <c r="O99" s="47"/>
      <c r="P99" s="230">
        <f>O99*H99</f>
        <v>0</v>
      </c>
      <c r="Q99" s="230">
        <v>0</v>
      </c>
      <c r="R99" s="230">
        <f>Q99*H99</f>
        <v>0</v>
      </c>
      <c r="S99" s="230">
        <v>0</v>
      </c>
      <c r="T99" s="231">
        <f>S99*H99</f>
        <v>0</v>
      </c>
      <c r="AR99" s="23" t="s">
        <v>173</v>
      </c>
      <c r="AT99" s="23" t="s">
        <v>168</v>
      </c>
      <c r="AU99" s="23" t="s">
        <v>95</v>
      </c>
      <c r="AY99" s="23" t="s">
        <v>166</v>
      </c>
      <c r="BE99" s="232">
        <f>IF(N99="základní",J99,0)</f>
        <v>0</v>
      </c>
      <c r="BF99" s="232">
        <f>IF(N99="snížená",J99,0)</f>
        <v>0</v>
      </c>
      <c r="BG99" s="232">
        <f>IF(N99="zákl. přenesená",J99,0)</f>
        <v>0</v>
      </c>
      <c r="BH99" s="232">
        <f>IF(N99="sníž. přenesená",J99,0)</f>
        <v>0</v>
      </c>
      <c r="BI99" s="232">
        <f>IF(N99="nulová",J99,0)</f>
        <v>0</v>
      </c>
      <c r="BJ99" s="23" t="s">
        <v>25</v>
      </c>
      <c r="BK99" s="232">
        <f>ROUND(I99*H99,2)</f>
        <v>0</v>
      </c>
      <c r="BL99" s="23" t="s">
        <v>173</v>
      </c>
      <c r="BM99" s="23" t="s">
        <v>290</v>
      </c>
    </row>
    <row r="100" spans="2:47" s="1" customFormat="1" ht="13.5">
      <c r="B100" s="46"/>
      <c r="C100" s="74"/>
      <c r="D100" s="233" t="s">
        <v>175</v>
      </c>
      <c r="E100" s="74"/>
      <c r="F100" s="234" t="s">
        <v>291</v>
      </c>
      <c r="G100" s="74"/>
      <c r="H100" s="74"/>
      <c r="I100" s="191"/>
      <c r="J100" s="74"/>
      <c r="K100" s="74"/>
      <c r="L100" s="72"/>
      <c r="M100" s="235"/>
      <c r="N100" s="47"/>
      <c r="O100" s="47"/>
      <c r="P100" s="47"/>
      <c r="Q100" s="47"/>
      <c r="R100" s="47"/>
      <c r="S100" s="47"/>
      <c r="T100" s="95"/>
      <c r="AT100" s="23" t="s">
        <v>175</v>
      </c>
      <c r="AU100" s="23" t="s">
        <v>95</v>
      </c>
    </row>
    <row r="101" spans="2:51" s="11" customFormat="1" ht="13.5">
      <c r="B101" s="236"/>
      <c r="C101" s="237"/>
      <c r="D101" s="233" t="s">
        <v>177</v>
      </c>
      <c r="E101" s="238" t="s">
        <v>84</v>
      </c>
      <c r="F101" s="239" t="s">
        <v>292</v>
      </c>
      <c r="G101" s="237"/>
      <c r="H101" s="240">
        <v>493.8</v>
      </c>
      <c r="I101" s="241"/>
      <c r="J101" s="237"/>
      <c r="K101" s="237"/>
      <c r="L101" s="242"/>
      <c r="M101" s="243"/>
      <c r="N101" s="244"/>
      <c r="O101" s="244"/>
      <c r="P101" s="244"/>
      <c r="Q101" s="244"/>
      <c r="R101" s="244"/>
      <c r="S101" s="244"/>
      <c r="T101" s="245"/>
      <c r="AT101" s="246" t="s">
        <v>177</v>
      </c>
      <c r="AU101" s="246" t="s">
        <v>95</v>
      </c>
      <c r="AV101" s="11" t="s">
        <v>95</v>
      </c>
      <c r="AW101" s="11" t="s">
        <v>48</v>
      </c>
      <c r="AX101" s="11" t="s">
        <v>25</v>
      </c>
      <c r="AY101" s="246" t="s">
        <v>166</v>
      </c>
    </row>
    <row r="102" spans="2:65" s="1" customFormat="1" ht="38.25" customHeight="1">
      <c r="B102" s="46"/>
      <c r="C102" s="221" t="s">
        <v>206</v>
      </c>
      <c r="D102" s="221" t="s">
        <v>168</v>
      </c>
      <c r="E102" s="222" t="s">
        <v>293</v>
      </c>
      <c r="F102" s="223" t="s">
        <v>294</v>
      </c>
      <c r="G102" s="224" t="s">
        <v>289</v>
      </c>
      <c r="H102" s="225">
        <v>925</v>
      </c>
      <c r="I102" s="226"/>
      <c r="J102" s="227">
        <f>ROUND(I102*H102,2)</f>
        <v>0</v>
      </c>
      <c r="K102" s="223" t="s">
        <v>172</v>
      </c>
      <c r="L102" s="72"/>
      <c r="M102" s="228" t="s">
        <v>84</v>
      </c>
      <c r="N102" s="229" t="s">
        <v>56</v>
      </c>
      <c r="O102" s="47"/>
      <c r="P102" s="230">
        <f>O102*H102</f>
        <v>0</v>
      </c>
      <c r="Q102" s="230">
        <v>0</v>
      </c>
      <c r="R102" s="230">
        <f>Q102*H102</f>
        <v>0</v>
      </c>
      <c r="S102" s="230">
        <v>0</v>
      </c>
      <c r="T102" s="231">
        <f>S102*H102</f>
        <v>0</v>
      </c>
      <c r="AR102" s="23" t="s">
        <v>173</v>
      </c>
      <c r="AT102" s="23" t="s">
        <v>168</v>
      </c>
      <c r="AU102" s="23" t="s">
        <v>95</v>
      </c>
      <c r="AY102" s="23" t="s">
        <v>166</v>
      </c>
      <c r="BE102" s="232">
        <f>IF(N102="základní",J102,0)</f>
        <v>0</v>
      </c>
      <c r="BF102" s="232">
        <f>IF(N102="snížená",J102,0)</f>
        <v>0</v>
      </c>
      <c r="BG102" s="232">
        <f>IF(N102="zákl. přenesená",J102,0)</f>
        <v>0</v>
      </c>
      <c r="BH102" s="232">
        <f>IF(N102="sníž. přenesená",J102,0)</f>
        <v>0</v>
      </c>
      <c r="BI102" s="232">
        <f>IF(N102="nulová",J102,0)</f>
        <v>0</v>
      </c>
      <c r="BJ102" s="23" t="s">
        <v>25</v>
      </c>
      <c r="BK102" s="232">
        <f>ROUND(I102*H102,2)</f>
        <v>0</v>
      </c>
      <c r="BL102" s="23" t="s">
        <v>173</v>
      </c>
      <c r="BM102" s="23" t="s">
        <v>295</v>
      </c>
    </row>
    <row r="103" spans="2:47" s="1" customFormat="1" ht="13.5">
      <c r="B103" s="46"/>
      <c r="C103" s="74"/>
      <c r="D103" s="233" t="s">
        <v>175</v>
      </c>
      <c r="E103" s="74"/>
      <c r="F103" s="234" t="s">
        <v>296</v>
      </c>
      <c r="G103" s="74"/>
      <c r="H103" s="74"/>
      <c r="I103" s="191"/>
      <c r="J103" s="74"/>
      <c r="K103" s="74"/>
      <c r="L103" s="72"/>
      <c r="M103" s="235"/>
      <c r="N103" s="47"/>
      <c r="O103" s="47"/>
      <c r="P103" s="47"/>
      <c r="Q103" s="47"/>
      <c r="R103" s="47"/>
      <c r="S103" s="47"/>
      <c r="T103" s="95"/>
      <c r="AT103" s="23" t="s">
        <v>175</v>
      </c>
      <c r="AU103" s="23" t="s">
        <v>95</v>
      </c>
    </row>
    <row r="104" spans="2:51" s="11" customFormat="1" ht="13.5">
      <c r="B104" s="236"/>
      <c r="C104" s="237"/>
      <c r="D104" s="233" t="s">
        <v>177</v>
      </c>
      <c r="E104" s="238" t="s">
        <v>84</v>
      </c>
      <c r="F104" s="239" t="s">
        <v>297</v>
      </c>
      <c r="G104" s="237"/>
      <c r="H104" s="240">
        <v>855</v>
      </c>
      <c r="I104" s="241"/>
      <c r="J104" s="237"/>
      <c r="K104" s="237"/>
      <c r="L104" s="242"/>
      <c r="M104" s="243"/>
      <c r="N104" s="244"/>
      <c r="O104" s="244"/>
      <c r="P104" s="244"/>
      <c r="Q104" s="244"/>
      <c r="R104" s="244"/>
      <c r="S104" s="244"/>
      <c r="T104" s="245"/>
      <c r="AT104" s="246" t="s">
        <v>177</v>
      </c>
      <c r="AU104" s="246" t="s">
        <v>95</v>
      </c>
      <c r="AV104" s="11" t="s">
        <v>95</v>
      </c>
      <c r="AW104" s="11" t="s">
        <v>48</v>
      </c>
      <c r="AX104" s="11" t="s">
        <v>86</v>
      </c>
      <c r="AY104" s="246" t="s">
        <v>166</v>
      </c>
    </row>
    <row r="105" spans="2:51" s="11" customFormat="1" ht="13.5">
      <c r="B105" s="236"/>
      <c r="C105" s="237"/>
      <c r="D105" s="233" t="s">
        <v>177</v>
      </c>
      <c r="E105" s="238" t="s">
        <v>84</v>
      </c>
      <c r="F105" s="239" t="s">
        <v>298</v>
      </c>
      <c r="G105" s="237"/>
      <c r="H105" s="240">
        <v>70</v>
      </c>
      <c r="I105" s="241"/>
      <c r="J105" s="237"/>
      <c r="K105" s="237"/>
      <c r="L105" s="242"/>
      <c r="M105" s="243"/>
      <c r="N105" s="244"/>
      <c r="O105" s="244"/>
      <c r="P105" s="244"/>
      <c r="Q105" s="244"/>
      <c r="R105" s="244"/>
      <c r="S105" s="244"/>
      <c r="T105" s="245"/>
      <c r="AT105" s="246" t="s">
        <v>177</v>
      </c>
      <c r="AU105" s="246" t="s">
        <v>95</v>
      </c>
      <c r="AV105" s="11" t="s">
        <v>95</v>
      </c>
      <c r="AW105" s="11" t="s">
        <v>48</v>
      </c>
      <c r="AX105" s="11" t="s">
        <v>86</v>
      </c>
      <c r="AY105" s="246" t="s">
        <v>166</v>
      </c>
    </row>
    <row r="106" spans="2:51" s="13" customFormat="1" ht="13.5">
      <c r="B106" s="271"/>
      <c r="C106" s="272"/>
      <c r="D106" s="233" t="s">
        <v>177</v>
      </c>
      <c r="E106" s="273" t="s">
        <v>84</v>
      </c>
      <c r="F106" s="274" t="s">
        <v>299</v>
      </c>
      <c r="G106" s="272"/>
      <c r="H106" s="275">
        <v>925</v>
      </c>
      <c r="I106" s="276"/>
      <c r="J106" s="272"/>
      <c r="K106" s="272"/>
      <c r="L106" s="277"/>
      <c r="M106" s="278"/>
      <c r="N106" s="279"/>
      <c r="O106" s="279"/>
      <c r="P106" s="279"/>
      <c r="Q106" s="279"/>
      <c r="R106" s="279"/>
      <c r="S106" s="279"/>
      <c r="T106" s="280"/>
      <c r="AT106" s="281" t="s">
        <v>177</v>
      </c>
      <c r="AU106" s="281" t="s">
        <v>95</v>
      </c>
      <c r="AV106" s="13" t="s">
        <v>173</v>
      </c>
      <c r="AW106" s="13" t="s">
        <v>48</v>
      </c>
      <c r="AX106" s="13" t="s">
        <v>25</v>
      </c>
      <c r="AY106" s="281" t="s">
        <v>166</v>
      </c>
    </row>
    <row r="107" spans="2:65" s="1" customFormat="1" ht="25.5" customHeight="1">
      <c r="B107" s="46"/>
      <c r="C107" s="221" t="s">
        <v>213</v>
      </c>
      <c r="D107" s="221" t="s">
        <v>168</v>
      </c>
      <c r="E107" s="222" t="s">
        <v>300</v>
      </c>
      <c r="F107" s="223" t="s">
        <v>301</v>
      </c>
      <c r="G107" s="224" t="s">
        <v>289</v>
      </c>
      <c r="H107" s="225">
        <v>568.75</v>
      </c>
      <c r="I107" s="226"/>
      <c r="J107" s="227">
        <f>ROUND(I107*H107,2)</f>
        <v>0</v>
      </c>
      <c r="K107" s="223" t="s">
        <v>172</v>
      </c>
      <c r="L107" s="72"/>
      <c r="M107" s="228" t="s">
        <v>84</v>
      </c>
      <c r="N107" s="229" t="s">
        <v>56</v>
      </c>
      <c r="O107" s="47"/>
      <c r="P107" s="230">
        <f>O107*H107</f>
        <v>0</v>
      </c>
      <c r="Q107" s="230">
        <v>0</v>
      </c>
      <c r="R107" s="230">
        <f>Q107*H107</f>
        <v>0</v>
      </c>
      <c r="S107" s="230">
        <v>0</v>
      </c>
      <c r="T107" s="231">
        <f>S107*H107</f>
        <v>0</v>
      </c>
      <c r="AR107" s="23" t="s">
        <v>173</v>
      </c>
      <c r="AT107" s="23" t="s">
        <v>168</v>
      </c>
      <c r="AU107" s="23" t="s">
        <v>95</v>
      </c>
      <c r="AY107" s="23" t="s">
        <v>166</v>
      </c>
      <c r="BE107" s="232">
        <f>IF(N107="základní",J107,0)</f>
        <v>0</v>
      </c>
      <c r="BF107" s="232">
        <f>IF(N107="snížená",J107,0)</f>
        <v>0</v>
      </c>
      <c r="BG107" s="232">
        <f>IF(N107="zákl. přenesená",J107,0)</f>
        <v>0</v>
      </c>
      <c r="BH107" s="232">
        <f>IF(N107="sníž. přenesená",J107,0)</f>
        <v>0</v>
      </c>
      <c r="BI107" s="232">
        <f>IF(N107="nulová",J107,0)</f>
        <v>0</v>
      </c>
      <c r="BJ107" s="23" t="s">
        <v>25</v>
      </c>
      <c r="BK107" s="232">
        <f>ROUND(I107*H107,2)</f>
        <v>0</v>
      </c>
      <c r="BL107" s="23" t="s">
        <v>173</v>
      </c>
      <c r="BM107" s="23" t="s">
        <v>302</v>
      </c>
    </row>
    <row r="108" spans="2:47" s="1" customFormat="1" ht="13.5">
      <c r="B108" s="46"/>
      <c r="C108" s="74"/>
      <c r="D108" s="233" t="s">
        <v>175</v>
      </c>
      <c r="E108" s="74"/>
      <c r="F108" s="234" t="s">
        <v>303</v>
      </c>
      <c r="G108" s="74"/>
      <c r="H108" s="74"/>
      <c r="I108" s="191"/>
      <c r="J108" s="74"/>
      <c r="K108" s="74"/>
      <c r="L108" s="72"/>
      <c r="M108" s="235"/>
      <c r="N108" s="47"/>
      <c r="O108" s="47"/>
      <c r="P108" s="47"/>
      <c r="Q108" s="47"/>
      <c r="R108" s="47"/>
      <c r="S108" s="47"/>
      <c r="T108" s="95"/>
      <c r="AT108" s="23" t="s">
        <v>175</v>
      </c>
      <c r="AU108" s="23" t="s">
        <v>95</v>
      </c>
    </row>
    <row r="109" spans="2:51" s="11" customFormat="1" ht="13.5">
      <c r="B109" s="236"/>
      <c r="C109" s="237"/>
      <c r="D109" s="233" t="s">
        <v>177</v>
      </c>
      <c r="E109" s="238" t="s">
        <v>84</v>
      </c>
      <c r="F109" s="239" t="s">
        <v>304</v>
      </c>
      <c r="G109" s="237"/>
      <c r="H109" s="240">
        <v>346.25</v>
      </c>
      <c r="I109" s="241"/>
      <c r="J109" s="237"/>
      <c r="K109" s="237"/>
      <c r="L109" s="242"/>
      <c r="M109" s="243"/>
      <c r="N109" s="244"/>
      <c r="O109" s="244"/>
      <c r="P109" s="244"/>
      <c r="Q109" s="244"/>
      <c r="R109" s="244"/>
      <c r="S109" s="244"/>
      <c r="T109" s="245"/>
      <c r="AT109" s="246" t="s">
        <v>177</v>
      </c>
      <c r="AU109" s="246" t="s">
        <v>95</v>
      </c>
      <c r="AV109" s="11" t="s">
        <v>95</v>
      </c>
      <c r="AW109" s="11" t="s">
        <v>48</v>
      </c>
      <c r="AX109" s="11" t="s">
        <v>86</v>
      </c>
      <c r="AY109" s="246" t="s">
        <v>166</v>
      </c>
    </row>
    <row r="110" spans="2:51" s="11" customFormat="1" ht="13.5">
      <c r="B110" s="236"/>
      <c r="C110" s="237"/>
      <c r="D110" s="233" t="s">
        <v>177</v>
      </c>
      <c r="E110" s="238" t="s">
        <v>84</v>
      </c>
      <c r="F110" s="239" t="s">
        <v>305</v>
      </c>
      <c r="G110" s="237"/>
      <c r="H110" s="240">
        <v>222.5</v>
      </c>
      <c r="I110" s="241"/>
      <c r="J110" s="237"/>
      <c r="K110" s="237"/>
      <c r="L110" s="242"/>
      <c r="M110" s="243"/>
      <c r="N110" s="244"/>
      <c r="O110" s="244"/>
      <c r="P110" s="244"/>
      <c r="Q110" s="244"/>
      <c r="R110" s="244"/>
      <c r="S110" s="244"/>
      <c r="T110" s="245"/>
      <c r="AT110" s="246" t="s">
        <v>177</v>
      </c>
      <c r="AU110" s="246" t="s">
        <v>95</v>
      </c>
      <c r="AV110" s="11" t="s">
        <v>95</v>
      </c>
      <c r="AW110" s="11" t="s">
        <v>48</v>
      </c>
      <c r="AX110" s="11" t="s">
        <v>86</v>
      </c>
      <c r="AY110" s="246" t="s">
        <v>166</v>
      </c>
    </row>
    <row r="111" spans="2:51" s="13" customFormat="1" ht="13.5">
      <c r="B111" s="271"/>
      <c r="C111" s="272"/>
      <c r="D111" s="233" t="s">
        <v>177</v>
      </c>
      <c r="E111" s="273" t="s">
        <v>84</v>
      </c>
      <c r="F111" s="274" t="s">
        <v>299</v>
      </c>
      <c r="G111" s="272"/>
      <c r="H111" s="275">
        <v>568.75</v>
      </c>
      <c r="I111" s="276"/>
      <c r="J111" s="272"/>
      <c r="K111" s="272"/>
      <c r="L111" s="277"/>
      <c r="M111" s="278"/>
      <c r="N111" s="279"/>
      <c r="O111" s="279"/>
      <c r="P111" s="279"/>
      <c r="Q111" s="279"/>
      <c r="R111" s="279"/>
      <c r="S111" s="279"/>
      <c r="T111" s="280"/>
      <c r="AT111" s="281" t="s">
        <v>177</v>
      </c>
      <c r="AU111" s="281" t="s">
        <v>95</v>
      </c>
      <c r="AV111" s="13" t="s">
        <v>173</v>
      </c>
      <c r="AW111" s="13" t="s">
        <v>48</v>
      </c>
      <c r="AX111" s="13" t="s">
        <v>25</v>
      </c>
      <c r="AY111" s="281" t="s">
        <v>166</v>
      </c>
    </row>
    <row r="112" spans="2:65" s="1" customFormat="1" ht="38.25" customHeight="1">
      <c r="B112" s="46"/>
      <c r="C112" s="221" t="s">
        <v>200</v>
      </c>
      <c r="D112" s="221" t="s">
        <v>168</v>
      </c>
      <c r="E112" s="222" t="s">
        <v>306</v>
      </c>
      <c r="F112" s="223" t="s">
        <v>307</v>
      </c>
      <c r="G112" s="224" t="s">
        <v>289</v>
      </c>
      <c r="H112" s="225">
        <v>5282.6</v>
      </c>
      <c r="I112" s="226"/>
      <c r="J112" s="227">
        <f>ROUND(I112*H112,2)</f>
        <v>0</v>
      </c>
      <c r="K112" s="223" t="s">
        <v>172</v>
      </c>
      <c r="L112" s="72"/>
      <c r="M112" s="228" t="s">
        <v>84</v>
      </c>
      <c r="N112" s="229" t="s">
        <v>56</v>
      </c>
      <c r="O112" s="47"/>
      <c r="P112" s="230">
        <f>O112*H112</f>
        <v>0</v>
      </c>
      <c r="Q112" s="230">
        <v>0</v>
      </c>
      <c r="R112" s="230">
        <f>Q112*H112</f>
        <v>0</v>
      </c>
      <c r="S112" s="230">
        <v>0</v>
      </c>
      <c r="T112" s="231">
        <f>S112*H112</f>
        <v>0</v>
      </c>
      <c r="AR112" s="23" t="s">
        <v>173</v>
      </c>
      <c r="AT112" s="23" t="s">
        <v>168</v>
      </c>
      <c r="AU112" s="23" t="s">
        <v>95</v>
      </c>
      <c r="AY112" s="23" t="s">
        <v>166</v>
      </c>
      <c r="BE112" s="232">
        <f>IF(N112="základní",J112,0)</f>
        <v>0</v>
      </c>
      <c r="BF112" s="232">
        <f>IF(N112="snížená",J112,0)</f>
        <v>0</v>
      </c>
      <c r="BG112" s="232">
        <f>IF(N112="zákl. přenesená",J112,0)</f>
        <v>0</v>
      </c>
      <c r="BH112" s="232">
        <f>IF(N112="sníž. přenesená",J112,0)</f>
        <v>0</v>
      </c>
      <c r="BI112" s="232">
        <f>IF(N112="nulová",J112,0)</f>
        <v>0</v>
      </c>
      <c r="BJ112" s="23" t="s">
        <v>25</v>
      </c>
      <c r="BK112" s="232">
        <f>ROUND(I112*H112,2)</f>
        <v>0</v>
      </c>
      <c r="BL112" s="23" t="s">
        <v>173</v>
      </c>
      <c r="BM112" s="23" t="s">
        <v>308</v>
      </c>
    </row>
    <row r="113" spans="2:47" s="1" customFormat="1" ht="13.5">
      <c r="B113" s="46"/>
      <c r="C113" s="74"/>
      <c r="D113" s="233" t="s">
        <v>175</v>
      </c>
      <c r="E113" s="74"/>
      <c r="F113" s="234" t="s">
        <v>309</v>
      </c>
      <c r="G113" s="74"/>
      <c r="H113" s="74"/>
      <c r="I113" s="191"/>
      <c r="J113" s="74"/>
      <c r="K113" s="74"/>
      <c r="L113" s="72"/>
      <c r="M113" s="235"/>
      <c r="N113" s="47"/>
      <c r="O113" s="47"/>
      <c r="P113" s="47"/>
      <c r="Q113" s="47"/>
      <c r="R113" s="47"/>
      <c r="S113" s="47"/>
      <c r="T113" s="95"/>
      <c r="AT113" s="23" t="s">
        <v>175</v>
      </c>
      <c r="AU113" s="23" t="s">
        <v>95</v>
      </c>
    </row>
    <row r="114" spans="2:51" s="11" customFormat="1" ht="13.5">
      <c r="B114" s="236"/>
      <c r="C114" s="237"/>
      <c r="D114" s="233" t="s">
        <v>177</v>
      </c>
      <c r="E114" s="238" t="s">
        <v>84</v>
      </c>
      <c r="F114" s="239" t="s">
        <v>310</v>
      </c>
      <c r="G114" s="237"/>
      <c r="H114" s="240">
        <v>987.6</v>
      </c>
      <c r="I114" s="241"/>
      <c r="J114" s="237"/>
      <c r="K114" s="237"/>
      <c r="L114" s="242"/>
      <c r="M114" s="243"/>
      <c r="N114" s="244"/>
      <c r="O114" s="244"/>
      <c r="P114" s="244"/>
      <c r="Q114" s="244"/>
      <c r="R114" s="244"/>
      <c r="S114" s="244"/>
      <c r="T114" s="245"/>
      <c r="AT114" s="246" t="s">
        <v>177</v>
      </c>
      <c r="AU114" s="246" t="s">
        <v>95</v>
      </c>
      <c r="AV114" s="11" t="s">
        <v>95</v>
      </c>
      <c r="AW114" s="11" t="s">
        <v>48</v>
      </c>
      <c r="AX114" s="11" t="s">
        <v>86</v>
      </c>
      <c r="AY114" s="246" t="s">
        <v>166</v>
      </c>
    </row>
    <row r="115" spans="2:51" s="11" customFormat="1" ht="13.5">
      <c r="B115" s="236"/>
      <c r="C115" s="237"/>
      <c r="D115" s="233" t="s">
        <v>177</v>
      </c>
      <c r="E115" s="238" t="s">
        <v>84</v>
      </c>
      <c r="F115" s="239" t="s">
        <v>311</v>
      </c>
      <c r="G115" s="237"/>
      <c r="H115" s="240">
        <v>1493.75</v>
      </c>
      <c r="I115" s="241"/>
      <c r="J115" s="237"/>
      <c r="K115" s="237"/>
      <c r="L115" s="242"/>
      <c r="M115" s="243"/>
      <c r="N115" s="244"/>
      <c r="O115" s="244"/>
      <c r="P115" s="244"/>
      <c r="Q115" s="244"/>
      <c r="R115" s="244"/>
      <c r="S115" s="244"/>
      <c r="T115" s="245"/>
      <c r="AT115" s="246" t="s">
        <v>177</v>
      </c>
      <c r="AU115" s="246" t="s">
        <v>95</v>
      </c>
      <c r="AV115" s="11" t="s">
        <v>95</v>
      </c>
      <c r="AW115" s="11" t="s">
        <v>48</v>
      </c>
      <c r="AX115" s="11" t="s">
        <v>86</v>
      </c>
      <c r="AY115" s="246" t="s">
        <v>166</v>
      </c>
    </row>
    <row r="116" spans="2:51" s="11" customFormat="1" ht="13.5">
      <c r="B116" s="236"/>
      <c r="C116" s="237"/>
      <c r="D116" s="233" t="s">
        <v>177</v>
      </c>
      <c r="E116" s="238" t="s">
        <v>84</v>
      </c>
      <c r="F116" s="239" t="s">
        <v>312</v>
      </c>
      <c r="G116" s="237"/>
      <c r="H116" s="240">
        <v>2801.25</v>
      </c>
      <c r="I116" s="241"/>
      <c r="J116" s="237"/>
      <c r="K116" s="237"/>
      <c r="L116" s="242"/>
      <c r="M116" s="243"/>
      <c r="N116" s="244"/>
      <c r="O116" s="244"/>
      <c r="P116" s="244"/>
      <c r="Q116" s="244"/>
      <c r="R116" s="244"/>
      <c r="S116" s="244"/>
      <c r="T116" s="245"/>
      <c r="AT116" s="246" t="s">
        <v>177</v>
      </c>
      <c r="AU116" s="246" t="s">
        <v>95</v>
      </c>
      <c r="AV116" s="11" t="s">
        <v>95</v>
      </c>
      <c r="AW116" s="11" t="s">
        <v>48</v>
      </c>
      <c r="AX116" s="11" t="s">
        <v>86</v>
      </c>
      <c r="AY116" s="246" t="s">
        <v>166</v>
      </c>
    </row>
    <row r="117" spans="2:51" s="13" customFormat="1" ht="13.5">
      <c r="B117" s="271"/>
      <c r="C117" s="272"/>
      <c r="D117" s="233" t="s">
        <v>177</v>
      </c>
      <c r="E117" s="273" t="s">
        <v>84</v>
      </c>
      <c r="F117" s="274" t="s">
        <v>299</v>
      </c>
      <c r="G117" s="272"/>
      <c r="H117" s="275">
        <v>5282.6</v>
      </c>
      <c r="I117" s="276"/>
      <c r="J117" s="272"/>
      <c r="K117" s="272"/>
      <c r="L117" s="277"/>
      <c r="M117" s="278"/>
      <c r="N117" s="279"/>
      <c r="O117" s="279"/>
      <c r="P117" s="279"/>
      <c r="Q117" s="279"/>
      <c r="R117" s="279"/>
      <c r="S117" s="279"/>
      <c r="T117" s="280"/>
      <c r="AT117" s="281" t="s">
        <v>177</v>
      </c>
      <c r="AU117" s="281" t="s">
        <v>95</v>
      </c>
      <c r="AV117" s="13" t="s">
        <v>173</v>
      </c>
      <c r="AW117" s="13" t="s">
        <v>48</v>
      </c>
      <c r="AX117" s="13" t="s">
        <v>25</v>
      </c>
      <c r="AY117" s="281" t="s">
        <v>166</v>
      </c>
    </row>
    <row r="118" spans="2:65" s="1" customFormat="1" ht="38.25" customHeight="1">
      <c r="B118" s="46"/>
      <c r="C118" s="221" t="s">
        <v>223</v>
      </c>
      <c r="D118" s="221" t="s">
        <v>168</v>
      </c>
      <c r="E118" s="222" t="s">
        <v>313</v>
      </c>
      <c r="F118" s="223" t="s">
        <v>314</v>
      </c>
      <c r="G118" s="224" t="s">
        <v>289</v>
      </c>
      <c r="H118" s="225">
        <v>746.875</v>
      </c>
      <c r="I118" s="226"/>
      <c r="J118" s="227">
        <f>ROUND(I118*H118,2)</f>
        <v>0</v>
      </c>
      <c r="K118" s="223" t="s">
        <v>172</v>
      </c>
      <c r="L118" s="72"/>
      <c r="M118" s="228" t="s">
        <v>84</v>
      </c>
      <c r="N118" s="229" t="s">
        <v>56</v>
      </c>
      <c r="O118" s="47"/>
      <c r="P118" s="230">
        <f>O118*H118</f>
        <v>0</v>
      </c>
      <c r="Q118" s="230">
        <v>0</v>
      </c>
      <c r="R118" s="230">
        <f>Q118*H118</f>
        <v>0</v>
      </c>
      <c r="S118" s="230">
        <v>0</v>
      </c>
      <c r="T118" s="231">
        <f>S118*H118</f>
        <v>0</v>
      </c>
      <c r="AR118" s="23" t="s">
        <v>173</v>
      </c>
      <c r="AT118" s="23" t="s">
        <v>168</v>
      </c>
      <c r="AU118" s="23" t="s">
        <v>95</v>
      </c>
      <c r="AY118" s="23" t="s">
        <v>166</v>
      </c>
      <c r="BE118" s="232">
        <f>IF(N118="základní",J118,0)</f>
        <v>0</v>
      </c>
      <c r="BF118" s="232">
        <f>IF(N118="snížená",J118,0)</f>
        <v>0</v>
      </c>
      <c r="BG118" s="232">
        <f>IF(N118="zákl. přenesená",J118,0)</f>
        <v>0</v>
      </c>
      <c r="BH118" s="232">
        <f>IF(N118="sníž. přenesená",J118,0)</f>
        <v>0</v>
      </c>
      <c r="BI118" s="232">
        <f>IF(N118="nulová",J118,0)</f>
        <v>0</v>
      </c>
      <c r="BJ118" s="23" t="s">
        <v>25</v>
      </c>
      <c r="BK118" s="232">
        <f>ROUND(I118*H118,2)</f>
        <v>0</v>
      </c>
      <c r="BL118" s="23" t="s">
        <v>173</v>
      </c>
      <c r="BM118" s="23" t="s">
        <v>315</v>
      </c>
    </row>
    <row r="119" spans="2:47" s="1" customFormat="1" ht="13.5">
      <c r="B119" s="46"/>
      <c r="C119" s="74"/>
      <c r="D119" s="233" t="s">
        <v>175</v>
      </c>
      <c r="E119" s="74"/>
      <c r="F119" s="234" t="s">
        <v>309</v>
      </c>
      <c r="G119" s="74"/>
      <c r="H119" s="74"/>
      <c r="I119" s="191"/>
      <c r="J119" s="74"/>
      <c r="K119" s="74"/>
      <c r="L119" s="72"/>
      <c r="M119" s="235"/>
      <c r="N119" s="47"/>
      <c r="O119" s="47"/>
      <c r="P119" s="47"/>
      <c r="Q119" s="47"/>
      <c r="R119" s="47"/>
      <c r="S119" s="47"/>
      <c r="T119" s="95"/>
      <c r="AT119" s="23" t="s">
        <v>175</v>
      </c>
      <c r="AU119" s="23" t="s">
        <v>95</v>
      </c>
    </row>
    <row r="120" spans="2:51" s="11" customFormat="1" ht="13.5">
      <c r="B120" s="236"/>
      <c r="C120" s="237"/>
      <c r="D120" s="233" t="s">
        <v>177</v>
      </c>
      <c r="E120" s="238" t="s">
        <v>84</v>
      </c>
      <c r="F120" s="239" t="s">
        <v>316</v>
      </c>
      <c r="G120" s="237"/>
      <c r="H120" s="240">
        <v>746.875</v>
      </c>
      <c r="I120" s="241"/>
      <c r="J120" s="237"/>
      <c r="K120" s="237"/>
      <c r="L120" s="242"/>
      <c r="M120" s="243"/>
      <c r="N120" s="244"/>
      <c r="O120" s="244"/>
      <c r="P120" s="244"/>
      <c r="Q120" s="244"/>
      <c r="R120" s="244"/>
      <c r="S120" s="244"/>
      <c r="T120" s="245"/>
      <c r="AT120" s="246" t="s">
        <v>177</v>
      </c>
      <c r="AU120" s="246" t="s">
        <v>95</v>
      </c>
      <c r="AV120" s="11" t="s">
        <v>95</v>
      </c>
      <c r="AW120" s="11" t="s">
        <v>48</v>
      </c>
      <c r="AX120" s="11" t="s">
        <v>86</v>
      </c>
      <c r="AY120" s="246" t="s">
        <v>166</v>
      </c>
    </row>
    <row r="121" spans="2:51" s="13" customFormat="1" ht="13.5">
      <c r="B121" s="271"/>
      <c r="C121" s="272"/>
      <c r="D121" s="233" t="s">
        <v>177</v>
      </c>
      <c r="E121" s="273" t="s">
        <v>84</v>
      </c>
      <c r="F121" s="274" t="s">
        <v>299</v>
      </c>
      <c r="G121" s="272"/>
      <c r="H121" s="275">
        <v>746.875</v>
      </c>
      <c r="I121" s="276"/>
      <c r="J121" s="272"/>
      <c r="K121" s="272"/>
      <c r="L121" s="277"/>
      <c r="M121" s="278"/>
      <c r="N121" s="279"/>
      <c r="O121" s="279"/>
      <c r="P121" s="279"/>
      <c r="Q121" s="279"/>
      <c r="R121" s="279"/>
      <c r="S121" s="279"/>
      <c r="T121" s="280"/>
      <c r="AT121" s="281" t="s">
        <v>177</v>
      </c>
      <c r="AU121" s="281" t="s">
        <v>95</v>
      </c>
      <c r="AV121" s="13" t="s">
        <v>173</v>
      </c>
      <c r="AW121" s="13" t="s">
        <v>48</v>
      </c>
      <c r="AX121" s="13" t="s">
        <v>25</v>
      </c>
      <c r="AY121" s="281" t="s">
        <v>166</v>
      </c>
    </row>
    <row r="122" spans="2:65" s="1" customFormat="1" ht="51" customHeight="1">
      <c r="B122" s="46"/>
      <c r="C122" s="221" t="s">
        <v>30</v>
      </c>
      <c r="D122" s="221" t="s">
        <v>168</v>
      </c>
      <c r="E122" s="222" t="s">
        <v>317</v>
      </c>
      <c r="F122" s="223" t="s">
        <v>318</v>
      </c>
      <c r="G122" s="224" t="s">
        <v>289</v>
      </c>
      <c r="H122" s="225">
        <v>18671.875</v>
      </c>
      <c r="I122" s="226"/>
      <c r="J122" s="227">
        <f>ROUND(I122*H122,2)</f>
        <v>0</v>
      </c>
      <c r="K122" s="223" t="s">
        <v>172</v>
      </c>
      <c r="L122" s="72"/>
      <c r="M122" s="228" t="s">
        <v>84</v>
      </c>
      <c r="N122" s="229" t="s">
        <v>56</v>
      </c>
      <c r="O122" s="47"/>
      <c r="P122" s="230">
        <f>O122*H122</f>
        <v>0</v>
      </c>
      <c r="Q122" s="230">
        <v>0</v>
      </c>
      <c r="R122" s="230">
        <f>Q122*H122</f>
        <v>0</v>
      </c>
      <c r="S122" s="230">
        <v>0</v>
      </c>
      <c r="T122" s="231">
        <f>S122*H122</f>
        <v>0</v>
      </c>
      <c r="AR122" s="23" t="s">
        <v>173</v>
      </c>
      <c r="AT122" s="23" t="s">
        <v>168</v>
      </c>
      <c r="AU122" s="23" t="s">
        <v>95</v>
      </c>
      <c r="AY122" s="23" t="s">
        <v>166</v>
      </c>
      <c r="BE122" s="232">
        <f>IF(N122="základní",J122,0)</f>
        <v>0</v>
      </c>
      <c r="BF122" s="232">
        <f>IF(N122="snížená",J122,0)</f>
        <v>0</v>
      </c>
      <c r="BG122" s="232">
        <f>IF(N122="zákl. přenesená",J122,0)</f>
        <v>0</v>
      </c>
      <c r="BH122" s="232">
        <f>IF(N122="sníž. přenesená",J122,0)</f>
        <v>0</v>
      </c>
      <c r="BI122" s="232">
        <f>IF(N122="nulová",J122,0)</f>
        <v>0</v>
      </c>
      <c r="BJ122" s="23" t="s">
        <v>25</v>
      </c>
      <c r="BK122" s="232">
        <f>ROUND(I122*H122,2)</f>
        <v>0</v>
      </c>
      <c r="BL122" s="23" t="s">
        <v>173</v>
      </c>
      <c r="BM122" s="23" t="s">
        <v>319</v>
      </c>
    </row>
    <row r="123" spans="2:47" s="1" customFormat="1" ht="13.5">
      <c r="B123" s="46"/>
      <c r="C123" s="74"/>
      <c r="D123" s="233" t="s">
        <v>175</v>
      </c>
      <c r="E123" s="74"/>
      <c r="F123" s="234" t="s">
        <v>309</v>
      </c>
      <c r="G123" s="74"/>
      <c r="H123" s="74"/>
      <c r="I123" s="191"/>
      <c r="J123" s="74"/>
      <c r="K123" s="74"/>
      <c r="L123" s="72"/>
      <c r="M123" s="235"/>
      <c r="N123" s="47"/>
      <c r="O123" s="47"/>
      <c r="P123" s="47"/>
      <c r="Q123" s="47"/>
      <c r="R123" s="47"/>
      <c r="S123" s="47"/>
      <c r="T123" s="95"/>
      <c r="AT123" s="23" t="s">
        <v>175</v>
      </c>
      <c r="AU123" s="23" t="s">
        <v>95</v>
      </c>
    </row>
    <row r="124" spans="2:51" s="12" customFormat="1" ht="13.5">
      <c r="B124" s="261"/>
      <c r="C124" s="262"/>
      <c r="D124" s="233" t="s">
        <v>177</v>
      </c>
      <c r="E124" s="263" t="s">
        <v>84</v>
      </c>
      <c r="F124" s="264" t="s">
        <v>320</v>
      </c>
      <c r="G124" s="262"/>
      <c r="H124" s="263" t="s">
        <v>84</v>
      </c>
      <c r="I124" s="265"/>
      <c r="J124" s="262"/>
      <c r="K124" s="262"/>
      <c r="L124" s="266"/>
      <c r="M124" s="267"/>
      <c r="N124" s="268"/>
      <c r="O124" s="268"/>
      <c r="P124" s="268"/>
      <c r="Q124" s="268"/>
      <c r="R124" s="268"/>
      <c r="S124" s="268"/>
      <c r="T124" s="269"/>
      <c r="AT124" s="270" t="s">
        <v>177</v>
      </c>
      <c r="AU124" s="270" t="s">
        <v>95</v>
      </c>
      <c r="AV124" s="12" t="s">
        <v>25</v>
      </c>
      <c r="AW124" s="12" t="s">
        <v>48</v>
      </c>
      <c r="AX124" s="12" t="s">
        <v>86</v>
      </c>
      <c r="AY124" s="270" t="s">
        <v>166</v>
      </c>
    </row>
    <row r="125" spans="2:51" s="11" customFormat="1" ht="13.5">
      <c r="B125" s="236"/>
      <c r="C125" s="237"/>
      <c r="D125" s="233" t="s">
        <v>177</v>
      </c>
      <c r="E125" s="238" t="s">
        <v>84</v>
      </c>
      <c r="F125" s="239" t="s">
        <v>321</v>
      </c>
      <c r="G125" s="237"/>
      <c r="H125" s="240">
        <v>18671.875</v>
      </c>
      <c r="I125" s="241"/>
      <c r="J125" s="237"/>
      <c r="K125" s="237"/>
      <c r="L125" s="242"/>
      <c r="M125" s="243"/>
      <c r="N125" s="244"/>
      <c r="O125" s="244"/>
      <c r="P125" s="244"/>
      <c r="Q125" s="244"/>
      <c r="R125" s="244"/>
      <c r="S125" s="244"/>
      <c r="T125" s="245"/>
      <c r="AT125" s="246" t="s">
        <v>177</v>
      </c>
      <c r="AU125" s="246" t="s">
        <v>95</v>
      </c>
      <c r="AV125" s="11" t="s">
        <v>95</v>
      </c>
      <c r="AW125" s="11" t="s">
        <v>48</v>
      </c>
      <c r="AX125" s="11" t="s">
        <v>25</v>
      </c>
      <c r="AY125" s="246" t="s">
        <v>166</v>
      </c>
    </row>
    <row r="126" spans="2:65" s="1" customFormat="1" ht="25.5" customHeight="1">
      <c r="B126" s="46"/>
      <c r="C126" s="221" t="s">
        <v>235</v>
      </c>
      <c r="D126" s="221" t="s">
        <v>168</v>
      </c>
      <c r="E126" s="222" t="s">
        <v>322</v>
      </c>
      <c r="F126" s="223" t="s">
        <v>323</v>
      </c>
      <c r="G126" s="224" t="s">
        <v>289</v>
      </c>
      <c r="H126" s="225">
        <v>4788.8</v>
      </c>
      <c r="I126" s="226"/>
      <c r="J126" s="227">
        <f>ROUND(I126*H126,2)</f>
        <v>0</v>
      </c>
      <c r="K126" s="223" t="s">
        <v>172</v>
      </c>
      <c r="L126" s="72"/>
      <c r="M126" s="228" t="s">
        <v>84</v>
      </c>
      <c r="N126" s="229" t="s">
        <v>56</v>
      </c>
      <c r="O126" s="47"/>
      <c r="P126" s="230">
        <f>O126*H126</f>
        <v>0</v>
      </c>
      <c r="Q126" s="230">
        <v>0</v>
      </c>
      <c r="R126" s="230">
        <f>Q126*H126</f>
        <v>0</v>
      </c>
      <c r="S126" s="230">
        <v>0</v>
      </c>
      <c r="T126" s="231">
        <f>S126*H126</f>
        <v>0</v>
      </c>
      <c r="AR126" s="23" t="s">
        <v>173</v>
      </c>
      <c r="AT126" s="23" t="s">
        <v>168</v>
      </c>
      <c r="AU126" s="23" t="s">
        <v>95</v>
      </c>
      <c r="AY126" s="23" t="s">
        <v>166</v>
      </c>
      <c r="BE126" s="232">
        <f>IF(N126="základní",J126,0)</f>
        <v>0</v>
      </c>
      <c r="BF126" s="232">
        <f>IF(N126="snížená",J126,0)</f>
        <v>0</v>
      </c>
      <c r="BG126" s="232">
        <f>IF(N126="zákl. přenesená",J126,0)</f>
        <v>0</v>
      </c>
      <c r="BH126" s="232">
        <f>IF(N126="sníž. přenesená",J126,0)</f>
        <v>0</v>
      </c>
      <c r="BI126" s="232">
        <f>IF(N126="nulová",J126,0)</f>
        <v>0</v>
      </c>
      <c r="BJ126" s="23" t="s">
        <v>25</v>
      </c>
      <c r="BK126" s="232">
        <f>ROUND(I126*H126,2)</f>
        <v>0</v>
      </c>
      <c r="BL126" s="23" t="s">
        <v>173</v>
      </c>
      <c r="BM126" s="23" t="s">
        <v>324</v>
      </c>
    </row>
    <row r="127" spans="2:47" s="1" customFormat="1" ht="13.5">
      <c r="B127" s="46"/>
      <c r="C127" s="74"/>
      <c r="D127" s="233" t="s">
        <v>175</v>
      </c>
      <c r="E127" s="74"/>
      <c r="F127" s="234" t="s">
        <v>325</v>
      </c>
      <c r="G127" s="74"/>
      <c r="H127" s="74"/>
      <c r="I127" s="191"/>
      <c r="J127" s="74"/>
      <c r="K127" s="74"/>
      <c r="L127" s="72"/>
      <c r="M127" s="235"/>
      <c r="N127" s="47"/>
      <c r="O127" s="47"/>
      <c r="P127" s="47"/>
      <c r="Q127" s="47"/>
      <c r="R127" s="47"/>
      <c r="S127" s="47"/>
      <c r="T127" s="95"/>
      <c r="AT127" s="23" t="s">
        <v>175</v>
      </c>
      <c r="AU127" s="23" t="s">
        <v>95</v>
      </c>
    </row>
    <row r="128" spans="2:51" s="11" customFormat="1" ht="13.5">
      <c r="B128" s="236"/>
      <c r="C128" s="237"/>
      <c r="D128" s="233" t="s">
        <v>177</v>
      </c>
      <c r="E128" s="238" t="s">
        <v>84</v>
      </c>
      <c r="F128" s="239" t="s">
        <v>326</v>
      </c>
      <c r="G128" s="237"/>
      <c r="H128" s="240">
        <v>4295</v>
      </c>
      <c r="I128" s="241"/>
      <c r="J128" s="237"/>
      <c r="K128" s="237"/>
      <c r="L128" s="242"/>
      <c r="M128" s="243"/>
      <c r="N128" s="244"/>
      <c r="O128" s="244"/>
      <c r="P128" s="244"/>
      <c r="Q128" s="244"/>
      <c r="R128" s="244"/>
      <c r="S128" s="244"/>
      <c r="T128" s="245"/>
      <c r="AT128" s="246" t="s">
        <v>177</v>
      </c>
      <c r="AU128" s="246" t="s">
        <v>95</v>
      </c>
      <c r="AV128" s="11" t="s">
        <v>95</v>
      </c>
      <c r="AW128" s="11" t="s">
        <v>48</v>
      </c>
      <c r="AX128" s="11" t="s">
        <v>86</v>
      </c>
      <c r="AY128" s="246" t="s">
        <v>166</v>
      </c>
    </row>
    <row r="129" spans="2:51" s="11" customFormat="1" ht="13.5">
      <c r="B129" s="236"/>
      <c r="C129" s="237"/>
      <c r="D129" s="233" t="s">
        <v>177</v>
      </c>
      <c r="E129" s="238" t="s">
        <v>84</v>
      </c>
      <c r="F129" s="239" t="s">
        <v>327</v>
      </c>
      <c r="G129" s="237"/>
      <c r="H129" s="240">
        <v>493.8</v>
      </c>
      <c r="I129" s="241"/>
      <c r="J129" s="237"/>
      <c r="K129" s="237"/>
      <c r="L129" s="242"/>
      <c r="M129" s="243"/>
      <c r="N129" s="244"/>
      <c r="O129" s="244"/>
      <c r="P129" s="244"/>
      <c r="Q129" s="244"/>
      <c r="R129" s="244"/>
      <c r="S129" s="244"/>
      <c r="T129" s="245"/>
      <c r="AT129" s="246" t="s">
        <v>177</v>
      </c>
      <c r="AU129" s="246" t="s">
        <v>95</v>
      </c>
      <c r="AV129" s="11" t="s">
        <v>95</v>
      </c>
      <c r="AW129" s="11" t="s">
        <v>48</v>
      </c>
      <c r="AX129" s="11" t="s">
        <v>86</v>
      </c>
      <c r="AY129" s="246" t="s">
        <v>166</v>
      </c>
    </row>
    <row r="130" spans="2:51" s="13" customFormat="1" ht="13.5">
      <c r="B130" s="271"/>
      <c r="C130" s="272"/>
      <c r="D130" s="233" t="s">
        <v>177</v>
      </c>
      <c r="E130" s="273" t="s">
        <v>84</v>
      </c>
      <c r="F130" s="274" t="s">
        <v>299</v>
      </c>
      <c r="G130" s="272"/>
      <c r="H130" s="275">
        <v>4788.8</v>
      </c>
      <c r="I130" s="276"/>
      <c r="J130" s="272"/>
      <c r="K130" s="272"/>
      <c r="L130" s="277"/>
      <c r="M130" s="278"/>
      <c r="N130" s="279"/>
      <c r="O130" s="279"/>
      <c r="P130" s="279"/>
      <c r="Q130" s="279"/>
      <c r="R130" s="279"/>
      <c r="S130" s="279"/>
      <c r="T130" s="280"/>
      <c r="AT130" s="281" t="s">
        <v>177</v>
      </c>
      <c r="AU130" s="281" t="s">
        <v>95</v>
      </c>
      <c r="AV130" s="13" t="s">
        <v>173</v>
      </c>
      <c r="AW130" s="13" t="s">
        <v>48</v>
      </c>
      <c r="AX130" s="13" t="s">
        <v>25</v>
      </c>
      <c r="AY130" s="281" t="s">
        <v>166</v>
      </c>
    </row>
    <row r="131" spans="2:65" s="1" customFormat="1" ht="51" customHeight="1">
      <c r="B131" s="46"/>
      <c r="C131" s="221" t="s">
        <v>328</v>
      </c>
      <c r="D131" s="221" t="s">
        <v>168</v>
      </c>
      <c r="E131" s="222" t="s">
        <v>329</v>
      </c>
      <c r="F131" s="223" t="s">
        <v>330</v>
      </c>
      <c r="G131" s="224" t="s">
        <v>289</v>
      </c>
      <c r="H131" s="225">
        <v>4295</v>
      </c>
      <c r="I131" s="226"/>
      <c r="J131" s="227">
        <f>ROUND(I131*H131,2)</f>
        <v>0</v>
      </c>
      <c r="K131" s="223" t="s">
        <v>172</v>
      </c>
      <c r="L131" s="72"/>
      <c r="M131" s="228" t="s">
        <v>84</v>
      </c>
      <c r="N131" s="229" t="s">
        <v>56</v>
      </c>
      <c r="O131" s="47"/>
      <c r="P131" s="230">
        <f>O131*H131</f>
        <v>0</v>
      </c>
      <c r="Q131" s="230">
        <v>0</v>
      </c>
      <c r="R131" s="230">
        <f>Q131*H131</f>
        <v>0</v>
      </c>
      <c r="S131" s="230">
        <v>0</v>
      </c>
      <c r="T131" s="231">
        <f>S131*H131</f>
        <v>0</v>
      </c>
      <c r="AR131" s="23" t="s">
        <v>173</v>
      </c>
      <c r="AT131" s="23" t="s">
        <v>168</v>
      </c>
      <c r="AU131" s="23" t="s">
        <v>95</v>
      </c>
      <c r="AY131" s="23" t="s">
        <v>166</v>
      </c>
      <c r="BE131" s="232">
        <f>IF(N131="základní",J131,0)</f>
        <v>0</v>
      </c>
      <c r="BF131" s="232">
        <f>IF(N131="snížená",J131,0)</f>
        <v>0</v>
      </c>
      <c r="BG131" s="232">
        <f>IF(N131="zákl. přenesená",J131,0)</f>
        <v>0</v>
      </c>
      <c r="BH131" s="232">
        <f>IF(N131="sníž. přenesená",J131,0)</f>
        <v>0</v>
      </c>
      <c r="BI131" s="232">
        <f>IF(N131="nulová",J131,0)</f>
        <v>0</v>
      </c>
      <c r="BJ131" s="23" t="s">
        <v>25</v>
      </c>
      <c r="BK131" s="232">
        <f>ROUND(I131*H131,2)</f>
        <v>0</v>
      </c>
      <c r="BL131" s="23" t="s">
        <v>173</v>
      </c>
      <c r="BM131" s="23" t="s">
        <v>331</v>
      </c>
    </row>
    <row r="132" spans="2:47" s="1" customFormat="1" ht="13.5">
      <c r="B132" s="46"/>
      <c r="C132" s="74"/>
      <c r="D132" s="233" t="s">
        <v>175</v>
      </c>
      <c r="E132" s="74"/>
      <c r="F132" s="234" t="s">
        <v>332</v>
      </c>
      <c r="G132" s="74"/>
      <c r="H132" s="74"/>
      <c r="I132" s="191"/>
      <c r="J132" s="74"/>
      <c r="K132" s="74"/>
      <c r="L132" s="72"/>
      <c r="M132" s="235"/>
      <c r="N132" s="47"/>
      <c r="O132" s="47"/>
      <c r="P132" s="47"/>
      <c r="Q132" s="47"/>
      <c r="R132" s="47"/>
      <c r="S132" s="47"/>
      <c r="T132" s="95"/>
      <c r="AT132" s="23" t="s">
        <v>175</v>
      </c>
      <c r="AU132" s="23" t="s">
        <v>95</v>
      </c>
    </row>
    <row r="133" spans="2:47" s="1" customFormat="1" ht="13.5">
      <c r="B133" s="46"/>
      <c r="C133" s="74"/>
      <c r="D133" s="233" t="s">
        <v>194</v>
      </c>
      <c r="E133" s="74"/>
      <c r="F133" s="234" t="s">
        <v>333</v>
      </c>
      <c r="G133" s="74"/>
      <c r="H133" s="74"/>
      <c r="I133" s="191"/>
      <c r="J133" s="74"/>
      <c r="K133" s="74"/>
      <c r="L133" s="72"/>
      <c r="M133" s="235"/>
      <c r="N133" s="47"/>
      <c r="O133" s="47"/>
      <c r="P133" s="47"/>
      <c r="Q133" s="47"/>
      <c r="R133" s="47"/>
      <c r="S133" s="47"/>
      <c r="T133" s="95"/>
      <c r="AT133" s="23" t="s">
        <v>194</v>
      </c>
      <c r="AU133" s="23" t="s">
        <v>95</v>
      </c>
    </row>
    <row r="134" spans="2:51" s="11" customFormat="1" ht="13.5">
      <c r="B134" s="236"/>
      <c r="C134" s="237"/>
      <c r="D134" s="233" t="s">
        <v>177</v>
      </c>
      <c r="E134" s="238" t="s">
        <v>84</v>
      </c>
      <c r="F134" s="239" t="s">
        <v>334</v>
      </c>
      <c r="G134" s="237"/>
      <c r="H134" s="240">
        <v>4295</v>
      </c>
      <c r="I134" s="241"/>
      <c r="J134" s="237"/>
      <c r="K134" s="237"/>
      <c r="L134" s="242"/>
      <c r="M134" s="243"/>
      <c r="N134" s="244"/>
      <c r="O134" s="244"/>
      <c r="P134" s="244"/>
      <c r="Q134" s="244"/>
      <c r="R134" s="244"/>
      <c r="S134" s="244"/>
      <c r="T134" s="245"/>
      <c r="AT134" s="246" t="s">
        <v>177</v>
      </c>
      <c r="AU134" s="246" t="s">
        <v>95</v>
      </c>
      <c r="AV134" s="11" t="s">
        <v>95</v>
      </c>
      <c r="AW134" s="11" t="s">
        <v>48</v>
      </c>
      <c r="AX134" s="11" t="s">
        <v>25</v>
      </c>
      <c r="AY134" s="246" t="s">
        <v>166</v>
      </c>
    </row>
    <row r="135" spans="2:65" s="1" customFormat="1" ht="16.5" customHeight="1">
      <c r="B135" s="46"/>
      <c r="C135" s="247" t="s">
        <v>335</v>
      </c>
      <c r="D135" s="247" t="s">
        <v>197</v>
      </c>
      <c r="E135" s="248" t="s">
        <v>336</v>
      </c>
      <c r="F135" s="249" t="s">
        <v>337</v>
      </c>
      <c r="G135" s="250" t="s">
        <v>209</v>
      </c>
      <c r="H135" s="251">
        <v>7151.25</v>
      </c>
      <c r="I135" s="252"/>
      <c r="J135" s="253">
        <f>ROUND(I135*H135,2)</f>
        <v>0</v>
      </c>
      <c r="K135" s="249" t="s">
        <v>172</v>
      </c>
      <c r="L135" s="254"/>
      <c r="M135" s="255" t="s">
        <v>84</v>
      </c>
      <c r="N135" s="256" t="s">
        <v>56</v>
      </c>
      <c r="O135" s="47"/>
      <c r="P135" s="230">
        <f>O135*H135</f>
        <v>0</v>
      </c>
      <c r="Q135" s="230">
        <v>0</v>
      </c>
      <c r="R135" s="230">
        <f>Q135*H135</f>
        <v>0</v>
      </c>
      <c r="S135" s="230">
        <v>0</v>
      </c>
      <c r="T135" s="231">
        <f>S135*H135</f>
        <v>0</v>
      </c>
      <c r="AR135" s="23" t="s">
        <v>200</v>
      </c>
      <c r="AT135" s="23" t="s">
        <v>197</v>
      </c>
      <c r="AU135" s="23" t="s">
        <v>95</v>
      </c>
      <c r="AY135" s="23" t="s">
        <v>166</v>
      </c>
      <c r="BE135" s="232">
        <f>IF(N135="základní",J135,0)</f>
        <v>0</v>
      </c>
      <c r="BF135" s="232">
        <f>IF(N135="snížená",J135,0)</f>
        <v>0</v>
      </c>
      <c r="BG135" s="232">
        <f>IF(N135="zákl. přenesená",J135,0)</f>
        <v>0</v>
      </c>
      <c r="BH135" s="232">
        <f>IF(N135="sníž. přenesená",J135,0)</f>
        <v>0</v>
      </c>
      <c r="BI135" s="232">
        <f>IF(N135="nulová",J135,0)</f>
        <v>0</v>
      </c>
      <c r="BJ135" s="23" t="s">
        <v>25</v>
      </c>
      <c r="BK135" s="232">
        <f>ROUND(I135*H135,2)</f>
        <v>0</v>
      </c>
      <c r="BL135" s="23" t="s">
        <v>173</v>
      </c>
      <c r="BM135" s="23" t="s">
        <v>338</v>
      </c>
    </row>
    <row r="136" spans="2:51" s="11" customFormat="1" ht="13.5">
      <c r="B136" s="236"/>
      <c r="C136" s="237"/>
      <c r="D136" s="233" t="s">
        <v>177</v>
      </c>
      <c r="E136" s="238" t="s">
        <v>84</v>
      </c>
      <c r="F136" s="239" t="s">
        <v>339</v>
      </c>
      <c r="G136" s="237"/>
      <c r="H136" s="240">
        <v>7151.25</v>
      </c>
      <c r="I136" s="241"/>
      <c r="J136" s="237"/>
      <c r="K136" s="237"/>
      <c r="L136" s="242"/>
      <c r="M136" s="243"/>
      <c r="N136" s="244"/>
      <c r="O136" s="244"/>
      <c r="P136" s="244"/>
      <c r="Q136" s="244"/>
      <c r="R136" s="244"/>
      <c r="S136" s="244"/>
      <c r="T136" s="245"/>
      <c r="AT136" s="246" t="s">
        <v>177</v>
      </c>
      <c r="AU136" s="246" t="s">
        <v>95</v>
      </c>
      <c r="AV136" s="11" t="s">
        <v>95</v>
      </c>
      <c r="AW136" s="11" t="s">
        <v>48</v>
      </c>
      <c r="AX136" s="11" t="s">
        <v>25</v>
      </c>
      <c r="AY136" s="246" t="s">
        <v>166</v>
      </c>
    </row>
    <row r="137" spans="2:65" s="1" customFormat="1" ht="16.5" customHeight="1">
      <c r="B137" s="46"/>
      <c r="C137" s="221" t="s">
        <v>340</v>
      </c>
      <c r="D137" s="221" t="s">
        <v>168</v>
      </c>
      <c r="E137" s="222" t="s">
        <v>341</v>
      </c>
      <c r="F137" s="223" t="s">
        <v>342</v>
      </c>
      <c r="G137" s="224" t="s">
        <v>289</v>
      </c>
      <c r="H137" s="225">
        <v>1213.175</v>
      </c>
      <c r="I137" s="226"/>
      <c r="J137" s="227">
        <f>ROUND(I137*H137,2)</f>
        <v>0</v>
      </c>
      <c r="K137" s="223" t="s">
        <v>172</v>
      </c>
      <c r="L137" s="72"/>
      <c r="M137" s="228" t="s">
        <v>84</v>
      </c>
      <c r="N137" s="229" t="s">
        <v>56</v>
      </c>
      <c r="O137" s="47"/>
      <c r="P137" s="230">
        <f>O137*H137</f>
        <v>0</v>
      </c>
      <c r="Q137" s="230">
        <v>0</v>
      </c>
      <c r="R137" s="230">
        <f>Q137*H137</f>
        <v>0</v>
      </c>
      <c r="S137" s="230">
        <v>0</v>
      </c>
      <c r="T137" s="231">
        <f>S137*H137</f>
        <v>0</v>
      </c>
      <c r="AR137" s="23" t="s">
        <v>173</v>
      </c>
      <c r="AT137" s="23" t="s">
        <v>168</v>
      </c>
      <c r="AU137" s="23" t="s">
        <v>95</v>
      </c>
      <c r="AY137" s="23" t="s">
        <v>166</v>
      </c>
      <c r="BE137" s="232">
        <f>IF(N137="základní",J137,0)</f>
        <v>0</v>
      </c>
      <c r="BF137" s="232">
        <f>IF(N137="snížená",J137,0)</f>
        <v>0</v>
      </c>
      <c r="BG137" s="232">
        <f>IF(N137="zákl. přenesená",J137,0)</f>
        <v>0</v>
      </c>
      <c r="BH137" s="232">
        <f>IF(N137="sníž. přenesená",J137,0)</f>
        <v>0</v>
      </c>
      <c r="BI137" s="232">
        <f>IF(N137="nulová",J137,0)</f>
        <v>0</v>
      </c>
      <c r="BJ137" s="23" t="s">
        <v>25</v>
      </c>
      <c r="BK137" s="232">
        <f>ROUND(I137*H137,2)</f>
        <v>0</v>
      </c>
      <c r="BL137" s="23" t="s">
        <v>173</v>
      </c>
      <c r="BM137" s="23" t="s">
        <v>343</v>
      </c>
    </row>
    <row r="138" spans="2:47" s="1" customFormat="1" ht="13.5">
      <c r="B138" s="46"/>
      <c r="C138" s="74"/>
      <c r="D138" s="233" t="s">
        <v>175</v>
      </c>
      <c r="E138" s="74"/>
      <c r="F138" s="234" t="s">
        <v>344</v>
      </c>
      <c r="G138" s="74"/>
      <c r="H138" s="74"/>
      <c r="I138" s="191"/>
      <c r="J138" s="74"/>
      <c r="K138" s="74"/>
      <c r="L138" s="72"/>
      <c r="M138" s="235"/>
      <c r="N138" s="47"/>
      <c r="O138" s="47"/>
      <c r="P138" s="47"/>
      <c r="Q138" s="47"/>
      <c r="R138" s="47"/>
      <c r="S138" s="47"/>
      <c r="T138" s="95"/>
      <c r="AT138" s="23" t="s">
        <v>175</v>
      </c>
      <c r="AU138" s="23" t="s">
        <v>95</v>
      </c>
    </row>
    <row r="139" spans="2:51" s="11" customFormat="1" ht="13.5">
      <c r="B139" s="236"/>
      <c r="C139" s="237"/>
      <c r="D139" s="233" t="s">
        <v>177</v>
      </c>
      <c r="E139" s="238" t="s">
        <v>84</v>
      </c>
      <c r="F139" s="239" t="s">
        <v>345</v>
      </c>
      <c r="G139" s="237"/>
      <c r="H139" s="240">
        <v>719.375</v>
      </c>
      <c r="I139" s="241"/>
      <c r="J139" s="237"/>
      <c r="K139" s="237"/>
      <c r="L139" s="242"/>
      <c r="M139" s="243"/>
      <c r="N139" s="244"/>
      <c r="O139" s="244"/>
      <c r="P139" s="244"/>
      <c r="Q139" s="244"/>
      <c r="R139" s="244"/>
      <c r="S139" s="244"/>
      <c r="T139" s="245"/>
      <c r="AT139" s="246" t="s">
        <v>177</v>
      </c>
      <c r="AU139" s="246" t="s">
        <v>95</v>
      </c>
      <c r="AV139" s="11" t="s">
        <v>95</v>
      </c>
      <c r="AW139" s="11" t="s">
        <v>48</v>
      </c>
      <c r="AX139" s="11" t="s">
        <v>86</v>
      </c>
      <c r="AY139" s="246" t="s">
        <v>166</v>
      </c>
    </row>
    <row r="140" spans="2:51" s="11" customFormat="1" ht="13.5">
      <c r="B140" s="236"/>
      <c r="C140" s="237"/>
      <c r="D140" s="233" t="s">
        <v>177</v>
      </c>
      <c r="E140" s="238" t="s">
        <v>84</v>
      </c>
      <c r="F140" s="239" t="s">
        <v>346</v>
      </c>
      <c r="G140" s="237"/>
      <c r="H140" s="240">
        <v>493.8</v>
      </c>
      <c r="I140" s="241"/>
      <c r="J140" s="237"/>
      <c r="K140" s="237"/>
      <c r="L140" s="242"/>
      <c r="M140" s="243"/>
      <c r="N140" s="244"/>
      <c r="O140" s="244"/>
      <c r="P140" s="244"/>
      <c r="Q140" s="244"/>
      <c r="R140" s="244"/>
      <c r="S140" s="244"/>
      <c r="T140" s="245"/>
      <c r="AT140" s="246" t="s">
        <v>177</v>
      </c>
      <c r="AU140" s="246" t="s">
        <v>95</v>
      </c>
      <c r="AV140" s="11" t="s">
        <v>95</v>
      </c>
      <c r="AW140" s="11" t="s">
        <v>48</v>
      </c>
      <c r="AX140" s="11" t="s">
        <v>86</v>
      </c>
      <c r="AY140" s="246" t="s">
        <v>166</v>
      </c>
    </row>
    <row r="141" spans="2:51" s="13" customFormat="1" ht="13.5">
      <c r="B141" s="271"/>
      <c r="C141" s="272"/>
      <c r="D141" s="233" t="s">
        <v>177</v>
      </c>
      <c r="E141" s="273" t="s">
        <v>84</v>
      </c>
      <c r="F141" s="274" t="s">
        <v>299</v>
      </c>
      <c r="G141" s="272"/>
      <c r="H141" s="275">
        <v>1213.175</v>
      </c>
      <c r="I141" s="276"/>
      <c r="J141" s="272"/>
      <c r="K141" s="272"/>
      <c r="L141" s="277"/>
      <c r="M141" s="278"/>
      <c r="N141" s="279"/>
      <c r="O141" s="279"/>
      <c r="P141" s="279"/>
      <c r="Q141" s="279"/>
      <c r="R141" s="279"/>
      <c r="S141" s="279"/>
      <c r="T141" s="280"/>
      <c r="AT141" s="281" t="s">
        <v>177</v>
      </c>
      <c r="AU141" s="281" t="s">
        <v>95</v>
      </c>
      <c r="AV141" s="13" t="s">
        <v>173</v>
      </c>
      <c r="AW141" s="13" t="s">
        <v>48</v>
      </c>
      <c r="AX141" s="13" t="s">
        <v>25</v>
      </c>
      <c r="AY141" s="281" t="s">
        <v>166</v>
      </c>
    </row>
    <row r="142" spans="2:65" s="1" customFormat="1" ht="16.5" customHeight="1">
      <c r="B142" s="46"/>
      <c r="C142" s="221" t="s">
        <v>10</v>
      </c>
      <c r="D142" s="221" t="s">
        <v>168</v>
      </c>
      <c r="E142" s="222" t="s">
        <v>347</v>
      </c>
      <c r="F142" s="223" t="s">
        <v>348</v>
      </c>
      <c r="G142" s="224" t="s">
        <v>209</v>
      </c>
      <c r="H142" s="225">
        <v>746.875</v>
      </c>
      <c r="I142" s="226"/>
      <c r="J142" s="227">
        <f>ROUND(I142*H142,2)</f>
        <v>0</v>
      </c>
      <c r="K142" s="223" t="s">
        <v>172</v>
      </c>
      <c r="L142" s="72"/>
      <c r="M142" s="228" t="s">
        <v>84</v>
      </c>
      <c r="N142" s="229" t="s">
        <v>56</v>
      </c>
      <c r="O142" s="47"/>
      <c r="P142" s="230">
        <f>O142*H142</f>
        <v>0</v>
      </c>
      <c r="Q142" s="230">
        <v>0</v>
      </c>
      <c r="R142" s="230">
        <f>Q142*H142</f>
        <v>0</v>
      </c>
      <c r="S142" s="230">
        <v>0</v>
      </c>
      <c r="T142" s="231">
        <f>S142*H142</f>
        <v>0</v>
      </c>
      <c r="AR142" s="23" t="s">
        <v>173</v>
      </c>
      <c r="AT142" s="23" t="s">
        <v>168</v>
      </c>
      <c r="AU142" s="23" t="s">
        <v>95</v>
      </c>
      <c r="AY142" s="23" t="s">
        <v>166</v>
      </c>
      <c r="BE142" s="232">
        <f>IF(N142="základní",J142,0)</f>
        <v>0</v>
      </c>
      <c r="BF142" s="232">
        <f>IF(N142="snížená",J142,0)</f>
        <v>0</v>
      </c>
      <c r="BG142" s="232">
        <f>IF(N142="zákl. přenesená",J142,0)</f>
        <v>0</v>
      </c>
      <c r="BH142" s="232">
        <f>IF(N142="sníž. přenesená",J142,0)</f>
        <v>0</v>
      </c>
      <c r="BI142" s="232">
        <f>IF(N142="nulová",J142,0)</f>
        <v>0</v>
      </c>
      <c r="BJ142" s="23" t="s">
        <v>25</v>
      </c>
      <c r="BK142" s="232">
        <f>ROUND(I142*H142,2)</f>
        <v>0</v>
      </c>
      <c r="BL142" s="23" t="s">
        <v>173</v>
      </c>
      <c r="BM142" s="23" t="s">
        <v>349</v>
      </c>
    </row>
    <row r="143" spans="2:47" s="1" customFormat="1" ht="13.5">
      <c r="B143" s="46"/>
      <c r="C143" s="74"/>
      <c r="D143" s="233" t="s">
        <v>175</v>
      </c>
      <c r="E143" s="74"/>
      <c r="F143" s="234" t="s">
        <v>344</v>
      </c>
      <c r="G143" s="74"/>
      <c r="H143" s="74"/>
      <c r="I143" s="191"/>
      <c r="J143" s="74"/>
      <c r="K143" s="74"/>
      <c r="L143" s="72"/>
      <c r="M143" s="235"/>
      <c r="N143" s="47"/>
      <c r="O143" s="47"/>
      <c r="P143" s="47"/>
      <c r="Q143" s="47"/>
      <c r="R143" s="47"/>
      <c r="S143" s="47"/>
      <c r="T143" s="95"/>
      <c r="AT143" s="23" t="s">
        <v>175</v>
      </c>
      <c r="AU143" s="23" t="s">
        <v>95</v>
      </c>
    </row>
    <row r="144" spans="2:51" s="11" customFormat="1" ht="13.5">
      <c r="B144" s="236"/>
      <c r="C144" s="237"/>
      <c r="D144" s="233" t="s">
        <v>177</v>
      </c>
      <c r="E144" s="238" t="s">
        <v>84</v>
      </c>
      <c r="F144" s="239" t="s">
        <v>316</v>
      </c>
      <c r="G144" s="237"/>
      <c r="H144" s="240">
        <v>746.875</v>
      </c>
      <c r="I144" s="241"/>
      <c r="J144" s="237"/>
      <c r="K144" s="237"/>
      <c r="L144" s="242"/>
      <c r="M144" s="243"/>
      <c r="N144" s="244"/>
      <c r="O144" s="244"/>
      <c r="P144" s="244"/>
      <c r="Q144" s="244"/>
      <c r="R144" s="244"/>
      <c r="S144" s="244"/>
      <c r="T144" s="245"/>
      <c r="AT144" s="246" t="s">
        <v>177</v>
      </c>
      <c r="AU144" s="246" t="s">
        <v>95</v>
      </c>
      <c r="AV144" s="11" t="s">
        <v>95</v>
      </c>
      <c r="AW144" s="11" t="s">
        <v>48</v>
      </c>
      <c r="AX144" s="11" t="s">
        <v>25</v>
      </c>
      <c r="AY144" s="246" t="s">
        <v>166</v>
      </c>
    </row>
    <row r="145" spans="2:65" s="1" customFormat="1" ht="25.5" customHeight="1">
      <c r="B145" s="46"/>
      <c r="C145" s="221" t="s">
        <v>350</v>
      </c>
      <c r="D145" s="221" t="s">
        <v>168</v>
      </c>
      <c r="E145" s="222" t="s">
        <v>351</v>
      </c>
      <c r="F145" s="223" t="s">
        <v>352</v>
      </c>
      <c r="G145" s="224" t="s">
        <v>171</v>
      </c>
      <c r="H145" s="225">
        <v>13034</v>
      </c>
      <c r="I145" s="226"/>
      <c r="J145" s="227">
        <f>ROUND(I145*H145,2)</f>
        <v>0</v>
      </c>
      <c r="K145" s="223" t="s">
        <v>172</v>
      </c>
      <c r="L145" s="72"/>
      <c r="M145" s="228" t="s">
        <v>84</v>
      </c>
      <c r="N145" s="229" t="s">
        <v>56</v>
      </c>
      <c r="O145" s="47"/>
      <c r="P145" s="230">
        <f>O145*H145</f>
        <v>0</v>
      </c>
      <c r="Q145" s="230">
        <v>0</v>
      </c>
      <c r="R145" s="230">
        <f>Q145*H145</f>
        <v>0</v>
      </c>
      <c r="S145" s="230">
        <v>0</v>
      </c>
      <c r="T145" s="231">
        <f>S145*H145</f>
        <v>0</v>
      </c>
      <c r="AR145" s="23" t="s">
        <v>173</v>
      </c>
      <c r="AT145" s="23" t="s">
        <v>168</v>
      </c>
      <c r="AU145" s="23" t="s">
        <v>95</v>
      </c>
      <c r="AY145" s="23" t="s">
        <v>166</v>
      </c>
      <c r="BE145" s="232">
        <f>IF(N145="základní",J145,0)</f>
        <v>0</v>
      </c>
      <c r="BF145" s="232">
        <f>IF(N145="snížená",J145,0)</f>
        <v>0</v>
      </c>
      <c r="BG145" s="232">
        <f>IF(N145="zákl. přenesená",J145,0)</f>
        <v>0</v>
      </c>
      <c r="BH145" s="232">
        <f>IF(N145="sníž. přenesená",J145,0)</f>
        <v>0</v>
      </c>
      <c r="BI145" s="232">
        <f>IF(N145="nulová",J145,0)</f>
        <v>0</v>
      </c>
      <c r="BJ145" s="23" t="s">
        <v>25</v>
      </c>
      <c r="BK145" s="232">
        <f>ROUND(I145*H145,2)</f>
        <v>0</v>
      </c>
      <c r="BL145" s="23" t="s">
        <v>173</v>
      </c>
      <c r="BM145" s="23" t="s">
        <v>353</v>
      </c>
    </row>
    <row r="146" spans="2:47" s="1" customFormat="1" ht="13.5">
      <c r="B146" s="46"/>
      <c r="C146" s="74"/>
      <c r="D146" s="233" t="s">
        <v>175</v>
      </c>
      <c r="E146" s="74"/>
      <c r="F146" s="234" t="s">
        <v>354</v>
      </c>
      <c r="G146" s="74"/>
      <c r="H146" s="74"/>
      <c r="I146" s="191"/>
      <c r="J146" s="74"/>
      <c r="K146" s="74"/>
      <c r="L146" s="72"/>
      <c r="M146" s="235"/>
      <c r="N146" s="47"/>
      <c r="O146" s="47"/>
      <c r="P146" s="47"/>
      <c r="Q146" s="47"/>
      <c r="R146" s="47"/>
      <c r="S146" s="47"/>
      <c r="T146" s="95"/>
      <c r="AT146" s="23" t="s">
        <v>175</v>
      </c>
      <c r="AU146" s="23" t="s">
        <v>95</v>
      </c>
    </row>
    <row r="147" spans="2:51" s="11" customFormat="1" ht="13.5">
      <c r="B147" s="236"/>
      <c r="C147" s="237"/>
      <c r="D147" s="233" t="s">
        <v>177</v>
      </c>
      <c r="E147" s="238" t="s">
        <v>84</v>
      </c>
      <c r="F147" s="239" t="s">
        <v>355</v>
      </c>
      <c r="G147" s="237"/>
      <c r="H147" s="240">
        <v>13034</v>
      </c>
      <c r="I147" s="241"/>
      <c r="J147" s="237"/>
      <c r="K147" s="237"/>
      <c r="L147" s="242"/>
      <c r="M147" s="243"/>
      <c r="N147" s="244"/>
      <c r="O147" s="244"/>
      <c r="P147" s="244"/>
      <c r="Q147" s="244"/>
      <c r="R147" s="244"/>
      <c r="S147" s="244"/>
      <c r="T147" s="245"/>
      <c r="AT147" s="246" t="s">
        <v>177</v>
      </c>
      <c r="AU147" s="246" t="s">
        <v>95</v>
      </c>
      <c r="AV147" s="11" t="s">
        <v>95</v>
      </c>
      <c r="AW147" s="11" t="s">
        <v>48</v>
      </c>
      <c r="AX147" s="11" t="s">
        <v>25</v>
      </c>
      <c r="AY147" s="246" t="s">
        <v>166</v>
      </c>
    </row>
    <row r="148" spans="2:65" s="1" customFormat="1" ht="25.5" customHeight="1">
      <c r="B148" s="46"/>
      <c r="C148" s="221" t="s">
        <v>356</v>
      </c>
      <c r="D148" s="221" t="s">
        <v>168</v>
      </c>
      <c r="E148" s="222" t="s">
        <v>357</v>
      </c>
      <c r="F148" s="223" t="s">
        <v>358</v>
      </c>
      <c r="G148" s="224" t="s">
        <v>171</v>
      </c>
      <c r="H148" s="225">
        <v>2469</v>
      </c>
      <c r="I148" s="226"/>
      <c r="J148" s="227">
        <f>ROUND(I148*H148,2)</f>
        <v>0</v>
      </c>
      <c r="K148" s="223" t="s">
        <v>172</v>
      </c>
      <c r="L148" s="72"/>
      <c r="M148" s="228" t="s">
        <v>84</v>
      </c>
      <c r="N148" s="229" t="s">
        <v>56</v>
      </c>
      <c r="O148" s="47"/>
      <c r="P148" s="230">
        <f>O148*H148</f>
        <v>0</v>
      </c>
      <c r="Q148" s="230">
        <v>0</v>
      </c>
      <c r="R148" s="230">
        <f>Q148*H148</f>
        <v>0</v>
      </c>
      <c r="S148" s="230">
        <v>0</v>
      </c>
      <c r="T148" s="231">
        <f>S148*H148</f>
        <v>0</v>
      </c>
      <c r="AR148" s="23" t="s">
        <v>173</v>
      </c>
      <c r="AT148" s="23" t="s">
        <v>168</v>
      </c>
      <c r="AU148" s="23" t="s">
        <v>95</v>
      </c>
      <c r="AY148" s="23" t="s">
        <v>166</v>
      </c>
      <c r="BE148" s="232">
        <f>IF(N148="základní",J148,0)</f>
        <v>0</v>
      </c>
      <c r="BF148" s="232">
        <f>IF(N148="snížená",J148,0)</f>
        <v>0</v>
      </c>
      <c r="BG148" s="232">
        <f>IF(N148="zákl. přenesená",J148,0)</f>
        <v>0</v>
      </c>
      <c r="BH148" s="232">
        <f>IF(N148="sníž. přenesená",J148,0)</f>
        <v>0</v>
      </c>
      <c r="BI148" s="232">
        <f>IF(N148="nulová",J148,0)</f>
        <v>0</v>
      </c>
      <c r="BJ148" s="23" t="s">
        <v>25</v>
      </c>
      <c r="BK148" s="232">
        <f>ROUND(I148*H148,2)</f>
        <v>0</v>
      </c>
      <c r="BL148" s="23" t="s">
        <v>173</v>
      </c>
      <c r="BM148" s="23" t="s">
        <v>359</v>
      </c>
    </row>
    <row r="149" spans="2:47" s="1" customFormat="1" ht="13.5">
      <c r="B149" s="46"/>
      <c r="C149" s="74"/>
      <c r="D149" s="233" t="s">
        <v>175</v>
      </c>
      <c r="E149" s="74"/>
      <c r="F149" s="234" t="s">
        <v>360</v>
      </c>
      <c r="G149" s="74"/>
      <c r="H149" s="74"/>
      <c r="I149" s="191"/>
      <c r="J149" s="74"/>
      <c r="K149" s="74"/>
      <c r="L149" s="72"/>
      <c r="M149" s="235"/>
      <c r="N149" s="47"/>
      <c r="O149" s="47"/>
      <c r="P149" s="47"/>
      <c r="Q149" s="47"/>
      <c r="R149" s="47"/>
      <c r="S149" s="47"/>
      <c r="T149" s="95"/>
      <c r="AT149" s="23" t="s">
        <v>175</v>
      </c>
      <c r="AU149" s="23" t="s">
        <v>95</v>
      </c>
    </row>
    <row r="150" spans="2:51" s="11" customFormat="1" ht="13.5">
      <c r="B150" s="236"/>
      <c r="C150" s="237"/>
      <c r="D150" s="233" t="s">
        <v>177</v>
      </c>
      <c r="E150" s="238" t="s">
        <v>84</v>
      </c>
      <c r="F150" s="239" t="s">
        <v>361</v>
      </c>
      <c r="G150" s="237"/>
      <c r="H150" s="240">
        <v>2469</v>
      </c>
      <c r="I150" s="241"/>
      <c r="J150" s="237"/>
      <c r="K150" s="237"/>
      <c r="L150" s="242"/>
      <c r="M150" s="243"/>
      <c r="N150" s="244"/>
      <c r="O150" s="244"/>
      <c r="P150" s="244"/>
      <c r="Q150" s="244"/>
      <c r="R150" s="244"/>
      <c r="S150" s="244"/>
      <c r="T150" s="245"/>
      <c r="AT150" s="246" t="s">
        <v>177</v>
      </c>
      <c r="AU150" s="246" t="s">
        <v>95</v>
      </c>
      <c r="AV150" s="11" t="s">
        <v>95</v>
      </c>
      <c r="AW150" s="11" t="s">
        <v>48</v>
      </c>
      <c r="AX150" s="11" t="s">
        <v>25</v>
      </c>
      <c r="AY150" s="246" t="s">
        <v>166</v>
      </c>
    </row>
    <row r="151" spans="2:65" s="1" customFormat="1" ht="16.5" customHeight="1">
      <c r="B151" s="46"/>
      <c r="C151" s="221" t="s">
        <v>362</v>
      </c>
      <c r="D151" s="221" t="s">
        <v>168</v>
      </c>
      <c r="E151" s="222" t="s">
        <v>363</v>
      </c>
      <c r="F151" s="223" t="s">
        <v>364</v>
      </c>
      <c r="G151" s="224" t="s">
        <v>171</v>
      </c>
      <c r="H151" s="225">
        <v>2469</v>
      </c>
      <c r="I151" s="226"/>
      <c r="J151" s="227">
        <f>ROUND(I151*H151,2)</f>
        <v>0</v>
      </c>
      <c r="K151" s="223" t="s">
        <v>172</v>
      </c>
      <c r="L151" s="72"/>
      <c r="M151" s="228" t="s">
        <v>84</v>
      </c>
      <c r="N151" s="229" t="s">
        <v>56</v>
      </c>
      <c r="O151" s="47"/>
      <c r="P151" s="230">
        <f>O151*H151</f>
        <v>0</v>
      </c>
      <c r="Q151" s="230">
        <v>0.00127</v>
      </c>
      <c r="R151" s="230">
        <f>Q151*H151</f>
        <v>3.1356300000000004</v>
      </c>
      <c r="S151" s="230">
        <v>0</v>
      </c>
      <c r="T151" s="231">
        <f>S151*H151</f>
        <v>0</v>
      </c>
      <c r="AR151" s="23" t="s">
        <v>173</v>
      </c>
      <c r="AT151" s="23" t="s">
        <v>168</v>
      </c>
      <c r="AU151" s="23" t="s">
        <v>95</v>
      </c>
      <c r="AY151" s="23" t="s">
        <v>166</v>
      </c>
      <c r="BE151" s="232">
        <f>IF(N151="základní",J151,0)</f>
        <v>0</v>
      </c>
      <c r="BF151" s="232">
        <f>IF(N151="snížená",J151,0)</f>
        <v>0</v>
      </c>
      <c r="BG151" s="232">
        <f>IF(N151="zákl. přenesená",J151,0)</f>
        <v>0</v>
      </c>
      <c r="BH151" s="232">
        <f>IF(N151="sníž. přenesená",J151,0)</f>
        <v>0</v>
      </c>
      <c r="BI151" s="232">
        <f>IF(N151="nulová",J151,0)</f>
        <v>0</v>
      </c>
      <c r="BJ151" s="23" t="s">
        <v>25</v>
      </c>
      <c r="BK151" s="232">
        <f>ROUND(I151*H151,2)</f>
        <v>0</v>
      </c>
      <c r="BL151" s="23" t="s">
        <v>173</v>
      </c>
      <c r="BM151" s="23" t="s">
        <v>365</v>
      </c>
    </row>
    <row r="152" spans="2:47" s="1" customFormat="1" ht="13.5">
      <c r="B152" s="46"/>
      <c r="C152" s="74"/>
      <c r="D152" s="233" t="s">
        <v>175</v>
      </c>
      <c r="E152" s="74"/>
      <c r="F152" s="234" t="s">
        <v>366</v>
      </c>
      <c r="G152" s="74"/>
      <c r="H152" s="74"/>
      <c r="I152" s="191"/>
      <c r="J152" s="74"/>
      <c r="K152" s="74"/>
      <c r="L152" s="72"/>
      <c r="M152" s="235"/>
      <c r="N152" s="47"/>
      <c r="O152" s="47"/>
      <c r="P152" s="47"/>
      <c r="Q152" s="47"/>
      <c r="R152" s="47"/>
      <c r="S152" s="47"/>
      <c r="T152" s="95"/>
      <c r="AT152" s="23" t="s">
        <v>175</v>
      </c>
      <c r="AU152" s="23" t="s">
        <v>95</v>
      </c>
    </row>
    <row r="153" spans="2:51" s="11" customFormat="1" ht="13.5">
      <c r="B153" s="236"/>
      <c r="C153" s="237"/>
      <c r="D153" s="233" t="s">
        <v>177</v>
      </c>
      <c r="E153" s="238" t="s">
        <v>84</v>
      </c>
      <c r="F153" s="239" t="s">
        <v>367</v>
      </c>
      <c r="G153" s="237"/>
      <c r="H153" s="240">
        <v>2469</v>
      </c>
      <c r="I153" s="241"/>
      <c r="J153" s="237"/>
      <c r="K153" s="237"/>
      <c r="L153" s="242"/>
      <c r="M153" s="243"/>
      <c r="N153" s="244"/>
      <c r="O153" s="244"/>
      <c r="P153" s="244"/>
      <c r="Q153" s="244"/>
      <c r="R153" s="244"/>
      <c r="S153" s="244"/>
      <c r="T153" s="245"/>
      <c r="AT153" s="246" t="s">
        <v>177</v>
      </c>
      <c r="AU153" s="246" t="s">
        <v>95</v>
      </c>
      <c r="AV153" s="11" t="s">
        <v>95</v>
      </c>
      <c r="AW153" s="11" t="s">
        <v>48</v>
      </c>
      <c r="AX153" s="11" t="s">
        <v>25</v>
      </c>
      <c r="AY153" s="246" t="s">
        <v>166</v>
      </c>
    </row>
    <row r="154" spans="2:65" s="1" customFormat="1" ht="25.5" customHeight="1">
      <c r="B154" s="46"/>
      <c r="C154" s="221" t="s">
        <v>368</v>
      </c>
      <c r="D154" s="221" t="s">
        <v>168</v>
      </c>
      <c r="E154" s="222" t="s">
        <v>369</v>
      </c>
      <c r="F154" s="223" t="s">
        <v>370</v>
      </c>
      <c r="G154" s="224" t="s">
        <v>171</v>
      </c>
      <c r="H154" s="225">
        <v>2469</v>
      </c>
      <c r="I154" s="226"/>
      <c r="J154" s="227">
        <f>ROUND(I154*H154,2)</f>
        <v>0</v>
      </c>
      <c r="K154" s="223" t="s">
        <v>172</v>
      </c>
      <c r="L154" s="72"/>
      <c r="M154" s="228" t="s">
        <v>84</v>
      </c>
      <c r="N154" s="229" t="s">
        <v>56</v>
      </c>
      <c r="O154" s="47"/>
      <c r="P154" s="230">
        <f>O154*H154</f>
        <v>0</v>
      </c>
      <c r="Q154" s="230">
        <v>0</v>
      </c>
      <c r="R154" s="230">
        <f>Q154*H154</f>
        <v>0</v>
      </c>
      <c r="S154" s="230">
        <v>0</v>
      </c>
      <c r="T154" s="231">
        <f>S154*H154</f>
        <v>0</v>
      </c>
      <c r="AR154" s="23" t="s">
        <v>173</v>
      </c>
      <c r="AT154" s="23" t="s">
        <v>168</v>
      </c>
      <c r="AU154" s="23" t="s">
        <v>95</v>
      </c>
      <c r="AY154" s="23" t="s">
        <v>166</v>
      </c>
      <c r="BE154" s="232">
        <f>IF(N154="základní",J154,0)</f>
        <v>0</v>
      </c>
      <c r="BF154" s="232">
        <f>IF(N154="snížená",J154,0)</f>
        <v>0</v>
      </c>
      <c r="BG154" s="232">
        <f>IF(N154="zákl. přenesená",J154,0)</f>
        <v>0</v>
      </c>
      <c r="BH154" s="232">
        <f>IF(N154="sníž. přenesená",J154,0)</f>
        <v>0</v>
      </c>
      <c r="BI154" s="232">
        <f>IF(N154="nulová",J154,0)</f>
        <v>0</v>
      </c>
      <c r="BJ154" s="23" t="s">
        <v>25</v>
      </c>
      <c r="BK154" s="232">
        <f>ROUND(I154*H154,2)</f>
        <v>0</v>
      </c>
      <c r="BL154" s="23" t="s">
        <v>173</v>
      </c>
      <c r="BM154" s="23" t="s">
        <v>371</v>
      </c>
    </row>
    <row r="155" spans="2:47" s="1" customFormat="1" ht="13.5">
      <c r="B155" s="46"/>
      <c r="C155" s="74"/>
      <c r="D155" s="233" t="s">
        <v>175</v>
      </c>
      <c r="E155" s="74"/>
      <c r="F155" s="234" t="s">
        <v>372</v>
      </c>
      <c r="G155" s="74"/>
      <c r="H155" s="74"/>
      <c r="I155" s="191"/>
      <c r="J155" s="74"/>
      <c r="K155" s="74"/>
      <c r="L155" s="72"/>
      <c r="M155" s="235"/>
      <c r="N155" s="47"/>
      <c r="O155" s="47"/>
      <c r="P155" s="47"/>
      <c r="Q155" s="47"/>
      <c r="R155" s="47"/>
      <c r="S155" s="47"/>
      <c r="T155" s="95"/>
      <c r="AT155" s="23" t="s">
        <v>175</v>
      </c>
      <c r="AU155" s="23" t="s">
        <v>95</v>
      </c>
    </row>
    <row r="156" spans="2:51" s="11" customFormat="1" ht="13.5">
      <c r="B156" s="236"/>
      <c r="C156" s="237"/>
      <c r="D156" s="233" t="s">
        <v>177</v>
      </c>
      <c r="E156" s="238" t="s">
        <v>84</v>
      </c>
      <c r="F156" s="239" t="s">
        <v>367</v>
      </c>
      <c r="G156" s="237"/>
      <c r="H156" s="240">
        <v>2469</v>
      </c>
      <c r="I156" s="241"/>
      <c r="J156" s="237"/>
      <c r="K156" s="237"/>
      <c r="L156" s="242"/>
      <c r="M156" s="243"/>
      <c r="N156" s="244"/>
      <c r="O156" s="244"/>
      <c r="P156" s="244"/>
      <c r="Q156" s="244"/>
      <c r="R156" s="244"/>
      <c r="S156" s="244"/>
      <c r="T156" s="245"/>
      <c r="AT156" s="246" t="s">
        <v>177</v>
      </c>
      <c r="AU156" s="246" t="s">
        <v>95</v>
      </c>
      <c r="AV156" s="11" t="s">
        <v>95</v>
      </c>
      <c r="AW156" s="11" t="s">
        <v>48</v>
      </c>
      <c r="AX156" s="11" t="s">
        <v>25</v>
      </c>
      <c r="AY156" s="246" t="s">
        <v>166</v>
      </c>
    </row>
    <row r="157" spans="2:65" s="1" customFormat="1" ht="16.5" customHeight="1">
      <c r="B157" s="46"/>
      <c r="C157" s="247" t="s">
        <v>373</v>
      </c>
      <c r="D157" s="247" t="s">
        <v>197</v>
      </c>
      <c r="E157" s="248" t="s">
        <v>374</v>
      </c>
      <c r="F157" s="249" t="s">
        <v>375</v>
      </c>
      <c r="G157" s="250" t="s">
        <v>376</v>
      </c>
      <c r="H157" s="251">
        <v>1.481</v>
      </c>
      <c r="I157" s="252"/>
      <c r="J157" s="253">
        <f>ROUND(I157*H157,2)</f>
        <v>0</v>
      </c>
      <c r="K157" s="249" t="s">
        <v>84</v>
      </c>
      <c r="L157" s="254"/>
      <c r="M157" s="255" t="s">
        <v>84</v>
      </c>
      <c r="N157" s="256" t="s">
        <v>56</v>
      </c>
      <c r="O157" s="47"/>
      <c r="P157" s="230">
        <f>O157*H157</f>
        <v>0</v>
      </c>
      <c r="Q157" s="230">
        <v>0.001</v>
      </c>
      <c r="R157" s="230">
        <f>Q157*H157</f>
        <v>0.0014810000000000001</v>
      </c>
      <c r="S157" s="230">
        <v>0</v>
      </c>
      <c r="T157" s="231">
        <f>S157*H157</f>
        <v>0</v>
      </c>
      <c r="AR157" s="23" t="s">
        <v>200</v>
      </c>
      <c r="AT157" s="23" t="s">
        <v>197</v>
      </c>
      <c r="AU157" s="23" t="s">
        <v>95</v>
      </c>
      <c r="AY157" s="23" t="s">
        <v>166</v>
      </c>
      <c r="BE157" s="232">
        <f>IF(N157="základní",J157,0)</f>
        <v>0</v>
      </c>
      <c r="BF157" s="232">
        <f>IF(N157="snížená",J157,0)</f>
        <v>0</v>
      </c>
      <c r="BG157" s="232">
        <f>IF(N157="zákl. přenesená",J157,0)</f>
        <v>0</v>
      </c>
      <c r="BH157" s="232">
        <f>IF(N157="sníž. přenesená",J157,0)</f>
        <v>0</v>
      </c>
      <c r="BI157" s="232">
        <f>IF(N157="nulová",J157,0)</f>
        <v>0</v>
      </c>
      <c r="BJ157" s="23" t="s">
        <v>25</v>
      </c>
      <c r="BK157" s="232">
        <f>ROUND(I157*H157,2)</f>
        <v>0</v>
      </c>
      <c r="BL157" s="23" t="s">
        <v>173</v>
      </c>
      <c r="BM157" s="23" t="s">
        <v>377</v>
      </c>
    </row>
    <row r="158" spans="2:51" s="11" customFormat="1" ht="13.5">
      <c r="B158" s="236"/>
      <c r="C158" s="237"/>
      <c r="D158" s="233" t="s">
        <v>177</v>
      </c>
      <c r="E158" s="238" t="s">
        <v>84</v>
      </c>
      <c r="F158" s="239" t="s">
        <v>378</v>
      </c>
      <c r="G158" s="237"/>
      <c r="H158" s="240">
        <v>1.481</v>
      </c>
      <c r="I158" s="241"/>
      <c r="J158" s="237"/>
      <c r="K158" s="237"/>
      <c r="L158" s="242"/>
      <c r="M158" s="243"/>
      <c r="N158" s="244"/>
      <c r="O158" s="244"/>
      <c r="P158" s="244"/>
      <c r="Q158" s="244"/>
      <c r="R158" s="244"/>
      <c r="S158" s="244"/>
      <c r="T158" s="245"/>
      <c r="AT158" s="246" t="s">
        <v>177</v>
      </c>
      <c r="AU158" s="246" t="s">
        <v>95</v>
      </c>
      <c r="AV158" s="11" t="s">
        <v>95</v>
      </c>
      <c r="AW158" s="11" t="s">
        <v>48</v>
      </c>
      <c r="AX158" s="11" t="s">
        <v>25</v>
      </c>
      <c r="AY158" s="246" t="s">
        <v>166</v>
      </c>
    </row>
    <row r="159" spans="2:65" s="1" customFormat="1" ht="16.5" customHeight="1">
      <c r="B159" s="46"/>
      <c r="C159" s="221" t="s">
        <v>9</v>
      </c>
      <c r="D159" s="221" t="s">
        <v>168</v>
      </c>
      <c r="E159" s="222" t="s">
        <v>379</v>
      </c>
      <c r="F159" s="223" t="s">
        <v>380</v>
      </c>
      <c r="G159" s="224" t="s">
        <v>171</v>
      </c>
      <c r="H159" s="225">
        <v>2469</v>
      </c>
      <c r="I159" s="226"/>
      <c r="J159" s="227">
        <f>ROUND(I159*H159,2)</f>
        <v>0</v>
      </c>
      <c r="K159" s="223" t="s">
        <v>172</v>
      </c>
      <c r="L159" s="72"/>
      <c r="M159" s="228" t="s">
        <v>84</v>
      </c>
      <c r="N159" s="229" t="s">
        <v>56</v>
      </c>
      <c r="O159" s="47"/>
      <c r="P159" s="230">
        <f>O159*H159</f>
        <v>0</v>
      </c>
      <c r="Q159" s="230">
        <v>0</v>
      </c>
      <c r="R159" s="230">
        <f>Q159*H159</f>
        <v>0</v>
      </c>
      <c r="S159" s="230">
        <v>0</v>
      </c>
      <c r="T159" s="231">
        <f>S159*H159</f>
        <v>0</v>
      </c>
      <c r="AR159" s="23" t="s">
        <v>173</v>
      </c>
      <c r="AT159" s="23" t="s">
        <v>168</v>
      </c>
      <c r="AU159" s="23" t="s">
        <v>95</v>
      </c>
      <c r="AY159" s="23" t="s">
        <v>166</v>
      </c>
      <c r="BE159" s="232">
        <f>IF(N159="základní",J159,0)</f>
        <v>0</v>
      </c>
      <c r="BF159" s="232">
        <f>IF(N159="snížená",J159,0)</f>
        <v>0</v>
      </c>
      <c r="BG159" s="232">
        <f>IF(N159="zákl. přenesená",J159,0)</f>
        <v>0</v>
      </c>
      <c r="BH159" s="232">
        <f>IF(N159="sníž. přenesená",J159,0)</f>
        <v>0</v>
      </c>
      <c r="BI159" s="232">
        <f>IF(N159="nulová",J159,0)</f>
        <v>0</v>
      </c>
      <c r="BJ159" s="23" t="s">
        <v>25</v>
      </c>
      <c r="BK159" s="232">
        <f>ROUND(I159*H159,2)</f>
        <v>0</v>
      </c>
      <c r="BL159" s="23" t="s">
        <v>173</v>
      </c>
      <c r="BM159" s="23" t="s">
        <v>381</v>
      </c>
    </row>
    <row r="160" spans="2:47" s="1" customFormat="1" ht="13.5">
      <c r="B160" s="46"/>
      <c r="C160" s="74"/>
      <c r="D160" s="233" t="s">
        <v>175</v>
      </c>
      <c r="E160" s="74"/>
      <c r="F160" s="234" t="s">
        <v>382</v>
      </c>
      <c r="G160" s="74"/>
      <c r="H160" s="74"/>
      <c r="I160" s="191"/>
      <c r="J160" s="74"/>
      <c r="K160" s="74"/>
      <c r="L160" s="72"/>
      <c r="M160" s="235"/>
      <c r="N160" s="47"/>
      <c r="O160" s="47"/>
      <c r="P160" s="47"/>
      <c r="Q160" s="47"/>
      <c r="R160" s="47"/>
      <c r="S160" s="47"/>
      <c r="T160" s="95"/>
      <c r="AT160" s="23" t="s">
        <v>175</v>
      </c>
      <c r="AU160" s="23" t="s">
        <v>95</v>
      </c>
    </row>
    <row r="161" spans="2:51" s="11" customFormat="1" ht="13.5">
      <c r="B161" s="236"/>
      <c r="C161" s="237"/>
      <c r="D161" s="233" t="s">
        <v>177</v>
      </c>
      <c r="E161" s="238" t="s">
        <v>84</v>
      </c>
      <c r="F161" s="239" t="s">
        <v>367</v>
      </c>
      <c r="G161" s="237"/>
      <c r="H161" s="240">
        <v>2469</v>
      </c>
      <c r="I161" s="241"/>
      <c r="J161" s="237"/>
      <c r="K161" s="237"/>
      <c r="L161" s="242"/>
      <c r="M161" s="243"/>
      <c r="N161" s="244"/>
      <c r="O161" s="244"/>
      <c r="P161" s="244"/>
      <c r="Q161" s="244"/>
      <c r="R161" s="244"/>
      <c r="S161" s="244"/>
      <c r="T161" s="245"/>
      <c r="AT161" s="246" t="s">
        <v>177</v>
      </c>
      <c r="AU161" s="246" t="s">
        <v>95</v>
      </c>
      <c r="AV161" s="11" t="s">
        <v>95</v>
      </c>
      <c r="AW161" s="11" t="s">
        <v>48</v>
      </c>
      <c r="AX161" s="11" t="s">
        <v>25</v>
      </c>
      <c r="AY161" s="246" t="s">
        <v>166</v>
      </c>
    </row>
    <row r="162" spans="2:65" s="1" customFormat="1" ht="16.5" customHeight="1">
      <c r="B162" s="46"/>
      <c r="C162" s="247" t="s">
        <v>383</v>
      </c>
      <c r="D162" s="247" t="s">
        <v>197</v>
      </c>
      <c r="E162" s="248" t="s">
        <v>384</v>
      </c>
      <c r="F162" s="249" t="s">
        <v>385</v>
      </c>
      <c r="G162" s="250" t="s">
        <v>386</v>
      </c>
      <c r="H162" s="251">
        <v>74.07</v>
      </c>
      <c r="I162" s="252"/>
      <c r="J162" s="253">
        <f>ROUND(I162*H162,2)</f>
        <v>0</v>
      </c>
      <c r="K162" s="249" t="s">
        <v>172</v>
      </c>
      <c r="L162" s="254"/>
      <c r="M162" s="255" t="s">
        <v>84</v>
      </c>
      <c r="N162" s="256" t="s">
        <v>56</v>
      </c>
      <c r="O162" s="47"/>
      <c r="P162" s="230">
        <f>O162*H162</f>
        <v>0</v>
      </c>
      <c r="Q162" s="230">
        <v>0.001</v>
      </c>
      <c r="R162" s="230">
        <f>Q162*H162</f>
        <v>0.07407</v>
      </c>
      <c r="S162" s="230">
        <v>0</v>
      </c>
      <c r="T162" s="231">
        <f>S162*H162</f>
        <v>0</v>
      </c>
      <c r="AR162" s="23" t="s">
        <v>200</v>
      </c>
      <c r="AT162" s="23" t="s">
        <v>197</v>
      </c>
      <c r="AU162" s="23" t="s">
        <v>95</v>
      </c>
      <c r="AY162" s="23" t="s">
        <v>166</v>
      </c>
      <c r="BE162" s="232">
        <f>IF(N162="základní",J162,0)</f>
        <v>0</v>
      </c>
      <c r="BF162" s="232">
        <f>IF(N162="snížená",J162,0)</f>
        <v>0</v>
      </c>
      <c r="BG162" s="232">
        <f>IF(N162="zákl. přenesená",J162,0)</f>
        <v>0</v>
      </c>
      <c r="BH162" s="232">
        <f>IF(N162="sníž. přenesená",J162,0)</f>
        <v>0</v>
      </c>
      <c r="BI162" s="232">
        <f>IF(N162="nulová",J162,0)</f>
        <v>0</v>
      </c>
      <c r="BJ162" s="23" t="s">
        <v>25</v>
      </c>
      <c r="BK162" s="232">
        <f>ROUND(I162*H162,2)</f>
        <v>0</v>
      </c>
      <c r="BL162" s="23" t="s">
        <v>173</v>
      </c>
      <c r="BM162" s="23" t="s">
        <v>387</v>
      </c>
    </row>
    <row r="163" spans="2:51" s="11" customFormat="1" ht="13.5">
      <c r="B163" s="236"/>
      <c r="C163" s="237"/>
      <c r="D163" s="233" t="s">
        <v>177</v>
      </c>
      <c r="E163" s="238" t="s">
        <v>84</v>
      </c>
      <c r="F163" s="239" t="s">
        <v>388</v>
      </c>
      <c r="G163" s="237"/>
      <c r="H163" s="240">
        <v>74.07</v>
      </c>
      <c r="I163" s="241"/>
      <c r="J163" s="237"/>
      <c r="K163" s="237"/>
      <c r="L163" s="242"/>
      <c r="M163" s="243"/>
      <c r="N163" s="244"/>
      <c r="O163" s="244"/>
      <c r="P163" s="244"/>
      <c r="Q163" s="244"/>
      <c r="R163" s="244"/>
      <c r="S163" s="244"/>
      <c r="T163" s="245"/>
      <c r="AT163" s="246" t="s">
        <v>177</v>
      </c>
      <c r="AU163" s="246" t="s">
        <v>95</v>
      </c>
      <c r="AV163" s="11" t="s">
        <v>95</v>
      </c>
      <c r="AW163" s="11" t="s">
        <v>48</v>
      </c>
      <c r="AX163" s="11" t="s">
        <v>25</v>
      </c>
      <c r="AY163" s="246" t="s">
        <v>166</v>
      </c>
    </row>
    <row r="164" spans="2:63" s="10" customFormat="1" ht="29.85" customHeight="1">
      <c r="B164" s="205"/>
      <c r="C164" s="206"/>
      <c r="D164" s="207" t="s">
        <v>85</v>
      </c>
      <c r="E164" s="219" t="s">
        <v>95</v>
      </c>
      <c r="F164" s="219" t="s">
        <v>389</v>
      </c>
      <c r="G164" s="206"/>
      <c r="H164" s="206"/>
      <c r="I164" s="209"/>
      <c r="J164" s="220">
        <f>BK164</f>
        <v>0</v>
      </c>
      <c r="K164" s="206"/>
      <c r="L164" s="211"/>
      <c r="M164" s="212"/>
      <c r="N164" s="213"/>
      <c r="O164" s="213"/>
      <c r="P164" s="214">
        <f>SUM(P165:P182)</f>
        <v>0</v>
      </c>
      <c r="Q164" s="213"/>
      <c r="R164" s="214">
        <f>SUM(R165:R182)</f>
        <v>322.58562</v>
      </c>
      <c r="S164" s="213"/>
      <c r="T164" s="215">
        <f>SUM(T165:T182)</f>
        <v>0</v>
      </c>
      <c r="AR164" s="216" t="s">
        <v>25</v>
      </c>
      <c r="AT164" s="217" t="s">
        <v>85</v>
      </c>
      <c r="AU164" s="217" t="s">
        <v>25</v>
      </c>
      <c r="AY164" s="216" t="s">
        <v>166</v>
      </c>
      <c r="BK164" s="218">
        <f>SUM(BK165:BK182)</f>
        <v>0</v>
      </c>
    </row>
    <row r="165" spans="2:65" s="1" customFormat="1" ht="25.5" customHeight="1">
      <c r="B165" s="46"/>
      <c r="C165" s="221" t="s">
        <v>390</v>
      </c>
      <c r="D165" s="221" t="s">
        <v>168</v>
      </c>
      <c r="E165" s="222" t="s">
        <v>391</v>
      </c>
      <c r="F165" s="223" t="s">
        <v>392</v>
      </c>
      <c r="G165" s="224" t="s">
        <v>289</v>
      </c>
      <c r="H165" s="225">
        <v>258.15</v>
      </c>
      <c r="I165" s="226"/>
      <c r="J165" s="227">
        <f>ROUND(I165*H165,2)</f>
        <v>0</v>
      </c>
      <c r="K165" s="223" t="s">
        <v>172</v>
      </c>
      <c r="L165" s="72"/>
      <c r="M165" s="228" t="s">
        <v>84</v>
      </c>
      <c r="N165" s="229" t="s">
        <v>56</v>
      </c>
      <c r="O165" s="47"/>
      <c r="P165" s="230">
        <f>O165*H165</f>
        <v>0</v>
      </c>
      <c r="Q165" s="230">
        <v>0</v>
      </c>
      <c r="R165" s="230">
        <f>Q165*H165</f>
        <v>0</v>
      </c>
      <c r="S165" s="230">
        <v>0</v>
      </c>
      <c r="T165" s="231">
        <f>S165*H165</f>
        <v>0</v>
      </c>
      <c r="AR165" s="23" t="s">
        <v>173</v>
      </c>
      <c r="AT165" s="23" t="s">
        <v>168</v>
      </c>
      <c r="AU165" s="23" t="s">
        <v>95</v>
      </c>
      <c r="AY165" s="23" t="s">
        <v>166</v>
      </c>
      <c r="BE165" s="232">
        <f>IF(N165="základní",J165,0)</f>
        <v>0</v>
      </c>
      <c r="BF165" s="232">
        <f>IF(N165="snížená",J165,0)</f>
        <v>0</v>
      </c>
      <c r="BG165" s="232">
        <f>IF(N165="zákl. přenesená",J165,0)</f>
        <v>0</v>
      </c>
      <c r="BH165" s="232">
        <f>IF(N165="sníž. přenesená",J165,0)</f>
        <v>0</v>
      </c>
      <c r="BI165" s="232">
        <f>IF(N165="nulová",J165,0)</f>
        <v>0</v>
      </c>
      <c r="BJ165" s="23" t="s">
        <v>25</v>
      </c>
      <c r="BK165" s="232">
        <f>ROUND(I165*H165,2)</f>
        <v>0</v>
      </c>
      <c r="BL165" s="23" t="s">
        <v>173</v>
      </c>
      <c r="BM165" s="23" t="s">
        <v>393</v>
      </c>
    </row>
    <row r="166" spans="2:47" s="1" customFormat="1" ht="13.5">
      <c r="B166" s="46"/>
      <c r="C166" s="74"/>
      <c r="D166" s="233" t="s">
        <v>175</v>
      </c>
      <c r="E166" s="74"/>
      <c r="F166" s="234" t="s">
        <v>394</v>
      </c>
      <c r="G166" s="74"/>
      <c r="H166" s="74"/>
      <c r="I166" s="191"/>
      <c r="J166" s="74"/>
      <c r="K166" s="74"/>
      <c r="L166" s="72"/>
      <c r="M166" s="235"/>
      <c r="N166" s="47"/>
      <c r="O166" s="47"/>
      <c r="P166" s="47"/>
      <c r="Q166" s="47"/>
      <c r="R166" s="47"/>
      <c r="S166" s="47"/>
      <c r="T166" s="95"/>
      <c r="AT166" s="23" t="s">
        <v>175</v>
      </c>
      <c r="AU166" s="23" t="s">
        <v>95</v>
      </c>
    </row>
    <row r="167" spans="2:51" s="11" customFormat="1" ht="13.5">
      <c r="B167" s="236"/>
      <c r="C167" s="237"/>
      <c r="D167" s="233" t="s">
        <v>177</v>
      </c>
      <c r="E167" s="238" t="s">
        <v>84</v>
      </c>
      <c r="F167" s="239" t="s">
        <v>395</v>
      </c>
      <c r="G167" s="237"/>
      <c r="H167" s="240">
        <v>133.5</v>
      </c>
      <c r="I167" s="241"/>
      <c r="J167" s="237"/>
      <c r="K167" s="237"/>
      <c r="L167" s="242"/>
      <c r="M167" s="243"/>
      <c r="N167" s="244"/>
      <c r="O167" s="244"/>
      <c r="P167" s="244"/>
      <c r="Q167" s="244"/>
      <c r="R167" s="244"/>
      <c r="S167" s="244"/>
      <c r="T167" s="245"/>
      <c r="AT167" s="246" t="s">
        <v>177</v>
      </c>
      <c r="AU167" s="246" t="s">
        <v>95</v>
      </c>
      <c r="AV167" s="11" t="s">
        <v>95</v>
      </c>
      <c r="AW167" s="11" t="s">
        <v>48</v>
      </c>
      <c r="AX167" s="11" t="s">
        <v>86</v>
      </c>
      <c r="AY167" s="246" t="s">
        <v>166</v>
      </c>
    </row>
    <row r="168" spans="2:51" s="11" customFormat="1" ht="13.5">
      <c r="B168" s="236"/>
      <c r="C168" s="237"/>
      <c r="D168" s="233" t="s">
        <v>177</v>
      </c>
      <c r="E168" s="238" t="s">
        <v>84</v>
      </c>
      <c r="F168" s="239" t="s">
        <v>396</v>
      </c>
      <c r="G168" s="237"/>
      <c r="H168" s="240">
        <v>124.65</v>
      </c>
      <c r="I168" s="241"/>
      <c r="J168" s="237"/>
      <c r="K168" s="237"/>
      <c r="L168" s="242"/>
      <c r="M168" s="243"/>
      <c r="N168" s="244"/>
      <c r="O168" s="244"/>
      <c r="P168" s="244"/>
      <c r="Q168" s="244"/>
      <c r="R168" s="244"/>
      <c r="S168" s="244"/>
      <c r="T168" s="245"/>
      <c r="AT168" s="246" t="s">
        <v>177</v>
      </c>
      <c r="AU168" s="246" t="s">
        <v>95</v>
      </c>
      <c r="AV168" s="11" t="s">
        <v>95</v>
      </c>
      <c r="AW168" s="11" t="s">
        <v>48</v>
      </c>
      <c r="AX168" s="11" t="s">
        <v>86</v>
      </c>
      <c r="AY168" s="246" t="s">
        <v>166</v>
      </c>
    </row>
    <row r="169" spans="2:51" s="13" customFormat="1" ht="13.5">
      <c r="B169" s="271"/>
      <c r="C169" s="272"/>
      <c r="D169" s="233" t="s">
        <v>177</v>
      </c>
      <c r="E169" s="273" t="s">
        <v>84</v>
      </c>
      <c r="F169" s="274" t="s">
        <v>299</v>
      </c>
      <c r="G169" s="272"/>
      <c r="H169" s="275">
        <v>258.15</v>
      </c>
      <c r="I169" s="276"/>
      <c r="J169" s="272"/>
      <c r="K169" s="272"/>
      <c r="L169" s="277"/>
      <c r="M169" s="278"/>
      <c r="N169" s="279"/>
      <c r="O169" s="279"/>
      <c r="P169" s="279"/>
      <c r="Q169" s="279"/>
      <c r="R169" s="279"/>
      <c r="S169" s="279"/>
      <c r="T169" s="280"/>
      <c r="AT169" s="281" t="s">
        <v>177</v>
      </c>
      <c r="AU169" s="281" t="s">
        <v>95</v>
      </c>
      <c r="AV169" s="13" t="s">
        <v>173</v>
      </c>
      <c r="AW169" s="13" t="s">
        <v>48</v>
      </c>
      <c r="AX169" s="13" t="s">
        <v>25</v>
      </c>
      <c r="AY169" s="281" t="s">
        <v>166</v>
      </c>
    </row>
    <row r="170" spans="2:65" s="1" customFormat="1" ht="25.5" customHeight="1">
      <c r="B170" s="46"/>
      <c r="C170" s="221" t="s">
        <v>397</v>
      </c>
      <c r="D170" s="221" t="s">
        <v>168</v>
      </c>
      <c r="E170" s="222" t="s">
        <v>398</v>
      </c>
      <c r="F170" s="223" t="s">
        <v>399</v>
      </c>
      <c r="G170" s="224" t="s">
        <v>289</v>
      </c>
      <c r="H170" s="225">
        <v>89</v>
      </c>
      <c r="I170" s="226"/>
      <c r="J170" s="227">
        <f>ROUND(I170*H170,2)</f>
        <v>0</v>
      </c>
      <c r="K170" s="223" t="s">
        <v>172</v>
      </c>
      <c r="L170" s="72"/>
      <c r="M170" s="228" t="s">
        <v>84</v>
      </c>
      <c r="N170" s="229" t="s">
        <v>56</v>
      </c>
      <c r="O170" s="47"/>
      <c r="P170" s="230">
        <f>O170*H170</f>
        <v>0</v>
      </c>
      <c r="Q170" s="230">
        <v>0</v>
      </c>
      <c r="R170" s="230">
        <f>Q170*H170</f>
        <v>0</v>
      </c>
      <c r="S170" s="230">
        <v>0</v>
      </c>
      <c r="T170" s="231">
        <f>S170*H170</f>
        <v>0</v>
      </c>
      <c r="AR170" s="23" t="s">
        <v>173</v>
      </c>
      <c r="AT170" s="23" t="s">
        <v>168</v>
      </c>
      <c r="AU170" s="23" t="s">
        <v>95</v>
      </c>
      <c r="AY170" s="23" t="s">
        <v>166</v>
      </c>
      <c r="BE170" s="232">
        <f>IF(N170="základní",J170,0)</f>
        <v>0</v>
      </c>
      <c r="BF170" s="232">
        <f>IF(N170="snížená",J170,0)</f>
        <v>0</v>
      </c>
      <c r="BG170" s="232">
        <f>IF(N170="zákl. přenesená",J170,0)</f>
        <v>0</v>
      </c>
      <c r="BH170" s="232">
        <f>IF(N170="sníž. přenesená",J170,0)</f>
        <v>0</v>
      </c>
      <c r="BI170" s="232">
        <f>IF(N170="nulová",J170,0)</f>
        <v>0</v>
      </c>
      <c r="BJ170" s="23" t="s">
        <v>25</v>
      </c>
      <c r="BK170" s="232">
        <f>ROUND(I170*H170,2)</f>
        <v>0</v>
      </c>
      <c r="BL170" s="23" t="s">
        <v>173</v>
      </c>
      <c r="BM170" s="23" t="s">
        <v>400</v>
      </c>
    </row>
    <row r="171" spans="2:47" s="1" customFormat="1" ht="13.5">
      <c r="B171" s="46"/>
      <c r="C171" s="74"/>
      <c r="D171" s="233" t="s">
        <v>175</v>
      </c>
      <c r="E171" s="74"/>
      <c r="F171" s="234" t="s">
        <v>394</v>
      </c>
      <c r="G171" s="74"/>
      <c r="H171" s="74"/>
      <c r="I171" s="191"/>
      <c r="J171" s="74"/>
      <c r="K171" s="74"/>
      <c r="L171" s="72"/>
      <c r="M171" s="235"/>
      <c r="N171" s="47"/>
      <c r="O171" s="47"/>
      <c r="P171" s="47"/>
      <c r="Q171" s="47"/>
      <c r="R171" s="47"/>
      <c r="S171" s="47"/>
      <c r="T171" s="95"/>
      <c r="AT171" s="23" t="s">
        <v>175</v>
      </c>
      <c r="AU171" s="23" t="s">
        <v>95</v>
      </c>
    </row>
    <row r="172" spans="2:51" s="12" customFormat="1" ht="13.5">
      <c r="B172" s="261"/>
      <c r="C172" s="262"/>
      <c r="D172" s="233" t="s">
        <v>177</v>
      </c>
      <c r="E172" s="263" t="s">
        <v>84</v>
      </c>
      <c r="F172" s="264" t="s">
        <v>401</v>
      </c>
      <c r="G172" s="262"/>
      <c r="H172" s="263" t="s">
        <v>84</v>
      </c>
      <c r="I172" s="265"/>
      <c r="J172" s="262"/>
      <c r="K172" s="262"/>
      <c r="L172" s="266"/>
      <c r="M172" s="267"/>
      <c r="N172" s="268"/>
      <c r="O172" s="268"/>
      <c r="P172" s="268"/>
      <c r="Q172" s="268"/>
      <c r="R172" s="268"/>
      <c r="S172" s="268"/>
      <c r="T172" s="269"/>
      <c r="AT172" s="270" t="s">
        <v>177</v>
      </c>
      <c r="AU172" s="270" t="s">
        <v>95</v>
      </c>
      <c r="AV172" s="12" t="s">
        <v>25</v>
      </c>
      <c r="AW172" s="12" t="s">
        <v>48</v>
      </c>
      <c r="AX172" s="12" t="s">
        <v>86</v>
      </c>
      <c r="AY172" s="270" t="s">
        <v>166</v>
      </c>
    </row>
    <row r="173" spans="2:51" s="11" customFormat="1" ht="13.5">
      <c r="B173" s="236"/>
      <c r="C173" s="237"/>
      <c r="D173" s="233" t="s">
        <v>177</v>
      </c>
      <c r="E173" s="238" t="s">
        <v>84</v>
      </c>
      <c r="F173" s="239" t="s">
        <v>402</v>
      </c>
      <c r="G173" s="237"/>
      <c r="H173" s="240">
        <v>89</v>
      </c>
      <c r="I173" s="241"/>
      <c r="J173" s="237"/>
      <c r="K173" s="237"/>
      <c r="L173" s="242"/>
      <c r="M173" s="243"/>
      <c r="N173" s="244"/>
      <c r="O173" s="244"/>
      <c r="P173" s="244"/>
      <c r="Q173" s="244"/>
      <c r="R173" s="244"/>
      <c r="S173" s="244"/>
      <c r="T173" s="245"/>
      <c r="AT173" s="246" t="s">
        <v>177</v>
      </c>
      <c r="AU173" s="246" t="s">
        <v>95</v>
      </c>
      <c r="AV173" s="11" t="s">
        <v>95</v>
      </c>
      <c r="AW173" s="11" t="s">
        <v>48</v>
      </c>
      <c r="AX173" s="11" t="s">
        <v>25</v>
      </c>
      <c r="AY173" s="246" t="s">
        <v>166</v>
      </c>
    </row>
    <row r="174" spans="2:65" s="1" customFormat="1" ht="38.25" customHeight="1">
      <c r="B174" s="46"/>
      <c r="C174" s="221" t="s">
        <v>403</v>
      </c>
      <c r="D174" s="221" t="s">
        <v>168</v>
      </c>
      <c r="E174" s="222" t="s">
        <v>404</v>
      </c>
      <c r="F174" s="223" t="s">
        <v>405</v>
      </c>
      <c r="G174" s="224" t="s">
        <v>171</v>
      </c>
      <c r="H174" s="225">
        <v>5050.5</v>
      </c>
      <c r="I174" s="226"/>
      <c r="J174" s="227">
        <f>ROUND(I174*H174,2)</f>
        <v>0</v>
      </c>
      <c r="K174" s="223" t="s">
        <v>172</v>
      </c>
      <c r="L174" s="72"/>
      <c r="M174" s="228" t="s">
        <v>84</v>
      </c>
      <c r="N174" s="229" t="s">
        <v>56</v>
      </c>
      <c r="O174" s="47"/>
      <c r="P174" s="230">
        <f>O174*H174</f>
        <v>0</v>
      </c>
      <c r="Q174" s="230">
        <v>0.00031</v>
      </c>
      <c r="R174" s="230">
        <f>Q174*H174</f>
        <v>1.565655</v>
      </c>
      <c r="S174" s="230">
        <v>0</v>
      </c>
      <c r="T174" s="231">
        <f>S174*H174</f>
        <v>0</v>
      </c>
      <c r="AR174" s="23" t="s">
        <v>173</v>
      </c>
      <c r="AT174" s="23" t="s">
        <v>168</v>
      </c>
      <c r="AU174" s="23" t="s">
        <v>95</v>
      </c>
      <c r="AY174" s="23" t="s">
        <v>166</v>
      </c>
      <c r="BE174" s="232">
        <f>IF(N174="základní",J174,0)</f>
        <v>0</v>
      </c>
      <c r="BF174" s="232">
        <f>IF(N174="snížená",J174,0)</f>
        <v>0</v>
      </c>
      <c r="BG174" s="232">
        <f>IF(N174="zákl. přenesená",J174,0)</f>
        <v>0</v>
      </c>
      <c r="BH174" s="232">
        <f>IF(N174="sníž. přenesená",J174,0)</f>
        <v>0</v>
      </c>
      <c r="BI174" s="232">
        <f>IF(N174="nulová",J174,0)</f>
        <v>0</v>
      </c>
      <c r="BJ174" s="23" t="s">
        <v>25</v>
      </c>
      <c r="BK174" s="232">
        <f>ROUND(I174*H174,2)</f>
        <v>0</v>
      </c>
      <c r="BL174" s="23" t="s">
        <v>173</v>
      </c>
      <c r="BM174" s="23" t="s">
        <v>406</v>
      </c>
    </row>
    <row r="175" spans="2:47" s="1" customFormat="1" ht="13.5">
      <c r="B175" s="46"/>
      <c r="C175" s="74"/>
      <c r="D175" s="233" t="s">
        <v>175</v>
      </c>
      <c r="E175" s="74"/>
      <c r="F175" s="234" t="s">
        <v>407</v>
      </c>
      <c r="G175" s="74"/>
      <c r="H175" s="74"/>
      <c r="I175" s="191"/>
      <c r="J175" s="74"/>
      <c r="K175" s="74"/>
      <c r="L175" s="72"/>
      <c r="M175" s="235"/>
      <c r="N175" s="47"/>
      <c r="O175" s="47"/>
      <c r="P175" s="47"/>
      <c r="Q175" s="47"/>
      <c r="R175" s="47"/>
      <c r="S175" s="47"/>
      <c r="T175" s="95"/>
      <c r="AT175" s="23" t="s">
        <v>175</v>
      </c>
      <c r="AU175" s="23" t="s">
        <v>95</v>
      </c>
    </row>
    <row r="176" spans="2:51" s="11" customFormat="1" ht="13.5">
      <c r="B176" s="236"/>
      <c r="C176" s="237"/>
      <c r="D176" s="233" t="s">
        <v>177</v>
      </c>
      <c r="E176" s="238" t="s">
        <v>84</v>
      </c>
      <c r="F176" s="239" t="s">
        <v>408</v>
      </c>
      <c r="G176" s="237"/>
      <c r="H176" s="240">
        <v>3074.7</v>
      </c>
      <c r="I176" s="241"/>
      <c r="J176" s="237"/>
      <c r="K176" s="237"/>
      <c r="L176" s="242"/>
      <c r="M176" s="243"/>
      <c r="N176" s="244"/>
      <c r="O176" s="244"/>
      <c r="P176" s="244"/>
      <c r="Q176" s="244"/>
      <c r="R176" s="244"/>
      <c r="S176" s="244"/>
      <c r="T176" s="245"/>
      <c r="AT176" s="246" t="s">
        <v>177</v>
      </c>
      <c r="AU176" s="246" t="s">
        <v>95</v>
      </c>
      <c r="AV176" s="11" t="s">
        <v>95</v>
      </c>
      <c r="AW176" s="11" t="s">
        <v>48</v>
      </c>
      <c r="AX176" s="11" t="s">
        <v>86</v>
      </c>
      <c r="AY176" s="246" t="s">
        <v>166</v>
      </c>
    </row>
    <row r="177" spans="2:51" s="11" customFormat="1" ht="13.5">
      <c r="B177" s="236"/>
      <c r="C177" s="237"/>
      <c r="D177" s="233" t="s">
        <v>177</v>
      </c>
      <c r="E177" s="238" t="s">
        <v>84</v>
      </c>
      <c r="F177" s="239" t="s">
        <v>409</v>
      </c>
      <c r="G177" s="237"/>
      <c r="H177" s="240">
        <v>1975.8</v>
      </c>
      <c r="I177" s="241"/>
      <c r="J177" s="237"/>
      <c r="K177" s="237"/>
      <c r="L177" s="242"/>
      <c r="M177" s="243"/>
      <c r="N177" s="244"/>
      <c r="O177" s="244"/>
      <c r="P177" s="244"/>
      <c r="Q177" s="244"/>
      <c r="R177" s="244"/>
      <c r="S177" s="244"/>
      <c r="T177" s="245"/>
      <c r="AT177" s="246" t="s">
        <v>177</v>
      </c>
      <c r="AU177" s="246" t="s">
        <v>95</v>
      </c>
      <c r="AV177" s="11" t="s">
        <v>95</v>
      </c>
      <c r="AW177" s="11" t="s">
        <v>48</v>
      </c>
      <c r="AX177" s="11" t="s">
        <v>86</v>
      </c>
      <c r="AY177" s="246" t="s">
        <v>166</v>
      </c>
    </row>
    <row r="178" spans="2:51" s="13" customFormat="1" ht="13.5">
      <c r="B178" s="271"/>
      <c r="C178" s="272"/>
      <c r="D178" s="233" t="s">
        <v>177</v>
      </c>
      <c r="E178" s="273" t="s">
        <v>84</v>
      </c>
      <c r="F178" s="274" t="s">
        <v>299</v>
      </c>
      <c r="G178" s="272"/>
      <c r="H178" s="275">
        <v>5050.5</v>
      </c>
      <c r="I178" s="276"/>
      <c r="J178" s="272"/>
      <c r="K178" s="272"/>
      <c r="L178" s="277"/>
      <c r="M178" s="278"/>
      <c r="N178" s="279"/>
      <c r="O178" s="279"/>
      <c r="P178" s="279"/>
      <c r="Q178" s="279"/>
      <c r="R178" s="279"/>
      <c r="S178" s="279"/>
      <c r="T178" s="280"/>
      <c r="AT178" s="281" t="s">
        <v>177</v>
      </c>
      <c r="AU178" s="281" t="s">
        <v>95</v>
      </c>
      <c r="AV178" s="13" t="s">
        <v>173</v>
      </c>
      <c r="AW178" s="13" t="s">
        <v>48</v>
      </c>
      <c r="AX178" s="13" t="s">
        <v>25</v>
      </c>
      <c r="AY178" s="281" t="s">
        <v>166</v>
      </c>
    </row>
    <row r="179" spans="2:65" s="1" customFormat="1" ht="16.5" customHeight="1">
      <c r="B179" s="46"/>
      <c r="C179" s="247" t="s">
        <v>410</v>
      </c>
      <c r="D179" s="247" t="s">
        <v>197</v>
      </c>
      <c r="E179" s="248" t="s">
        <v>411</v>
      </c>
      <c r="F179" s="249" t="s">
        <v>412</v>
      </c>
      <c r="G179" s="250" t="s">
        <v>171</v>
      </c>
      <c r="H179" s="251">
        <v>5555.55</v>
      </c>
      <c r="I179" s="252"/>
      <c r="J179" s="253">
        <f>ROUND(I179*H179,2)</f>
        <v>0</v>
      </c>
      <c r="K179" s="249" t="s">
        <v>172</v>
      </c>
      <c r="L179" s="254"/>
      <c r="M179" s="255" t="s">
        <v>84</v>
      </c>
      <c r="N179" s="256" t="s">
        <v>56</v>
      </c>
      <c r="O179" s="47"/>
      <c r="P179" s="230">
        <f>O179*H179</f>
        <v>0</v>
      </c>
      <c r="Q179" s="230">
        <v>0.0003</v>
      </c>
      <c r="R179" s="230">
        <f>Q179*H179</f>
        <v>1.6666649999999998</v>
      </c>
      <c r="S179" s="230">
        <v>0</v>
      </c>
      <c r="T179" s="231">
        <f>S179*H179</f>
        <v>0</v>
      </c>
      <c r="AR179" s="23" t="s">
        <v>200</v>
      </c>
      <c r="AT179" s="23" t="s">
        <v>197</v>
      </c>
      <c r="AU179" s="23" t="s">
        <v>95</v>
      </c>
      <c r="AY179" s="23" t="s">
        <v>166</v>
      </c>
      <c r="BE179" s="232">
        <f>IF(N179="základní",J179,0)</f>
        <v>0</v>
      </c>
      <c r="BF179" s="232">
        <f>IF(N179="snížená",J179,0)</f>
        <v>0</v>
      </c>
      <c r="BG179" s="232">
        <f>IF(N179="zákl. přenesená",J179,0)</f>
        <v>0</v>
      </c>
      <c r="BH179" s="232">
        <f>IF(N179="sníž. přenesená",J179,0)</f>
        <v>0</v>
      </c>
      <c r="BI179" s="232">
        <f>IF(N179="nulová",J179,0)</f>
        <v>0</v>
      </c>
      <c r="BJ179" s="23" t="s">
        <v>25</v>
      </c>
      <c r="BK179" s="232">
        <f>ROUND(I179*H179,2)</f>
        <v>0</v>
      </c>
      <c r="BL179" s="23" t="s">
        <v>173</v>
      </c>
      <c r="BM179" s="23" t="s">
        <v>413</v>
      </c>
    </row>
    <row r="180" spans="2:51" s="11" customFormat="1" ht="13.5">
      <c r="B180" s="236"/>
      <c r="C180" s="237"/>
      <c r="D180" s="233" t="s">
        <v>177</v>
      </c>
      <c r="E180" s="238" t="s">
        <v>84</v>
      </c>
      <c r="F180" s="239" t="s">
        <v>414</v>
      </c>
      <c r="G180" s="237"/>
      <c r="H180" s="240">
        <v>5555.55</v>
      </c>
      <c r="I180" s="241"/>
      <c r="J180" s="237"/>
      <c r="K180" s="237"/>
      <c r="L180" s="242"/>
      <c r="M180" s="243"/>
      <c r="N180" s="244"/>
      <c r="O180" s="244"/>
      <c r="P180" s="244"/>
      <c r="Q180" s="244"/>
      <c r="R180" s="244"/>
      <c r="S180" s="244"/>
      <c r="T180" s="245"/>
      <c r="AT180" s="246" t="s">
        <v>177</v>
      </c>
      <c r="AU180" s="246" t="s">
        <v>95</v>
      </c>
      <c r="AV180" s="11" t="s">
        <v>95</v>
      </c>
      <c r="AW180" s="11" t="s">
        <v>48</v>
      </c>
      <c r="AX180" s="11" t="s">
        <v>25</v>
      </c>
      <c r="AY180" s="246" t="s">
        <v>166</v>
      </c>
    </row>
    <row r="181" spans="2:65" s="1" customFormat="1" ht="38.25" customHeight="1">
      <c r="B181" s="46"/>
      <c r="C181" s="221" t="s">
        <v>415</v>
      </c>
      <c r="D181" s="221" t="s">
        <v>168</v>
      </c>
      <c r="E181" s="222" t="s">
        <v>416</v>
      </c>
      <c r="F181" s="223" t="s">
        <v>417</v>
      </c>
      <c r="G181" s="224" t="s">
        <v>418</v>
      </c>
      <c r="H181" s="225">
        <v>1385</v>
      </c>
      <c r="I181" s="226"/>
      <c r="J181" s="227">
        <f>ROUND(I181*H181,2)</f>
        <v>0</v>
      </c>
      <c r="K181" s="223" t="s">
        <v>172</v>
      </c>
      <c r="L181" s="72"/>
      <c r="M181" s="228" t="s">
        <v>84</v>
      </c>
      <c r="N181" s="229" t="s">
        <v>56</v>
      </c>
      <c r="O181" s="47"/>
      <c r="P181" s="230">
        <f>O181*H181</f>
        <v>0</v>
      </c>
      <c r="Q181" s="230">
        <v>0.23058</v>
      </c>
      <c r="R181" s="230">
        <f>Q181*H181</f>
        <v>319.3533</v>
      </c>
      <c r="S181" s="230">
        <v>0</v>
      </c>
      <c r="T181" s="231">
        <f>S181*H181</f>
        <v>0</v>
      </c>
      <c r="AR181" s="23" t="s">
        <v>173</v>
      </c>
      <c r="AT181" s="23" t="s">
        <v>168</v>
      </c>
      <c r="AU181" s="23" t="s">
        <v>95</v>
      </c>
      <c r="AY181" s="23" t="s">
        <v>166</v>
      </c>
      <c r="BE181" s="232">
        <f>IF(N181="základní",J181,0)</f>
        <v>0</v>
      </c>
      <c r="BF181" s="232">
        <f>IF(N181="snížená",J181,0)</f>
        <v>0</v>
      </c>
      <c r="BG181" s="232">
        <f>IF(N181="zákl. přenesená",J181,0)</f>
        <v>0</v>
      </c>
      <c r="BH181" s="232">
        <f>IF(N181="sníž. přenesená",J181,0)</f>
        <v>0</v>
      </c>
      <c r="BI181" s="232">
        <f>IF(N181="nulová",J181,0)</f>
        <v>0</v>
      </c>
      <c r="BJ181" s="23" t="s">
        <v>25</v>
      </c>
      <c r="BK181" s="232">
        <f>ROUND(I181*H181,2)</f>
        <v>0</v>
      </c>
      <c r="BL181" s="23" t="s">
        <v>173</v>
      </c>
      <c r="BM181" s="23" t="s">
        <v>419</v>
      </c>
    </row>
    <row r="182" spans="2:51" s="11" customFormat="1" ht="13.5">
      <c r="B182" s="236"/>
      <c r="C182" s="237"/>
      <c r="D182" s="233" t="s">
        <v>177</v>
      </c>
      <c r="E182" s="238" t="s">
        <v>84</v>
      </c>
      <c r="F182" s="239" t="s">
        <v>420</v>
      </c>
      <c r="G182" s="237"/>
      <c r="H182" s="240">
        <v>1385</v>
      </c>
      <c r="I182" s="241"/>
      <c r="J182" s="237"/>
      <c r="K182" s="237"/>
      <c r="L182" s="242"/>
      <c r="M182" s="243"/>
      <c r="N182" s="244"/>
      <c r="O182" s="244"/>
      <c r="P182" s="244"/>
      <c r="Q182" s="244"/>
      <c r="R182" s="244"/>
      <c r="S182" s="244"/>
      <c r="T182" s="245"/>
      <c r="AT182" s="246" t="s">
        <v>177</v>
      </c>
      <c r="AU182" s="246" t="s">
        <v>95</v>
      </c>
      <c r="AV182" s="11" t="s">
        <v>95</v>
      </c>
      <c r="AW182" s="11" t="s">
        <v>48</v>
      </c>
      <c r="AX182" s="11" t="s">
        <v>25</v>
      </c>
      <c r="AY182" s="246" t="s">
        <v>166</v>
      </c>
    </row>
    <row r="183" spans="2:63" s="10" customFormat="1" ht="29.85" customHeight="1">
      <c r="B183" s="205"/>
      <c r="C183" s="206"/>
      <c r="D183" s="207" t="s">
        <v>85</v>
      </c>
      <c r="E183" s="219" t="s">
        <v>183</v>
      </c>
      <c r="F183" s="219" t="s">
        <v>421</v>
      </c>
      <c r="G183" s="206"/>
      <c r="H183" s="206"/>
      <c r="I183" s="209"/>
      <c r="J183" s="220">
        <f>BK183</f>
        <v>0</v>
      </c>
      <c r="K183" s="206"/>
      <c r="L183" s="211"/>
      <c r="M183" s="212"/>
      <c r="N183" s="213"/>
      <c r="O183" s="213"/>
      <c r="P183" s="214">
        <f>SUM(P184:P211)</f>
        <v>0</v>
      </c>
      <c r="Q183" s="213"/>
      <c r="R183" s="214">
        <f>SUM(R184:R211)</f>
        <v>396.49199000000004</v>
      </c>
      <c r="S183" s="213"/>
      <c r="T183" s="215">
        <f>SUM(T184:T211)</f>
        <v>0</v>
      </c>
      <c r="AR183" s="216" t="s">
        <v>25</v>
      </c>
      <c r="AT183" s="217" t="s">
        <v>85</v>
      </c>
      <c r="AU183" s="217" t="s">
        <v>25</v>
      </c>
      <c r="AY183" s="216" t="s">
        <v>166</v>
      </c>
      <c r="BK183" s="218">
        <f>SUM(BK184:BK211)</f>
        <v>0</v>
      </c>
    </row>
    <row r="184" spans="2:65" s="1" customFormat="1" ht="25.5" customHeight="1">
      <c r="B184" s="46"/>
      <c r="C184" s="221" t="s">
        <v>422</v>
      </c>
      <c r="D184" s="221" t="s">
        <v>168</v>
      </c>
      <c r="E184" s="222" t="s">
        <v>186</v>
      </c>
      <c r="F184" s="223" t="s">
        <v>187</v>
      </c>
      <c r="G184" s="224" t="s">
        <v>171</v>
      </c>
      <c r="H184" s="225">
        <v>23190</v>
      </c>
      <c r="I184" s="226"/>
      <c r="J184" s="227">
        <f>ROUND(I184*H184,2)</f>
        <v>0</v>
      </c>
      <c r="K184" s="223" t="s">
        <v>172</v>
      </c>
      <c r="L184" s="72"/>
      <c r="M184" s="228" t="s">
        <v>84</v>
      </c>
      <c r="N184" s="229" t="s">
        <v>56</v>
      </c>
      <c r="O184" s="47"/>
      <c r="P184" s="230">
        <f>O184*H184</f>
        <v>0</v>
      </c>
      <c r="Q184" s="230">
        <v>0</v>
      </c>
      <c r="R184" s="230">
        <f>Q184*H184</f>
        <v>0</v>
      </c>
      <c r="S184" s="230">
        <v>0</v>
      </c>
      <c r="T184" s="231">
        <f>S184*H184</f>
        <v>0</v>
      </c>
      <c r="AR184" s="23" t="s">
        <v>173</v>
      </c>
      <c r="AT184" s="23" t="s">
        <v>168</v>
      </c>
      <c r="AU184" s="23" t="s">
        <v>95</v>
      </c>
      <c r="AY184" s="23" t="s">
        <v>166</v>
      </c>
      <c r="BE184" s="232">
        <f>IF(N184="základní",J184,0)</f>
        <v>0</v>
      </c>
      <c r="BF184" s="232">
        <f>IF(N184="snížená",J184,0)</f>
        <v>0</v>
      </c>
      <c r="BG184" s="232">
        <f>IF(N184="zákl. přenesená",J184,0)</f>
        <v>0</v>
      </c>
      <c r="BH184" s="232">
        <f>IF(N184="sníž. přenesená",J184,0)</f>
        <v>0</v>
      </c>
      <c r="BI184" s="232">
        <f>IF(N184="nulová",J184,0)</f>
        <v>0</v>
      </c>
      <c r="BJ184" s="23" t="s">
        <v>25</v>
      </c>
      <c r="BK184" s="232">
        <f>ROUND(I184*H184,2)</f>
        <v>0</v>
      </c>
      <c r="BL184" s="23" t="s">
        <v>173</v>
      </c>
      <c r="BM184" s="23" t="s">
        <v>423</v>
      </c>
    </row>
    <row r="185" spans="2:51" s="11" customFormat="1" ht="13.5">
      <c r="B185" s="236"/>
      <c r="C185" s="237"/>
      <c r="D185" s="233" t="s">
        <v>177</v>
      </c>
      <c r="E185" s="238" t="s">
        <v>84</v>
      </c>
      <c r="F185" s="239" t="s">
        <v>424</v>
      </c>
      <c r="G185" s="237"/>
      <c r="H185" s="240">
        <v>23190</v>
      </c>
      <c r="I185" s="241"/>
      <c r="J185" s="237"/>
      <c r="K185" s="237"/>
      <c r="L185" s="242"/>
      <c r="M185" s="243"/>
      <c r="N185" s="244"/>
      <c r="O185" s="244"/>
      <c r="P185" s="244"/>
      <c r="Q185" s="244"/>
      <c r="R185" s="244"/>
      <c r="S185" s="244"/>
      <c r="T185" s="245"/>
      <c r="AT185" s="246" t="s">
        <v>177</v>
      </c>
      <c r="AU185" s="246" t="s">
        <v>95</v>
      </c>
      <c r="AV185" s="11" t="s">
        <v>95</v>
      </c>
      <c r="AW185" s="11" t="s">
        <v>48</v>
      </c>
      <c r="AX185" s="11" t="s">
        <v>25</v>
      </c>
      <c r="AY185" s="246" t="s">
        <v>166</v>
      </c>
    </row>
    <row r="186" spans="2:65" s="1" customFormat="1" ht="25.5" customHeight="1">
      <c r="B186" s="46"/>
      <c r="C186" s="221" t="s">
        <v>425</v>
      </c>
      <c r="D186" s="221" t="s">
        <v>168</v>
      </c>
      <c r="E186" s="222" t="s">
        <v>426</v>
      </c>
      <c r="F186" s="223" t="s">
        <v>427</v>
      </c>
      <c r="G186" s="224" t="s">
        <v>171</v>
      </c>
      <c r="H186" s="225">
        <v>78</v>
      </c>
      <c r="I186" s="226"/>
      <c r="J186" s="227">
        <f>ROUND(I186*H186,2)</f>
        <v>0</v>
      </c>
      <c r="K186" s="223" t="s">
        <v>172</v>
      </c>
      <c r="L186" s="72"/>
      <c r="M186" s="228" t="s">
        <v>84</v>
      </c>
      <c r="N186" s="229" t="s">
        <v>56</v>
      </c>
      <c r="O186" s="47"/>
      <c r="P186" s="230">
        <f>O186*H186</f>
        <v>0</v>
      </c>
      <c r="Q186" s="230">
        <v>0</v>
      </c>
      <c r="R186" s="230">
        <f>Q186*H186</f>
        <v>0</v>
      </c>
      <c r="S186" s="230">
        <v>0</v>
      </c>
      <c r="T186" s="231">
        <f>S186*H186</f>
        <v>0</v>
      </c>
      <c r="AR186" s="23" t="s">
        <v>173</v>
      </c>
      <c r="AT186" s="23" t="s">
        <v>168</v>
      </c>
      <c r="AU186" s="23" t="s">
        <v>95</v>
      </c>
      <c r="AY186" s="23" t="s">
        <v>166</v>
      </c>
      <c r="BE186" s="232">
        <f>IF(N186="základní",J186,0)</f>
        <v>0</v>
      </c>
      <c r="BF186" s="232">
        <f>IF(N186="snížená",J186,0)</f>
        <v>0</v>
      </c>
      <c r="BG186" s="232">
        <f>IF(N186="zákl. přenesená",J186,0)</f>
        <v>0</v>
      </c>
      <c r="BH186" s="232">
        <f>IF(N186="sníž. přenesená",J186,0)</f>
        <v>0</v>
      </c>
      <c r="BI186" s="232">
        <f>IF(N186="nulová",J186,0)</f>
        <v>0</v>
      </c>
      <c r="BJ186" s="23" t="s">
        <v>25</v>
      </c>
      <c r="BK186" s="232">
        <f>ROUND(I186*H186,2)</f>
        <v>0</v>
      </c>
      <c r="BL186" s="23" t="s">
        <v>173</v>
      </c>
      <c r="BM186" s="23" t="s">
        <v>428</v>
      </c>
    </row>
    <row r="187" spans="2:51" s="11" customFormat="1" ht="13.5">
      <c r="B187" s="236"/>
      <c r="C187" s="237"/>
      <c r="D187" s="233" t="s">
        <v>177</v>
      </c>
      <c r="E187" s="238" t="s">
        <v>84</v>
      </c>
      <c r="F187" s="239" t="s">
        <v>429</v>
      </c>
      <c r="G187" s="237"/>
      <c r="H187" s="240">
        <v>78</v>
      </c>
      <c r="I187" s="241"/>
      <c r="J187" s="237"/>
      <c r="K187" s="237"/>
      <c r="L187" s="242"/>
      <c r="M187" s="243"/>
      <c r="N187" s="244"/>
      <c r="O187" s="244"/>
      <c r="P187" s="244"/>
      <c r="Q187" s="244"/>
      <c r="R187" s="244"/>
      <c r="S187" s="244"/>
      <c r="T187" s="245"/>
      <c r="AT187" s="246" t="s">
        <v>177</v>
      </c>
      <c r="AU187" s="246" t="s">
        <v>95</v>
      </c>
      <c r="AV187" s="11" t="s">
        <v>95</v>
      </c>
      <c r="AW187" s="11" t="s">
        <v>48</v>
      </c>
      <c r="AX187" s="11" t="s">
        <v>25</v>
      </c>
      <c r="AY187" s="246" t="s">
        <v>166</v>
      </c>
    </row>
    <row r="188" spans="2:65" s="1" customFormat="1" ht="25.5" customHeight="1">
      <c r="B188" s="46"/>
      <c r="C188" s="221" t="s">
        <v>430</v>
      </c>
      <c r="D188" s="221" t="s">
        <v>168</v>
      </c>
      <c r="E188" s="222" t="s">
        <v>431</v>
      </c>
      <c r="F188" s="223" t="s">
        <v>432</v>
      </c>
      <c r="G188" s="224" t="s">
        <v>171</v>
      </c>
      <c r="H188" s="225">
        <v>2850</v>
      </c>
      <c r="I188" s="226"/>
      <c r="J188" s="227">
        <f>ROUND(I188*H188,2)</f>
        <v>0</v>
      </c>
      <c r="K188" s="223" t="s">
        <v>172</v>
      </c>
      <c r="L188" s="72"/>
      <c r="M188" s="228" t="s">
        <v>84</v>
      </c>
      <c r="N188" s="229" t="s">
        <v>56</v>
      </c>
      <c r="O188" s="47"/>
      <c r="P188" s="230">
        <f>O188*H188</f>
        <v>0</v>
      </c>
      <c r="Q188" s="230">
        <v>0</v>
      </c>
      <c r="R188" s="230">
        <f>Q188*H188</f>
        <v>0</v>
      </c>
      <c r="S188" s="230">
        <v>0</v>
      </c>
      <c r="T188" s="231">
        <f>S188*H188</f>
        <v>0</v>
      </c>
      <c r="AR188" s="23" t="s">
        <v>173</v>
      </c>
      <c r="AT188" s="23" t="s">
        <v>168</v>
      </c>
      <c r="AU188" s="23" t="s">
        <v>95</v>
      </c>
      <c r="AY188" s="23" t="s">
        <v>166</v>
      </c>
      <c r="BE188" s="232">
        <f>IF(N188="základní",J188,0)</f>
        <v>0</v>
      </c>
      <c r="BF188" s="232">
        <f>IF(N188="snížená",J188,0)</f>
        <v>0</v>
      </c>
      <c r="BG188" s="232">
        <f>IF(N188="zákl. přenesená",J188,0)</f>
        <v>0</v>
      </c>
      <c r="BH188" s="232">
        <f>IF(N188="sníž. přenesená",J188,0)</f>
        <v>0</v>
      </c>
      <c r="BI188" s="232">
        <f>IF(N188="nulová",J188,0)</f>
        <v>0</v>
      </c>
      <c r="BJ188" s="23" t="s">
        <v>25</v>
      </c>
      <c r="BK188" s="232">
        <f>ROUND(I188*H188,2)</f>
        <v>0</v>
      </c>
      <c r="BL188" s="23" t="s">
        <v>173</v>
      </c>
      <c r="BM188" s="23" t="s">
        <v>433</v>
      </c>
    </row>
    <row r="189" spans="2:51" s="11" customFormat="1" ht="13.5">
      <c r="B189" s="236"/>
      <c r="C189" s="237"/>
      <c r="D189" s="233" t="s">
        <v>177</v>
      </c>
      <c r="E189" s="238" t="s">
        <v>84</v>
      </c>
      <c r="F189" s="239" t="s">
        <v>434</v>
      </c>
      <c r="G189" s="237"/>
      <c r="H189" s="240">
        <v>2850</v>
      </c>
      <c r="I189" s="241"/>
      <c r="J189" s="237"/>
      <c r="K189" s="237"/>
      <c r="L189" s="242"/>
      <c r="M189" s="243"/>
      <c r="N189" s="244"/>
      <c r="O189" s="244"/>
      <c r="P189" s="244"/>
      <c r="Q189" s="244"/>
      <c r="R189" s="244"/>
      <c r="S189" s="244"/>
      <c r="T189" s="245"/>
      <c r="AT189" s="246" t="s">
        <v>177</v>
      </c>
      <c r="AU189" s="246" t="s">
        <v>95</v>
      </c>
      <c r="AV189" s="11" t="s">
        <v>95</v>
      </c>
      <c r="AW189" s="11" t="s">
        <v>48</v>
      </c>
      <c r="AX189" s="11" t="s">
        <v>25</v>
      </c>
      <c r="AY189" s="246" t="s">
        <v>166</v>
      </c>
    </row>
    <row r="190" spans="2:65" s="1" customFormat="1" ht="38.25" customHeight="1">
      <c r="B190" s="46"/>
      <c r="C190" s="221" t="s">
        <v>435</v>
      </c>
      <c r="D190" s="221" t="s">
        <v>168</v>
      </c>
      <c r="E190" s="222" t="s">
        <v>436</v>
      </c>
      <c r="F190" s="223" t="s">
        <v>437</v>
      </c>
      <c r="G190" s="224" t="s">
        <v>171</v>
      </c>
      <c r="H190" s="225">
        <v>11595</v>
      </c>
      <c r="I190" s="226"/>
      <c r="J190" s="227">
        <f>ROUND(I190*H190,2)</f>
        <v>0</v>
      </c>
      <c r="K190" s="223" t="s">
        <v>172</v>
      </c>
      <c r="L190" s="72"/>
      <c r="M190" s="228" t="s">
        <v>84</v>
      </c>
      <c r="N190" s="229" t="s">
        <v>56</v>
      </c>
      <c r="O190" s="47"/>
      <c r="P190" s="230">
        <f>O190*H190</f>
        <v>0</v>
      </c>
      <c r="Q190" s="230">
        <v>0</v>
      </c>
      <c r="R190" s="230">
        <f>Q190*H190</f>
        <v>0</v>
      </c>
      <c r="S190" s="230">
        <v>0</v>
      </c>
      <c r="T190" s="231">
        <f>S190*H190</f>
        <v>0</v>
      </c>
      <c r="AR190" s="23" t="s">
        <v>173</v>
      </c>
      <c r="AT190" s="23" t="s">
        <v>168</v>
      </c>
      <c r="AU190" s="23" t="s">
        <v>95</v>
      </c>
      <c r="AY190" s="23" t="s">
        <v>166</v>
      </c>
      <c r="BE190" s="232">
        <f>IF(N190="základní",J190,0)</f>
        <v>0</v>
      </c>
      <c r="BF190" s="232">
        <f>IF(N190="snížená",J190,0)</f>
        <v>0</v>
      </c>
      <c r="BG190" s="232">
        <f>IF(N190="zákl. přenesená",J190,0)</f>
        <v>0</v>
      </c>
      <c r="BH190" s="232">
        <f>IF(N190="sníž. přenesená",J190,0)</f>
        <v>0</v>
      </c>
      <c r="BI190" s="232">
        <f>IF(N190="nulová",J190,0)</f>
        <v>0</v>
      </c>
      <c r="BJ190" s="23" t="s">
        <v>25</v>
      </c>
      <c r="BK190" s="232">
        <f>ROUND(I190*H190,2)</f>
        <v>0</v>
      </c>
      <c r="BL190" s="23" t="s">
        <v>173</v>
      </c>
      <c r="BM190" s="23" t="s">
        <v>438</v>
      </c>
    </row>
    <row r="191" spans="2:47" s="1" customFormat="1" ht="13.5">
      <c r="B191" s="46"/>
      <c r="C191" s="74"/>
      <c r="D191" s="233" t="s">
        <v>175</v>
      </c>
      <c r="E191" s="74"/>
      <c r="F191" s="234" t="s">
        <v>439</v>
      </c>
      <c r="G191" s="74"/>
      <c r="H191" s="74"/>
      <c r="I191" s="191"/>
      <c r="J191" s="74"/>
      <c r="K191" s="74"/>
      <c r="L191" s="72"/>
      <c r="M191" s="235"/>
      <c r="N191" s="47"/>
      <c r="O191" s="47"/>
      <c r="P191" s="47"/>
      <c r="Q191" s="47"/>
      <c r="R191" s="47"/>
      <c r="S191" s="47"/>
      <c r="T191" s="95"/>
      <c r="AT191" s="23" t="s">
        <v>175</v>
      </c>
      <c r="AU191" s="23" t="s">
        <v>95</v>
      </c>
    </row>
    <row r="192" spans="2:51" s="11" customFormat="1" ht="13.5">
      <c r="B192" s="236"/>
      <c r="C192" s="237"/>
      <c r="D192" s="233" t="s">
        <v>177</v>
      </c>
      <c r="E192" s="238" t="s">
        <v>84</v>
      </c>
      <c r="F192" s="239" t="s">
        <v>440</v>
      </c>
      <c r="G192" s="237"/>
      <c r="H192" s="240">
        <v>11595</v>
      </c>
      <c r="I192" s="241"/>
      <c r="J192" s="237"/>
      <c r="K192" s="237"/>
      <c r="L192" s="242"/>
      <c r="M192" s="243"/>
      <c r="N192" s="244"/>
      <c r="O192" s="244"/>
      <c r="P192" s="244"/>
      <c r="Q192" s="244"/>
      <c r="R192" s="244"/>
      <c r="S192" s="244"/>
      <c r="T192" s="245"/>
      <c r="AT192" s="246" t="s">
        <v>177</v>
      </c>
      <c r="AU192" s="246" t="s">
        <v>95</v>
      </c>
      <c r="AV192" s="11" t="s">
        <v>95</v>
      </c>
      <c r="AW192" s="11" t="s">
        <v>48</v>
      </c>
      <c r="AX192" s="11" t="s">
        <v>25</v>
      </c>
      <c r="AY192" s="246" t="s">
        <v>166</v>
      </c>
    </row>
    <row r="193" spans="2:65" s="1" customFormat="1" ht="25.5" customHeight="1">
      <c r="B193" s="46"/>
      <c r="C193" s="221" t="s">
        <v>441</v>
      </c>
      <c r="D193" s="221" t="s">
        <v>168</v>
      </c>
      <c r="E193" s="222" t="s">
        <v>442</v>
      </c>
      <c r="F193" s="223" t="s">
        <v>443</v>
      </c>
      <c r="G193" s="224" t="s">
        <v>171</v>
      </c>
      <c r="H193" s="225">
        <v>1361</v>
      </c>
      <c r="I193" s="226"/>
      <c r="J193" s="227">
        <f>ROUND(I193*H193,2)</f>
        <v>0</v>
      </c>
      <c r="K193" s="223" t="s">
        <v>172</v>
      </c>
      <c r="L193" s="72"/>
      <c r="M193" s="228" t="s">
        <v>84</v>
      </c>
      <c r="N193" s="229" t="s">
        <v>56</v>
      </c>
      <c r="O193" s="47"/>
      <c r="P193" s="230">
        <f>O193*H193</f>
        <v>0</v>
      </c>
      <c r="Q193" s="230">
        <v>0.27799</v>
      </c>
      <c r="R193" s="230">
        <f>Q193*H193</f>
        <v>378.34439000000003</v>
      </c>
      <c r="S193" s="230">
        <v>0</v>
      </c>
      <c r="T193" s="231">
        <f>S193*H193</f>
        <v>0</v>
      </c>
      <c r="AR193" s="23" t="s">
        <v>173</v>
      </c>
      <c r="AT193" s="23" t="s">
        <v>168</v>
      </c>
      <c r="AU193" s="23" t="s">
        <v>95</v>
      </c>
      <c r="AY193" s="23" t="s">
        <v>166</v>
      </c>
      <c r="BE193" s="232">
        <f>IF(N193="základní",J193,0)</f>
        <v>0</v>
      </c>
      <c r="BF193" s="232">
        <f>IF(N193="snížená",J193,0)</f>
        <v>0</v>
      </c>
      <c r="BG193" s="232">
        <f>IF(N193="zákl. přenesená",J193,0)</f>
        <v>0</v>
      </c>
      <c r="BH193" s="232">
        <f>IF(N193="sníž. přenesená",J193,0)</f>
        <v>0</v>
      </c>
      <c r="BI193" s="232">
        <f>IF(N193="nulová",J193,0)</f>
        <v>0</v>
      </c>
      <c r="BJ193" s="23" t="s">
        <v>25</v>
      </c>
      <c r="BK193" s="232">
        <f>ROUND(I193*H193,2)</f>
        <v>0</v>
      </c>
      <c r="BL193" s="23" t="s">
        <v>173</v>
      </c>
      <c r="BM193" s="23" t="s">
        <v>444</v>
      </c>
    </row>
    <row r="194" spans="2:47" s="1" customFormat="1" ht="13.5">
      <c r="B194" s="46"/>
      <c r="C194" s="74"/>
      <c r="D194" s="233" t="s">
        <v>175</v>
      </c>
      <c r="E194" s="74"/>
      <c r="F194" s="234" t="s">
        <v>445</v>
      </c>
      <c r="G194" s="74"/>
      <c r="H194" s="74"/>
      <c r="I194" s="191"/>
      <c r="J194" s="74"/>
      <c r="K194" s="74"/>
      <c r="L194" s="72"/>
      <c r="M194" s="235"/>
      <c r="N194" s="47"/>
      <c r="O194" s="47"/>
      <c r="P194" s="47"/>
      <c r="Q194" s="47"/>
      <c r="R194" s="47"/>
      <c r="S194" s="47"/>
      <c r="T194" s="95"/>
      <c r="AT194" s="23" t="s">
        <v>175</v>
      </c>
      <c r="AU194" s="23" t="s">
        <v>95</v>
      </c>
    </row>
    <row r="195" spans="2:51" s="11" customFormat="1" ht="13.5">
      <c r="B195" s="236"/>
      <c r="C195" s="237"/>
      <c r="D195" s="233" t="s">
        <v>177</v>
      </c>
      <c r="E195" s="238" t="s">
        <v>84</v>
      </c>
      <c r="F195" s="239" t="s">
        <v>446</v>
      </c>
      <c r="G195" s="237"/>
      <c r="H195" s="240">
        <v>1361</v>
      </c>
      <c r="I195" s="241"/>
      <c r="J195" s="237"/>
      <c r="K195" s="237"/>
      <c r="L195" s="242"/>
      <c r="M195" s="243"/>
      <c r="N195" s="244"/>
      <c r="O195" s="244"/>
      <c r="P195" s="244"/>
      <c r="Q195" s="244"/>
      <c r="R195" s="244"/>
      <c r="S195" s="244"/>
      <c r="T195" s="245"/>
      <c r="AT195" s="246" t="s">
        <v>177</v>
      </c>
      <c r="AU195" s="246" t="s">
        <v>95</v>
      </c>
      <c r="AV195" s="11" t="s">
        <v>95</v>
      </c>
      <c r="AW195" s="11" t="s">
        <v>48</v>
      </c>
      <c r="AX195" s="11" t="s">
        <v>25</v>
      </c>
      <c r="AY195" s="246" t="s">
        <v>166</v>
      </c>
    </row>
    <row r="196" spans="2:65" s="1" customFormat="1" ht="25.5" customHeight="1">
      <c r="B196" s="46"/>
      <c r="C196" s="221" t="s">
        <v>447</v>
      </c>
      <c r="D196" s="221" t="s">
        <v>168</v>
      </c>
      <c r="E196" s="222" t="s">
        <v>448</v>
      </c>
      <c r="F196" s="223" t="s">
        <v>449</v>
      </c>
      <c r="G196" s="224" t="s">
        <v>171</v>
      </c>
      <c r="H196" s="225">
        <v>11595</v>
      </c>
      <c r="I196" s="226"/>
      <c r="J196" s="227">
        <f>ROUND(I196*H196,2)</f>
        <v>0</v>
      </c>
      <c r="K196" s="223" t="s">
        <v>172</v>
      </c>
      <c r="L196" s="72"/>
      <c r="M196" s="228" t="s">
        <v>84</v>
      </c>
      <c r="N196" s="229" t="s">
        <v>56</v>
      </c>
      <c r="O196" s="47"/>
      <c r="P196" s="230">
        <f>O196*H196</f>
        <v>0</v>
      </c>
      <c r="Q196" s="230">
        <v>0</v>
      </c>
      <c r="R196" s="230">
        <f>Q196*H196</f>
        <v>0</v>
      </c>
      <c r="S196" s="230">
        <v>0</v>
      </c>
      <c r="T196" s="231">
        <f>S196*H196</f>
        <v>0</v>
      </c>
      <c r="AR196" s="23" t="s">
        <v>173</v>
      </c>
      <c r="AT196" s="23" t="s">
        <v>168</v>
      </c>
      <c r="AU196" s="23" t="s">
        <v>95</v>
      </c>
      <c r="AY196" s="23" t="s">
        <v>166</v>
      </c>
      <c r="BE196" s="232">
        <f>IF(N196="základní",J196,0)</f>
        <v>0</v>
      </c>
      <c r="BF196" s="232">
        <f>IF(N196="snížená",J196,0)</f>
        <v>0</v>
      </c>
      <c r="BG196" s="232">
        <f>IF(N196="zákl. přenesená",J196,0)</f>
        <v>0</v>
      </c>
      <c r="BH196" s="232">
        <f>IF(N196="sníž. přenesená",J196,0)</f>
        <v>0</v>
      </c>
      <c r="BI196" s="232">
        <f>IF(N196="nulová",J196,0)</f>
        <v>0</v>
      </c>
      <c r="BJ196" s="23" t="s">
        <v>25</v>
      </c>
      <c r="BK196" s="232">
        <f>ROUND(I196*H196,2)</f>
        <v>0</v>
      </c>
      <c r="BL196" s="23" t="s">
        <v>173</v>
      </c>
      <c r="BM196" s="23" t="s">
        <v>450</v>
      </c>
    </row>
    <row r="197" spans="2:51" s="11" customFormat="1" ht="13.5">
      <c r="B197" s="236"/>
      <c r="C197" s="237"/>
      <c r="D197" s="233" t="s">
        <v>177</v>
      </c>
      <c r="E197" s="238" t="s">
        <v>84</v>
      </c>
      <c r="F197" s="239" t="s">
        <v>451</v>
      </c>
      <c r="G197" s="237"/>
      <c r="H197" s="240">
        <v>11595</v>
      </c>
      <c r="I197" s="241"/>
      <c r="J197" s="237"/>
      <c r="K197" s="237"/>
      <c r="L197" s="242"/>
      <c r="M197" s="243"/>
      <c r="N197" s="244"/>
      <c r="O197" s="244"/>
      <c r="P197" s="244"/>
      <c r="Q197" s="244"/>
      <c r="R197" s="244"/>
      <c r="S197" s="244"/>
      <c r="T197" s="245"/>
      <c r="AT197" s="246" t="s">
        <v>177</v>
      </c>
      <c r="AU197" s="246" t="s">
        <v>95</v>
      </c>
      <c r="AV197" s="11" t="s">
        <v>95</v>
      </c>
      <c r="AW197" s="11" t="s">
        <v>48</v>
      </c>
      <c r="AX197" s="11" t="s">
        <v>25</v>
      </c>
      <c r="AY197" s="246" t="s">
        <v>166</v>
      </c>
    </row>
    <row r="198" spans="2:65" s="1" customFormat="1" ht="25.5" customHeight="1">
      <c r="B198" s="46"/>
      <c r="C198" s="221" t="s">
        <v>452</v>
      </c>
      <c r="D198" s="221" t="s">
        <v>168</v>
      </c>
      <c r="E198" s="222" t="s">
        <v>453</v>
      </c>
      <c r="F198" s="223" t="s">
        <v>454</v>
      </c>
      <c r="G198" s="224" t="s">
        <v>171</v>
      </c>
      <c r="H198" s="225">
        <v>23190</v>
      </c>
      <c r="I198" s="226"/>
      <c r="J198" s="227">
        <f>ROUND(I198*H198,2)</f>
        <v>0</v>
      </c>
      <c r="K198" s="223" t="s">
        <v>172</v>
      </c>
      <c r="L198" s="72"/>
      <c r="M198" s="228" t="s">
        <v>84</v>
      </c>
      <c r="N198" s="229" t="s">
        <v>56</v>
      </c>
      <c r="O198" s="47"/>
      <c r="P198" s="230">
        <f>O198*H198</f>
        <v>0</v>
      </c>
      <c r="Q198" s="230">
        <v>0</v>
      </c>
      <c r="R198" s="230">
        <f>Q198*H198</f>
        <v>0</v>
      </c>
      <c r="S198" s="230">
        <v>0</v>
      </c>
      <c r="T198" s="231">
        <f>S198*H198</f>
        <v>0</v>
      </c>
      <c r="AR198" s="23" t="s">
        <v>173</v>
      </c>
      <c r="AT198" s="23" t="s">
        <v>168</v>
      </c>
      <c r="AU198" s="23" t="s">
        <v>95</v>
      </c>
      <c r="AY198" s="23" t="s">
        <v>166</v>
      </c>
      <c r="BE198" s="232">
        <f>IF(N198="základní",J198,0)</f>
        <v>0</v>
      </c>
      <c r="BF198" s="232">
        <f>IF(N198="snížená",J198,0)</f>
        <v>0</v>
      </c>
      <c r="BG198" s="232">
        <f>IF(N198="zákl. přenesená",J198,0)</f>
        <v>0</v>
      </c>
      <c r="BH198" s="232">
        <f>IF(N198="sníž. přenesená",J198,0)</f>
        <v>0</v>
      </c>
      <c r="BI198" s="232">
        <f>IF(N198="nulová",J198,0)</f>
        <v>0</v>
      </c>
      <c r="BJ198" s="23" t="s">
        <v>25</v>
      </c>
      <c r="BK198" s="232">
        <f>ROUND(I198*H198,2)</f>
        <v>0</v>
      </c>
      <c r="BL198" s="23" t="s">
        <v>173</v>
      </c>
      <c r="BM198" s="23" t="s">
        <v>455</v>
      </c>
    </row>
    <row r="199" spans="2:51" s="11" customFormat="1" ht="13.5">
      <c r="B199" s="236"/>
      <c r="C199" s="237"/>
      <c r="D199" s="233" t="s">
        <v>177</v>
      </c>
      <c r="E199" s="238" t="s">
        <v>84</v>
      </c>
      <c r="F199" s="239" t="s">
        <v>456</v>
      </c>
      <c r="G199" s="237"/>
      <c r="H199" s="240">
        <v>23190</v>
      </c>
      <c r="I199" s="241"/>
      <c r="J199" s="237"/>
      <c r="K199" s="237"/>
      <c r="L199" s="242"/>
      <c r="M199" s="243"/>
      <c r="N199" s="244"/>
      <c r="O199" s="244"/>
      <c r="P199" s="244"/>
      <c r="Q199" s="244"/>
      <c r="R199" s="244"/>
      <c r="S199" s="244"/>
      <c r="T199" s="245"/>
      <c r="AT199" s="246" t="s">
        <v>177</v>
      </c>
      <c r="AU199" s="246" t="s">
        <v>95</v>
      </c>
      <c r="AV199" s="11" t="s">
        <v>95</v>
      </c>
      <c r="AW199" s="11" t="s">
        <v>48</v>
      </c>
      <c r="AX199" s="11" t="s">
        <v>25</v>
      </c>
      <c r="AY199" s="246" t="s">
        <v>166</v>
      </c>
    </row>
    <row r="200" spans="2:65" s="1" customFormat="1" ht="38.25" customHeight="1">
      <c r="B200" s="46"/>
      <c r="C200" s="221" t="s">
        <v>457</v>
      </c>
      <c r="D200" s="221" t="s">
        <v>168</v>
      </c>
      <c r="E200" s="222" t="s">
        <v>458</v>
      </c>
      <c r="F200" s="223" t="s">
        <v>459</v>
      </c>
      <c r="G200" s="224" t="s">
        <v>171</v>
      </c>
      <c r="H200" s="225">
        <v>11595</v>
      </c>
      <c r="I200" s="226"/>
      <c r="J200" s="227">
        <f>ROUND(I200*H200,2)</f>
        <v>0</v>
      </c>
      <c r="K200" s="223" t="s">
        <v>172</v>
      </c>
      <c r="L200" s="72"/>
      <c r="M200" s="228" t="s">
        <v>84</v>
      </c>
      <c r="N200" s="229" t="s">
        <v>56</v>
      </c>
      <c r="O200" s="47"/>
      <c r="P200" s="230">
        <f>O200*H200</f>
        <v>0</v>
      </c>
      <c r="Q200" s="230">
        <v>0</v>
      </c>
      <c r="R200" s="230">
        <f>Q200*H200</f>
        <v>0</v>
      </c>
      <c r="S200" s="230">
        <v>0</v>
      </c>
      <c r="T200" s="231">
        <f>S200*H200</f>
        <v>0</v>
      </c>
      <c r="AR200" s="23" t="s">
        <v>173</v>
      </c>
      <c r="AT200" s="23" t="s">
        <v>168</v>
      </c>
      <c r="AU200" s="23" t="s">
        <v>95</v>
      </c>
      <c r="AY200" s="23" t="s">
        <v>166</v>
      </c>
      <c r="BE200" s="232">
        <f>IF(N200="základní",J200,0)</f>
        <v>0</v>
      </c>
      <c r="BF200" s="232">
        <f>IF(N200="snížená",J200,0)</f>
        <v>0</v>
      </c>
      <c r="BG200" s="232">
        <f>IF(N200="zákl. přenesená",J200,0)</f>
        <v>0</v>
      </c>
      <c r="BH200" s="232">
        <f>IF(N200="sníž. přenesená",J200,0)</f>
        <v>0</v>
      </c>
      <c r="BI200" s="232">
        <f>IF(N200="nulová",J200,0)</f>
        <v>0</v>
      </c>
      <c r="BJ200" s="23" t="s">
        <v>25</v>
      </c>
      <c r="BK200" s="232">
        <f>ROUND(I200*H200,2)</f>
        <v>0</v>
      </c>
      <c r="BL200" s="23" t="s">
        <v>173</v>
      </c>
      <c r="BM200" s="23" t="s">
        <v>460</v>
      </c>
    </row>
    <row r="201" spans="2:47" s="1" customFormat="1" ht="13.5">
      <c r="B201" s="46"/>
      <c r="C201" s="74"/>
      <c r="D201" s="233" t="s">
        <v>175</v>
      </c>
      <c r="E201" s="74"/>
      <c r="F201" s="234" t="s">
        <v>461</v>
      </c>
      <c r="G201" s="74"/>
      <c r="H201" s="74"/>
      <c r="I201" s="191"/>
      <c r="J201" s="74"/>
      <c r="K201" s="74"/>
      <c r="L201" s="72"/>
      <c r="M201" s="235"/>
      <c r="N201" s="47"/>
      <c r="O201" s="47"/>
      <c r="P201" s="47"/>
      <c r="Q201" s="47"/>
      <c r="R201" s="47"/>
      <c r="S201" s="47"/>
      <c r="T201" s="95"/>
      <c r="AT201" s="23" t="s">
        <v>175</v>
      </c>
      <c r="AU201" s="23" t="s">
        <v>95</v>
      </c>
    </row>
    <row r="202" spans="2:51" s="11" customFormat="1" ht="13.5">
      <c r="B202" s="236"/>
      <c r="C202" s="237"/>
      <c r="D202" s="233" t="s">
        <v>177</v>
      </c>
      <c r="E202" s="238" t="s">
        <v>84</v>
      </c>
      <c r="F202" s="239" t="s">
        <v>462</v>
      </c>
      <c r="G202" s="237"/>
      <c r="H202" s="240">
        <v>11595</v>
      </c>
      <c r="I202" s="241"/>
      <c r="J202" s="237"/>
      <c r="K202" s="237"/>
      <c r="L202" s="242"/>
      <c r="M202" s="243"/>
      <c r="N202" s="244"/>
      <c r="O202" s="244"/>
      <c r="P202" s="244"/>
      <c r="Q202" s="244"/>
      <c r="R202" s="244"/>
      <c r="S202" s="244"/>
      <c r="T202" s="245"/>
      <c r="AT202" s="246" t="s">
        <v>177</v>
      </c>
      <c r="AU202" s="246" t="s">
        <v>95</v>
      </c>
      <c r="AV202" s="11" t="s">
        <v>95</v>
      </c>
      <c r="AW202" s="11" t="s">
        <v>48</v>
      </c>
      <c r="AX202" s="11" t="s">
        <v>25</v>
      </c>
      <c r="AY202" s="246" t="s">
        <v>166</v>
      </c>
    </row>
    <row r="203" spans="2:65" s="1" customFormat="1" ht="25.5" customHeight="1">
      <c r="B203" s="46"/>
      <c r="C203" s="221" t="s">
        <v>463</v>
      </c>
      <c r="D203" s="221" t="s">
        <v>168</v>
      </c>
      <c r="E203" s="222" t="s">
        <v>464</v>
      </c>
      <c r="F203" s="223" t="s">
        <v>465</v>
      </c>
      <c r="G203" s="224" t="s">
        <v>171</v>
      </c>
      <c r="H203" s="225">
        <v>11595</v>
      </c>
      <c r="I203" s="226"/>
      <c r="J203" s="227">
        <f>ROUND(I203*H203,2)</f>
        <v>0</v>
      </c>
      <c r="K203" s="223" t="s">
        <v>84</v>
      </c>
      <c r="L203" s="72"/>
      <c r="M203" s="228" t="s">
        <v>84</v>
      </c>
      <c r="N203" s="229" t="s">
        <v>56</v>
      </c>
      <c r="O203" s="47"/>
      <c r="P203" s="230">
        <f>O203*H203</f>
        <v>0</v>
      </c>
      <c r="Q203" s="230">
        <v>0</v>
      </c>
      <c r="R203" s="230">
        <f>Q203*H203</f>
        <v>0</v>
      </c>
      <c r="S203" s="230">
        <v>0</v>
      </c>
      <c r="T203" s="231">
        <f>S203*H203</f>
        <v>0</v>
      </c>
      <c r="AR203" s="23" t="s">
        <v>173</v>
      </c>
      <c r="AT203" s="23" t="s">
        <v>168</v>
      </c>
      <c r="AU203" s="23" t="s">
        <v>95</v>
      </c>
      <c r="AY203" s="23" t="s">
        <v>166</v>
      </c>
      <c r="BE203" s="232">
        <f>IF(N203="základní",J203,0)</f>
        <v>0</v>
      </c>
      <c r="BF203" s="232">
        <f>IF(N203="snížená",J203,0)</f>
        <v>0</v>
      </c>
      <c r="BG203" s="232">
        <f>IF(N203="zákl. přenesená",J203,0)</f>
        <v>0</v>
      </c>
      <c r="BH203" s="232">
        <f>IF(N203="sníž. přenesená",J203,0)</f>
        <v>0</v>
      </c>
      <c r="BI203" s="232">
        <f>IF(N203="nulová",J203,0)</f>
        <v>0</v>
      </c>
      <c r="BJ203" s="23" t="s">
        <v>25</v>
      </c>
      <c r="BK203" s="232">
        <f>ROUND(I203*H203,2)</f>
        <v>0</v>
      </c>
      <c r="BL203" s="23" t="s">
        <v>173</v>
      </c>
      <c r="BM203" s="23" t="s">
        <v>466</v>
      </c>
    </row>
    <row r="204" spans="2:47" s="1" customFormat="1" ht="13.5">
      <c r="B204" s="46"/>
      <c r="C204" s="74"/>
      <c r="D204" s="233" t="s">
        <v>175</v>
      </c>
      <c r="E204" s="74"/>
      <c r="F204" s="234" t="s">
        <v>467</v>
      </c>
      <c r="G204" s="74"/>
      <c r="H204" s="74"/>
      <c r="I204" s="191"/>
      <c r="J204" s="74"/>
      <c r="K204" s="74"/>
      <c r="L204" s="72"/>
      <c r="M204" s="235"/>
      <c r="N204" s="47"/>
      <c r="O204" s="47"/>
      <c r="P204" s="47"/>
      <c r="Q204" s="47"/>
      <c r="R204" s="47"/>
      <c r="S204" s="47"/>
      <c r="T204" s="95"/>
      <c r="AT204" s="23" t="s">
        <v>175</v>
      </c>
      <c r="AU204" s="23" t="s">
        <v>95</v>
      </c>
    </row>
    <row r="205" spans="2:51" s="11" customFormat="1" ht="13.5">
      <c r="B205" s="236"/>
      <c r="C205" s="237"/>
      <c r="D205" s="233" t="s">
        <v>177</v>
      </c>
      <c r="E205" s="238" t="s">
        <v>84</v>
      </c>
      <c r="F205" s="239" t="s">
        <v>468</v>
      </c>
      <c r="G205" s="237"/>
      <c r="H205" s="240">
        <v>11595</v>
      </c>
      <c r="I205" s="241"/>
      <c r="J205" s="237"/>
      <c r="K205" s="237"/>
      <c r="L205" s="242"/>
      <c r="M205" s="243"/>
      <c r="N205" s="244"/>
      <c r="O205" s="244"/>
      <c r="P205" s="244"/>
      <c r="Q205" s="244"/>
      <c r="R205" s="244"/>
      <c r="S205" s="244"/>
      <c r="T205" s="245"/>
      <c r="AT205" s="246" t="s">
        <v>177</v>
      </c>
      <c r="AU205" s="246" t="s">
        <v>95</v>
      </c>
      <c r="AV205" s="11" t="s">
        <v>95</v>
      </c>
      <c r="AW205" s="11" t="s">
        <v>48</v>
      </c>
      <c r="AX205" s="11" t="s">
        <v>25</v>
      </c>
      <c r="AY205" s="246" t="s">
        <v>166</v>
      </c>
    </row>
    <row r="206" spans="2:65" s="1" customFormat="1" ht="38.25" customHeight="1">
      <c r="B206" s="46"/>
      <c r="C206" s="221" t="s">
        <v>469</v>
      </c>
      <c r="D206" s="221" t="s">
        <v>168</v>
      </c>
      <c r="E206" s="222" t="s">
        <v>470</v>
      </c>
      <c r="F206" s="223" t="s">
        <v>471</v>
      </c>
      <c r="G206" s="224" t="s">
        <v>171</v>
      </c>
      <c r="H206" s="225">
        <v>78</v>
      </c>
      <c r="I206" s="226"/>
      <c r="J206" s="227">
        <f>ROUND(I206*H206,2)</f>
        <v>0</v>
      </c>
      <c r="K206" s="223" t="s">
        <v>172</v>
      </c>
      <c r="L206" s="72"/>
      <c r="M206" s="228" t="s">
        <v>84</v>
      </c>
      <c r="N206" s="229" t="s">
        <v>56</v>
      </c>
      <c r="O206" s="47"/>
      <c r="P206" s="230">
        <f>O206*H206</f>
        <v>0</v>
      </c>
      <c r="Q206" s="230">
        <v>0.1837</v>
      </c>
      <c r="R206" s="230">
        <f>Q206*H206</f>
        <v>14.3286</v>
      </c>
      <c r="S206" s="230">
        <v>0</v>
      </c>
      <c r="T206" s="231">
        <f>S206*H206</f>
        <v>0</v>
      </c>
      <c r="AR206" s="23" t="s">
        <v>173</v>
      </c>
      <c r="AT206" s="23" t="s">
        <v>168</v>
      </c>
      <c r="AU206" s="23" t="s">
        <v>95</v>
      </c>
      <c r="AY206" s="23" t="s">
        <v>166</v>
      </c>
      <c r="BE206" s="232">
        <f>IF(N206="základní",J206,0)</f>
        <v>0</v>
      </c>
      <c r="BF206" s="232">
        <f>IF(N206="snížená",J206,0)</f>
        <v>0</v>
      </c>
      <c r="BG206" s="232">
        <f>IF(N206="zákl. přenesená",J206,0)</f>
        <v>0</v>
      </c>
      <c r="BH206" s="232">
        <f>IF(N206="sníž. přenesená",J206,0)</f>
        <v>0</v>
      </c>
      <c r="BI206" s="232">
        <f>IF(N206="nulová",J206,0)</f>
        <v>0</v>
      </c>
      <c r="BJ206" s="23" t="s">
        <v>25</v>
      </c>
      <c r="BK206" s="232">
        <f>ROUND(I206*H206,2)</f>
        <v>0</v>
      </c>
      <c r="BL206" s="23" t="s">
        <v>173</v>
      </c>
      <c r="BM206" s="23" t="s">
        <v>472</v>
      </c>
    </row>
    <row r="207" spans="2:47" s="1" customFormat="1" ht="13.5">
      <c r="B207" s="46"/>
      <c r="C207" s="74"/>
      <c r="D207" s="233" t="s">
        <v>175</v>
      </c>
      <c r="E207" s="74"/>
      <c r="F207" s="234" t="s">
        <v>473</v>
      </c>
      <c r="G207" s="74"/>
      <c r="H207" s="74"/>
      <c r="I207" s="191"/>
      <c r="J207" s="74"/>
      <c r="K207" s="74"/>
      <c r="L207" s="72"/>
      <c r="M207" s="235"/>
      <c r="N207" s="47"/>
      <c r="O207" s="47"/>
      <c r="P207" s="47"/>
      <c r="Q207" s="47"/>
      <c r="R207" s="47"/>
      <c r="S207" s="47"/>
      <c r="T207" s="95"/>
      <c r="AT207" s="23" t="s">
        <v>175</v>
      </c>
      <c r="AU207" s="23" t="s">
        <v>95</v>
      </c>
    </row>
    <row r="208" spans="2:51" s="11" customFormat="1" ht="13.5">
      <c r="B208" s="236"/>
      <c r="C208" s="237"/>
      <c r="D208" s="233" t="s">
        <v>177</v>
      </c>
      <c r="E208" s="238" t="s">
        <v>84</v>
      </c>
      <c r="F208" s="239" t="s">
        <v>474</v>
      </c>
      <c r="G208" s="237"/>
      <c r="H208" s="240">
        <v>78</v>
      </c>
      <c r="I208" s="241"/>
      <c r="J208" s="237"/>
      <c r="K208" s="237"/>
      <c r="L208" s="242"/>
      <c r="M208" s="243"/>
      <c r="N208" s="244"/>
      <c r="O208" s="244"/>
      <c r="P208" s="244"/>
      <c r="Q208" s="244"/>
      <c r="R208" s="244"/>
      <c r="S208" s="244"/>
      <c r="T208" s="245"/>
      <c r="AT208" s="246" t="s">
        <v>177</v>
      </c>
      <c r="AU208" s="246" t="s">
        <v>95</v>
      </c>
      <c r="AV208" s="11" t="s">
        <v>95</v>
      </c>
      <c r="AW208" s="11" t="s">
        <v>48</v>
      </c>
      <c r="AX208" s="11" t="s">
        <v>25</v>
      </c>
      <c r="AY208" s="246" t="s">
        <v>166</v>
      </c>
    </row>
    <row r="209" spans="2:65" s="1" customFormat="1" ht="16.5" customHeight="1">
      <c r="B209" s="46"/>
      <c r="C209" s="247" t="s">
        <v>475</v>
      </c>
      <c r="D209" s="247" t="s">
        <v>197</v>
      </c>
      <c r="E209" s="248" t="s">
        <v>476</v>
      </c>
      <c r="F209" s="249" t="s">
        <v>477</v>
      </c>
      <c r="G209" s="250" t="s">
        <v>209</v>
      </c>
      <c r="H209" s="251">
        <v>3.819</v>
      </c>
      <c r="I209" s="252"/>
      <c r="J209" s="253">
        <f>ROUND(I209*H209,2)</f>
        <v>0</v>
      </c>
      <c r="K209" s="249" t="s">
        <v>172</v>
      </c>
      <c r="L209" s="254"/>
      <c r="M209" s="255" t="s">
        <v>84</v>
      </c>
      <c r="N209" s="256" t="s">
        <v>56</v>
      </c>
      <c r="O209" s="47"/>
      <c r="P209" s="230">
        <f>O209*H209</f>
        <v>0</v>
      </c>
      <c r="Q209" s="230">
        <v>1</v>
      </c>
      <c r="R209" s="230">
        <f>Q209*H209</f>
        <v>3.819</v>
      </c>
      <c r="S209" s="230">
        <v>0</v>
      </c>
      <c r="T209" s="231">
        <f>S209*H209</f>
        <v>0</v>
      </c>
      <c r="AR209" s="23" t="s">
        <v>200</v>
      </c>
      <c r="AT209" s="23" t="s">
        <v>197</v>
      </c>
      <c r="AU209" s="23" t="s">
        <v>95</v>
      </c>
      <c r="AY209" s="23" t="s">
        <v>166</v>
      </c>
      <c r="BE209" s="232">
        <f>IF(N209="základní",J209,0)</f>
        <v>0</v>
      </c>
      <c r="BF209" s="232">
        <f>IF(N209="snížená",J209,0)</f>
        <v>0</v>
      </c>
      <c r="BG209" s="232">
        <f>IF(N209="zákl. přenesená",J209,0)</f>
        <v>0</v>
      </c>
      <c r="BH209" s="232">
        <f>IF(N209="sníž. přenesená",J209,0)</f>
        <v>0</v>
      </c>
      <c r="BI209" s="232">
        <f>IF(N209="nulová",J209,0)</f>
        <v>0</v>
      </c>
      <c r="BJ209" s="23" t="s">
        <v>25</v>
      </c>
      <c r="BK209" s="232">
        <f>ROUND(I209*H209,2)</f>
        <v>0</v>
      </c>
      <c r="BL209" s="23" t="s">
        <v>173</v>
      </c>
      <c r="BM209" s="23" t="s">
        <v>478</v>
      </c>
    </row>
    <row r="210" spans="2:51" s="11" customFormat="1" ht="13.5">
      <c r="B210" s="236"/>
      <c r="C210" s="237"/>
      <c r="D210" s="233" t="s">
        <v>177</v>
      </c>
      <c r="E210" s="238" t="s">
        <v>84</v>
      </c>
      <c r="F210" s="239" t="s">
        <v>479</v>
      </c>
      <c r="G210" s="237"/>
      <c r="H210" s="240">
        <v>19.094</v>
      </c>
      <c r="I210" s="241"/>
      <c r="J210" s="237"/>
      <c r="K210" s="237"/>
      <c r="L210" s="242"/>
      <c r="M210" s="243"/>
      <c r="N210" s="244"/>
      <c r="O210" s="244"/>
      <c r="P210" s="244"/>
      <c r="Q210" s="244"/>
      <c r="R210" s="244"/>
      <c r="S210" s="244"/>
      <c r="T210" s="245"/>
      <c r="AT210" s="246" t="s">
        <v>177</v>
      </c>
      <c r="AU210" s="246" t="s">
        <v>95</v>
      </c>
      <c r="AV210" s="11" t="s">
        <v>95</v>
      </c>
      <c r="AW210" s="11" t="s">
        <v>48</v>
      </c>
      <c r="AX210" s="11" t="s">
        <v>25</v>
      </c>
      <c r="AY210" s="246" t="s">
        <v>166</v>
      </c>
    </row>
    <row r="211" spans="2:51" s="11" customFormat="1" ht="13.5">
      <c r="B211" s="236"/>
      <c r="C211" s="237"/>
      <c r="D211" s="233" t="s">
        <v>177</v>
      </c>
      <c r="E211" s="237"/>
      <c r="F211" s="239" t="s">
        <v>480</v>
      </c>
      <c r="G211" s="237"/>
      <c r="H211" s="240">
        <v>3.819</v>
      </c>
      <c r="I211" s="241"/>
      <c r="J211" s="237"/>
      <c r="K211" s="237"/>
      <c r="L211" s="242"/>
      <c r="M211" s="243"/>
      <c r="N211" s="244"/>
      <c r="O211" s="244"/>
      <c r="P211" s="244"/>
      <c r="Q211" s="244"/>
      <c r="R211" s="244"/>
      <c r="S211" s="244"/>
      <c r="T211" s="245"/>
      <c r="AT211" s="246" t="s">
        <v>177</v>
      </c>
      <c r="AU211" s="246" t="s">
        <v>95</v>
      </c>
      <c r="AV211" s="11" t="s">
        <v>95</v>
      </c>
      <c r="AW211" s="11" t="s">
        <v>6</v>
      </c>
      <c r="AX211" s="11" t="s">
        <v>25</v>
      </c>
      <c r="AY211" s="246" t="s">
        <v>166</v>
      </c>
    </row>
    <row r="212" spans="2:63" s="10" customFormat="1" ht="29.85" customHeight="1">
      <c r="B212" s="205"/>
      <c r="C212" s="206"/>
      <c r="D212" s="207" t="s">
        <v>85</v>
      </c>
      <c r="E212" s="219" t="s">
        <v>200</v>
      </c>
      <c r="F212" s="219" t="s">
        <v>481</v>
      </c>
      <c r="G212" s="206"/>
      <c r="H212" s="206"/>
      <c r="I212" s="209"/>
      <c r="J212" s="220">
        <f>BK212</f>
        <v>0</v>
      </c>
      <c r="K212" s="206"/>
      <c r="L212" s="211"/>
      <c r="M212" s="212"/>
      <c r="N212" s="213"/>
      <c r="O212" s="213"/>
      <c r="P212" s="214">
        <f>SUM(P213:P219)</f>
        <v>0</v>
      </c>
      <c r="Q212" s="213"/>
      <c r="R212" s="214">
        <f>SUM(R213:R219)</f>
        <v>25.5078</v>
      </c>
      <c r="S212" s="213"/>
      <c r="T212" s="215">
        <f>SUM(T213:T219)</f>
        <v>37</v>
      </c>
      <c r="AR212" s="216" t="s">
        <v>25</v>
      </c>
      <c r="AT212" s="217" t="s">
        <v>85</v>
      </c>
      <c r="AU212" s="217" t="s">
        <v>25</v>
      </c>
      <c r="AY212" s="216" t="s">
        <v>166</v>
      </c>
      <c r="BK212" s="218">
        <f>SUM(BK213:BK219)</f>
        <v>0</v>
      </c>
    </row>
    <row r="213" spans="2:65" s="1" customFormat="1" ht="25.5" customHeight="1">
      <c r="B213" s="46"/>
      <c r="C213" s="221" t="s">
        <v>482</v>
      </c>
      <c r="D213" s="221" t="s">
        <v>168</v>
      </c>
      <c r="E213" s="222" t="s">
        <v>483</v>
      </c>
      <c r="F213" s="223" t="s">
        <v>484</v>
      </c>
      <c r="G213" s="224" t="s">
        <v>242</v>
      </c>
      <c r="H213" s="225">
        <v>8</v>
      </c>
      <c r="I213" s="226"/>
      <c r="J213" s="227">
        <f>ROUND(I213*H213,2)</f>
        <v>0</v>
      </c>
      <c r="K213" s="223" t="s">
        <v>84</v>
      </c>
      <c r="L213" s="72"/>
      <c r="M213" s="228" t="s">
        <v>84</v>
      </c>
      <c r="N213" s="229" t="s">
        <v>56</v>
      </c>
      <c r="O213" s="47"/>
      <c r="P213" s="230">
        <f>O213*H213</f>
        <v>0</v>
      </c>
      <c r="Q213" s="230">
        <v>2.5</v>
      </c>
      <c r="R213" s="230">
        <f>Q213*H213</f>
        <v>20</v>
      </c>
      <c r="S213" s="230">
        <v>0</v>
      </c>
      <c r="T213" s="231">
        <f>S213*H213</f>
        <v>0</v>
      </c>
      <c r="AR213" s="23" t="s">
        <v>173</v>
      </c>
      <c r="AT213" s="23" t="s">
        <v>168</v>
      </c>
      <c r="AU213" s="23" t="s">
        <v>95</v>
      </c>
      <c r="AY213" s="23" t="s">
        <v>166</v>
      </c>
      <c r="BE213" s="232">
        <f>IF(N213="základní",J213,0)</f>
        <v>0</v>
      </c>
      <c r="BF213" s="232">
        <f>IF(N213="snížená",J213,0)</f>
        <v>0</v>
      </c>
      <c r="BG213" s="232">
        <f>IF(N213="zákl. přenesená",J213,0)</f>
        <v>0</v>
      </c>
      <c r="BH213" s="232">
        <f>IF(N213="sníž. přenesená",J213,0)</f>
        <v>0</v>
      </c>
      <c r="BI213" s="232">
        <f>IF(N213="nulová",J213,0)</f>
        <v>0</v>
      </c>
      <c r="BJ213" s="23" t="s">
        <v>25</v>
      </c>
      <c r="BK213" s="232">
        <f>ROUND(I213*H213,2)</f>
        <v>0</v>
      </c>
      <c r="BL213" s="23" t="s">
        <v>173</v>
      </c>
      <c r="BM213" s="23" t="s">
        <v>485</v>
      </c>
    </row>
    <row r="214" spans="2:65" s="1" customFormat="1" ht="16.5" customHeight="1">
      <c r="B214" s="46"/>
      <c r="C214" s="221" t="s">
        <v>486</v>
      </c>
      <c r="D214" s="221" t="s">
        <v>168</v>
      </c>
      <c r="E214" s="222" t="s">
        <v>487</v>
      </c>
      <c r="F214" s="223" t="s">
        <v>488</v>
      </c>
      <c r="G214" s="224" t="s">
        <v>242</v>
      </c>
      <c r="H214" s="225">
        <v>22</v>
      </c>
      <c r="I214" s="226"/>
      <c r="J214" s="227">
        <f>ROUND(I214*H214,2)</f>
        <v>0</v>
      </c>
      <c r="K214" s="223" t="s">
        <v>84</v>
      </c>
      <c r="L214" s="72"/>
      <c r="M214" s="228" t="s">
        <v>84</v>
      </c>
      <c r="N214" s="229" t="s">
        <v>56</v>
      </c>
      <c r="O214" s="47"/>
      <c r="P214" s="230">
        <f>O214*H214</f>
        <v>0</v>
      </c>
      <c r="Q214" s="230">
        <v>0</v>
      </c>
      <c r="R214" s="230">
        <f>Q214*H214</f>
        <v>0</v>
      </c>
      <c r="S214" s="230">
        <v>1</v>
      </c>
      <c r="T214" s="231">
        <f>S214*H214</f>
        <v>22</v>
      </c>
      <c r="AR214" s="23" t="s">
        <v>173</v>
      </c>
      <c r="AT214" s="23" t="s">
        <v>168</v>
      </c>
      <c r="AU214" s="23" t="s">
        <v>95</v>
      </c>
      <c r="AY214" s="23" t="s">
        <v>166</v>
      </c>
      <c r="BE214" s="232">
        <f>IF(N214="základní",J214,0)</f>
        <v>0</v>
      </c>
      <c r="BF214" s="232">
        <f>IF(N214="snížená",J214,0)</f>
        <v>0</v>
      </c>
      <c r="BG214" s="232">
        <f>IF(N214="zákl. přenesená",J214,0)</f>
        <v>0</v>
      </c>
      <c r="BH214" s="232">
        <f>IF(N214="sníž. přenesená",J214,0)</f>
        <v>0</v>
      </c>
      <c r="BI214" s="232">
        <f>IF(N214="nulová",J214,0)</f>
        <v>0</v>
      </c>
      <c r="BJ214" s="23" t="s">
        <v>25</v>
      </c>
      <c r="BK214" s="232">
        <f>ROUND(I214*H214,2)</f>
        <v>0</v>
      </c>
      <c r="BL214" s="23" t="s">
        <v>173</v>
      </c>
      <c r="BM214" s="23" t="s">
        <v>489</v>
      </c>
    </row>
    <row r="215" spans="2:65" s="1" customFormat="1" ht="16.5" customHeight="1">
      <c r="B215" s="46"/>
      <c r="C215" s="221" t="s">
        <v>490</v>
      </c>
      <c r="D215" s="221" t="s">
        <v>168</v>
      </c>
      <c r="E215" s="222" t="s">
        <v>491</v>
      </c>
      <c r="F215" s="223" t="s">
        <v>492</v>
      </c>
      <c r="G215" s="224" t="s">
        <v>242</v>
      </c>
      <c r="H215" s="225">
        <v>6</v>
      </c>
      <c r="I215" s="226"/>
      <c r="J215" s="227">
        <f>ROUND(I215*H215,2)</f>
        <v>0</v>
      </c>
      <c r="K215" s="223" t="s">
        <v>84</v>
      </c>
      <c r="L215" s="72"/>
      <c r="M215" s="228" t="s">
        <v>84</v>
      </c>
      <c r="N215" s="229" t="s">
        <v>56</v>
      </c>
      <c r="O215" s="47"/>
      <c r="P215" s="230">
        <f>O215*H215</f>
        <v>0</v>
      </c>
      <c r="Q215" s="230">
        <v>0</v>
      </c>
      <c r="R215" s="230">
        <f>Q215*H215</f>
        <v>0</v>
      </c>
      <c r="S215" s="230">
        <v>2.5</v>
      </c>
      <c r="T215" s="231">
        <f>S215*H215</f>
        <v>15</v>
      </c>
      <c r="AR215" s="23" t="s">
        <v>173</v>
      </c>
      <c r="AT215" s="23" t="s">
        <v>168</v>
      </c>
      <c r="AU215" s="23" t="s">
        <v>95</v>
      </c>
      <c r="AY215" s="23" t="s">
        <v>166</v>
      </c>
      <c r="BE215" s="232">
        <f>IF(N215="základní",J215,0)</f>
        <v>0</v>
      </c>
      <c r="BF215" s="232">
        <f>IF(N215="snížená",J215,0)</f>
        <v>0</v>
      </c>
      <c r="BG215" s="232">
        <f>IF(N215="zákl. přenesená",J215,0)</f>
        <v>0</v>
      </c>
      <c r="BH215" s="232">
        <f>IF(N215="sníž. přenesená",J215,0)</f>
        <v>0</v>
      </c>
      <c r="BI215" s="232">
        <f>IF(N215="nulová",J215,0)</f>
        <v>0</v>
      </c>
      <c r="BJ215" s="23" t="s">
        <v>25</v>
      </c>
      <c r="BK215" s="232">
        <f>ROUND(I215*H215,2)</f>
        <v>0</v>
      </c>
      <c r="BL215" s="23" t="s">
        <v>173</v>
      </c>
      <c r="BM215" s="23" t="s">
        <v>493</v>
      </c>
    </row>
    <row r="216" spans="2:65" s="1" customFormat="1" ht="16.5" customHeight="1">
      <c r="B216" s="46"/>
      <c r="C216" s="221" t="s">
        <v>494</v>
      </c>
      <c r="D216" s="221" t="s">
        <v>168</v>
      </c>
      <c r="E216" s="222" t="s">
        <v>495</v>
      </c>
      <c r="F216" s="223" t="s">
        <v>496</v>
      </c>
      <c r="G216" s="224" t="s">
        <v>242</v>
      </c>
      <c r="H216" s="225">
        <v>2</v>
      </c>
      <c r="I216" s="226"/>
      <c r="J216" s="227">
        <f>ROUND(I216*H216,2)</f>
        <v>0</v>
      </c>
      <c r="K216" s="223" t="s">
        <v>172</v>
      </c>
      <c r="L216" s="72"/>
      <c r="M216" s="228" t="s">
        <v>84</v>
      </c>
      <c r="N216" s="229" t="s">
        <v>56</v>
      </c>
      <c r="O216" s="47"/>
      <c r="P216" s="230">
        <f>O216*H216</f>
        <v>0</v>
      </c>
      <c r="Q216" s="230">
        <v>0.4208</v>
      </c>
      <c r="R216" s="230">
        <f>Q216*H216</f>
        <v>0.8416</v>
      </c>
      <c r="S216" s="230">
        <v>0</v>
      </c>
      <c r="T216" s="231">
        <f>S216*H216</f>
        <v>0</v>
      </c>
      <c r="AR216" s="23" t="s">
        <v>173</v>
      </c>
      <c r="AT216" s="23" t="s">
        <v>168</v>
      </c>
      <c r="AU216" s="23" t="s">
        <v>95</v>
      </c>
      <c r="AY216" s="23" t="s">
        <v>166</v>
      </c>
      <c r="BE216" s="232">
        <f>IF(N216="základní",J216,0)</f>
        <v>0</v>
      </c>
      <c r="BF216" s="232">
        <f>IF(N216="snížená",J216,0)</f>
        <v>0</v>
      </c>
      <c r="BG216" s="232">
        <f>IF(N216="zákl. přenesená",J216,0)</f>
        <v>0</v>
      </c>
      <c r="BH216" s="232">
        <f>IF(N216="sníž. přenesená",J216,0)</f>
        <v>0</v>
      </c>
      <c r="BI216" s="232">
        <f>IF(N216="nulová",J216,0)</f>
        <v>0</v>
      </c>
      <c r="BJ216" s="23" t="s">
        <v>25</v>
      </c>
      <c r="BK216" s="232">
        <f>ROUND(I216*H216,2)</f>
        <v>0</v>
      </c>
      <c r="BL216" s="23" t="s">
        <v>173</v>
      </c>
      <c r="BM216" s="23" t="s">
        <v>497</v>
      </c>
    </row>
    <row r="217" spans="2:47" s="1" customFormat="1" ht="13.5">
      <c r="B217" s="46"/>
      <c r="C217" s="74"/>
      <c r="D217" s="233" t="s">
        <v>175</v>
      </c>
      <c r="E217" s="74"/>
      <c r="F217" s="234" t="s">
        <v>498</v>
      </c>
      <c r="G217" s="74"/>
      <c r="H217" s="74"/>
      <c r="I217" s="191"/>
      <c r="J217" s="74"/>
      <c r="K217" s="74"/>
      <c r="L217" s="72"/>
      <c r="M217" s="235"/>
      <c r="N217" s="47"/>
      <c r="O217" s="47"/>
      <c r="P217" s="47"/>
      <c r="Q217" s="47"/>
      <c r="R217" s="47"/>
      <c r="S217" s="47"/>
      <c r="T217" s="95"/>
      <c r="AT217" s="23" t="s">
        <v>175</v>
      </c>
      <c r="AU217" s="23" t="s">
        <v>95</v>
      </c>
    </row>
    <row r="218" spans="2:65" s="1" customFormat="1" ht="25.5" customHeight="1">
      <c r="B218" s="46"/>
      <c r="C218" s="221" t="s">
        <v>499</v>
      </c>
      <c r="D218" s="221" t="s">
        <v>168</v>
      </c>
      <c r="E218" s="222" t="s">
        <v>500</v>
      </c>
      <c r="F218" s="223" t="s">
        <v>501</v>
      </c>
      <c r="G218" s="224" t="s">
        <v>242</v>
      </c>
      <c r="H218" s="225">
        <v>15</v>
      </c>
      <c r="I218" s="226"/>
      <c r="J218" s="227">
        <f>ROUND(I218*H218,2)</f>
        <v>0</v>
      </c>
      <c r="K218" s="223" t="s">
        <v>172</v>
      </c>
      <c r="L218" s="72"/>
      <c r="M218" s="228" t="s">
        <v>84</v>
      </c>
      <c r="N218" s="229" t="s">
        <v>56</v>
      </c>
      <c r="O218" s="47"/>
      <c r="P218" s="230">
        <f>O218*H218</f>
        <v>0</v>
      </c>
      <c r="Q218" s="230">
        <v>0.31108</v>
      </c>
      <c r="R218" s="230">
        <f>Q218*H218</f>
        <v>4.6662</v>
      </c>
      <c r="S218" s="230">
        <v>0</v>
      </c>
      <c r="T218" s="231">
        <f>S218*H218</f>
        <v>0</v>
      </c>
      <c r="AR218" s="23" t="s">
        <v>173</v>
      </c>
      <c r="AT218" s="23" t="s">
        <v>168</v>
      </c>
      <c r="AU218" s="23" t="s">
        <v>95</v>
      </c>
      <c r="AY218" s="23" t="s">
        <v>166</v>
      </c>
      <c r="BE218" s="232">
        <f>IF(N218="základní",J218,0)</f>
        <v>0</v>
      </c>
      <c r="BF218" s="232">
        <f>IF(N218="snížená",J218,0)</f>
        <v>0</v>
      </c>
      <c r="BG218" s="232">
        <f>IF(N218="zákl. přenesená",J218,0)</f>
        <v>0</v>
      </c>
      <c r="BH218" s="232">
        <f>IF(N218="sníž. přenesená",J218,0)</f>
        <v>0</v>
      </c>
      <c r="BI218" s="232">
        <f>IF(N218="nulová",J218,0)</f>
        <v>0</v>
      </c>
      <c r="BJ218" s="23" t="s">
        <v>25</v>
      </c>
      <c r="BK218" s="232">
        <f>ROUND(I218*H218,2)</f>
        <v>0</v>
      </c>
      <c r="BL218" s="23" t="s">
        <v>173</v>
      </c>
      <c r="BM218" s="23" t="s">
        <v>502</v>
      </c>
    </row>
    <row r="219" spans="2:47" s="1" customFormat="1" ht="13.5">
      <c r="B219" s="46"/>
      <c r="C219" s="74"/>
      <c r="D219" s="233" t="s">
        <v>175</v>
      </c>
      <c r="E219" s="74"/>
      <c r="F219" s="234" t="s">
        <v>498</v>
      </c>
      <c r="G219" s="74"/>
      <c r="H219" s="74"/>
      <c r="I219" s="191"/>
      <c r="J219" s="74"/>
      <c r="K219" s="74"/>
      <c r="L219" s="72"/>
      <c r="M219" s="235"/>
      <c r="N219" s="47"/>
      <c r="O219" s="47"/>
      <c r="P219" s="47"/>
      <c r="Q219" s="47"/>
      <c r="R219" s="47"/>
      <c r="S219" s="47"/>
      <c r="T219" s="95"/>
      <c r="AT219" s="23" t="s">
        <v>175</v>
      </c>
      <c r="AU219" s="23" t="s">
        <v>95</v>
      </c>
    </row>
    <row r="220" spans="2:63" s="10" customFormat="1" ht="29.85" customHeight="1">
      <c r="B220" s="205"/>
      <c r="C220" s="206"/>
      <c r="D220" s="207" t="s">
        <v>85</v>
      </c>
      <c r="E220" s="219" t="s">
        <v>223</v>
      </c>
      <c r="F220" s="219" t="s">
        <v>503</v>
      </c>
      <c r="G220" s="206"/>
      <c r="H220" s="206"/>
      <c r="I220" s="209"/>
      <c r="J220" s="220">
        <f>BK220</f>
        <v>0</v>
      </c>
      <c r="K220" s="206"/>
      <c r="L220" s="211"/>
      <c r="M220" s="212"/>
      <c r="N220" s="213"/>
      <c r="O220" s="213"/>
      <c r="P220" s="214">
        <f>SUM(P221:P249)</f>
        <v>0</v>
      </c>
      <c r="Q220" s="213"/>
      <c r="R220" s="214">
        <f>SUM(R221:R249)</f>
        <v>31.788999999999998</v>
      </c>
      <c r="S220" s="213"/>
      <c r="T220" s="215">
        <f>SUM(T221:T249)</f>
        <v>142.566</v>
      </c>
      <c r="AR220" s="216" t="s">
        <v>25</v>
      </c>
      <c r="AT220" s="217" t="s">
        <v>85</v>
      </c>
      <c r="AU220" s="217" t="s">
        <v>25</v>
      </c>
      <c r="AY220" s="216" t="s">
        <v>166</v>
      </c>
      <c r="BK220" s="218">
        <f>SUM(BK221:BK249)</f>
        <v>0</v>
      </c>
    </row>
    <row r="221" spans="2:65" s="1" customFormat="1" ht="38.25" customHeight="1">
      <c r="B221" s="46"/>
      <c r="C221" s="221" t="s">
        <v>504</v>
      </c>
      <c r="D221" s="221" t="s">
        <v>168</v>
      </c>
      <c r="E221" s="222" t="s">
        <v>505</v>
      </c>
      <c r="F221" s="223" t="s">
        <v>506</v>
      </c>
      <c r="G221" s="224" t="s">
        <v>418</v>
      </c>
      <c r="H221" s="225">
        <v>65</v>
      </c>
      <c r="I221" s="226"/>
      <c r="J221" s="227">
        <f>ROUND(I221*H221,2)</f>
        <v>0</v>
      </c>
      <c r="K221" s="223" t="s">
        <v>172</v>
      </c>
      <c r="L221" s="72"/>
      <c r="M221" s="228" t="s">
        <v>84</v>
      </c>
      <c r="N221" s="229" t="s">
        <v>56</v>
      </c>
      <c r="O221" s="47"/>
      <c r="P221" s="230">
        <f>O221*H221</f>
        <v>0</v>
      </c>
      <c r="Q221" s="230">
        <v>0.20219</v>
      </c>
      <c r="R221" s="230">
        <f>Q221*H221</f>
        <v>13.14235</v>
      </c>
      <c r="S221" s="230">
        <v>0</v>
      </c>
      <c r="T221" s="231">
        <f>S221*H221</f>
        <v>0</v>
      </c>
      <c r="AR221" s="23" t="s">
        <v>173</v>
      </c>
      <c r="AT221" s="23" t="s">
        <v>168</v>
      </c>
      <c r="AU221" s="23" t="s">
        <v>95</v>
      </c>
      <c r="AY221" s="23" t="s">
        <v>166</v>
      </c>
      <c r="BE221" s="232">
        <f>IF(N221="základní",J221,0)</f>
        <v>0</v>
      </c>
      <c r="BF221" s="232">
        <f>IF(N221="snížená",J221,0)</f>
        <v>0</v>
      </c>
      <c r="BG221" s="232">
        <f>IF(N221="zákl. přenesená",J221,0)</f>
        <v>0</v>
      </c>
      <c r="BH221" s="232">
        <f>IF(N221="sníž. přenesená",J221,0)</f>
        <v>0</v>
      </c>
      <c r="BI221" s="232">
        <f>IF(N221="nulová",J221,0)</f>
        <v>0</v>
      </c>
      <c r="BJ221" s="23" t="s">
        <v>25</v>
      </c>
      <c r="BK221" s="232">
        <f>ROUND(I221*H221,2)</f>
        <v>0</v>
      </c>
      <c r="BL221" s="23" t="s">
        <v>173</v>
      </c>
      <c r="BM221" s="23" t="s">
        <v>507</v>
      </c>
    </row>
    <row r="222" spans="2:47" s="1" customFormat="1" ht="13.5">
      <c r="B222" s="46"/>
      <c r="C222" s="74"/>
      <c r="D222" s="233" t="s">
        <v>175</v>
      </c>
      <c r="E222" s="74"/>
      <c r="F222" s="234" t="s">
        <v>508</v>
      </c>
      <c r="G222" s="74"/>
      <c r="H222" s="74"/>
      <c r="I222" s="191"/>
      <c r="J222" s="74"/>
      <c r="K222" s="74"/>
      <c r="L222" s="72"/>
      <c r="M222" s="235"/>
      <c r="N222" s="47"/>
      <c r="O222" s="47"/>
      <c r="P222" s="47"/>
      <c r="Q222" s="47"/>
      <c r="R222" s="47"/>
      <c r="S222" s="47"/>
      <c r="T222" s="95"/>
      <c r="AT222" s="23" t="s">
        <v>175</v>
      </c>
      <c r="AU222" s="23" t="s">
        <v>95</v>
      </c>
    </row>
    <row r="223" spans="2:51" s="11" customFormat="1" ht="13.5">
      <c r="B223" s="236"/>
      <c r="C223" s="237"/>
      <c r="D223" s="233" t="s">
        <v>177</v>
      </c>
      <c r="E223" s="238" t="s">
        <v>84</v>
      </c>
      <c r="F223" s="239" t="s">
        <v>509</v>
      </c>
      <c r="G223" s="237"/>
      <c r="H223" s="240">
        <v>65</v>
      </c>
      <c r="I223" s="241"/>
      <c r="J223" s="237"/>
      <c r="K223" s="237"/>
      <c r="L223" s="242"/>
      <c r="M223" s="243"/>
      <c r="N223" s="244"/>
      <c r="O223" s="244"/>
      <c r="P223" s="244"/>
      <c r="Q223" s="244"/>
      <c r="R223" s="244"/>
      <c r="S223" s="244"/>
      <c r="T223" s="245"/>
      <c r="AT223" s="246" t="s">
        <v>177</v>
      </c>
      <c r="AU223" s="246" t="s">
        <v>95</v>
      </c>
      <c r="AV223" s="11" t="s">
        <v>95</v>
      </c>
      <c r="AW223" s="11" t="s">
        <v>48</v>
      </c>
      <c r="AX223" s="11" t="s">
        <v>25</v>
      </c>
      <c r="AY223" s="246" t="s">
        <v>166</v>
      </c>
    </row>
    <row r="224" spans="2:65" s="1" customFormat="1" ht="16.5" customHeight="1">
      <c r="B224" s="46"/>
      <c r="C224" s="247" t="s">
        <v>510</v>
      </c>
      <c r="D224" s="247" t="s">
        <v>197</v>
      </c>
      <c r="E224" s="248" t="s">
        <v>511</v>
      </c>
      <c r="F224" s="249" t="s">
        <v>512</v>
      </c>
      <c r="G224" s="250" t="s">
        <v>242</v>
      </c>
      <c r="H224" s="251">
        <v>66.3</v>
      </c>
      <c r="I224" s="252"/>
      <c r="J224" s="253">
        <f>ROUND(I224*H224,2)</f>
        <v>0</v>
      </c>
      <c r="K224" s="249" t="s">
        <v>172</v>
      </c>
      <c r="L224" s="254"/>
      <c r="M224" s="255" t="s">
        <v>84</v>
      </c>
      <c r="N224" s="256" t="s">
        <v>56</v>
      </c>
      <c r="O224" s="47"/>
      <c r="P224" s="230">
        <f>O224*H224</f>
        <v>0</v>
      </c>
      <c r="Q224" s="230">
        <v>0.085</v>
      </c>
      <c r="R224" s="230">
        <f>Q224*H224</f>
        <v>5.6355</v>
      </c>
      <c r="S224" s="230">
        <v>0</v>
      </c>
      <c r="T224" s="231">
        <f>S224*H224</f>
        <v>0</v>
      </c>
      <c r="AR224" s="23" t="s">
        <v>200</v>
      </c>
      <c r="AT224" s="23" t="s">
        <v>197</v>
      </c>
      <c r="AU224" s="23" t="s">
        <v>95</v>
      </c>
      <c r="AY224" s="23" t="s">
        <v>166</v>
      </c>
      <c r="BE224" s="232">
        <f>IF(N224="základní",J224,0)</f>
        <v>0</v>
      </c>
      <c r="BF224" s="232">
        <f>IF(N224="snížená",J224,0)</f>
        <v>0</v>
      </c>
      <c r="BG224" s="232">
        <f>IF(N224="zákl. přenesená",J224,0)</f>
        <v>0</v>
      </c>
      <c r="BH224" s="232">
        <f>IF(N224="sníž. přenesená",J224,0)</f>
        <v>0</v>
      </c>
      <c r="BI224" s="232">
        <f>IF(N224="nulová",J224,0)</f>
        <v>0</v>
      </c>
      <c r="BJ224" s="23" t="s">
        <v>25</v>
      </c>
      <c r="BK224" s="232">
        <f>ROUND(I224*H224,2)</f>
        <v>0</v>
      </c>
      <c r="BL224" s="23" t="s">
        <v>173</v>
      </c>
      <c r="BM224" s="23" t="s">
        <v>513</v>
      </c>
    </row>
    <row r="225" spans="2:51" s="11" customFormat="1" ht="13.5">
      <c r="B225" s="236"/>
      <c r="C225" s="237"/>
      <c r="D225" s="233" t="s">
        <v>177</v>
      </c>
      <c r="E225" s="237"/>
      <c r="F225" s="239" t="s">
        <v>514</v>
      </c>
      <c r="G225" s="237"/>
      <c r="H225" s="240">
        <v>66.3</v>
      </c>
      <c r="I225" s="241"/>
      <c r="J225" s="237"/>
      <c r="K225" s="237"/>
      <c r="L225" s="242"/>
      <c r="M225" s="243"/>
      <c r="N225" s="244"/>
      <c r="O225" s="244"/>
      <c r="P225" s="244"/>
      <c r="Q225" s="244"/>
      <c r="R225" s="244"/>
      <c r="S225" s="244"/>
      <c r="T225" s="245"/>
      <c r="AT225" s="246" t="s">
        <v>177</v>
      </c>
      <c r="AU225" s="246" t="s">
        <v>95</v>
      </c>
      <c r="AV225" s="11" t="s">
        <v>95</v>
      </c>
      <c r="AW225" s="11" t="s">
        <v>6</v>
      </c>
      <c r="AX225" s="11" t="s">
        <v>25</v>
      </c>
      <c r="AY225" s="246" t="s">
        <v>166</v>
      </c>
    </row>
    <row r="226" spans="2:65" s="1" customFormat="1" ht="38.25" customHeight="1">
      <c r="B226" s="46"/>
      <c r="C226" s="221" t="s">
        <v>515</v>
      </c>
      <c r="D226" s="221" t="s">
        <v>168</v>
      </c>
      <c r="E226" s="222" t="s">
        <v>516</v>
      </c>
      <c r="F226" s="223" t="s">
        <v>517</v>
      </c>
      <c r="G226" s="224" t="s">
        <v>418</v>
      </c>
      <c r="H226" s="225">
        <v>40</v>
      </c>
      <c r="I226" s="226"/>
      <c r="J226" s="227">
        <f>ROUND(I226*H226,2)</f>
        <v>0</v>
      </c>
      <c r="K226" s="223" t="s">
        <v>172</v>
      </c>
      <c r="L226" s="72"/>
      <c r="M226" s="228" t="s">
        <v>84</v>
      </c>
      <c r="N226" s="229" t="s">
        <v>56</v>
      </c>
      <c r="O226" s="47"/>
      <c r="P226" s="230">
        <f>O226*H226</f>
        <v>0</v>
      </c>
      <c r="Q226" s="230">
        <v>0.16849</v>
      </c>
      <c r="R226" s="230">
        <f>Q226*H226</f>
        <v>6.7396</v>
      </c>
      <c r="S226" s="230">
        <v>0</v>
      </c>
      <c r="T226" s="231">
        <f>S226*H226</f>
        <v>0</v>
      </c>
      <c r="AR226" s="23" t="s">
        <v>173</v>
      </c>
      <c r="AT226" s="23" t="s">
        <v>168</v>
      </c>
      <c r="AU226" s="23" t="s">
        <v>95</v>
      </c>
      <c r="AY226" s="23" t="s">
        <v>166</v>
      </c>
      <c r="BE226" s="232">
        <f>IF(N226="základní",J226,0)</f>
        <v>0</v>
      </c>
      <c r="BF226" s="232">
        <f>IF(N226="snížená",J226,0)</f>
        <v>0</v>
      </c>
      <c r="BG226" s="232">
        <f>IF(N226="zákl. přenesená",J226,0)</f>
        <v>0</v>
      </c>
      <c r="BH226" s="232">
        <f>IF(N226="sníž. přenesená",J226,0)</f>
        <v>0</v>
      </c>
      <c r="BI226" s="232">
        <f>IF(N226="nulová",J226,0)</f>
        <v>0</v>
      </c>
      <c r="BJ226" s="23" t="s">
        <v>25</v>
      </c>
      <c r="BK226" s="232">
        <f>ROUND(I226*H226,2)</f>
        <v>0</v>
      </c>
      <c r="BL226" s="23" t="s">
        <v>173</v>
      </c>
      <c r="BM226" s="23" t="s">
        <v>518</v>
      </c>
    </row>
    <row r="227" spans="2:47" s="1" customFormat="1" ht="13.5">
      <c r="B227" s="46"/>
      <c r="C227" s="74"/>
      <c r="D227" s="233" t="s">
        <v>175</v>
      </c>
      <c r="E227" s="74"/>
      <c r="F227" s="234" t="s">
        <v>519</v>
      </c>
      <c r="G227" s="74"/>
      <c r="H227" s="74"/>
      <c r="I227" s="191"/>
      <c r="J227" s="74"/>
      <c r="K227" s="74"/>
      <c r="L227" s="72"/>
      <c r="M227" s="235"/>
      <c r="N227" s="47"/>
      <c r="O227" s="47"/>
      <c r="P227" s="47"/>
      <c r="Q227" s="47"/>
      <c r="R227" s="47"/>
      <c r="S227" s="47"/>
      <c r="T227" s="95"/>
      <c r="AT227" s="23" t="s">
        <v>175</v>
      </c>
      <c r="AU227" s="23" t="s">
        <v>95</v>
      </c>
    </row>
    <row r="228" spans="2:51" s="11" customFormat="1" ht="13.5">
      <c r="B228" s="236"/>
      <c r="C228" s="237"/>
      <c r="D228" s="233" t="s">
        <v>177</v>
      </c>
      <c r="E228" s="238" t="s">
        <v>84</v>
      </c>
      <c r="F228" s="239" t="s">
        <v>520</v>
      </c>
      <c r="G228" s="237"/>
      <c r="H228" s="240">
        <v>40</v>
      </c>
      <c r="I228" s="241"/>
      <c r="J228" s="237"/>
      <c r="K228" s="237"/>
      <c r="L228" s="242"/>
      <c r="M228" s="243"/>
      <c r="N228" s="244"/>
      <c r="O228" s="244"/>
      <c r="P228" s="244"/>
      <c r="Q228" s="244"/>
      <c r="R228" s="244"/>
      <c r="S228" s="244"/>
      <c r="T228" s="245"/>
      <c r="AT228" s="246" t="s">
        <v>177</v>
      </c>
      <c r="AU228" s="246" t="s">
        <v>95</v>
      </c>
      <c r="AV228" s="11" t="s">
        <v>95</v>
      </c>
      <c r="AW228" s="11" t="s">
        <v>48</v>
      </c>
      <c r="AX228" s="11" t="s">
        <v>25</v>
      </c>
      <c r="AY228" s="246" t="s">
        <v>166</v>
      </c>
    </row>
    <row r="229" spans="2:65" s="1" customFormat="1" ht="16.5" customHeight="1">
      <c r="B229" s="46"/>
      <c r="C229" s="247" t="s">
        <v>521</v>
      </c>
      <c r="D229" s="247" t="s">
        <v>197</v>
      </c>
      <c r="E229" s="248" t="s">
        <v>522</v>
      </c>
      <c r="F229" s="249" t="s">
        <v>523</v>
      </c>
      <c r="G229" s="250" t="s">
        <v>418</v>
      </c>
      <c r="H229" s="251">
        <v>40.8</v>
      </c>
      <c r="I229" s="252"/>
      <c r="J229" s="253">
        <f>ROUND(I229*H229,2)</f>
        <v>0</v>
      </c>
      <c r="K229" s="249" t="s">
        <v>172</v>
      </c>
      <c r="L229" s="254"/>
      <c r="M229" s="255" t="s">
        <v>84</v>
      </c>
      <c r="N229" s="256" t="s">
        <v>56</v>
      </c>
      <c r="O229" s="47"/>
      <c r="P229" s="230">
        <f>O229*H229</f>
        <v>0</v>
      </c>
      <c r="Q229" s="230">
        <v>0.125</v>
      </c>
      <c r="R229" s="230">
        <f>Q229*H229</f>
        <v>5.1</v>
      </c>
      <c r="S229" s="230">
        <v>0</v>
      </c>
      <c r="T229" s="231">
        <f>S229*H229</f>
        <v>0</v>
      </c>
      <c r="AR229" s="23" t="s">
        <v>200</v>
      </c>
      <c r="AT229" s="23" t="s">
        <v>197</v>
      </c>
      <c r="AU229" s="23" t="s">
        <v>95</v>
      </c>
      <c r="AY229" s="23" t="s">
        <v>166</v>
      </c>
      <c r="BE229" s="232">
        <f>IF(N229="základní",J229,0)</f>
        <v>0</v>
      </c>
      <c r="BF229" s="232">
        <f>IF(N229="snížená",J229,0)</f>
        <v>0</v>
      </c>
      <c r="BG229" s="232">
        <f>IF(N229="zákl. přenesená",J229,0)</f>
        <v>0</v>
      </c>
      <c r="BH229" s="232">
        <f>IF(N229="sníž. přenesená",J229,0)</f>
        <v>0</v>
      </c>
      <c r="BI229" s="232">
        <f>IF(N229="nulová",J229,0)</f>
        <v>0</v>
      </c>
      <c r="BJ229" s="23" t="s">
        <v>25</v>
      </c>
      <c r="BK229" s="232">
        <f>ROUND(I229*H229,2)</f>
        <v>0</v>
      </c>
      <c r="BL229" s="23" t="s">
        <v>173</v>
      </c>
      <c r="BM229" s="23" t="s">
        <v>524</v>
      </c>
    </row>
    <row r="230" spans="2:51" s="11" customFormat="1" ht="13.5">
      <c r="B230" s="236"/>
      <c r="C230" s="237"/>
      <c r="D230" s="233" t="s">
        <v>177</v>
      </c>
      <c r="E230" s="237"/>
      <c r="F230" s="239" t="s">
        <v>525</v>
      </c>
      <c r="G230" s="237"/>
      <c r="H230" s="240">
        <v>40.8</v>
      </c>
      <c r="I230" s="241"/>
      <c r="J230" s="237"/>
      <c r="K230" s="237"/>
      <c r="L230" s="242"/>
      <c r="M230" s="243"/>
      <c r="N230" s="244"/>
      <c r="O230" s="244"/>
      <c r="P230" s="244"/>
      <c r="Q230" s="244"/>
      <c r="R230" s="244"/>
      <c r="S230" s="244"/>
      <c r="T230" s="245"/>
      <c r="AT230" s="246" t="s">
        <v>177</v>
      </c>
      <c r="AU230" s="246" t="s">
        <v>95</v>
      </c>
      <c r="AV230" s="11" t="s">
        <v>95</v>
      </c>
      <c r="AW230" s="11" t="s">
        <v>6</v>
      </c>
      <c r="AX230" s="11" t="s">
        <v>25</v>
      </c>
      <c r="AY230" s="246" t="s">
        <v>166</v>
      </c>
    </row>
    <row r="231" spans="2:65" s="1" customFormat="1" ht="25.5" customHeight="1">
      <c r="B231" s="46"/>
      <c r="C231" s="221" t="s">
        <v>526</v>
      </c>
      <c r="D231" s="221" t="s">
        <v>168</v>
      </c>
      <c r="E231" s="222" t="s">
        <v>527</v>
      </c>
      <c r="F231" s="223" t="s">
        <v>528</v>
      </c>
      <c r="G231" s="224" t="s">
        <v>418</v>
      </c>
      <c r="H231" s="225">
        <v>253</v>
      </c>
      <c r="I231" s="226"/>
      <c r="J231" s="227">
        <f>ROUND(I231*H231,2)</f>
        <v>0</v>
      </c>
      <c r="K231" s="223" t="s">
        <v>172</v>
      </c>
      <c r="L231" s="72"/>
      <c r="M231" s="228" t="s">
        <v>84</v>
      </c>
      <c r="N231" s="229" t="s">
        <v>56</v>
      </c>
      <c r="O231" s="47"/>
      <c r="P231" s="230">
        <f>O231*H231</f>
        <v>0</v>
      </c>
      <c r="Q231" s="230">
        <v>1E-05</v>
      </c>
      <c r="R231" s="230">
        <f>Q231*H231</f>
        <v>0.00253</v>
      </c>
      <c r="S231" s="230">
        <v>0</v>
      </c>
      <c r="T231" s="231">
        <f>S231*H231</f>
        <v>0</v>
      </c>
      <c r="AR231" s="23" t="s">
        <v>173</v>
      </c>
      <c r="AT231" s="23" t="s">
        <v>168</v>
      </c>
      <c r="AU231" s="23" t="s">
        <v>95</v>
      </c>
      <c r="AY231" s="23" t="s">
        <v>166</v>
      </c>
      <c r="BE231" s="232">
        <f>IF(N231="základní",J231,0)</f>
        <v>0</v>
      </c>
      <c r="BF231" s="232">
        <f>IF(N231="snížená",J231,0)</f>
        <v>0</v>
      </c>
      <c r="BG231" s="232">
        <f>IF(N231="zákl. přenesená",J231,0)</f>
        <v>0</v>
      </c>
      <c r="BH231" s="232">
        <f>IF(N231="sníž. přenesená",J231,0)</f>
        <v>0</v>
      </c>
      <c r="BI231" s="232">
        <f>IF(N231="nulová",J231,0)</f>
        <v>0</v>
      </c>
      <c r="BJ231" s="23" t="s">
        <v>25</v>
      </c>
      <c r="BK231" s="232">
        <f>ROUND(I231*H231,2)</f>
        <v>0</v>
      </c>
      <c r="BL231" s="23" t="s">
        <v>173</v>
      </c>
      <c r="BM231" s="23" t="s">
        <v>529</v>
      </c>
    </row>
    <row r="232" spans="2:47" s="1" customFormat="1" ht="13.5">
      <c r="B232" s="46"/>
      <c r="C232" s="74"/>
      <c r="D232" s="233" t="s">
        <v>175</v>
      </c>
      <c r="E232" s="74"/>
      <c r="F232" s="234" t="s">
        <v>530</v>
      </c>
      <c r="G232" s="74"/>
      <c r="H232" s="74"/>
      <c r="I232" s="191"/>
      <c r="J232" s="74"/>
      <c r="K232" s="74"/>
      <c r="L232" s="72"/>
      <c r="M232" s="235"/>
      <c r="N232" s="47"/>
      <c r="O232" s="47"/>
      <c r="P232" s="47"/>
      <c r="Q232" s="47"/>
      <c r="R232" s="47"/>
      <c r="S232" s="47"/>
      <c r="T232" s="95"/>
      <c r="AT232" s="23" t="s">
        <v>175</v>
      </c>
      <c r="AU232" s="23" t="s">
        <v>95</v>
      </c>
    </row>
    <row r="233" spans="2:65" s="1" customFormat="1" ht="38.25" customHeight="1">
      <c r="B233" s="46"/>
      <c r="C233" s="221" t="s">
        <v>531</v>
      </c>
      <c r="D233" s="221" t="s">
        <v>168</v>
      </c>
      <c r="E233" s="222" t="s">
        <v>532</v>
      </c>
      <c r="F233" s="223" t="s">
        <v>533</v>
      </c>
      <c r="G233" s="224" t="s">
        <v>418</v>
      </c>
      <c r="H233" s="225">
        <v>253</v>
      </c>
      <c r="I233" s="226"/>
      <c r="J233" s="227">
        <f>ROUND(I233*H233,2)</f>
        <v>0</v>
      </c>
      <c r="K233" s="223" t="s">
        <v>172</v>
      </c>
      <c r="L233" s="72"/>
      <c r="M233" s="228" t="s">
        <v>84</v>
      </c>
      <c r="N233" s="229" t="s">
        <v>56</v>
      </c>
      <c r="O233" s="47"/>
      <c r="P233" s="230">
        <f>O233*H233</f>
        <v>0</v>
      </c>
      <c r="Q233" s="230">
        <v>0.00034</v>
      </c>
      <c r="R233" s="230">
        <f>Q233*H233</f>
        <v>0.08602000000000001</v>
      </c>
      <c r="S233" s="230">
        <v>0</v>
      </c>
      <c r="T233" s="231">
        <f>S233*H233</f>
        <v>0</v>
      </c>
      <c r="AR233" s="23" t="s">
        <v>173</v>
      </c>
      <c r="AT233" s="23" t="s">
        <v>168</v>
      </c>
      <c r="AU233" s="23" t="s">
        <v>95</v>
      </c>
      <c r="AY233" s="23" t="s">
        <v>166</v>
      </c>
      <c r="BE233" s="232">
        <f>IF(N233="základní",J233,0)</f>
        <v>0</v>
      </c>
      <c r="BF233" s="232">
        <f>IF(N233="snížená",J233,0)</f>
        <v>0</v>
      </c>
      <c r="BG233" s="232">
        <f>IF(N233="zákl. přenesená",J233,0)</f>
        <v>0</v>
      </c>
      <c r="BH233" s="232">
        <f>IF(N233="sníž. přenesená",J233,0)</f>
        <v>0</v>
      </c>
      <c r="BI233" s="232">
        <f>IF(N233="nulová",J233,0)</f>
        <v>0</v>
      </c>
      <c r="BJ233" s="23" t="s">
        <v>25</v>
      </c>
      <c r="BK233" s="232">
        <f>ROUND(I233*H233,2)</f>
        <v>0</v>
      </c>
      <c r="BL233" s="23" t="s">
        <v>173</v>
      </c>
      <c r="BM233" s="23" t="s">
        <v>534</v>
      </c>
    </row>
    <row r="234" spans="2:47" s="1" customFormat="1" ht="13.5">
      <c r="B234" s="46"/>
      <c r="C234" s="74"/>
      <c r="D234" s="233" t="s">
        <v>175</v>
      </c>
      <c r="E234" s="74"/>
      <c r="F234" s="234" t="s">
        <v>535</v>
      </c>
      <c r="G234" s="74"/>
      <c r="H234" s="74"/>
      <c r="I234" s="191"/>
      <c r="J234" s="74"/>
      <c r="K234" s="74"/>
      <c r="L234" s="72"/>
      <c r="M234" s="235"/>
      <c r="N234" s="47"/>
      <c r="O234" s="47"/>
      <c r="P234" s="47"/>
      <c r="Q234" s="47"/>
      <c r="R234" s="47"/>
      <c r="S234" s="47"/>
      <c r="T234" s="95"/>
      <c r="AT234" s="23" t="s">
        <v>175</v>
      </c>
      <c r="AU234" s="23" t="s">
        <v>95</v>
      </c>
    </row>
    <row r="235" spans="2:65" s="1" customFormat="1" ht="25.5" customHeight="1">
      <c r="B235" s="46"/>
      <c r="C235" s="221" t="s">
        <v>536</v>
      </c>
      <c r="D235" s="221" t="s">
        <v>168</v>
      </c>
      <c r="E235" s="222" t="s">
        <v>537</v>
      </c>
      <c r="F235" s="223" t="s">
        <v>538</v>
      </c>
      <c r="G235" s="224" t="s">
        <v>171</v>
      </c>
      <c r="H235" s="225">
        <v>2850</v>
      </c>
      <c r="I235" s="226"/>
      <c r="J235" s="227">
        <f>ROUND(I235*H235,2)</f>
        <v>0</v>
      </c>
      <c r="K235" s="223" t="s">
        <v>172</v>
      </c>
      <c r="L235" s="72"/>
      <c r="M235" s="228" t="s">
        <v>84</v>
      </c>
      <c r="N235" s="229" t="s">
        <v>56</v>
      </c>
      <c r="O235" s="47"/>
      <c r="P235" s="230">
        <f>O235*H235</f>
        <v>0</v>
      </c>
      <c r="Q235" s="230">
        <v>0.00038</v>
      </c>
      <c r="R235" s="230">
        <f>Q235*H235</f>
        <v>1.083</v>
      </c>
      <c r="S235" s="230">
        <v>0</v>
      </c>
      <c r="T235" s="231">
        <f>S235*H235</f>
        <v>0</v>
      </c>
      <c r="AR235" s="23" t="s">
        <v>173</v>
      </c>
      <c r="AT235" s="23" t="s">
        <v>168</v>
      </c>
      <c r="AU235" s="23" t="s">
        <v>95</v>
      </c>
      <c r="AY235" s="23" t="s">
        <v>166</v>
      </c>
      <c r="BE235" s="232">
        <f>IF(N235="základní",J235,0)</f>
        <v>0</v>
      </c>
      <c r="BF235" s="232">
        <f>IF(N235="snížená",J235,0)</f>
        <v>0</v>
      </c>
      <c r="BG235" s="232">
        <f>IF(N235="zákl. přenesená",J235,0)</f>
        <v>0</v>
      </c>
      <c r="BH235" s="232">
        <f>IF(N235="sníž. přenesená",J235,0)</f>
        <v>0</v>
      </c>
      <c r="BI235" s="232">
        <f>IF(N235="nulová",J235,0)</f>
        <v>0</v>
      </c>
      <c r="BJ235" s="23" t="s">
        <v>25</v>
      </c>
      <c r="BK235" s="232">
        <f>ROUND(I235*H235,2)</f>
        <v>0</v>
      </c>
      <c r="BL235" s="23" t="s">
        <v>173</v>
      </c>
      <c r="BM235" s="23" t="s">
        <v>539</v>
      </c>
    </row>
    <row r="236" spans="2:47" s="1" customFormat="1" ht="13.5">
      <c r="B236" s="46"/>
      <c r="C236" s="74"/>
      <c r="D236" s="233" t="s">
        <v>175</v>
      </c>
      <c r="E236" s="74"/>
      <c r="F236" s="234" t="s">
        <v>540</v>
      </c>
      <c r="G236" s="74"/>
      <c r="H236" s="74"/>
      <c r="I236" s="191"/>
      <c r="J236" s="74"/>
      <c r="K236" s="74"/>
      <c r="L236" s="72"/>
      <c r="M236" s="235"/>
      <c r="N236" s="47"/>
      <c r="O236" s="47"/>
      <c r="P236" s="47"/>
      <c r="Q236" s="47"/>
      <c r="R236" s="47"/>
      <c r="S236" s="47"/>
      <c r="T236" s="95"/>
      <c r="AT236" s="23" t="s">
        <v>175</v>
      </c>
      <c r="AU236" s="23" t="s">
        <v>95</v>
      </c>
    </row>
    <row r="237" spans="2:51" s="11" customFormat="1" ht="13.5">
      <c r="B237" s="236"/>
      <c r="C237" s="237"/>
      <c r="D237" s="233" t="s">
        <v>177</v>
      </c>
      <c r="E237" s="238" t="s">
        <v>84</v>
      </c>
      <c r="F237" s="239" t="s">
        <v>541</v>
      </c>
      <c r="G237" s="237"/>
      <c r="H237" s="240">
        <v>2850</v>
      </c>
      <c r="I237" s="241"/>
      <c r="J237" s="237"/>
      <c r="K237" s="237"/>
      <c r="L237" s="242"/>
      <c r="M237" s="243"/>
      <c r="N237" s="244"/>
      <c r="O237" s="244"/>
      <c r="P237" s="244"/>
      <c r="Q237" s="244"/>
      <c r="R237" s="244"/>
      <c r="S237" s="244"/>
      <c r="T237" s="245"/>
      <c r="AT237" s="246" t="s">
        <v>177</v>
      </c>
      <c r="AU237" s="246" t="s">
        <v>95</v>
      </c>
      <c r="AV237" s="11" t="s">
        <v>95</v>
      </c>
      <c r="AW237" s="11" t="s">
        <v>48</v>
      </c>
      <c r="AX237" s="11" t="s">
        <v>25</v>
      </c>
      <c r="AY237" s="246" t="s">
        <v>166</v>
      </c>
    </row>
    <row r="238" spans="2:65" s="1" customFormat="1" ht="25.5" customHeight="1">
      <c r="B238" s="46"/>
      <c r="C238" s="221" t="s">
        <v>542</v>
      </c>
      <c r="D238" s="221" t="s">
        <v>168</v>
      </c>
      <c r="E238" s="222" t="s">
        <v>543</v>
      </c>
      <c r="F238" s="223" t="s">
        <v>544</v>
      </c>
      <c r="G238" s="224" t="s">
        <v>418</v>
      </c>
      <c r="H238" s="225">
        <v>234</v>
      </c>
      <c r="I238" s="226"/>
      <c r="J238" s="227">
        <f>ROUND(I238*H238,2)</f>
        <v>0</v>
      </c>
      <c r="K238" s="223" t="s">
        <v>172</v>
      </c>
      <c r="L238" s="72"/>
      <c r="M238" s="228" t="s">
        <v>84</v>
      </c>
      <c r="N238" s="229" t="s">
        <v>56</v>
      </c>
      <c r="O238" s="47"/>
      <c r="P238" s="230">
        <f>O238*H238</f>
        <v>0</v>
      </c>
      <c r="Q238" s="230">
        <v>0</v>
      </c>
      <c r="R238" s="230">
        <f>Q238*H238</f>
        <v>0</v>
      </c>
      <c r="S238" s="230">
        <v>0</v>
      </c>
      <c r="T238" s="231">
        <f>S238*H238</f>
        <v>0</v>
      </c>
      <c r="AR238" s="23" t="s">
        <v>173</v>
      </c>
      <c r="AT238" s="23" t="s">
        <v>168</v>
      </c>
      <c r="AU238" s="23" t="s">
        <v>95</v>
      </c>
      <c r="AY238" s="23" t="s">
        <v>166</v>
      </c>
      <c r="BE238" s="232">
        <f>IF(N238="základní",J238,0)</f>
        <v>0</v>
      </c>
      <c r="BF238" s="232">
        <f>IF(N238="snížená",J238,0)</f>
        <v>0</v>
      </c>
      <c r="BG238" s="232">
        <f>IF(N238="zákl. přenesená",J238,0)</f>
        <v>0</v>
      </c>
      <c r="BH238" s="232">
        <f>IF(N238="sníž. přenesená",J238,0)</f>
        <v>0</v>
      </c>
      <c r="BI238" s="232">
        <f>IF(N238="nulová",J238,0)</f>
        <v>0</v>
      </c>
      <c r="BJ238" s="23" t="s">
        <v>25</v>
      </c>
      <c r="BK238" s="232">
        <f>ROUND(I238*H238,2)</f>
        <v>0</v>
      </c>
      <c r="BL238" s="23" t="s">
        <v>173</v>
      </c>
      <c r="BM238" s="23" t="s">
        <v>545</v>
      </c>
    </row>
    <row r="239" spans="2:47" s="1" customFormat="1" ht="13.5">
      <c r="B239" s="46"/>
      <c r="C239" s="74"/>
      <c r="D239" s="233" t="s">
        <v>175</v>
      </c>
      <c r="E239" s="74"/>
      <c r="F239" s="234" t="s">
        <v>546</v>
      </c>
      <c r="G239" s="74"/>
      <c r="H239" s="74"/>
      <c r="I239" s="191"/>
      <c r="J239" s="74"/>
      <c r="K239" s="74"/>
      <c r="L239" s="72"/>
      <c r="M239" s="235"/>
      <c r="N239" s="47"/>
      <c r="O239" s="47"/>
      <c r="P239" s="47"/>
      <c r="Q239" s="47"/>
      <c r="R239" s="47"/>
      <c r="S239" s="47"/>
      <c r="T239" s="95"/>
      <c r="AT239" s="23" t="s">
        <v>175</v>
      </c>
      <c r="AU239" s="23" t="s">
        <v>95</v>
      </c>
    </row>
    <row r="240" spans="2:51" s="11" customFormat="1" ht="13.5">
      <c r="B240" s="236"/>
      <c r="C240" s="237"/>
      <c r="D240" s="233" t="s">
        <v>177</v>
      </c>
      <c r="E240" s="238" t="s">
        <v>84</v>
      </c>
      <c r="F240" s="239" t="s">
        <v>547</v>
      </c>
      <c r="G240" s="237"/>
      <c r="H240" s="240">
        <v>234</v>
      </c>
      <c r="I240" s="241"/>
      <c r="J240" s="237"/>
      <c r="K240" s="237"/>
      <c r="L240" s="242"/>
      <c r="M240" s="243"/>
      <c r="N240" s="244"/>
      <c r="O240" s="244"/>
      <c r="P240" s="244"/>
      <c r="Q240" s="244"/>
      <c r="R240" s="244"/>
      <c r="S240" s="244"/>
      <c r="T240" s="245"/>
      <c r="AT240" s="246" t="s">
        <v>177</v>
      </c>
      <c r="AU240" s="246" t="s">
        <v>95</v>
      </c>
      <c r="AV240" s="11" t="s">
        <v>95</v>
      </c>
      <c r="AW240" s="11" t="s">
        <v>48</v>
      </c>
      <c r="AX240" s="11" t="s">
        <v>25</v>
      </c>
      <c r="AY240" s="246" t="s">
        <v>166</v>
      </c>
    </row>
    <row r="241" spans="2:65" s="1" customFormat="1" ht="51" customHeight="1">
      <c r="B241" s="46"/>
      <c r="C241" s="221" t="s">
        <v>548</v>
      </c>
      <c r="D241" s="221" t="s">
        <v>168</v>
      </c>
      <c r="E241" s="222" t="s">
        <v>549</v>
      </c>
      <c r="F241" s="223" t="s">
        <v>550</v>
      </c>
      <c r="G241" s="224" t="s">
        <v>418</v>
      </c>
      <c r="H241" s="225">
        <v>350</v>
      </c>
      <c r="I241" s="226"/>
      <c r="J241" s="227">
        <f>ROUND(I241*H241,2)</f>
        <v>0</v>
      </c>
      <c r="K241" s="223" t="s">
        <v>172</v>
      </c>
      <c r="L241" s="72"/>
      <c r="M241" s="228" t="s">
        <v>84</v>
      </c>
      <c r="N241" s="229" t="s">
        <v>56</v>
      </c>
      <c r="O241" s="47"/>
      <c r="P241" s="230">
        <f>O241*H241</f>
        <v>0</v>
      </c>
      <c r="Q241" s="230">
        <v>0</v>
      </c>
      <c r="R241" s="230">
        <f>Q241*H241</f>
        <v>0</v>
      </c>
      <c r="S241" s="230">
        <v>0.324</v>
      </c>
      <c r="T241" s="231">
        <f>S241*H241</f>
        <v>113.4</v>
      </c>
      <c r="AR241" s="23" t="s">
        <v>173</v>
      </c>
      <c r="AT241" s="23" t="s">
        <v>168</v>
      </c>
      <c r="AU241" s="23" t="s">
        <v>95</v>
      </c>
      <c r="AY241" s="23" t="s">
        <v>166</v>
      </c>
      <c r="BE241" s="232">
        <f>IF(N241="základní",J241,0)</f>
        <v>0</v>
      </c>
      <c r="BF241" s="232">
        <f>IF(N241="snížená",J241,0)</f>
        <v>0</v>
      </c>
      <c r="BG241" s="232">
        <f>IF(N241="zákl. přenesená",J241,0)</f>
        <v>0</v>
      </c>
      <c r="BH241" s="232">
        <f>IF(N241="sníž. přenesená",J241,0)</f>
        <v>0</v>
      </c>
      <c r="BI241" s="232">
        <f>IF(N241="nulová",J241,0)</f>
        <v>0</v>
      </c>
      <c r="BJ241" s="23" t="s">
        <v>25</v>
      </c>
      <c r="BK241" s="232">
        <f>ROUND(I241*H241,2)</f>
        <v>0</v>
      </c>
      <c r="BL241" s="23" t="s">
        <v>173</v>
      </c>
      <c r="BM241" s="23" t="s">
        <v>551</v>
      </c>
    </row>
    <row r="242" spans="2:47" s="1" customFormat="1" ht="13.5">
      <c r="B242" s="46"/>
      <c r="C242" s="74"/>
      <c r="D242" s="233" t="s">
        <v>175</v>
      </c>
      <c r="E242" s="74"/>
      <c r="F242" s="234" t="s">
        <v>552</v>
      </c>
      <c r="G242" s="74"/>
      <c r="H242" s="74"/>
      <c r="I242" s="191"/>
      <c r="J242" s="74"/>
      <c r="K242" s="74"/>
      <c r="L242" s="72"/>
      <c r="M242" s="235"/>
      <c r="N242" s="47"/>
      <c r="O242" s="47"/>
      <c r="P242" s="47"/>
      <c r="Q242" s="47"/>
      <c r="R242" s="47"/>
      <c r="S242" s="47"/>
      <c r="T242" s="95"/>
      <c r="AT242" s="23" t="s">
        <v>175</v>
      </c>
      <c r="AU242" s="23" t="s">
        <v>95</v>
      </c>
    </row>
    <row r="243" spans="2:65" s="1" customFormat="1" ht="51" customHeight="1">
      <c r="B243" s="46"/>
      <c r="C243" s="221" t="s">
        <v>553</v>
      </c>
      <c r="D243" s="221" t="s">
        <v>168</v>
      </c>
      <c r="E243" s="222" t="s">
        <v>554</v>
      </c>
      <c r="F243" s="223" t="s">
        <v>555</v>
      </c>
      <c r="G243" s="224" t="s">
        <v>418</v>
      </c>
      <c r="H243" s="225">
        <v>423</v>
      </c>
      <c r="I243" s="226"/>
      <c r="J243" s="227">
        <f>ROUND(I243*H243,2)</f>
        <v>0</v>
      </c>
      <c r="K243" s="223" t="s">
        <v>172</v>
      </c>
      <c r="L243" s="72"/>
      <c r="M243" s="228" t="s">
        <v>84</v>
      </c>
      <c r="N243" s="229" t="s">
        <v>56</v>
      </c>
      <c r="O243" s="47"/>
      <c r="P243" s="230">
        <f>O243*H243</f>
        <v>0</v>
      </c>
      <c r="Q243" s="230">
        <v>0</v>
      </c>
      <c r="R243" s="230">
        <f>Q243*H243</f>
        <v>0</v>
      </c>
      <c r="S243" s="230">
        <v>0.042</v>
      </c>
      <c r="T243" s="231">
        <f>S243*H243</f>
        <v>17.766000000000002</v>
      </c>
      <c r="AR243" s="23" t="s">
        <v>173</v>
      </c>
      <c r="AT243" s="23" t="s">
        <v>168</v>
      </c>
      <c r="AU243" s="23" t="s">
        <v>95</v>
      </c>
      <c r="AY243" s="23" t="s">
        <v>166</v>
      </c>
      <c r="BE243" s="232">
        <f>IF(N243="základní",J243,0)</f>
        <v>0</v>
      </c>
      <c r="BF243" s="232">
        <f>IF(N243="snížená",J243,0)</f>
        <v>0</v>
      </c>
      <c r="BG243" s="232">
        <f>IF(N243="zákl. přenesená",J243,0)</f>
        <v>0</v>
      </c>
      <c r="BH243" s="232">
        <f>IF(N243="sníž. přenesená",J243,0)</f>
        <v>0</v>
      </c>
      <c r="BI243" s="232">
        <f>IF(N243="nulová",J243,0)</f>
        <v>0</v>
      </c>
      <c r="BJ243" s="23" t="s">
        <v>25</v>
      </c>
      <c r="BK243" s="232">
        <f>ROUND(I243*H243,2)</f>
        <v>0</v>
      </c>
      <c r="BL243" s="23" t="s">
        <v>173</v>
      </c>
      <c r="BM243" s="23" t="s">
        <v>556</v>
      </c>
    </row>
    <row r="244" spans="2:47" s="1" customFormat="1" ht="13.5">
      <c r="B244" s="46"/>
      <c r="C244" s="74"/>
      <c r="D244" s="233" t="s">
        <v>175</v>
      </c>
      <c r="E244" s="74"/>
      <c r="F244" s="234" t="s">
        <v>557</v>
      </c>
      <c r="G244" s="74"/>
      <c r="H244" s="74"/>
      <c r="I244" s="191"/>
      <c r="J244" s="74"/>
      <c r="K244" s="74"/>
      <c r="L244" s="72"/>
      <c r="M244" s="235"/>
      <c r="N244" s="47"/>
      <c r="O244" s="47"/>
      <c r="P244" s="47"/>
      <c r="Q244" s="47"/>
      <c r="R244" s="47"/>
      <c r="S244" s="47"/>
      <c r="T244" s="95"/>
      <c r="AT244" s="23" t="s">
        <v>175</v>
      </c>
      <c r="AU244" s="23" t="s">
        <v>95</v>
      </c>
    </row>
    <row r="245" spans="2:65" s="1" customFormat="1" ht="25.5" customHeight="1">
      <c r="B245" s="46"/>
      <c r="C245" s="221" t="s">
        <v>558</v>
      </c>
      <c r="D245" s="221" t="s">
        <v>168</v>
      </c>
      <c r="E245" s="222" t="s">
        <v>559</v>
      </c>
      <c r="F245" s="223" t="s">
        <v>560</v>
      </c>
      <c r="G245" s="224" t="s">
        <v>418</v>
      </c>
      <c r="H245" s="225">
        <v>423</v>
      </c>
      <c r="I245" s="226"/>
      <c r="J245" s="227">
        <f>ROUND(I245*H245,2)</f>
        <v>0</v>
      </c>
      <c r="K245" s="223" t="s">
        <v>84</v>
      </c>
      <c r="L245" s="72"/>
      <c r="M245" s="228" t="s">
        <v>84</v>
      </c>
      <c r="N245" s="229" t="s">
        <v>56</v>
      </c>
      <c r="O245" s="47"/>
      <c r="P245" s="230">
        <f>O245*H245</f>
        <v>0</v>
      </c>
      <c r="Q245" s="230">
        <v>0</v>
      </c>
      <c r="R245" s="230">
        <f>Q245*H245</f>
        <v>0</v>
      </c>
      <c r="S245" s="230">
        <v>0</v>
      </c>
      <c r="T245" s="231">
        <f>S245*H245</f>
        <v>0</v>
      </c>
      <c r="AR245" s="23" t="s">
        <v>173</v>
      </c>
      <c r="AT245" s="23" t="s">
        <v>168</v>
      </c>
      <c r="AU245" s="23" t="s">
        <v>95</v>
      </c>
      <c r="AY245" s="23" t="s">
        <v>166</v>
      </c>
      <c r="BE245" s="232">
        <f>IF(N245="základní",J245,0)</f>
        <v>0</v>
      </c>
      <c r="BF245" s="232">
        <f>IF(N245="snížená",J245,0)</f>
        <v>0</v>
      </c>
      <c r="BG245" s="232">
        <f>IF(N245="zákl. přenesená",J245,0)</f>
        <v>0</v>
      </c>
      <c r="BH245" s="232">
        <f>IF(N245="sníž. přenesená",J245,0)</f>
        <v>0</v>
      </c>
      <c r="BI245" s="232">
        <f>IF(N245="nulová",J245,0)</f>
        <v>0</v>
      </c>
      <c r="BJ245" s="23" t="s">
        <v>25</v>
      </c>
      <c r="BK245" s="232">
        <f>ROUND(I245*H245,2)</f>
        <v>0</v>
      </c>
      <c r="BL245" s="23" t="s">
        <v>173</v>
      </c>
      <c r="BM245" s="23" t="s">
        <v>561</v>
      </c>
    </row>
    <row r="246" spans="2:47" s="1" customFormat="1" ht="13.5">
      <c r="B246" s="46"/>
      <c r="C246" s="74"/>
      <c r="D246" s="233" t="s">
        <v>175</v>
      </c>
      <c r="E246" s="74"/>
      <c r="F246" s="234" t="s">
        <v>562</v>
      </c>
      <c r="G246" s="74"/>
      <c r="H246" s="74"/>
      <c r="I246" s="191"/>
      <c r="J246" s="74"/>
      <c r="K246" s="74"/>
      <c r="L246" s="72"/>
      <c r="M246" s="235"/>
      <c r="N246" s="47"/>
      <c r="O246" s="47"/>
      <c r="P246" s="47"/>
      <c r="Q246" s="47"/>
      <c r="R246" s="47"/>
      <c r="S246" s="47"/>
      <c r="T246" s="95"/>
      <c r="AT246" s="23" t="s">
        <v>175</v>
      </c>
      <c r="AU246" s="23" t="s">
        <v>95</v>
      </c>
    </row>
    <row r="247" spans="2:65" s="1" customFormat="1" ht="38.25" customHeight="1">
      <c r="B247" s="46"/>
      <c r="C247" s="221" t="s">
        <v>563</v>
      </c>
      <c r="D247" s="221" t="s">
        <v>168</v>
      </c>
      <c r="E247" s="222" t="s">
        <v>564</v>
      </c>
      <c r="F247" s="223" t="s">
        <v>565</v>
      </c>
      <c r="G247" s="224" t="s">
        <v>242</v>
      </c>
      <c r="H247" s="225">
        <v>30</v>
      </c>
      <c r="I247" s="226"/>
      <c r="J247" s="227">
        <f>ROUND(I247*H247,2)</f>
        <v>0</v>
      </c>
      <c r="K247" s="223" t="s">
        <v>84</v>
      </c>
      <c r="L247" s="72"/>
      <c r="M247" s="228" t="s">
        <v>84</v>
      </c>
      <c r="N247" s="229" t="s">
        <v>56</v>
      </c>
      <c r="O247" s="47"/>
      <c r="P247" s="230">
        <f>O247*H247</f>
        <v>0</v>
      </c>
      <c r="Q247" s="230">
        <v>0</v>
      </c>
      <c r="R247" s="230">
        <f>Q247*H247</f>
        <v>0</v>
      </c>
      <c r="S247" s="230">
        <v>0.38</v>
      </c>
      <c r="T247" s="231">
        <f>S247*H247</f>
        <v>11.4</v>
      </c>
      <c r="AR247" s="23" t="s">
        <v>173</v>
      </c>
      <c r="AT247" s="23" t="s">
        <v>168</v>
      </c>
      <c r="AU247" s="23" t="s">
        <v>95</v>
      </c>
      <c r="AY247" s="23" t="s">
        <v>166</v>
      </c>
      <c r="BE247" s="232">
        <f>IF(N247="základní",J247,0)</f>
        <v>0</v>
      </c>
      <c r="BF247" s="232">
        <f>IF(N247="snížená",J247,0)</f>
        <v>0</v>
      </c>
      <c r="BG247" s="232">
        <f>IF(N247="zákl. přenesená",J247,0)</f>
        <v>0</v>
      </c>
      <c r="BH247" s="232">
        <f>IF(N247="sníž. přenesená",J247,0)</f>
        <v>0</v>
      </c>
      <c r="BI247" s="232">
        <f>IF(N247="nulová",J247,0)</f>
        <v>0</v>
      </c>
      <c r="BJ247" s="23" t="s">
        <v>25</v>
      </c>
      <c r="BK247" s="232">
        <f>ROUND(I247*H247,2)</f>
        <v>0</v>
      </c>
      <c r="BL247" s="23" t="s">
        <v>173</v>
      </c>
      <c r="BM247" s="23" t="s">
        <v>566</v>
      </c>
    </row>
    <row r="248" spans="2:47" s="1" customFormat="1" ht="13.5">
      <c r="B248" s="46"/>
      <c r="C248" s="74"/>
      <c r="D248" s="233" t="s">
        <v>175</v>
      </c>
      <c r="E248" s="74"/>
      <c r="F248" s="234" t="s">
        <v>567</v>
      </c>
      <c r="G248" s="74"/>
      <c r="H248" s="74"/>
      <c r="I248" s="191"/>
      <c r="J248" s="74"/>
      <c r="K248" s="74"/>
      <c r="L248" s="72"/>
      <c r="M248" s="235"/>
      <c r="N248" s="47"/>
      <c r="O248" s="47"/>
      <c r="P248" s="47"/>
      <c r="Q248" s="47"/>
      <c r="R248" s="47"/>
      <c r="S248" s="47"/>
      <c r="T248" s="95"/>
      <c r="AT248" s="23" t="s">
        <v>175</v>
      </c>
      <c r="AU248" s="23" t="s">
        <v>95</v>
      </c>
    </row>
    <row r="249" spans="2:51" s="11" customFormat="1" ht="13.5">
      <c r="B249" s="236"/>
      <c r="C249" s="237"/>
      <c r="D249" s="233" t="s">
        <v>177</v>
      </c>
      <c r="E249" s="238" t="s">
        <v>84</v>
      </c>
      <c r="F249" s="239" t="s">
        <v>568</v>
      </c>
      <c r="G249" s="237"/>
      <c r="H249" s="240">
        <v>30</v>
      </c>
      <c r="I249" s="241"/>
      <c r="J249" s="237"/>
      <c r="K249" s="237"/>
      <c r="L249" s="242"/>
      <c r="M249" s="243"/>
      <c r="N249" s="244"/>
      <c r="O249" s="244"/>
      <c r="P249" s="244"/>
      <c r="Q249" s="244"/>
      <c r="R249" s="244"/>
      <c r="S249" s="244"/>
      <c r="T249" s="245"/>
      <c r="AT249" s="246" t="s">
        <v>177</v>
      </c>
      <c r="AU249" s="246" t="s">
        <v>95</v>
      </c>
      <c r="AV249" s="11" t="s">
        <v>95</v>
      </c>
      <c r="AW249" s="11" t="s">
        <v>48</v>
      </c>
      <c r="AX249" s="11" t="s">
        <v>25</v>
      </c>
      <c r="AY249" s="246" t="s">
        <v>166</v>
      </c>
    </row>
    <row r="250" spans="2:63" s="10" customFormat="1" ht="29.85" customHeight="1">
      <c r="B250" s="205"/>
      <c r="C250" s="206"/>
      <c r="D250" s="207" t="s">
        <v>85</v>
      </c>
      <c r="E250" s="219" t="s">
        <v>204</v>
      </c>
      <c r="F250" s="219" t="s">
        <v>205</v>
      </c>
      <c r="G250" s="206"/>
      <c r="H250" s="206"/>
      <c r="I250" s="209"/>
      <c r="J250" s="220">
        <f>BK250</f>
        <v>0</v>
      </c>
      <c r="K250" s="206"/>
      <c r="L250" s="211"/>
      <c r="M250" s="212"/>
      <c r="N250" s="213"/>
      <c r="O250" s="213"/>
      <c r="P250" s="214">
        <f>SUM(P251:P264)</f>
        <v>0</v>
      </c>
      <c r="Q250" s="213"/>
      <c r="R250" s="214">
        <f>SUM(R251:R264)</f>
        <v>0</v>
      </c>
      <c r="S250" s="213"/>
      <c r="T250" s="215">
        <f>SUM(T251:T264)</f>
        <v>0</v>
      </c>
      <c r="AR250" s="216" t="s">
        <v>25</v>
      </c>
      <c r="AT250" s="217" t="s">
        <v>85</v>
      </c>
      <c r="AU250" s="217" t="s">
        <v>25</v>
      </c>
      <c r="AY250" s="216" t="s">
        <v>166</v>
      </c>
      <c r="BK250" s="218">
        <f>SUM(BK251:BK264)</f>
        <v>0</v>
      </c>
    </row>
    <row r="251" spans="2:65" s="1" customFormat="1" ht="25.5" customHeight="1">
      <c r="B251" s="46"/>
      <c r="C251" s="221" t="s">
        <v>569</v>
      </c>
      <c r="D251" s="221" t="s">
        <v>168</v>
      </c>
      <c r="E251" s="222" t="s">
        <v>207</v>
      </c>
      <c r="F251" s="223" t="s">
        <v>208</v>
      </c>
      <c r="G251" s="224" t="s">
        <v>209</v>
      </c>
      <c r="H251" s="225">
        <v>16382.116</v>
      </c>
      <c r="I251" s="226"/>
      <c r="J251" s="227">
        <f>ROUND(I251*H251,2)</f>
        <v>0</v>
      </c>
      <c r="K251" s="223" t="s">
        <v>172</v>
      </c>
      <c r="L251" s="72"/>
      <c r="M251" s="228" t="s">
        <v>84</v>
      </c>
      <c r="N251" s="229" t="s">
        <v>56</v>
      </c>
      <c r="O251" s="47"/>
      <c r="P251" s="230">
        <f>O251*H251</f>
        <v>0</v>
      </c>
      <c r="Q251" s="230">
        <v>0</v>
      </c>
      <c r="R251" s="230">
        <f>Q251*H251</f>
        <v>0</v>
      </c>
      <c r="S251" s="230">
        <v>0</v>
      </c>
      <c r="T251" s="231">
        <f>S251*H251</f>
        <v>0</v>
      </c>
      <c r="AR251" s="23" t="s">
        <v>173</v>
      </c>
      <c r="AT251" s="23" t="s">
        <v>168</v>
      </c>
      <c r="AU251" s="23" t="s">
        <v>95</v>
      </c>
      <c r="AY251" s="23" t="s">
        <v>166</v>
      </c>
      <c r="BE251" s="232">
        <f>IF(N251="základní",J251,0)</f>
        <v>0</v>
      </c>
      <c r="BF251" s="232">
        <f>IF(N251="snížená",J251,0)</f>
        <v>0</v>
      </c>
      <c r="BG251" s="232">
        <f>IF(N251="zákl. přenesená",J251,0)</f>
        <v>0</v>
      </c>
      <c r="BH251" s="232">
        <f>IF(N251="sníž. přenesená",J251,0)</f>
        <v>0</v>
      </c>
      <c r="BI251" s="232">
        <f>IF(N251="nulová",J251,0)</f>
        <v>0</v>
      </c>
      <c r="BJ251" s="23" t="s">
        <v>25</v>
      </c>
      <c r="BK251" s="232">
        <f>ROUND(I251*H251,2)</f>
        <v>0</v>
      </c>
      <c r="BL251" s="23" t="s">
        <v>173</v>
      </c>
      <c r="BM251" s="23" t="s">
        <v>570</v>
      </c>
    </row>
    <row r="252" spans="2:47" s="1" customFormat="1" ht="13.5">
      <c r="B252" s="46"/>
      <c r="C252" s="74"/>
      <c r="D252" s="233" t="s">
        <v>175</v>
      </c>
      <c r="E252" s="74"/>
      <c r="F252" s="234" t="s">
        <v>211</v>
      </c>
      <c r="G252" s="74"/>
      <c r="H252" s="74"/>
      <c r="I252" s="191"/>
      <c r="J252" s="74"/>
      <c r="K252" s="74"/>
      <c r="L252" s="72"/>
      <c r="M252" s="235"/>
      <c r="N252" s="47"/>
      <c r="O252" s="47"/>
      <c r="P252" s="47"/>
      <c r="Q252" s="47"/>
      <c r="R252" s="47"/>
      <c r="S252" s="47"/>
      <c r="T252" s="95"/>
      <c r="AT252" s="23" t="s">
        <v>175</v>
      </c>
      <c r="AU252" s="23" t="s">
        <v>95</v>
      </c>
    </row>
    <row r="253" spans="2:65" s="1" customFormat="1" ht="25.5" customHeight="1">
      <c r="B253" s="46"/>
      <c r="C253" s="221" t="s">
        <v>571</v>
      </c>
      <c r="D253" s="221" t="s">
        <v>168</v>
      </c>
      <c r="E253" s="222" t="s">
        <v>214</v>
      </c>
      <c r="F253" s="223" t="s">
        <v>215</v>
      </c>
      <c r="G253" s="224" t="s">
        <v>209</v>
      </c>
      <c r="H253" s="225">
        <v>393170.784</v>
      </c>
      <c r="I253" s="226"/>
      <c r="J253" s="227">
        <f>ROUND(I253*H253,2)</f>
        <v>0</v>
      </c>
      <c r="K253" s="223" t="s">
        <v>172</v>
      </c>
      <c r="L253" s="72"/>
      <c r="M253" s="228" t="s">
        <v>84</v>
      </c>
      <c r="N253" s="229" t="s">
        <v>56</v>
      </c>
      <c r="O253" s="47"/>
      <c r="P253" s="230">
        <f>O253*H253</f>
        <v>0</v>
      </c>
      <c r="Q253" s="230">
        <v>0</v>
      </c>
      <c r="R253" s="230">
        <f>Q253*H253</f>
        <v>0</v>
      </c>
      <c r="S253" s="230">
        <v>0</v>
      </c>
      <c r="T253" s="231">
        <f>S253*H253</f>
        <v>0</v>
      </c>
      <c r="AR253" s="23" t="s">
        <v>173</v>
      </c>
      <c r="AT253" s="23" t="s">
        <v>168</v>
      </c>
      <c r="AU253" s="23" t="s">
        <v>95</v>
      </c>
      <c r="AY253" s="23" t="s">
        <v>166</v>
      </c>
      <c r="BE253" s="232">
        <f>IF(N253="základní",J253,0)</f>
        <v>0</v>
      </c>
      <c r="BF253" s="232">
        <f>IF(N253="snížená",J253,0)</f>
        <v>0</v>
      </c>
      <c r="BG253" s="232">
        <f>IF(N253="zákl. přenesená",J253,0)</f>
        <v>0</v>
      </c>
      <c r="BH253" s="232">
        <f>IF(N253="sníž. přenesená",J253,0)</f>
        <v>0</v>
      </c>
      <c r="BI253" s="232">
        <f>IF(N253="nulová",J253,0)</f>
        <v>0</v>
      </c>
      <c r="BJ253" s="23" t="s">
        <v>25</v>
      </c>
      <c r="BK253" s="232">
        <f>ROUND(I253*H253,2)</f>
        <v>0</v>
      </c>
      <c r="BL253" s="23" t="s">
        <v>173</v>
      </c>
      <c r="BM253" s="23" t="s">
        <v>572</v>
      </c>
    </row>
    <row r="254" spans="2:47" s="1" customFormat="1" ht="13.5">
      <c r="B254" s="46"/>
      <c r="C254" s="74"/>
      <c r="D254" s="233" t="s">
        <v>175</v>
      </c>
      <c r="E254" s="74"/>
      <c r="F254" s="234" t="s">
        <v>211</v>
      </c>
      <c r="G254" s="74"/>
      <c r="H254" s="74"/>
      <c r="I254" s="191"/>
      <c r="J254" s="74"/>
      <c r="K254" s="74"/>
      <c r="L254" s="72"/>
      <c r="M254" s="235"/>
      <c r="N254" s="47"/>
      <c r="O254" s="47"/>
      <c r="P254" s="47"/>
      <c r="Q254" s="47"/>
      <c r="R254" s="47"/>
      <c r="S254" s="47"/>
      <c r="T254" s="95"/>
      <c r="AT254" s="23" t="s">
        <v>175</v>
      </c>
      <c r="AU254" s="23" t="s">
        <v>95</v>
      </c>
    </row>
    <row r="255" spans="2:51" s="11" customFormat="1" ht="13.5">
      <c r="B255" s="236"/>
      <c r="C255" s="237"/>
      <c r="D255" s="233" t="s">
        <v>177</v>
      </c>
      <c r="E255" s="237"/>
      <c r="F255" s="239" t="s">
        <v>573</v>
      </c>
      <c r="G255" s="237"/>
      <c r="H255" s="240">
        <v>393170.784</v>
      </c>
      <c r="I255" s="241"/>
      <c r="J255" s="237"/>
      <c r="K255" s="237"/>
      <c r="L255" s="242"/>
      <c r="M255" s="243"/>
      <c r="N255" s="244"/>
      <c r="O255" s="244"/>
      <c r="P255" s="244"/>
      <c r="Q255" s="244"/>
      <c r="R255" s="244"/>
      <c r="S255" s="244"/>
      <c r="T255" s="245"/>
      <c r="AT255" s="246" t="s">
        <v>177</v>
      </c>
      <c r="AU255" s="246" t="s">
        <v>95</v>
      </c>
      <c r="AV255" s="11" t="s">
        <v>95</v>
      </c>
      <c r="AW255" s="11" t="s">
        <v>6</v>
      </c>
      <c r="AX255" s="11" t="s">
        <v>25</v>
      </c>
      <c r="AY255" s="246" t="s">
        <v>166</v>
      </c>
    </row>
    <row r="256" spans="2:65" s="1" customFormat="1" ht="16.5" customHeight="1">
      <c r="B256" s="46"/>
      <c r="C256" s="221" t="s">
        <v>574</v>
      </c>
      <c r="D256" s="221" t="s">
        <v>168</v>
      </c>
      <c r="E256" s="222" t="s">
        <v>575</v>
      </c>
      <c r="F256" s="223" t="s">
        <v>576</v>
      </c>
      <c r="G256" s="224" t="s">
        <v>209</v>
      </c>
      <c r="H256" s="225">
        <v>9053.91</v>
      </c>
      <c r="I256" s="226"/>
      <c r="J256" s="227">
        <f>ROUND(I256*H256,2)</f>
        <v>0</v>
      </c>
      <c r="K256" s="223" t="s">
        <v>172</v>
      </c>
      <c r="L256" s="72"/>
      <c r="M256" s="228" t="s">
        <v>84</v>
      </c>
      <c r="N256" s="229" t="s">
        <v>56</v>
      </c>
      <c r="O256" s="47"/>
      <c r="P256" s="230">
        <f>O256*H256</f>
        <v>0</v>
      </c>
      <c r="Q256" s="230">
        <v>0</v>
      </c>
      <c r="R256" s="230">
        <f>Q256*H256</f>
        <v>0</v>
      </c>
      <c r="S256" s="230">
        <v>0</v>
      </c>
      <c r="T256" s="231">
        <f>S256*H256</f>
        <v>0</v>
      </c>
      <c r="AR256" s="23" t="s">
        <v>173</v>
      </c>
      <c r="AT256" s="23" t="s">
        <v>168</v>
      </c>
      <c r="AU256" s="23" t="s">
        <v>95</v>
      </c>
      <c r="AY256" s="23" t="s">
        <v>166</v>
      </c>
      <c r="BE256" s="232">
        <f>IF(N256="základní",J256,0)</f>
        <v>0</v>
      </c>
      <c r="BF256" s="232">
        <f>IF(N256="snížená",J256,0)</f>
        <v>0</v>
      </c>
      <c r="BG256" s="232">
        <f>IF(N256="zákl. přenesená",J256,0)</f>
        <v>0</v>
      </c>
      <c r="BH256" s="232">
        <f>IF(N256="sníž. přenesená",J256,0)</f>
        <v>0</v>
      </c>
      <c r="BI256" s="232">
        <f>IF(N256="nulová",J256,0)</f>
        <v>0</v>
      </c>
      <c r="BJ256" s="23" t="s">
        <v>25</v>
      </c>
      <c r="BK256" s="232">
        <f>ROUND(I256*H256,2)</f>
        <v>0</v>
      </c>
      <c r="BL256" s="23" t="s">
        <v>173</v>
      </c>
      <c r="BM256" s="23" t="s">
        <v>577</v>
      </c>
    </row>
    <row r="257" spans="2:47" s="1" customFormat="1" ht="13.5">
      <c r="B257" s="46"/>
      <c r="C257" s="74"/>
      <c r="D257" s="233" t="s">
        <v>175</v>
      </c>
      <c r="E257" s="74"/>
      <c r="F257" s="234" t="s">
        <v>231</v>
      </c>
      <c r="G257" s="74"/>
      <c r="H257" s="74"/>
      <c r="I257" s="191"/>
      <c r="J257" s="74"/>
      <c r="K257" s="74"/>
      <c r="L257" s="72"/>
      <c r="M257" s="235"/>
      <c r="N257" s="47"/>
      <c r="O257" s="47"/>
      <c r="P257" s="47"/>
      <c r="Q257" s="47"/>
      <c r="R257" s="47"/>
      <c r="S257" s="47"/>
      <c r="T257" s="95"/>
      <c r="AT257" s="23" t="s">
        <v>175</v>
      </c>
      <c r="AU257" s="23" t="s">
        <v>95</v>
      </c>
    </row>
    <row r="258" spans="2:51" s="11" customFormat="1" ht="13.5">
      <c r="B258" s="236"/>
      <c r="C258" s="237"/>
      <c r="D258" s="233" t="s">
        <v>177</v>
      </c>
      <c r="E258" s="238" t="s">
        <v>84</v>
      </c>
      <c r="F258" s="239" t="s">
        <v>578</v>
      </c>
      <c r="G258" s="237"/>
      <c r="H258" s="240">
        <v>9053.91</v>
      </c>
      <c r="I258" s="241"/>
      <c r="J258" s="237"/>
      <c r="K258" s="237"/>
      <c r="L258" s="242"/>
      <c r="M258" s="243"/>
      <c r="N258" s="244"/>
      <c r="O258" s="244"/>
      <c r="P258" s="244"/>
      <c r="Q258" s="244"/>
      <c r="R258" s="244"/>
      <c r="S258" s="244"/>
      <c r="T258" s="245"/>
      <c r="AT258" s="246" t="s">
        <v>177</v>
      </c>
      <c r="AU258" s="246" t="s">
        <v>95</v>
      </c>
      <c r="AV258" s="11" t="s">
        <v>95</v>
      </c>
      <c r="AW258" s="11" t="s">
        <v>48</v>
      </c>
      <c r="AX258" s="11" t="s">
        <v>25</v>
      </c>
      <c r="AY258" s="246" t="s">
        <v>166</v>
      </c>
    </row>
    <row r="259" spans="2:65" s="1" customFormat="1" ht="25.5" customHeight="1">
      <c r="B259" s="46"/>
      <c r="C259" s="221" t="s">
        <v>579</v>
      </c>
      <c r="D259" s="221" t="s">
        <v>168</v>
      </c>
      <c r="E259" s="222" t="s">
        <v>580</v>
      </c>
      <c r="F259" s="223" t="s">
        <v>581</v>
      </c>
      <c r="G259" s="224" t="s">
        <v>209</v>
      </c>
      <c r="H259" s="225">
        <v>3608.72</v>
      </c>
      <c r="I259" s="226"/>
      <c r="J259" s="227">
        <f>ROUND(I259*H259,2)</f>
        <v>0</v>
      </c>
      <c r="K259" s="223" t="s">
        <v>172</v>
      </c>
      <c r="L259" s="72"/>
      <c r="M259" s="228" t="s">
        <v>84</v>
      </c>
      <c r="N259" s="229" t="s">
        <v>56</v>
      </c>
      <c r="O259" s="47"/>
      <c r="P259" s="230">
        <f>O259*H259</f>
        <v>0</v>
      </c>
      <c r="Q259" s="230">
        <v>0</v>
      </c>
      <c r="R259" s="230">
        <f>Q259*H259</f>
        <v>0</v>
      </c>
      <c r="S259" s="230">
        <v>0</v>
      </c>
      <c r="T259" s="231">
        <f>S259*H259</f>
        <v>0</v>
      </c>
      <c r="AR259" s="23" t="s">
        <v>173</v>
      </c>
      <c r="AT259" s="23" t="s">
        <v>168</v>
      </c>
      <c r="AU259" s="23" t="s">
        <v>95</v>
      </c>
      <c r="AY259" s="23" t="s">
        <v>166</v>
      </c>
      <c r="BE259" s="232">
        <f>IF(N259="základní",J259,0)</f>
        <v>0</v>
      </c>
      <c r="BF259" s="232">
        <f>IF(N259="snížená",J259,0)</f>
        <v>0</v>
      </c>
      <c r="BG259" s="232">
        <f>IF(N259="zákl. přenesená",J259,0)</f>
        <v>0</v>
      </c>
      <c r="BH259" s="232">
        <f>IF(N259="sníž. přenesená",J259,0)</f>
        <v>0</v>
      </c>
      <c r="BI259" s="232">
        <f>IF(N259="nulová",J259,0)</f>
        <v>0</v>
      </c>
      <c r="BJ259" s="23" t="s">
        <v>25</v>
      </c>
      <c r="BK259" s="232">
        <f>ROUND(I259*H259,2)</f>
        <v>0</v>
      </c>
      <c r="BL259" s="23" t="s">
        <v>173</v>
      </c>
      <c r="BM259" s="23" t="s">
        <v>582</v>
      </c>
    </row>
    <row r="260" spans="2:47" s="1" customFormat="1" ht="13.5">
      <c r="B260" s="46"/>
      <c r="C260" s="74"/>
      <c r="D260" s="233" t="s">
        <v>175</v>
      </c>
      <c r="E260" s="74"/>
      <c r="F260" s="234" t="s">
        <v>231</v>
      </c>
      <c r="G260" s="74"/>
      <c r="H260" s="74"/>
      <c r="I260" s="191"/>
      <c r="J260" s="74"/>
      <c r="K260" s="74"/>
      <c r="L260" s="72"/>
      <c r="M260" s="235"/>
      <c r="N260" s="47"/>
      <c r="O260" s="47"/>
      <c r="P260" s="47"/>
      <c r="Q260" s="47"/>
      <c r="R260" s="47"/>
      <c r="S260" s="47"/>
      <c r="T260" s="95"/>
      <c r="AT260" s="23" t="s">
        <v>175</v>
      </c>
      <c r="AU260" s="23" t="s">
        <v>95</v>
      </c>
    </row>
    <row r="261" spans="2:51" s="11" customFormat="1" ht="13.5">
      <c r="B261" s="236"/>
      <c r="C261" s="237"/>
      <c r="D261" s="233" t="s">
        <v>177</v>
      </c>
      <c r="E261" s="238" t="s">
        <v>84</v>
      </c>
      <c r="F261" s="239" t="s">
        <v>583</v>
      </c>
      <c r="G261" s="237"/>
      <c r="H261" s="240">
        <v>3608.72</v>
      </c>
      <c r="I261" s="241"/>
      <c r="J261" s="237"/>
      <c r="K261" s="237"/>
      <c r="L261" s="242"/>
      <c r="M261" s="243"/>
      <c r="N261" s="244"/>
      <c r="O261" s="244"/>
      <c r="P261" s="244"/>
      <c r="Q261" s="244"/>
      <c r="R261" s="244"/>
      <c r="S261" s="244"/>
      <c r="T261" s="245"/>
      <c r="AT261" s="246" t="s">
        <v>177</v>
      </c>
      <c r="AU261" s="246" t="s">
        <v>95</v>
      </c>
      <c r="AV261" s="11" t="s">
        <v>95</v>
      </c>
      <c r="AW261" s="11" t="s">
        <v>48</v>
      </c>
      <c r="AX261" s="11" t="s">
        <v>25</v>
      </c>
      <c r="AY261" s="246" t="s">
        <v>166</v>
      </c>
    </row>
    <row r="262" spans="2:65" s="1" customFormat="1" ht="25.5" customHeight="1">
      <c r="B262" s="46"/>
      <c r="C262" s="221" t="s">
        <v>584</v>
      </c>
      <c r="D262" s="221" t="s">
        <v>168</v>
      </c>
      <c r="E262" s="222" t="s">
        <v>228</v>
      </c>
      <c r="F262" s="223" t="s">
        <v>229</v>
      </c>
      <c r="G262" s="224" t="s">
        <v>209</v>
      </c>
      <c r="H262" s="225">
        <v>3701.72</v>
      </c>
      <c r="I262" s="226"/>
      <c r="J262" s="227">
        <f>ROUND(I262*H262,2)</f>
        <v>0</v>
      </c>
      <c r="K262" s="223" t="s">
        <v>172</v>
      </c>
      <c r="L262" s="72"/>
      <c r="M262" s="228" t="s">
        <v>84</v>
      </c>
      <c r="N262" s="229" t="s">
        <v>56</v>
      </c>
      <c r="O262" s="47"/>
      <c r="P262" s="230">
        <f>O262*H262</f>
        <v>0</v>
      </c>
      <c r="Q262" s="230">
        <v>0</v>
      </c>
      <c r="R262" s="230">
        <f>Q262*H262</f>
        <v>0</v>
      </c>
      <c r="S262" s="230">
        <v>0</v>
      </c>
      <c r="T262" s="231">
        <f>S262*H262</f>
        <v>0</v>
      </c>
      <c r="AR262" s="23" t="s">
        <v>173</v>
      </c>
      <c r="AT262" s="23" t="s">
        <v>168</v>
      </c>
      <c r="AU262" s="23" t="s">
        <v>95</v>
      </c>
      <c r="AY262" s="23" t="s">
        <v>166</v>
      </c>
      <c r="BE262" s="232">
        <f>IF(N262="základní",J262,0)</f>
        <v>0</v>
      </c>
      <c r="BF262" s="232">
        <f>IF(N262="snížená",J262,0)</f>
        <v>0</v>
      </c>
      <c r="BG262" s="232">
        <f>IF(N262="zákl. přenesená",J262,0)</f>
        <v>0</v>
      </c>
      <c r="BH262" s="232">
        <f>IF(N262="sníž. přenesená",J262,0)</f>
        <v>0</v>
      </c>
      <c r="BI262" s="232">
        <f>IF(N262="nulová",J262,0)</f>
        <v>0</v>
      </c>
      <c r="BJ262" s="23" t="s">
        <v>25</v>
      </c>
      <c r="BK262" s="232">
        <f>ROUND(I262*H262,2)</f>
        <v>0</v>
      </c>
      <c r="BL262" s="23" t="s">
        <v>173</v>
      </c>
      <c r="BM262" s="23" t="s">
        <v>585</v>
      </c>
    </row>
    <row r="263" spans="2:47" s="1" customFormat="1" ht="13.5">
      <c r="B263" s="46"/>
      <c r="C263" s="74"/>
      <c r="D263" s="233" t="s">
        <v>175</v>
      </c>
      <c r="E263" s="74"/>
      <c r="F263" s="234" t="s">
        <v>231</v>
      </c>
      <c r="G263" s="74"/>
      <c r="H263" s="74"/>
      <c r="I263" s="191"/>
      <c r="J263" s="74"/>
      <c r="K263" s="74"/>
      <c r="L263" s="72"/>
      <c r="M263" s="235"/>
      <c r="N263" s="47"/>
      <c r="O263" s="47"/>
      <c r="P263" s="47"/>
      <c r="Q263" s="47"/>
      <c r="R263" s="47"/>
      <c r="S263" s="47"/>
      <c r="T263" s="95"/>
      <c r="AT263" s="23" t="s">
        <v>175</v>
      </c>
      <c r="AU263" s="23" t="s">
        <v>95</v>
      </c>
    </row>
    <row r="264" spans="2:51" s="11" customFormat="1" ht="13.5">
      <c r="B264" s="236"/>
      <c r="C264" s="237"/>
      <c r="D264" s="233" t="s">
        <v>177</v>
      </c>
      <c r="E264" s="238" t="s">
        <v>84</v>
      </c>
      <c r="F264" s="239" t="s">
        <v>586</v>
      </c>
      <c r="G264" s="237"/>
      <c r="H264" s="240">
        <v>3701.72</v>
      </c>
      <c r="I264" s="241"/>
      <c r="J264" s="237"/>
      <c r="K264" s="237"/>
      <c r="L264" s="242"/>
      <c r="M264" s="243"/>
      <c r="N264" s="244"/>
      <c r="O264" s="244"/>
      <c r="P264" s="244"/>
      <c r="Q264" s="244"/>
      <c r="R264" s="244"/>
      <c r="S264" s="244"/>
      <c r="T264" s="245"/>
      <c r="AT264" s="246" t="s">
        <v>177</v>
      </c>
      <c r="AU264" s="246" t="s">
        <v>95</v>
      </c>
      <c r="AV264" s="11" t="s">
        <v>95</v>
      </c>
      <c r="AW264" s="11" t="s">
        <v>48</v>
      </c>
      <c r="AX264" s="11" t="s">
        <v>25</v>
      </c>
      <c r="AY264" s="246" t="s">
        <v>166</v>
      </c>
    </row>
    <row r="265" spans="2:63" s="10" customFormat="1" ht="29.85" customHeight="1">
      <c r="B265" s="205"/>
      <c r="C265" s="206"/>
      <c r="D265" s="207" t="s">
        <v>85</v>
      </c>
      <c r="E265" s="219" t="s">
        <v>233</v>
      </c>
      <c r="F265" s="219" t="s">
        <v>234</v>
      </c>
      <c r="G265" s="206"/>
      <c r="H265" s="206"/>
      <c r="I265" s="209"/>
      <c r="J265" s="220">
        <f>BK265</f>
        <v>0</v>
      </c>
      <c r="K265" s="206"/>
      <c r="L265" s="211"/>
      <c r="M265" s="212"/>
      <c r="N265" s="213"/>
      <c r="O265" s="213"/>
      <c r="P265" s="214">
        <f>SUM(P266:P267)</f>
        <v>0</v>
      </c>
      <c r="Q265" s="213"/>
      <c r="R265" s="214">
        <f>SUM(R266:R267)</f>
        <v>0</v>
      </c>
      <c r="S265" s="213"/>
      <c r="T265" s="215">
        <f>SUM(T266:T267)</f>
        <v>0</v>
      </c>
      <c r="AR265" s="216" t="s">
        <v>25</v>
      </c>
      <c r="AT265" s="217" t="s">
        <v>85</v>
      </c>
      <c r="AU265" s="217" t="s">
        <v>25</v>
      </c>
      <c r="AY265" s="216" t="s">
        <v>166</v>
      </c>
      <c r="BK265" s="218">
        <f>SUM(BK266:BK267)</f>
        <v>0</v>
      </c>
    </row>
    <row r="266" spans="2:65" s="1" customFormat="1" ht="25.5" customHeight="1">
      <c r="B266" s="46"/>
      <c r="C266" s="221" t="s">
        <v>587</v>
      </c>
      <c r="D266" s="221" t="s">
        <v>168</v>
      </c>
      <c r="E266" s="222" t="s">
        <v>588</v>
      </c>
      <c r="F266" s="223" t="s">
        <v>589</v>
      </c>
      <c r="G266" s="224" t="s">
        <v>209</v>
      </c>
      <c r="H266" s="225">
        <v>779.586</v>
      </c>
      <c r="I266" s="226"/>
      <c r="J266" s="227">
        <f>ROUND(I266*H266,2)</f>
        <v>0</v>
      </c>
      <c r="K266" s="223" t="s">
        <v>172</v>
      </c>
      <c r="L266" s="72"/>
      <c r="M266" s="228" t="s">
        <v>84</v>
      </c>
      <c r="N266" s="229" t="s">
        <v>56</v>
      </c>
      <c r="O266" s="47"/>
      <c r="P266" s="230">
        <f>O266*H266</f>
        <v>0</v>
      </c>
      <c r="Q266" s="230">
        <v>0</v>
      </c>
      <c r="R266" s="230">
        <f>Q266*H266</f>
        <v>0</v>
      </c>
      <c r="S266" s="230">
        <v>0</v>
      </c>
      <c r="T266" s="231">
        <f>S266*H266</f>
        <v>0</v>
      </c>
      <c r="AR266" s="23" t="s">
        <v>173</v>
      </c>
      <c r="AT266" s="23" t="s">
        <v>168</v>
      </c>
      <c r="AU266" s="23" t="s">
        <v>95</v>
      </c>
      <c r="AY266" s="23" t="s">
        <v>166</v>
      </c>
      <c r="BE266" s="232">
        <f>IF(N266="základní",J266,0)</f>
        <v>0</v>
      </c>
      <c r="BF266" s="232">
        <f>IF(N266="snížená",J266,0)</f>
        <v>0</v>
      </c>
      <c r="BG266" s="232">
        <f>IF(N266="zákl. přenesená",J266,0)</f>
        <v>0</v>
      </c>
      <c r="BH266" s="232">
        <f>IF(N266="sníž. přenesená",J266,0)</f>
        <v>0</v>
      </c>
      <c r="BI266" s="232">
        <f>IF(N266="nulová",J266,0)</f>
        <v>0</v>
      </c>
      <c r="BJ266" s="23" t="s">
        <v>25</v>
      </c>
      <c r="BK266" s="232">
        <f>ROUND(I266*H266,2)</f>
        <v>0</v>
      </c>
      <c r="BL266" s="23" t="s">
        <v>173</v>
      </c>
      <c r="BM266" s="23" t="s">
        <v>590</v>
      </c>
    </row>
    <row r="267" spans="2:47" s="1" customFormat="1" ht="13.5">
      <c r="B267" s="46"/>
      <c r="C267" s="74"/>
      <c r="D267" s="233" t="s">
        <v>175</v>
      </c>
      <c r="E267" s="74"/>
      <c r="F267" s="234" t="s">
        <v>591</v>
      </c>
      <c r="G267" s="74"/>
      <c r="H267" s="74"/>
      <c r="I267" s="191"/>
      <c r="J267" s="74"/>
      <c r="K267" s="74"/>
      <c r="L267" s="72"/>
      <c r="M267" s="282"/>
      <c r="N267" s="258"/>
      <c r="O267" s="258"/>
      <c r="P267" s="258"/>
      <c r="Q267" s="258"/>
      <c r="R267" s="258"/>
      <c r="S267" s="258"/>
      <c r="T267" s="283"/>
      <c r="AT267" s="23" t="s">
        <v>175</v>
      </c>
      <c r="AU267" s="23" t="s">
        <v>95</v>
      </c>
    </row>
    <row r="268" spans="2:12" s="1" customFormat="1" ht="6.95" customHeight="1">
      <c r="B268" s="67"/>
      <c r="C268" s="68"/>
      <c r="D268" s="68"/>
      <c r="E268" s="68"/>
      <c r="F268" s="68"/>
      <c r="G268" s="68"/>
      <c r="H268" s="68"/>
      <c r="I268" s="166"/>
      <c r="J268" s="68"/>
      <c r="K268" s="68"/>
      <c r="L268" s="72"/>
    </row>
  </sheetData>
  <sheetProtection password="CC35" sheet="1" objects="1" scenarios="1" formatColumns="0" formatRows="0" autoFilter="0"/>
  <autoFilter ref="C83:K267"/>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107</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592</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ROUND(J85,2)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ROUND(SUM(BE85:BE176),2)</f>
        <v>0</v>
      </c>
      <c r="G30" s="47"/>
      <c r="H30" s="47"/>
      <c r="I30" s="158">
        <v>0.21</v>
      </c>
      <c r="J30" s="157">
        <f>ROUND(ROUND((SUM(BE85:BE176)),2)*I30,2)</f>
        <v>0</v>
      </c>
      <c r="K30" s="51"/>
    </row>
    <row r="31" spans="2:11" s="1" customFormat="1" ht="14.4" customHeight="1">
      <c r="B31" s="46"/>
      <c r="C31" s="47"/>
      <c r="D31" s="47"/>
      <c r="E31" s="55" t="s">
        <v>57</v>
      </c>
      <c r="F31" s="157">
        <f>ROUND(SUM(BF85:BF176),2)</f>
        <v>0</v>
      </c>
      <c r="G31" s="47"/>
      <c r="H31" s="47"/>
      <c r="I31" s="158">
        <v>0.15</v>
      </c>
      <c r="J31" s="157">
        <f>ROUND(ROUND((SUM(BF85:BF176)),2)*I31,2)</f>
        <v>0</v>
      </c>
      <c r="K31" s="51"/>
    </row>
    <row r="32" spans="2:11" s="1" customFormat="1" ht="14.4" customHeight="1" hidden="1">
      <c r="B32" s="46"/>
      <c r="C32" s="47"/>
      <c r="D32" s="47"/>
      <c r="E32" s="55" t="s">
        <v>58</v>
      </c>
      <c r="F32" s="157">
        <f>ROUND(SUM(BG85:BG176),2)</f>
        <v>0</v>
      </c>
      <c r="G32" s="47"/>
      <c r="H32" s="47"/>
      <c r="I32" s="158">
        <v>0.21</v>
      </c>
      <c r="J32" s="157">
        <v>0</v>
      </c>
      <c r="K32" s="51"/>
    </row>
    <row r="33" spans="2:11" s="1" customFormat="1" ht="14.4" customHeight="1" hidden="1">
      <c r="B33" s="46"/>
      <c r="C33" s="47"/>
      <c r="D33" s="47"/>
      <c r="E33" s="55" t="s">
        <v>59</v>
      </c>
      <c r="F33" s="157">
        <f>ROUND(SUM(BH85:BH176),2)</f>
        <v>0</v>
      </c>
      <c r="G33" s="47"/>
      <c r="H33" s="47"/>
      <c r="I33" s="158">
        <v>0.15</v>
      </c>
      <c r="J33" s="157">
        <v>0</v>
      </c>
      <c r="K33" s="51"/>
    </row>
    <row r="34" spans="2:11" s="1" customFormat="1" ht="14.4" customHeight="1" hidden="1">
      <c r="B34" s="46"/>
      <c r="C34" s="47"/>
      <c r="D34" s="47"/>
      <c r="E34" s="55" t="s">
        <v>60</v>
      </c>
      <c r="F34" s="157">
        <f>ROUND(SUM(BI85:BI176),2)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101.1 - Úprava komunikace Benešovská (silnice II/106) - Propustky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J85</f>
        <v>0</v>
      </c>
      <c r="K56" s="51"/>
      <c r="AU56" s="23" t="s">
        <v>144</v>
      </c>
    </row>
    <row r="57" spans="2:11" s="7" customFormat="1" ht="24.95" customHeight="1">
      <c r="B57" s="177"/>
      <c r="C57" s="178"/>
      <c r="D57" s="179" t="s">
        <v>145</v>
      </c>
      <c r="E57" s="180"/>
      <c r="F57" s="180"/>
      <c r="G57" s="180"/>
      <c r="H57" s="180"/>
      <c r="I57" s="181"/>
      <c r="J57" s="182">
        <f>J86</f>
        <v>0</v>
      </c>
      <c r="K57" s="183"/>
    </row>
    <row r="58" spans="2:11" s="8" customFormat="1" ht="19.9" customHeight="1">
      <c r="B58" s="184"/>
      <c r="C58" s="185"/>
      <c r="D58" s="186" t="s">
        <v>146</v>
      </c>
      <c r="E58" s="187"/>
      <c r="F58" s="187"/>
      <c r="G58" s="187"/>
      <c r="H58" s="187"/>
      <c r="I58" s="188"/>
      <c r="J58" s="189">
        <f>J87</f>
        <v>0</v>
      </c>
      <c r="K58" s="190"/>
    </row>
    <row r="59" spans="2:11" s="8" customFormat="1" ht="19.9" customHeight="1">
      <c r="B59" s="184"/>
      <c r="C59" s="185"/>
      <c r="D59" s="186" t="s">
        <v>267</v>
      </c>
      <c r="E59" s="187"/>
      <c r="F59" s="187"/>
      <c r="G59" s="187"/>
      <c r="H59" s="187"/>
      <c r="I59" s="188"/>
      <c r="J59" s="189">
        <f>J116</f>
        <v>0</v>
      </c>
      <c r="K59" s="190"/>
    </row>
    <row r="60" spans="2:11" s="8" customFormat="1" ht="19.9" customHeight="1">
      <c r="B60" s="184"/>
      <c r="C60" s="185"/>
      <c r="D60" s="186" t="s">
        <v>593</v>
      </c>
      <c r="E60" s="187"/>
      <c r="F60" s="187"/>
      <c r="G60" s="187"/>
      <c r="H60" s="187"/>
      <c r="I60" s="188"/>
      <c r="J60" s="189">
        <f>J126</f>
        <v>0</v>
      </c>
      <c r="K60" s="190"/>
    </row>
    <row r="61" spans="2:11" s="8" customFormat="1" ht="19.9" customHeight="1">
      <c r="B61" s="184"/>
      <c r="C61" s="185"/>
      <c r="D61" s="186" t="s">
        <v>270</v>
      </c>
      <c r="E61" s="187"/>
      <c r="F61" s="187"/>
      <c r="G61" s="187"/>
      <c r="H61" s="187"/>
      <c r="I61" s="188"/>
      <c r="J61" s="189">
        <f>J136</f>
        <v>0</v>
      </c>
      <c r="K61" s="190"/>
    </row>
    <row r="62" spans="2:11" s="8" customFormat="1" ht="19.9" customHeight="1">
      <c r="B62" s="184"/>
      <c r="C62" s="185"/>
      <c r="D62" s="186" t="s">
        <v>148</v>
      </c>
      <c r="E62" s="187"/>
      <c r="F62" s="187"/>
      <c r="G62" s="187"/>
      <c r="H62" s="187"/>
      <c r="I62" s="188"/>
      <c r="J62" s="189">
        <f>J152</f>
        <v>0</v>
      </c>
      <c r="K62" s="190"/>
    </row>
    <row r="63" spans="2:11" s="8" customFormat="1" ht="19.9" customHeight="1">
      <c r="B63" s="184"/>
      <c r="C63" s="185"/>
      <c r="D63" s="186" t="s">
        <v>149</v>
      </c>
      <c r="E63" s="187"/>
      <c r="F63" s="187"/>
      <c r="G63" s="187"/>
      <c r="H63" s="187"/>
      <c r="I63" s="188"/>
      <c r="J63" s="189">
        <f>J160</f>
        <v>0</v>
      </c>
      <c r="K63" s="190"/>
    </row>
    <row r="64" spans="2:11" s="7" customFormat="1" ht="24.95" customHeight="1">
      <c r="B64" s="177"/>
      <c r="C64" s="178"/>
      <c r="D64" s="179" t="s">
        <v>594</v>
      </c>
      <c r="E64" s="180"/>
      <c r="F64" s="180"/>
      <c r="G64" s="180"/>
      <c r="H64" s="180"/>
      <c r="I64" s="181"/>
      <c r="J64" s="182">
        <f>J163</f>
        <v>0</v>
      </c>
      <c r="K64" s="183"/>
    </row>
    <row r="65" spans="2:11" s="8" customFormat="1" ht="19.9" customHeight="1">
      <c r="B65" s="184"/>
      <c r="C65" s="185"/>
      <c r="D65" s="186" t="s">
        <v>595</v>
      </c>
      <c r="E65" s="187"/>
      <c r="F65" s="187"/>
      <c r="G65" s="187"/>
      <c r="H65" s="187"/>
      <c r="I65" s="188"/>
      <c r="J65" s="189">
        <f>J164</f>
        <v>0</v>
      </c>
      <c r="K65" s="190"/>
    </row>
    <row r="66" spans="2:11" s="1" customFormat="1" ht="21.8" customHeight="1">
      <c r="B66" s="46"/>
      <c r="C66" s="47"/>
      <c r="D66" s="47"/>
      <c r="E66" s="47"/>
      <c r="F66" s="47"/>
      <c r="G66" s="47"/>
      <c r="H66" s="47"/>
      <c r="I66" s="144"/>
      <c r="J66" s="47"/>
      <c r="K66" s="51"/>
    </row>
    <row r="67" spans="2:11" s="1" customFormat="1" ht="6.95" customHeight="1">
      <c r="B67" s="67"/>
      <c r="C67" s="68"/>
      <c r="D67" s="68"/>
      <c r="E67" s="68"/>
      <c r="F67" s="68"/>
      <c r="G67" s="68"/>
      <c r="H67" s="68"/>
      <c r="I67" s="166"/>
      <c r="J67" s="68"/>
      <c r="K67" s="69"/>
    </row>
    <row r="71" spans="2:12" s="1" customFormat="1" ht="6.95" customHeight="1">
      <c r="B71" s="70"/>
      <c r="C71" s="71"/>
      <c r="D71" s="71"/>
      <c r="E71" s="71"/>
      <c r="F71" s="71"/>
      <c r="G71" s="71"/>
      <c r="H71" s="71"/>
      <c r="I71" s="169"/>
      <c r="J71" s="71"/>
      <c r="K71" s="71"/>
      <c r="L71" s="72"/>
    </row>
    <row r="72" spans="2:12" s="1" customFormat="1" ht="36.95" customHeight="1">
      <c r="B72" s="46"/>
      <c r="C72" s="73" t="s">
        <v>150</v>
      </c>
      <c r="D72" s="74"/>
      <c r="E72" s="74"/>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4.4" customHeight="1">
      <c r="B74" s="46"/>
      <c r="C74" s="76" t="s">
        <v>18</v>
      </c>
      <c r="D74" s="74"/>
      <c r="E74" s="74"/>
      <c r="F74" s="74"/>
      <c r="G74" s="74"/>
      <c r="H74" s="74"/>
      <c r="I74" s="191"/>
      <c r="J74" s="74"/>
      <c r="K74" s="74"/>
      <c r="L74" s="72"/>
    </row>
    <row r="75" spans="2:12" s="1" customFormat="1" ht="16.5" customHeight="1">
      <c r="B75" s="46"/>
      <c r="C75" s="74"/>
      <c r="D75" s="74"/>
      <c r="E75" s="192" t="str">
        <f>E7</f>
        <v>II/106 Hradišťko, rekonstrukce silnice</v>
      </c>
      <c r="F75" s="76"/>
      <c r="G75" s="76"/>
      <c r="H75" s="76"/>
      <c r="I75" s="191"/>
      <c r="J75" s="74"/>
      <c r="K75" s="74"/>
      <c r="L75" s="72"/>
    </row>
    <row r="76" spans="2:12" s="1" customFormat="1" ht="14.4" customHeight="1">
      <c r="B76" s="46"/>
      <c r="C76" s="76" t="s">
        <v>138</v>
      </c>
      <c r="D76" s="74"/>
      <c r="E76" s="74"/>
      <c r="F76" s="74"/>
      <c r="G76" s="74"/>
      <c r="H76" s="74"/>
      <c r="I76" s="191"/>
      <c r="J76" s="74"/>
      <c r="K76" s="74"/>
      <c r="L76" s="72"/>
    </row>
    <row r="77" spans="2:12" s="1" customFormat="1" ht="17.25" customHeight="1">
      <c r="B77" s="46"/>
      <c r="C77" s="74"/>
      <c r="D77" s="74"/>
      <c r="E77" s="82" t="str">
        <f>E9</f>
        <v>SO 101.1 - Úprava komunikace Benešovská (silnice II/106) - Propustky</v>
      </c>
      <c r="F77" s="74"/>
      <c r="G77" s="74"/>
      <c r="H77" s="74"/>
      <c r="I77" s="191"/>
      <c r="J77" s="74"/>
      <c r="K77" s="74"/>
      <c r="L77" s="72"/>
    </row>
    <row r="78" spans="2:12" s="1" customFormat="1" ht="6.95" customHeight="1">
      <c r="B78" s="46"/>
      <c r="C78" s="74"/>
      <c r="D78" s="74"/>
      <c r="E78" s="74"/>
      <c r="F78" s="74"/>
      <c r="G78" s="74"/>
      <c r="H78" s="74"/>
      <c r="I78" s="191"/>
      <c r="J78" s="74"/>
      <c r="K78" s="74"/>
      <c r="L78" s="72"/>
    </row>
    <row r="79" spans="2:12" s="1" customFormat="1" ht="18" customHeight="1">
      <c r="B79" s="46"/>
      <c r="C79" s="76" t="s">
        <v>26</v>
      </c>
      <c r="D79" s="74"/>
      <c r="E79" s="74"/>
      <c r="F79" s="193" t="str">
        <f>F12</f>
        <v>obec Hradištko</v>
      </c>
      <c r="G79" s="74"/>
      <c r="H79" s="74"/>
      <c r="I79" s="194" t="s">
        <v>28</v>
      </c>
      <c r="J79" s="85" t="str">
        <f>IF(J12="","",J12)</f>
        <v>15.8.2017</v>
      </c>
      <c r="K79" s="74"/>
      <c r="L79" s="72"/>
    </row>
    <row r="80" spans="2:12" s="1" customFormat="1" ht="6.95" customHeight="1">
      <c r="B80" s="46"/>
      <c r="C80" s="74"/>
      <c r="D80" s="74"/>
      <c r="E80" s="74"/>
      <c r="F80" s="74"/>
      <c r="G80" s="74"/>
      <c r="H80" s="74"/>
      <c r="I80" s="191"/>
      <c r="J80" s="74"/>
      <c r="K80" s="74"/>
      <c r="L80" s="72"/>
    </row>
    <row r="81" spans="2:12" s="1" customFormat="1" ht="13.5">
      <c r="B81" s="46"/>
      <c r="C81" s="76" t="s">
        <v>36</v>
      </c>
      <c r="D81" s="74"/>
      <c r="E81" s="74"/>
      <c r="F81" s="193" t="str">
        <f>E15</f>
        <v>Krajská správa a údržba silnic Středočeského kraje</v>
      </c>
      <c r="G81" s="74"/>
      <c r="H81" s="74"/>
      <c r="I81" s="194" t="s">
        <v>44</v>
      </c>
      <c r="J81" s="193" t="str">
        <f>E21</f>
        <v>METROPROJEKT Praha a.s.</v>
      </c>
      <c r="K81" s="74"/>
      <c r="L81" s="72"/>
    </row>
    <row r="82" spans="2:12" s="1" customFormat="1" ht="14.4" customHeight="1">
      <c r="B82" s="46"/>
      <c r="C82" s="76" t="s">
        <v>42</v>
      </c>
      <c r="D82" s="74"/>
      <c r="E82" s="74"/>
      <c r="F82" s="193" t="str">
        <f>IF(E18="","",E18)</f>
        <v/>
      </c>
      <c r="G82" s="74"/>
      <c r="H82" s="74"/>
      <c r="I82" s="191"/>
      <c r="J82" s="74"/>
      <c r="K82" s="74"/>
      <c r="L82" s="72"/>
    </row>
    <row r="83" spans="2:12" s="1" customFormat="1" ht="10.3" customHeight="1">
      <c r="B83" s="46"/>
      <c r="C83" s="74"/>
      <c r="D83" s="74"/>
      <c r="E83" s="74"/>
      <c r="F83" s="74"/>
      <c r="G83" s="74"/>
      <c r="H83" s="74"/>
      <c r="I83" s="191"/>
      <c r="J83" s="74"/>
      <c r="K83" s="74"/>
      <c r="L83" s="72"/>
    </row>
    <row r="84" spans="2:20" s="9" customFormat="1" ht="29.25" customHeight="1">
      <c r="B84" s="195"/>
      <c r="C84" s="196" t="s">
        <v>151</v>
      </c>
      <c r="D84" s="197" t="s">
        <v>70</v>
      </c>
      <c r="E84" s="197" t="s">
        <v>66</v>
      </c>
      <c r="F84" s="197" t="s">
        <v>152</v>
      </c>
      <c r="G84" s="197" t="s">
        <v>153</v>
      </c>
      <c r="H84" s="197" t="s">
        <v>154</v>
      </c>
      <c r="I84" s="198" t="s">
        <v>155</v>
      </c>
      <c r="J84" s="197" t="s">
        <v>142</v>
      </c>
      <c r="K84" s="199" t="s">
        <v>156</v>
      </c>
      <c r="L84" s="200"/>
      <c r="M84" s="102" t="s">
        <v>157</v>
      </c>
      <c r="N84" s="103" t="s">
        <v>55</v>
      </c>
      <c r="O84" s="103" t="s">
        <v>158</v>
      </c>
      <c r="P84" s="103" t="s">
        <v>159</v>
      </c>
      <c r="Q84" s="103" t="s">
        <v>160</v>
      </c>
      <c r="R84" s="103" t="s">
        <v>161</v>
      </c>
      <c r="S84" s="103" t="s">
        <v>162</v>
      </c>
      <c r="T84" s="104" t="s">
        <v>163</v>
      </c>
    </row>
    <row r="85" spans="2:63" s="1" customFormat="1" ht="29.25" customHeight="1">
      <c r="B85" s="46"/>
      <c r="C85" s="108" t="s">
        <v>143</v>
      </c>
      <c r="D85" s="74"/>
      <c r="E85" s="74"/>
      <c r="F85" s="74"/>
      <c r="G85" s="74"/>
      <c r="H85" s="74"/>
      <c r="I85" s="191"/>
      <c r="J85" s="201">
        <f>BK85</f>
        <v>0</v>
      </c>
      <c r="K85" s="74"/>
      <c r="L85" s="72"/>
      <c r="M85" s="105"/>
      <c r="N85" s="106"/>
      <c r="O85" s="106"/>
      <c r="P85" s="202">
        <f>P86+P163</f>
        <v>0</v>
      </c>
      <c r="Q85" s="106"/>
      <c r="R85" s="202">
        <f>R86+R163</f>
        <v>44.27960436</v>
      </c>
      <c r="S85" s="106"/>
      <c r="T85" s="203">
        <f>T86+T163</f>
        <v>39.160000000000004</v>
      </c>
      <c r="AT85" s="23" t="s">
        <v>85</v>
      </c>
      <c r="AU85" s="23" t="s">
        <v>144</v>
      </c>
      <c r="BK85" s="204">
        <f>BK86+BK163</f>
        <v>0</v>
      </c>
    </row>
    <row r="86" spans="2:63" s="10" customFormat="1" ht="37.4" customHeight="1">
      <c r="B86" s="205"/>
      <c r="C86" s="206"/>
      <c r="D86" s="207" t="s">
        <v>85</v>
      </c>
      <c r="E86" s="208" t="s">
        <v>164</v>
      </c>
      <c r="F86" s="208" t="s">
        <v>165</v>
      </c>
      <c r="G86" s="206"/>
      <c r="H86" s="206"/>
      <c r="I86" s="209"/>
      <c r="J86" s="210">
        <f>BK86</f>
        <v>0</v>
      </c>
      <c r="K86" s="206"/>
      <c r="L86" s="211"/>
      <c r="M86" s="212"/>
      <c r="N86" s="213"/>
      <c r="O86" s="213"/>
      <c r="P86" s="214">
        <f>P87+P116+P126+P136+P152+P160</f>
        <v>0</v>
      </c>
      <c r="Q86" s="213"/>
      <c r="R86" s="214">
        <f>R87+R116+R126+R136+R152+R160</f>
        <v>44.16060436</v>
      </c>
      <c r="S86" s="213"/>
      <c r="T86" s="215">
        <f>T87+T116+T126+T136+T152+T160</f>
        <v>39.160000000000004</v>
      </c>
      <c r="AR86" s="216" t="s">
        <v>25</v>
      </c>
      <c r="AT86" s="217" t="s">
        <v>85</v>
      </c>
      <c r="AU86" s="217" t="s">
        <v>86</v>
      </c>
      <c r="AY86" s="216" t="s">
        <v>166</v>
      </c>
      <c r="BK86" s="218">
        <f>BK87+BK116+BK126+BK136+BK152+BK160</f>
        <v>0</v>
      </c>
    </row>
    <row r="87" spans="2:63" s="10" customFormat="1" ht="19.9" customHeight="1">
      <c r="B87" s="205"/>
      <c r="C87" s="206"/>
      <c r="D87" s="207" t="s">
        <v>85</v>
      </c>
      <c r="E87" s="219" t="s">
        <v>25</v>
      </c>
      <c r="F87" s="219" t="s">
        <v>167</v>
      </c>
      <c r="G87" s="206"/>
      <c r="H87" s="206"/>
      <c r="I87" s="209"/>
      <c r="J87" s="220">
        <f>BK87</f>
        <v>0</v>
      </c>
      <c r="K87" s="206"/>
      <c r="L87" s="211"/>
      <c r="M87" s="212"/>
      <c r="N87" s="213"/>
      <c r="O87" s="213"/>
      <c r="P87" s="214">
        <f>SUM(P88:P115)</f>
        <v>0</v>
      </c>
      <c r="Q87" s="213"/>
      <c r="R87" s="214">
        <f>SUM(R88:R115)</f>
        <v>0.68286</v>
      </c>
      <c r="S87" s="213"/>
      <c r="T87" s="215">
        <f>SUM(T88:T115)</f>
        <v>0</v>
      </c>
      <c r="AR87" s="216" t="s">
        <v>25</v>
      </c>
      <c r="AT87" s="217" t="s">
        <v>85</v>
      </c>
      <c r="AU87" s="217" t="s">
        <v>25</v>
      </c>
      <c r="AY87" s="216" t="s">
        <v>166</v>
      </c>
      <c r="BK87" s="218">
        <f>SUM(BK88:BK115)</f>
        <v>0</v>
      </c>
    </row>
    <row r="88" spans="2:65" s="1" customFormat="1" ht="16.5" customHeight="1">
      <c r="B88" s="46"/>
      <c r="C88" s="221" t="s">
        <v>25</v>
      </c>
      <c r="D88" s="221" t="s">
        <v>168</v>
      </c>
      <c r="E88" s="222" t="s">
        <v>596</v>
      </c>
      <c r="F88" s="223" t="s">
        <v>597</v>
      </c>
      <c r="G88" s="224" t="s">
        <v>418</v>
      </c>
      <c r="H88" s="225">
        <v>38</v>
      </c>
      <c r="I88" s="226"/>
      <c r="J88" s="227">
        <f>ROUND(I88*H88,2)</f>
        <v>0</v>
      </c>
      <c r="K88" s="223" t="s">
        <v>172</v>
      </c>
      <c r="L88" s="72"/>
      <c r="M88" s="228" t="s">
        <v>84</v>
      </c>
      <c r="N88" s="229" t="s">
        <v>56</v>
      </c>
      <c r="O88" s="47"/>
      <c r="P88" s="230">
        <f>O88*H88</f>
        <v>0</v>
      </c>
      <c r="Q88" s="230">
        <v>0.01797</v>
      </c>
      <c r="R88" s="230">
        <f>Q88*H88</f>
        <v>0.68286</v>
      </c>
      <c r="S88" s="230">
        <v>0</v>
      </c>
      <c r="T88" s="231">
        <f>S88*H88</f>
        <v>0</v>
      </c>
      <c r="AR88" s="23" t="s">
        <v>173</v>
      </c>
      <c r="AT88" s="23" t="s">
        <v>168</v>
      </c>
      <c r="AU88" s="23" t="s">
        <v>95</v>
      </c>
      <c r="AY88" s="23" t="s">
        <v>166</v>
      </c>
      <c r="BE88" s="232">
        <f>IF(N88="základní",J88,0)</f>
        <v>0</v>
      </c>
      <c r="BF88" s="232">
        <f>IF(N88="snížená",J88,0)</f>
        <v>0</v>
      </c>
      <c r="BG88" s="232">
        <f>IF(N88="zákl. přenesená",J88,0)</f>
        <v>0</v>
      </c>
      <c r="BH88" s="232">
        <f>IF(N88="sníž. přenesená",J88,0)</f>
        <v>0</v>
      </c>
      <c r="BI88" s="232">
        <f>IF(N88="nulová",J88,0)</f>
        <v>0</v>
      </c>
      <c r="BJ88" s="23" t="s">
        <v>25</v>
      </c>
      <c r="BK88" s="232">
        <f>ROUND(I88*H88,2)</f>
        <v>0</v>
      </c>
      <c r="BL88" s="23" t="s">
        <v>173</v>
      </c>
      <c r="BM88" s="23" t="s">
        <v>598</v>
      </c>
    </row>
    <row r="89" spans="2:47" s="1" customFormat="1" ht="13.5">
      <c r="B89" s="46"/>
      <c r="C89" s="74"/>
      <c r="D89" s="233" t="s">
        <v>175</v>
      </c>
      <c r="E89" s="74"/>
      <c r="F89" s="234" t="s">
        <v>599</v>
      </c>
      <c r="G89" s="74"/>
      <c r="H89" s="74"/>
      <c r="I89" s="191"/>
      <c r="J89" s="74"/>
      <c r="K89" s="74"/>
      <c r="L89" s="72"/>
      <c r="M89" s="235"/>
      <c r="N89" s="47"/>
      <c r="O89" s="47"/>
      <c r="P89" s="47"/>
      <c r="Q89" s="47"/>
      <c r="R89" s="47"/>
      <c r="S89" s="47"/>
      <c r="T89" s="95"/>
      <c r="AT89" s="23" t="s">
        <v>175</v>
      </c>
      <c r="AU89" s="23" t="s">
        <v>95</v>
      </c>
    </row>
    <row r="90" spans="2:51" s="11" customFormat="1" ht="13.5">
      <c r="B90" s="236"/>
      <c r="C90" s="237"/>
      <c r="D90" s="233" t="s">
        <v>177</v>
      </c>
      <c r="E90" s="238" t="s">
        <v>84</v>
      </c>
      <c r="F90" s="239" t="s">
        <v>600</v>
      </c>
      <c r="G90" s="237"/>
      <c r="H90" s="240">
        <v>38</v>
      </c>
      <c r="I90" s="241"/>
      <c r="J90" s="237"/>
      <c r="K90" s="237"/>
      <c r="L90" s="242"/>
      <c r="M90" s="243"/>
      <c r="N90" s="244"/>
      <c r="O90" s="244"/>
      <c r="P90" s="244"/>
      <c r="Q90" s="244"/>
      <c r="R90" s="244"/>
      <c r="S90" s="244"/>
      <c r="T90" s="245"/>
      <c r="AT90" s="246" t="s">
        <v>177</v>
      </c>
      <c r="AU90" s="246" t="s">
        <v>95</v>
      </c>
      <c r="AV90" s="11" t="s">
        <v>95</v>
      </c>
      <c r="AW90" s="11" t="s">
        <v>48</v>
      </c>
      <c r="AX90" s="11" t="s">
        <v>25</v>
      </c>
      <c r="AY90" s="246" t="s">
        <v>166</v>
      </c>
    </row>
    <row r="91" spans="2:65" s="1" customFormat="1" ht="25.5" customHeight="1">
      <c r="B91" s="46"/>
      <c r="C91" s="221" t="s">
        <v>95</v>
      </c>
      <c r="D91" s="221" t="s">
        <v>168</v>
      </c>
      <c r="E91" s="222" t="s">
        <v>601</v>
      </c>
      <c r="F91" s="223" t="s">
        <v>602</v>
      </c>
      <c r="G91" s="224" t="s">
        <v>289</v>
      </c>
      <c r="H91" s="225">
        <v>96</v>
      </c>
      <c r="I91" s="226"/>
      <c r="J91" s="227">
        <f>ROUND(I91*H91,2)</f>
        <v>0</v>
      </c>
      <c r="K91" s="223" t="s">
        <v>172</v>
      </c>
      <c r="L91" s="72"/>
      <c r="M91" s="228" t="s">
        <v>84</v>
      </c>
      <c r="N91" s="229" t="s">
        <v>56</v>
      </c>
      <c r="O91" s="47"/>
      <c r="P91" s="230">
        <f>O91*H91</f>
        <v>0</v>
      </c>
      <c r="Q91" s="230">
        <v>0</v>
      </c>
      <c r="R91" s="230">
        <f>Q91*H91</f>
        <v>0</v>
      </c>
      <c r="S91" s="230">
        <v>0</v>
      </c>
      <c r="T91" s="231">
        <f>S91*H91</f>
        <v>0</v>
      </c>
      <c r="AR91" s="23" t="s">
        <v>173</v>
      </c>
      <c r="AT91" s="23" t="s">
        <v>168</v>
      </c>
      <c r="AU91" s="23" t="s">
        <v>95</v>
      </c>
      <c r="AY91" s="23" t="s">
        <v>166</v>
      </c>
      <c r="BE91" s="232">
        <f>IF(N91="základní",J91,0)</f>
        <v>0</v>
      </c>
      <c r="BF91" s="232">
        <f>IF(N91="snížená",J91,0)</f>
        <v>0</v>
      </c>
      <c r="BG91" s="232">
        <f>IF(N91="zákl. přenesená",J91,0)</f>
        <v>0</v>
      </c>
      <c r="BH91" s="232">
        <f>IF(N91="sníž. přenesená",J91,0)</f>
        <v>0</v>
      </c>
      <c r="BI91" s="232">
        <f>IF(N91="nulová",J91,0)</f>
        <v>0</v>
      </c>
      <c r="BJ91" s="23" t="s">
        <v>25</v>
      </c>
      <c r="BK91" s="232">
        <f>ROUND(I91*H91,2)</f>
        <v>0</v>
      </c>
      <c r="BL91" s="23" t="s">
        <v>173</v>
      </c>
      <c r="BM91" s="23" t="s">
        <v>603</v>
      </c>
    </row>
    <row r="92" spans="2:47" s="1" customFormat="1" ht="13.5">
      <c r="B92" s="46"/>
      <c r="C92" s="74"/>
      <c r="D92" s="233" t="s">
        <v>175</v>
      </c>
      <c r="E92" s="74"/>
      <c r="F92" s="234" t="s">
        <v>604</v>
      </c>
      <c r="G92" s="74"/>
      <c r="H92" s="74"/>
      <c r="I92" s="191"/>
      <c r="J92" s="74"/>
      <c r="K92" s="74"/>
      <c r="L92" s="72"/>
      <c r="M92" s="235"/>
      <c r="N92" s="47"/>
      <c r="O92" s="47"/>
      <c r="P92" s="47"/>
      <c r="Q92" s="47"/>
      <c r="R92" s="47"/>
      <c r="S92" s="47"/>
      <c r="T92" s="95"/>
      <c r="AT92" s="23" t="s">
        <v>175</v>
      </c>
      <c r="AU92" s="23" t="s">
        <v>95</v>
      </c>
    </row>
    <row r="93" spans="2:51" s="11" customFormat="1" ht="13.5">
      <c r="B93" s="236"/>
      <c r="C93" s="237"/>
      <c r="D93" s="233" t="s">
        <v>177</v>
      </c>
      <c r="E93" s="238" t="s">
        <v>84</v>
      </c>
      <c r="F93" s="239" t="s">
        <v>605</v>
      </c>
      <c r="G93" s="237"/>
      <c r="H93" s="240">
        <v>76</v>
      </c>
      <c r="I93" s="241"/>
      <c r="J93" s="237"/>
      <c r="K93" s="237"/>
      <c r="L93" s="242"/>
      <c r="M93" s="243"/>
      <c r="N93" s="244"/>
      <c r="O93" s="244"/>
      <c r="P93" s="244"/>
      <c r="Q93" s="244"/>
      <c r="R93" s="244"/>
      <c r="S93" s="244"/>
      <c r="T93" s="245"/>
      <c r="AT93" s="246" t="s">
        <v>177</v>
      </c>
      <c r="AU93" s="246" t="s">
        <v>95</v>
      </c>
      <c r="AV93" s="11" t="s">
        <v>95</v>
      </c>
      <c r="AW93" s="11" t="s">
        <v>48</v>
      </c>
      <c r="AX93" s="11" t="s">
        <v>86</v>
      </c>
      <c r="AY93" s="246" t="s">
        <v>166</v>
      </c>
    </row>
    <row r="94" spans="2:51" s="11" customFormat="1" ht="13.5">
      <c r="B94" s="236"/>
      <c r="C94" s="237"/>
      <c r="D94" s="233" t="s">
        <v>177</v>
      </c>
      <c r="E94" s="238" t="s">
        <v>84</v>
      </c>
      <c r="F94" s="239" t="s">
        <v>606</v>
      </c>
      <c r="G94" s="237"/>
      <c r="H94" s="240">
        <v>20</v>
      </c>
      <c r="I94" s="241"/>
      <c r="J94" s="237"/>
      <c r="K94" s="237"/>
      <c r="L94" s="242"/>
      <c r="M94" s="243"/>
      <c r="N94" s="244"/>
      <c r="O94" s="244"/>
      <c r="P94" s="244"/>
      <c r="Q94" s="244"/>
      <c r="R94" s="244"/>
      <c r="S94" s="244"/>
      <c r="T94" s="245"/>
      <c r="AT94" s="246" t="s">
        <v>177</v>
      </c>
      <c r="AU94" s="246" t="s">
        <v>95</v>
      </c>
      <c r="AV94" s="11" t="s">
        <v>95</v>
      </c>
      <c r="AW94" s="11" t="s">
        <v>48</v>
      </c>
      <c r="AX94" s="11" t="s">
        <v>86</v>
      </c>
      <c r="AY94" s="246" t="s">
        <v>166</v>
      </c>
    </row>
    <row r="95" spans="2:51" s="13" customFormat="1" ht="13.5">
      <c r="B95" s="271"/>
      <c r="C95" s="272"/>
      <c r="D95" s="233" t="s">
        <v>177</v>
      </c>
      <c r="E95" s="273" t="s">
        <v>84</v>
      </c>
      <c r="F95" s="274" t="s">
        <v>299</v>
      </c>
      <c r="G95" s="272"/>
      <c r="H95" s="275">
        <v>96</v>
      </c>
      <c r="I95" s="276"/>
      <c r="J95" s="272"/>
      <c r="K95" s="272"/>
      <c r="L95" s="277"/>
      <c r="M95" s="278"/>
      <c r="N95" s="279"/>
      <c r="O95" s="279"/>
      <c r="P95" s="279"/>
      <c r="Q95" s="279"/>
      <c r="R95" s="279"/>
      <c r="S95" s="279"/>
      <c r="T95" s="280"/>
      <c r="AT95" s="281" t="s">
        <v>177</v>
      </c>
      <c r="AU95" s="281" t="s">
        <v>95</v>
      </c>
      <c r="AV95" s="13" t="s">
        <v>173</v>
      </c>
      <c r="AW95" s="13" t="s">
        <v>48</v>
      </c>
      <c r="AX95" s="13" t="s">
        <v>25</v>
      </c>
      <c r="AY95" s="281" t="s">
        <v>166</v>
      </c>
    </row>
    <row r="96" spans="2:65" s="1" customFormat="1" ht="25.5" customHeight="1">
      <c r="B96" s="46"/>
      <c r="C96" s="221" t="s">
        <v>185</v>
      </c>
      <c r="D96" s="221" t="s">
        <v>168</v>
      </c>
      <c r="E96" s="222" t="s">
        <v>607</v>
      </c>
      <c r="F96" s="223" t="s">
        <v>608</v>
      </c>
      <c r="G96" s="224" t="s">
        <v>289</v>
      </c>
      <c r="H96" s="225">
        <v>48</v>
      </c>
      <c r="I96" s="226"/>
      <c r="J96" s="227">
        <f>ROUND(I96*H96,2)</f>
        <v>0</v>
      </c>
      <c r="K96" s="223" t="s">
        <v>172</v>
      </c>
      <c r="L96" s="72"/>
      <c r="M96" s="228" t="s">
        <v>84</v>
      </c>
      <c r="N96" s="229" t="s">
        <v>56</v>
      </c>
      <c r="O96" s="47"/>
      <c r="P96" s="230">
        <f>O96*H96</f>
        <v>0</v>
      </c>
      <c r="Q96" s="230">
        <v>0</v>
      </c>
      <c r="R96" s="230">
        <f>Q96*H96</f>
        <v>0</v>
      </c>
      <c r="S96" s="230">
        <v>0</v>
      </c>
      <c r="T96" s="231">
        <f>S96*H96</f>
        <v>0</v>
      </c>
      <c r="AR96" s="23" t="s">
        <v>173</v>
      </c>
      <c r="AT96" s="23" t="s">
        <v>168</v>
      </c>
      <c r="AU96" s="23" t="s">
        <v>95</v>
      </c>
      <c r="AY96" s="23" t="s">
        <v>166</v>
      </c>
      <c r="BE96" s="232">
        <f>IF(N96="základní",J96,0)</f>
        <v>0</v>
      </c>
      <c r="BF96" s="232">
        <f>IF(N96="snížená",J96,0)</f>
        <v>0</v>
      </c>
      <c r="BG96" s="232">
        <f>IF(N96="zákl. přenesená",J96,0)</f>
        <v>0</v>
      </c>
      <c r="BH96" s="232">
        <f>IF(N96="sníž. přenesená",J96,0)</f>
        <v>0</v>
      </c>
      <c r="BI96" s="232">
        <f>IF(N96="nulová",J96,0)</f>
        <v>0</v>
      </c>
      <c r="BJ96" s="23" t="s">
        <v>25</v>
      </c>
      <c r="BK96" s="232">
        <f>ROUND(I96*H96,2)</f>
        <v>0</v>
      </c>
      <c r="BL96" s="23" t="s">
        <v>173</v>
      </c>
      <c r="BM96" s="23" t="s">
        <v>609</v>
      </c>
    </row>
    <row r="97" spans="2:47" s="1" customFormat="1" ht="13.5">
      <c r="B97" s="46"/>
      <c r="C97" s="74"/>
      <c r="D97" s="233" t="s">
        <v>175</v>
      </c>
      <c r="E97" s="74"/>
      <c r="F97" s="234" t="s">
        <v>604</v>
      </c>
      <c r="G97" s="74"/>
      <c r="H97" s="74"/>
      <c r="I97" s="191"/>
      <c r="J97" s="74"/>
      <c r="K97" s="74"/>
      <c r="L97" s="72"/>
      <c r="M97" s="235"/>
      <c r="N97" s="47"/>
      <c r="O97" s="47"/>
      <c r="P97" s="47"/>
      <c r="Q97" s="47"/>
      <c r="R97" s="47"/>
      <c r="S97" s="47"/>
      <c r="T97" s="95"/>
      <c r="AT97" s="23" t="s">
        <v>175</v>
      </c>
      <c r="AU97" s="23" t="s">
        <v>95</v>
      </c>
    </row>
    <row r="98" spans="2:51" s="11" customFormat="1" ht="13.5">
      <c r="B98" s="236"/>
      <c r="C98" s="237"/>
      <c r="D98" s="233" t="s">
        <v>177</v>
      </c>
      <c r="E98" s="238" t="s">
        <v>84</v>
      </c>
      <c r="F98" s="239" t="s">
        <v>610</v>
      </c>
      <c r="G98" s="237"/>
      <c r="H98" s="240">
        <v>48</v>
      </c>
      <c r="I98" s="241"/>
      <c r="J98" s="237"/>
      <c r="K98" s="237"/>
      <c r="L98" s="242"/>
      <c r="M98" s="243"/>
      <c r="N98" s="244"/>
      <c r="O98" s="244"/>
      <c r="P98" s="244"/>
      <c r="Q98" s="244"/>
      <c r="R98" s="244"/>
      <c r="S98" s="244"/>
      <c r="T98" s="245"/>
      <c r="AT98" s="246" t="s">
        <v>177</v>
      </c>
      <c r="AU98" s="246" t="s">
        <v>95</v>
      </c>
      <c r="AV98" s="11" t="s">
        <v>95</v>
      </c>
      <c r="AW98" s="11" t="s">
        <v>48</v>
      </c>
      <c r="AX98" s="11" t="s">
        <v>25</v>
      </c>
      <c r="AY98" s="246" t="s">
        <v>166</v>
      </c>
    </row>
    <row r="99" spans="2:65" s="1" customFormat="1" ht="38.25" customHeight="1">
      <c r="B99" s="46"/>
      <c r="C99" s="221" t="s">
        <v>173</v>
      </c>
      <c r="D99" s="221" t="s">
        <v>168</v>
      </c>
      <c r="E99" s="222" t="s">
        <v>313</v>
      </c>
      <c r="F99" s="223" t="s">
        <v>314</v>
      </c>
      <c r="G99" s="224" t="s">
        <v>289</v>
      </c>
      <c r="H99" s="225">
        <v>96</v>
      </c>
      <c r="I99" s="226"/>
      <c r="J99" s="227">
        <f>ROUND(I99*H99,2)</f>
        <v>0</v>
      </c>
      <c r="K99" s="223" t="s">
        <v>172</v>
      </c>
      <c r="L99" s="72"/>
      <c r="M99" s="228" t="s">
        <v>84</v>
      </c>
      <c r="N99" s="229" t="s">
        <v>56</v>
      </c>
      <c r="O99" s="47"/>
      <c r="P99" s="230">
        <f>O99*H99</f>
        <v>0</v>
      </c>
      <c r="Q99" s="230">
        <v>0</v>
      </c>
      <c r="R99" s="230">
        <f>Q99*H99</f>
        <v>0</v>
      </c>
      <c r="S99" s="230">
        <v>0</v>
      </c>
      <c r="T99" s="231">
        <f>S99*H99</f>
        <v>0</v>
      </c>
      <c r="AR99" s="23" t="s">
        <v>173</v>
      </c>
      <c r="AT99" s="23" t="s">
        <v>168</v>
      </c>
      <c r="AU99" s="23" t="s">
        <v>95</v>
      </c>
      <c r="AY99" s="23" t="s">
        <v>166</v>
      </c>
      <c r="BE99" s="232">
        <f>IF(N99="základní",J99,0)</f>
        <v>0</v>
      </c>
      <c r="BF99" s="232">
        <f>IF(N99="snížená",J99,0)</f>
        <v>0</v>
      </c>
      <c r="BG99" s="232">
        <f>IF(N99="zákl. přenesená",J99,0)</f>
        <v>0</v>
      </c>
      <c r="BH99" s="232">
        <f>IF(N99="sníž. přenesená",J99,0)</f>
        <v>0</v>
      </c>
      <c r="BI99" s="232">
        <f>IF(N99="nulová",J99,0)</f>
        <v>0</v>
      </c>
      <c r="BJ99" s="23" t="s">
        <v>25</v>
      </c>
      <c r="BK99" s="232">
        <f>ROUND(I99*H99,2)</f>
        <v>0</v>
      </c>
      <c r="BL99" s="23" t="s">
        <v>173</v>
      </c>
      <c r="BM99" s="23" t="s">
        <v>611</v>
      </c>
    </row>
    <row r="100" spans="2:47" s="1" customFormat="1" ht="13.5">
      <c r="B100" s="46"/>
      <c r="C100" s="74"/>
      <c r="D100" s="233" t="s">
        <v>175</v>
      </c>
      <c r="E100" s="74"/>
      <c r="F100" s="234" t="s">
        <v>309</v>
      </c>
      <c r="G100" s="74"/>
      <c r="H100" s="74"/>
      <c r="I100" s="191"/>
      <c r="J100" s="74"/>
      <c r="K100" s="74"/>
      <c r="L100" s="72"/>
      <c r="M100" s="235"/>
      <c r="N100" s="47"/>
      <c r="O100" s="47"/>
      <c r="P100" s="47"/>
      <c r="Q100" s="47"/>
      <c r="R100" s="47"/>
      <c r="S100" s="47"/>
      <c r="T100" s="95"/>
      <c r="AT100" s="23" t="s">
        <v>175</v>
      </c>
      <c r="AU100" s="23" t="s">
        <v>95</v>
      </c>
    </row>
    <row r="101" spans="2:51" s="11" customFormat="1" ht="13.5">
      <c r="B101" s="236"/>
      <c r="C101" s="237"/>
      <c r="D101" s="233" t="s">
        <v>177</v>
      </c>
      <c r="E101" s="238" t="s">
        <v>84</v>
      </c>
      <c r="F101" s="239" t="s">
        <v>612</v>
      </c>
      <c r="G101" s="237"/>
      <c r="H101" s="240">
        <v>96</v>
      </c>
      <c r="I101" s="241"/>
      <c r="J101" s="237"/>
      <c r="K101" s="237"/>
      <c r="L101" s="242"/>
      <c r="M101" s="243"/>
      <c r="N101" s="244"/>
      <c r="O101" s="244"/>
      <c r="P101" s="244"/>
      <c r="Q101" s="244"/>
      <c r="R101" s="244"/>
      <c r="S101" s="244"/>
      <c r="T101" s="245"/>
      <c r="AT101" s="246" t="s">
        <v>177</v>
      </c>
      <c r="AU101" s="246" t="s">
        <v>95</v>
      </c>
      <c r="AV101" s="11" t="s">
        <v>95</v>
      </c>
      <c r="AW101" s="11" t="s">
        <v>48</v>
      </c>
      <c r="AX101" s="11" t="s">
        <v>25</v>
      </c>
      <c r="AY101" s="246" t="s">
        <v>166</v>
      </c>
    </row>
    <row r="102" spans="2:65" s="1" customFormat="1" ht="51" customHeight="1">
      <c r="B102" s="46"/>
      <c r="C102" s="221" t="s">
        <v>183</v>
      </c>
      <c r="D102" s="221" t="s">
        <v>168</v>
      </c>
      <c r="E102" s="222" t="s">
        <v>317</v>
      </c>
      <c r="F102" s="223" t="s">
        <v>318</v>
      </c>
      <c r="G102" s="224" t="s">
        <v>289</v>
      </c>
      <c r="H102" s="225">
        <v>1440</v>
      </c>
      <c r="I102" s="226"/>
      <c r="J102" s="227">
        <f>ROUND(I102*H102,2)</f>
        <v>0</v>
      </c>
      <c r="K102" s="223" t="s">
        <v>172</v>
      </c>
      <c r="L102" s="72"/>
      <c r="M102" s="228" t="s">
        <v>84</v>
      </c>
      <c r="N102" s="229" t="s">
        <v>56</v>
      </c>
      <c r="O102" s="47"/>
      <c r="P102" s="230">
        <f>O102*H102</f>
        <v>0</v>
      </c>
      <c r="Q102" s="230">
        <v>0</v>
      </c>
      <c r="R102" s="230">
        <f>Q102*H102</f>
        <v>0</v>
      </c>
      <c r="S102" s="230">
        <v>0</v>
      </c>
      <c r="T102" s="231">
        <f>S102*H102</f>
        <v>0</v>
      </c>
      <c r="AR102" s="23" t="s">
        <v>173</v>
      </c>
      <c r="AT102" s="23" t="s">
        <v>168</v>
      </c>
      <c r="AU102" s="23" t="s">
        <v>95</v>
      </c>
      <c r="AY102" s="23" t="s">
        <v>166</v>
      </c>
      <c r="BE102" s="232">
        <f>IF(N102="základní",J102,0)</f>
        <v>0</v>
      </c>
      <c r="BF102" s="232">
        <f>IF(N102="snížená",J102,0)</f>
        <v>0</v>
      </c>
      <c r="BG102" s="232">
        <f>IF(N102="zákl. přenesená",J102,0)</f>
        <v>0</v>
      </c>
      <c r="BH102" s="232">
        <f>IF(N102="sníž. přenesená",J102,0)</f>
        <v>0</v>
      </c>
      <c r="BI102" s="232">
        <f>IF(N102="nulová",J102,0)</f>
        <v>0</v>
      </c>
      <c r="BJ102" s="23" t="s">
        <v>25</v>
      </c>
      <c r="BK102" s="232">
        <f>ROUND(I102*H102,2)</f>
        <v>0</v>
      </c>
      <c r="BL102" s="23" t="s">
        <v>173</v>
      </c>
      <c r="BM102" s="23" t="s">
        <v>613</v>
      </c>
    </row>
    <row r="103" spans="2:47" s="1" customFormat="1" ht="13.5">
      <c r="B103" s="46"/>
      <c r="C103" s="74"/>
      <c r="D103" s="233" t="s">
        <v>175</v>
      </c>
      <c r="E103" s="74"/>
      <c r="F103" s="234" t="s">
        <v>309</v>
      </c>
      <c r="G103" s="74"/>
      <c r="H103" s="74"/>
      <c r="I103" s="191"/>
      <c r="J103" s="74"/>
      <c r="K103" s="74"/>
      <c r="L103" s="72"/>
      <c r="M103" s="235"/>
      <c r="N103" s="47"/>
      <c r="O103" s="47"/>
      <c r="P103" s="47"/>
      <c r="Q103" s="47"/>
      <c r="R103" s="47"/>
      <c r="S103" s="47"/>
      <c r="T103" s="95"/>
      <c r="AT103" s="23" t="s">
        <v>175</v>
      </c>
      <c r="AU103" s="23" t="s">
        <v>95</v>
      </c>
    </row>
    <row r="104" spans="2:51" s="11" customFormat="1" ht="13.5">
      <c r="B104" s="236"/>
      <c r="C104" s="237"/>
      <c r="D104" s="233" t="s">
        <v>177</v>
      </c>
      <c r="E104" s="238" t="s">
        <v>84</v>
      </c>
      <c r="F104" s="239" t="s">
        <v>614</v>
      </c>
      <c r="G104" s="237"/>
      <c r="H104" s="240">
        <v>1440</v>
      </c>
      <c r="I104" s="241"/>
      <c r="J104" s="237"/>
      <c r="K104" s="237"/>
      <c r="L104" s="242"/>
      <c r="M104" s="243"/>
      <c r="N104" s="244"/>
      <c r="O104" s="244"/>
      <c r="P104" s="244"/>
      <c r="Q104" s="244"/>
      <c r="R104" s="244"/>
      <c r="S104" s="244"/>
      <c r="T104" s="245"/>
      <c r="AT104" s="246" t="s">
        <v>177</v>
      </c>
      <c r="AU104" s="246" t="s">
        <v>95</v>
      </c>
      <c r="AV104" s="11" t="s">
        <v>95</v>
      </c>
      <c r="AW104" s="11" t="s">
        <v>48</v>
      </c>
      <c r="AX104" s="11" t="s">
        <v>25</v>
      </c>
      <c r="AY104" s="246" t="s">
        <v>166</v>
      </c>
    </row>
    <row r="105" spans="2:65" s="1" customFormat="1" ht="16.5" customHeight="1">
      <c r="B105" s="46"/>
      <c r="C105" s="221" t="s">
        <v>206</v>
      </c>
      <c r="D105" s="221" t="s">
        <v>168</v>
      </c>
      <c r="E105" s="222" t="s">
        <v>347</v>
      </c>
      <c r="F105" s="223" t="s">
        <v>348</v>
      </c>
      <c r="G105" s="224" t="s">
        <v>209</v>
      </c>
      <c r="H105" s="225">
        <v>192</v>
      </c>
      <c r="I105" s="226"/>
      <c r="J105" s="227">
        <f>ROUND(I105*H105,2)</f>
        <v>0</v>
      </c>
      <c r="K105" s="223" t="s">
        <v>172</v>
      </c>
      <c r="L105" s="72"/>
      <c r="M105" s="228" t="s">
        <v>84</v>
      </c>
      <c r="N105" s="229" t="s">
        <v>56</v>
      </c>
      <c r="O105" s="47"/>
      <c r="P105" s="230">
        <f>O105*H105</f>
        <v>0</v>
      </c>
      <c r="Q105" s="230">
        <v>0</v>
      </c>
      <c r="R105" s="230">
        <f>Q105*H105</f>
        <v>0</v>
      </c>
      <c r="S105" s="230">
        <v>0</v>
      </c>
      <c r="T105" s="231">
        <f>S105*H105</f>
        <v>0</v>
      </c>
      <c r="AR105" s="23" t="s">
        <v>173</v>
      </c>
      <c r="AT105" s="23" t="s">
        <v>168</v>
      </c>
      <c r="AU105" s="23" t="s">
        <v>95</v>
      </c>
      <c r="AY105" s="23" t="s">
        <v>166</v>
      </c>
      <c r="BE105" s="232">
        <f>IF(N105="základní",J105,0)</f>
        <v>0</v>
      </c>
      <c r="BF105" s="232">
        <f>IF(N105="snížená",J105,0)</f>
        <v>0</v>
      </c>
      <c r="BG105" s="232">
        <f>IF(N105="zákl. přenesená",J105,0)</f>
        <v>0</v>
      </c>
      <c r="BH105" s="232">
        <f>IF(N105="sníž. přenesená",J105,0)</f>
        <v>0</v>
      </c>
      <c r="BI105" s="232">
        <f>IF(N105="nulová",J105,0)</f>
        <v>0</v>
      </c>
      <c r="BJ105" s="23" t="s">
        <v>25</v>
      </c>
      <c r="BK105" s="232">
        <f>ROUND(I105*H105,2)</f>
        <v>0</v>
      </c>
      <c r="BL105" s="23" t="s">
        <v>173</v>
      </c>
      <c r="BM105" s="23" t="s">
        <v>615</v>
      </c>
    </row>
    <row r="106" spans="2:47" s="1" customFormat="1" ht="13.5">
      <c r="B106" s="46"/>
      <c r="C106" s="74"/>
      <c r="D106" s="233" t="s">
        <v>175</v>
      </c>
      <c r="E106" s="74"/>
      <c r="F106" s="234" t="s">
        <v>344</v>
      </c>
      <c r="G106" s="74"/>
      <c r="H106" s="74"/>
      <c r="I106" s="191"/>
      <c r="J106" s="74"/>
      <c r="K106" s="74"/>
      <c r="L106" s="72"/>
      <c r="M106" s="235"/>
      <c r="N106" s="47"/>
      <c r="O106" s="47"/>
      <c r="P106" s="47"/>
      <c r="Q106" s="47"/>
      <c r="R106" s="47"/>
      <c r="S106" s="47"/>
      <c r="T106" s="95"/>
      <c r="AT106" s="23" t="s">
        <v>175</v>
      </c>
      <c r="AU106" s="23" t="s">
        <v>95</v>
      </c>
    </row>
    <row r="107" spans="2:51" s="11" customFormat="1" ht="13.5">
      <c r="B107" s="236"/>
      <c r="C107" s="237"/>
      <c r="D107" s="233" t="s">
        <v>177</v>
      </c>
      <c r="E107" s="238" t="s">
        <v>84</v>
      </c>
      <c r="F107" s="239" t="s">
        <v>616</v>
      </c>
      <c r="G107" s="237"/>
      <c r="H107" s="240">
        <v>192</v>
      </c>
      <c r="I107" s="241"/>
      <c r="J107" s="237"/>
      <c r="K107" s="237"/>
      <c r="L107" s="242"/>
      <c r="M107" s="243"/>
      <c r="N107" s="244"/>
      <c r="O107" s="244"/>
      <c r="P107" s="244"/>
      <c r="Q107" s="244"/>
      <c r="R107" s="244"/>
      <c r="S107" s="244"/>
      <c r="T107" s="245"/>
      <c r="AT107" s="246" t="s">
        <v>177</v>
      </c>
      <c r="AU107" s="246" t="s">
        <v>95</v>
      </c>
      <c r="AV107" s="11" t="s">
        <v>95</v>
      </c>
      <c r="AW107" s="11" t="s">
        <v>48</v>
      </c>
      <c r="AX107" s="11" t="s">
        <v>25</v>
      </c>
      <c r="AY107" s="246" t="s">
        <v>166</v>
      </c>
    </row>
    <row r="108" spans="2:65" s="1" customFormat="1" ht="25.5" customHeight="1">
      <c r="B108" s="46"/>
      <c r="C108" s="221" t="s">
        <v>213</v>
      </c>
      <c r="D108" s="221" t="s">
        <v>168</v>
      </c>
      <c r="E108" s="222" t="s">
        <v>617</v>
      </c>
      <c r="F108" s="223" t="s">
        <v>618</v>
      </c>
      <c r="G108" s="224" t="s">
        <v>289</v>
      </c>
      <c r="H108" s="225">
        <v>26.6</v>
      </c>
      <c r="I108" s="226"/>
      <c r="J108" s="227">
        <f>ROUND(I108*H108,2)</f>
        <v>0</v>
      </c>
      <c r="K108" s="223" t="s">
        <v>172</v>
      </c>
      <c r="L108" s="72"/>
      <c r="M108" s="228" t="s">
        <v>84</v>
      </c>
      <c r="N108" s="229" t="s">
        <v>56</v>
      </c>
      <c r="O108" s="47"/>
      <c r="P108" s="230">
        <f>O108*H108</f>
        <v>0</v>
      </c>
      <c r="Q108" s="230">
        <v>0</v>
      </c>
      <c r="R108" s="230">
        <f>Q108*H108</f>
        <v>0</v>
      </c>
      <c r="S108" s="230">
        <v>0</v>
      </c>
      <c r="T108" s="231">
        <f>S108*H108</f>
        <v>0</v>
      </c>
      <c r="AR108" s="23" t="s">
        <v>173</v>
      </c>
      <c r="AT108" s="23" t="s">
        <v>168</v>
      </c>
      <c r="AU108" s="23" t="s">
        <v>95</v>
      </c>
      <c r="AY108" s="23" t="s">
        <v>166</v>
      </c>
      <c r="BE108" s="232">
        <f>IF(N108="základní",J108,0)</f>
        <v>0</v>
      </c>
      <c r="BF108" s="232">
        <f>IF(N108="snížená",J108,0)</f>
        <v>0</v>
      </c>
      <c r="BG108" s="232">
        <f>IF(N108="zákl. přenesená",J108,0)</f>
        <v>0</v>
      </c>
      <c r="BH108" s="232">
        <f>IF(N108="sníž. přenesená",J108,0)</f>
        <v>0</v>
      </c>
      <c r="BI108" s="232">
        <f>IF(N108="nulová",J108,0)</f>
        <v>0</v>
      </c>
      <c r="BJ108" s="23" t="s">
        <v>25</v>
      </c>
      <c r="BK108" s="232">
        <f>ROUND(I108*H108,2)</f>
        <v>0</v>
      </c>
      <c r="BL108" s="23" t="s">
        <v>173</v>
      </c>
      <c r="BM108" s="23" t="s">
        <v>619</v>
      </c>
    </row>
    <row r="109" spans="2:47" s="1" customFormat="1" ht="13.5">
      <c r="B109" s="46"/>
      <c r="C109" s="74"/>
      <c r="D109" s="233" t="s">
        <v>175</v>
      </c>
      <c r="E109" s="74"/>
      <c r="F109" s="234" t="s">
        <v>620</v>
      </c>
      <c r="G109" s="74"/>
      <c r="H109" s="74"/>
      <c r="I109" s="191"/>
      <c r="J109" s="74"/>
      <c r="K109" s="74"/>
      <c r="L109" s="72"/>
      <c r="M109" s="235"/>
      <c r="N109" s="47"/>
      <c r="O109" s="47"/>
      <c r="P109" s="47"/>
      <c r="Q109" s="47"/>
      <c r="R109" s="47"/>
      <c r="S109" s="47"/>
      <c r="T109" s="95"/>
      <c r="AT109" s="23" t="s">
        <v>175</v>
      </c>
      <c r="AU109" s="23" t="s">
        <v>95</v>
      </c>
    </row>
    <row r="110" spans="2:51" s="11" customFormat="1" ht="13.5">
      <c r="B110" s="236"/>
      <c r="C110" s="237"/>
      <c r="D110" s="233" t="s">
        <v>177</v>
      </c>
      <c r="E110" s="238" t="s">
        <v>84</v>
      </c>
      <c r="F110" s="239" t="s">
        <v>621</v>
      </c>
      <c r="G110" s="237"/>
      <c r="H110" s="240">
        <v>26.6</v>
      </c>
      <c r="I110" s="241"/>
      <c r="J110" s="237"/>
      <c r="K110" s="237"/>
      <c r="L110" s="242"/>
      <c r="M110" s="243"/>
      <c r="N110" s="244"/>
      <c r="O110" s="244"/>
      <c r="P110" s="244"/>
      <c r="Q110" s="244"/>
      <c r="R110" s="244"/>
      <c r="S110" s="244"/>
      <c r="T110" s="245"/>
      <c r="AT110" s="246" t="s">
        <v>177</v>
      </c>
      <c r="AU110" s="246" t="s">
        <v>95</v>
      </c>
      <c r="AV110" s="11" t="s">
        <v>95</v>
      </c>
      <c r="AW110" s="11" t="s">
        <v>48</v>
      </c>
      <c r="AX110" s="11" t="s">
        <v>25</v>
      </c>
      <c r="AY110" s="246" t="s">
        <v>166</v>
      </c>
    </row>
    <row r="111" spans="2:65" s="1" customFormat="1" ht="16.5" customHeight="1">
      <c r="B111" s="46"/>
      <c r="C111" s="247" t="s">
        <v>200</v>
      </c>
      <c r="D111" s="247" t="s">
        <v>197</v>
      </c>
      <c r="E111" s="248" t="s">
        <v>622</v>
      </c>
      <c r="F111" s="249" t="s">
        <v>623</v>
      </c>
      <c r="G111" s="250" t="s">
        <v>209</v>
      </c>
      <c r="H111" s="251">
        <v>53.2</v>
      </c>
      <c r="I111" s="252"/>
      <c r="J111" s="253">
        <f>ROUND(I111*H111,2)</f>
        <v>0</v>
      </c>
      <c r="K111" s="249" t="s">
        <v>172</v>
      </c>
      <c r="L111" s="254"/>
      <c r="M111" s="255" t="s">
        <v>84</v>
      </c>
      <c r="N111" s="256" t="s">
        <v>56</v>
      </c>
      <c r="O111" s="47"/>
      <c r="P111" s="230">
        <f>O111*H111</f>
        <v>0</v>
      </c>
      <c r="Q111" s="230">
        <v>0</v>
      </c>
      <c r="R111" s="230">
        <f>Q111*H111</f>
        <v>0</v>
      </c>
      <c r="S111" s="230">
        <v>0</v>
      </c>
      <c r="T111" s="231">
        <f>S111*H111</f>
        <v>0</v>
      </c>
      <c r="AR111" s="23" t="s">
        <v>200</v>
      </c>
      <c r="AT111" s="23" t="s">
        <v>197</v>
      </c>
      <c r="AU111" s="23" t="s">
        <v>95</v>
      </c>
      <c r="AY111" s="23" t="s">
        <v>166</v>
      </c>
      <c r="BE111" s="232">
        <f>IF(N111="základní",J111,0)</f>
        <v>0</v>
      </c>
      <c r="BF111" s="232">
        <f>IF(N111="snížená",J111,0)</f>
        <v>0</v>
      </c>
      <c r="BG111" s="232">
        <f>IF(N111="zákl. přenesená",J111,0)</f>
        <v>0</v>
      </c>
      <c r="BH111" s="232">
        <f>IF(N111="sníž. přenesená",J111,0)</f>
        <v>0</v>
      </c>
      <c r="BI111" s="232">
        <f>IF(N111="nulová",J111,0)</f>
        <v>0</v>
      </c>
      <c r="BJ111" s="23" t="s">
        <v>25</v>
      </c>
      <c r="BK111" s="232">
        <f>ROUND(I111*H111,2)</f>
        <v>0</v>
      </c>
      <c r="BL111" s="23" t="s">
        <v>173</v>
      </c>
      <c r="BM111" s="23" t="s">
        <v>624</v>
      </c>
    </row>
    <row r="112" spans="2:51" s="11" customFormat="1" ht="13.5">
      <c r="B112" s="236"/>
      <c r="C112" s="237"/>
      <c r="D112" s="233" t="s">
        <v>177</v>
      </c>
      <c r="E112" s="237"/>
      <c r="F112" s="239" t="s">
        <v>625</v>
      </c>
      <c r="G112" s="237"/>
      <c r="H112" s="240">
        <v>53.2</v>
      </c>
      <c r="I112" s="241"/>
      <c r="J112" s="237"/>
      <c r="K112" s="237"/>
      <c r="L112" s="242"/>
      <c r="M112" s="243"/>
      <c r="N112" s="244"/>
      <c r="O112" s="244"/>
      <c r="P112" s="244"/>
      <c r="Q112" s="244"/>
      <c r="R112" s="244"/>
      <c r="S112" s="244"/>
      <c r="T112" s="245"/>
      <c r="AT112" s="246" t="s">
        <v>177</v>
      </c>
      <c r="AU112" s="246" t="s">
        <v>95</v>
      </c>
      <c r="AV112" s="11" t="s">
        <v>95</v>
      </c>
      <c r="AW112" s="11" t="s">
        <v>6</v>
      </c>
      <c r="AX112" s="11" t="s">
        <v>25</v>
      </c>
      <c r="AY112" s="246" t="s">
        <v>166</v>
      </c>
    </row>
    <row r="113" spans="2:65" s="1" customFormat="1" ht="25.5" customHeight="1">
      <c r="B113" s="46"/>
      <c r="C113" s="221" t="s">
        <v>223</v>
      </c>
      <c r="D113" s="221" t="s">
        <v>168</v>
      </c>
      <c r="E113" s="222" t="s">
        <v>351</v>
      </c>
      <c r="F113" s="223" t="s">
        <v>352</v>
      </c>
      <c r="G113" s="224" t="s">
        <v>171</v>
      </c>
      <c r="H113" s="225">
        <v>45.6</v>
      </c>
      <c r="I113" s="226"/>
      <c r="J113" s="227">
        <f>ROUND(I113*H113,2)</f>
        <v>0</v>
      </c>
      <c r="K113" s="223" t="s">
        <v>172</v>
      </c>
      <c r="L113" s="72"/>
      <c r="M113" s="228" t="s">
        <v>84</v>
      </c>
      <c r="N113" s="229" t="s">
        <v>56</v>
      </c>
      <c r="O113" s="47"/>
      <c r="P113" s="230">
        <f>O113*H113</f>
        <v>0</v>
      </c>
      <c r="Q113" s="230">
        <v>0</v>
      </c>
      <c r="R113" s="230">
        <f>Q113*H113</f>
        <v>0</v>
      </c>
      <c r="S113" s="230">
        <v>0</v>
      </c>
      <c r="T113" s="231">
        <f>S113*H113</f>
        <v>0</v>
      </c>
      <c r="AR113" s="23" t="s">
        <v>173</v>
      </c>
      <c r="AT113" s="23" t="s">
        <v>168</v>
      </c>
      <c r="AU113" s="23" t="s">
        <v>95</v>
      </c>
      <c r="AY113" s="23" t="s">
        <v>166</v>
      </c>
      <c r="BE113" s="232">
        <f>IF(N113="základní",J113,0)</f>
        <v>0</v>
      </c>
      <c r="BF113" s="232">
        <f>IF(N113="snížená",J113,0)</f>
        <v>0</v>
      </c>
      <c r="BG113" s="232">
        <f>IF(N113="zákl. přenesená",J113,0)</f>
        <v>0</v>
      </c>
      <c r="BH113" s="232">
        <f>IF(N113="sníž. přenesená",J113,0)</f>
        <v>0</v>
      </c>
      <c r="BI113" s="232">
        <f>IF(N113="nulová",J113,0)</f>
        <v>0</v>
      </c>
      <c r="BJ113" s="23" t="s">
        <v>25</v>
      </c>
      <c r="BK113" s="232">
        <f>ROUND(I113*H113,2)</f>
        <v>0</v>
      </c>
      <c r="BL113" s="23" t="s">
        <v>173</v>
      </c>
      <c r="BM113" s="23" t="s">
        <v>626</v>
      </c>
    </row>
    <row r="114" spans="2:47" s="1" customFormat="1" ht="13.5">
      <c r="B114" s="46"/>
      <c r="C114" s="74"/>
      <c r="D114" s="233" t="s">
        <v>175</v>
      </c>
      <c r="E114" s="74"/>
      <c r="F114" s="234" t="s">
        <v>354</v>
      </c>
      <c r="G114" s="74"/>
      <c r="H114" s="74"/>
      <c r="I114" s="191"/>
      <c r="J114" s="74"/>
      <c r="K114" s="74"/>
      <c r="L114" s="72"/>
      <c r="M114" s="235"/>
      <c r="N114" s="47"/>
      <c r="O114" s="47"/>
      <c r="P114" s="47"/>
      <c r="Q114" s="47"/>
      <c r="R114" s="47"/>
      <c r="S114" s="47"/>
      <c r="T114" s="95"/>
      <c r="AT114" s="23" t="s">
        <v>175</v>
      </c>
      <c r="AU114" s="23" t="s">
        <v>95</v>
      </c>
    </row>
    <row r="115" spans="2:51" s="11" customFormat="1" ht="13.5">
      <c r="B115" s="236"/>
      <c r="C115" s="237"/>
      <c r="D115" s="233" t="s">
        <v>177</v>
      </c>
      <c r="E115" s="238" t="s">
        <v>84</v>
      </c>
      <c r="F115" s="239" t="s">
        <v>627</v>
      </c>
      <c r="G115" s="237"/>
      <c r="H115" s="240">
        <v>45.6</v>
      </c>
      <c r="I115" s="241"/>
      <c r="J115" s="237"/>
      <c r="K115" s="237"/>
      <c r="L115" s="242"/>
      <c r="M115" s="243"/>
      <c r="N115" s="244"/>
      <c r="O115" s="244"/>
      <c r="P115" s="244"/>
      <c r="Q115" s="244"/>
      <c r="R115" s="244"/>
      <c r="S115" s="244"/>
      <c r="T115" s="245"/>
      <c r="AT115" s="246" t="s">
        <v>177</v>
      </c>
      <c r="AU115" s="246" t="s">
        <v>95</v>
      </c>
      <c r="AV115" s="11" t="s">
        <v>95</v>
      </c>
      <c r="AW115" s="11" t="s">
        <v>48</v>
      </c>
      <c r="AX115" s="11" t="s">
        <v>25</v>
      </c>
      <c r="AY115" s="246" t="s">
        <v>166</v>
      </c>
    </row>
    <row r="116" spans="2:63" s="10" customFormat="1" ht="29.85" customHeight="1">
      <c r="B116" s="205"/>
      <c r="C116" s="206"/>
      <c r="D116" s="207" t="s">
        <v>85</v>
      </c>
      <c r="E116" s="219" t="s">
        <v>95</v>
      </c>
      <c r="F116" s="219" t="s">
        <v>389</v>
      </c>
      <c r="G116" s="206"/>
      <c r="H116" s="206"/>
      <c r="I116" s="209"/>
      <c r="J116" s="220">
        <f>BK116</f>
        <v>0</v>
      </c>
      <c r="K116" s="206"/>
      <c r="L116" s="211"/>
      <c r="M116" s="212"/>
      <c r="N116" s="213"/>
      <c r="O116" s="213"/>
      <c r="P116" s="214">
        <f>SUM(P117:P125)</f>
        <v>0</v>
      </c>
      <c r="Q116" s="213"/>
      <c r="R116" s="214">
        <f>SUM(R117:R125)</f>
        <v>0.42151732</v>
      </c>
      <c r="S116" s="213"/>
      <c r="T116" s="215">
        <f>SUM(T117:T125)</f>
        <v>0</v>
      </c>
      <c r="AR116" s="216" t="s">
        <v>25</v>
      </c>
      <c r="AT116" s="217" t="s">
        <v>85</v>
      </c>
      <c r="AU116" s="217" t="s">
        <v>25</v>
      </c>
      <c r="AY116" s="216" t="s">
        <v>166</v>
      </c>
      <c r="BK116" s="218">
        <f>SUM(BK117:BK125)</f>
        <v>0</v>
      </c>
    </row>
    <row r="117" spans="2:65" s="1" customFormat="1" ht="25.5" customHeight="1">
      <c r="B117" s="46"/>
      <c r="C117" s="221" t="s">
        <v>30</v>
      </c>
      <c r="D117" s="221" t="s">
        <v>168</v>
      </c>
      <c r="E117" s="222" t="s">
        <v>628</v>
      </c>
      <c r="F117" s="223" t="s">
        <v>629</v>
      </c>
      <c r="G117" s="224" t="s">
        <v>289</v>
      </c>
      <c r="H117" s="225">
        <v>6.84</v>
      </c>
      <c r="I117" s="226"/>
      <c r="J117" s="227">
        <f>ROUND(I117*H117,2)</f>
        <v>0</v>
      </c>
      <c r="K117" s="223" t="s">
        <v>172</v>
      </c>
      <c r="L117" s="72"/>
      <c r="M117" s="228" t="s">
        <v>84</v>
      </c>
      <c r="N117" s="229" t="s">
        <v>56</v>
      </c>
      <c r="O117" s="47"/>
      <c r="P117" s="230">
        <f>O117*H117</f>
        <v>0</v>
      </c>
      <c r="Q117" s="230">
        <v>0</v>
      </c>
      <c r="R117" s="230">
        <f>Q117*H117</f>
        <v>0</v>
      </c>
      <c r="S117" s="230">
        <v>0</v>
      </c>
      <c r="T117" s="231">
        <f>S117*H117</f>
        <v>0</v>
      </c>
      <c r="AR117" s="23" t="s">
        <v>173</v>
      </c>
      <c r="AT117" s="23" t="s">
        <v>168</v>
      </c>
      <c r="AU117" s="23" t="s">
        <v>95</v>
      </c>
      <c r="AY117" s="23" t="s">
        <v>166</v>
      </c>
      <c r="BE117" s="232">
        <f>IF(N117="základní",J117,0)</f>
        <v>0</v>
      </c>
      <c r="BF117" s="232">
        <f>IF(N117="snížená",J117,0)</f>
        <v>0</v>
      </c>
      <c r="BG117" s="232">
        <f>IF(N117="zákl. přenesená",J117,0)</f>
        <v>0</v>
      </c>
      <c r="BH117" s="232">
        <f>IF(N117="sníž. přenesená",J117,0)</f>
        <v>0</v>
      </c>
      <c r="BI117" s="232">
        <f>IF(N117="nulová",J117,0)</f>
        <v>0</v>
      </c>
      <c r="BJ117" s="23" t="s">
        <v>25</v>
      </c>
      <c r="BK117" s="232">
        <f>ROUND(I117*H117,2)</f>
        <v>0</v>
      </c>
      <c r="BL117" s="23" t="s">
        <v>173</v>
      </c>
      <c r="BM117" s="23" t="s">
        <v>630</v>
      </c>
    </row>
    <row r="118" spans="2:47" s="1" customFormat="1" ht="13.5">
      <c r="B118" s="46"/>
      <c r="C118" s="74"/>
      <c r="D118" s="233" t="s">
        <v>175</v>
      </c>
      <c r="E118" s="74"/>
      <c r="F118" s="234" t="s">
        <v>631</v>
      </c>
      <c r="G118" s="74"/>
      <c r="H118" s="74"/>
      <c r="I118" s="191"/>
      <c r="J118" s="74"/>
      <c r="K118" s="74"/>
      <c r="L118" s="72"/>
      <c r="M118" s="235"/>
      <c r="N118" s="47"/>
      <c r="O118" s="47"/>
      <c r="P118" s="47"/>
      <c r="Q118" s="47"/>
      <c r="R118" s="47"/>
      <c r="S118" s="47"/>
      <c r="T118" s="95"/>
      <c r="AT118" s="23" t="s">
        <v>175</v>
      </c>
      <c r="AU118" s="23" t="s">
        <v>95</v>
      </c>
    </row>
    <row r="119" spans="2:51" s="11" customFormat="1" ht="13.5">
      <c r="B119" s="236"/>
      <c r="C119" s="237"/>
      <c r="D119" s="233" t="s">
        <v>177</v>
      </c>
      <c r="E119" s="238" t="s">
        <v>84</v>
      </c>
      <c r="F119" s="239" t="s">
        <v>632</v>
      </c>
      <c r="G119" s="237"/>
      <c r="H119" s="240">
        <v>6.84</v>
      </c>
      <c r="I119" s="241"/>
      <c r="J119" s="237"/>
      <c r="K119" s="237"/>
      <c r="L119" s="242"/>
      <c r="M119" s="243"/>
      <c r="N119" s="244"/>
      <c r="O119" s="244"/>
      <c r="P119" s="244"/>
      <c r="Q119" s="244"/>
      <c r="R119" s="244"/>
      <c r="S119" s="244"/>
      <c r="T119" s="245"/>
      <c r="AT119" s="246" t="s">
        <v>177</v>
      </c>
      <c r="AU119" s="246" t="s">
        <v>95</v>
      </c>
      <c r="AV119" s="11" t="s">
        <v>95</v>
      </c>
      <c r="AW119" s="11" t="s">
        <v>48</v>
      </c>
      <c r="AX119" s="11" t="s">
        <v>25</v>
      </c>
      <c r="AY119" s="246" t="s">
        <v>166</v>
      </c>
    </row>
    <row r="120" spans="2:65" s="1" customFormat="1" ht="25.5" customHeight="1">
      <c r="B120" s="46"/>
      <c r="C120" s="221" t="s">
        <v>235</v>
      </c>
      <c r="D120" s="221" t="s">
        <v>168</v>
      </c>
      <c r="E120" s="222" t="s">
        <v>633</v>
      </c>
      <c r="F120" s="223" t="s">
        <v>634</v>
      </c>
      <c r="G120" s="224" t="s">
        <v>209</v>
      </c>
      <c r="H120" s="225">
        <v>0.406</v>
      </c>
      <c r="I120" s="226"/>
      <c r="J120" s="227">
        <f>ROUND(I120*H120,2)</f>
        <v>0</v>
      </c>
      <c r="K120" s="223" t="s">
        <v>172</v>
      </c>
      <c r="L120" s="72"/>
      <c r="M120" s="228" t="s">
        <v>84</v>
      </c>
      <c r="N120" s="229" t="s">
        <v>56</v>
      </c>
      <c r="O120" s="47"/>
      <c r="P120" s="230">
        <f>O120*H120</f>
        <v>0</v>
      </c>
      <c r="Q120" s="230">
        <v>1.03822</v>
      </c>
      <c r="R120" s="230">
        <f>Q120*H120</f>
        <v>0.42151732</v>
      </c>
      <c r="S120" s="230">
        <v>0</v>
      </c>
      <c r="T120" s="231">
        <f>S120*H120</f>
        <v>0</v>
      </c>
      <c r="AR120" s="23" t="s">
        <v>173</v>
      </c>
      <c r="AT120" s="23" t="s">
        <v>168</v>
      </c>
      <c r="AU120" s="23" t="s">
        <v>95</v>
      </c>
      <c r="AY120" s="23" t="s">
        <v>166</v>
      </c>
      <c r="BE120" s="232">
        <f>IF(N120="základní",J120,0)</f>
        <v>0</v>
      </c>
      <c r="BF120" s="232">
        <f>IF(N120="snížená",J120,0)</f>
        <v>0</v>
      </c>
      <c r="BG120" s="232">
        <f>IF(N120="zákl. přenesená",J120,0)</f>
        <v>0</v>
      </c>
      <c r="BH120" s="232">
        <f>IF(N120="sníž. přenesená",J120,0)</f>
        <v>0</v>
      </c>
      <c r="BI120" s="232">
        <f>IF(N120="nulová",J120,0)</f>
        <v>0</v>
      </c>
      <c r="BJ120" s="23" t="s">
        <v>25</v>
      </c>
      <c r="BK120" s="232">
        <f>ROUND(I120*H120,2)</f>
        <v>0</v>
      </c>
      <c r="BL120" s="23" t="s">
        <v>173</v>
      </c>
      <c r="BM120" s="23" t="s">
        <v>635</v>
      </c>
    </row>
    <row r="121" spans="2:47" s="1" customFormat="1" ht="13.5">
      <c r="B121" s="46"/>
      <c r="C121" s="74"/>
      <c r="D121" s="233" t="s">
        <v>175</v>
      </c>
      <c r="E121" s="74"/>
      <c r="F121" s="234" t="s">
        <v>636</v>
      </c>
      <c r="G121" s="74"/>
      <c r="H121" s="74"/>
      <c r="I121" s="191"/>
      <c r="J121" s="74"/>
      <c r="K121" s="74"/>
      <c r="L121" s="72"/>
      <c r="M121" s="235"/>
      <c r="N121" s="47"/>
      <c r="O121" s="47"/>
      <c r="P121" s="47"/>
      <c r="Q121" s="47"/>
      <c r="R121" s="47"/>
      <c r="S121" s="47"/>
      <c r="T121" s="95"/>
      <c r="AT121" s="23" t="s">
        <v>175</v>
      </c>
      <c r="AU121" s="23" t="s">
        <v>95</v>
      </c>
    </row>
    <row r="122" spans="2:51" s="11" customFormat="1" ht="13.5">
      <c r="B122" s="236"/>
      <c r="C122" s="237"/>
      <c r="D122" s="233" t="s">
        <v>177</v>
      </c>
      <c r="E122" s="238" t="s">
        <v>84</v>
      </c>
      <c r="F122" s="239" t="s">
        <v>637</v>
      </c>
      <c r="G122" s="237"/>
      <c r="H122" s="240">
        <v>0.406</v>
      </c>
      <c r="I122" s="241"/>
      <c r="J122" s="237"/>
      <c r="K122" s="237"/>
      <c r="L122" s="242"/>
      <c r="M122" s="243"/>
      <c r="N122" s="244"/>
      <c r="O122" s="244"/>
      <c r="P122" s="244"/>
      <c r="Q122" s="244"/>
      <c r="R122" s="244"/>
      <c r="S122" s="244"/>
      <c r="T122" s="245"/>
      <c r="AT122" s="246" t="s">
        <v>177</v>
      </c>
      <c r="AU122" s="246" t="s">
        <v>95</v>
      </c>
      <c r="AV122" s="11" t="s">
        <v>95</v>
      </c>
      <c r="AW122" s="11" t="s">
        <v>48</v>
      </c>
      <c r="AX122" s="11" t="s">
        <v>25</v>
      </c>
      <c r="AY122" s="246" t="s">
        <v>166</v>
      </c>
    </row>
    <row r="123" spans="2:65" s="1" customFormat="1" ht="25.5" customHeight="1">
      <c r="B123" s="46"/>
      <c r="C123" s="221" t="s">
        <v>328</v>
      </c>
      <c r="D123" s="221" t="s">
        <v>168</v>
      </c>
      <c r="E123" s="222" t="s">
        <v>638</v>
      </c>
      <c r="F123" s="223" t="s">
        <v>639</v>
      </c>
      <c r="G123" s="224" t="s">
        <v>289</v>
      </c>
      <c r="H123" s="225">
        <v>7.6</v>
      </c>
      <c r="I123" s="226"/>
      <c r="J123" s="227">
        <f>ROUND(I123*H123,2)</f>
        <v>0</v>
      </c>
      <c r="K123" s="223" t="s">
        <v>172</v>
      </c>
      <c r="L123" s="72"/>
      <c r="M123" s="228" t="s">
        <v>84</v>
      </c>
      <c r="N123" s="229" t="s">
        <v>56</v>
      </c>
      <c r="O123" s="47"/>
      <c r="P123" s="230">
        <f>O123*H123</f>
        <v>0</v>
      </c>
      <c r="Q123" s="230">
        <v>0</v>
      </c>
      <c r="R123" s="230">
        <f>Q123*H123</f>
        <v>0</v>
      </c>
      <c r="S123" s="230">
        <v>0</v>
      </c>
      <c r="T123" s="231">
        <f>S123*H123</f>
        <v>0</v>
      </c>
      <c r="AR123" s="23" t="s">
        <v>173</v>
      </c>
      <c r="AT123" s="23" t="s">
        <v>168</v>
      </c>
      <c r="AU123" s="23" t="s">
        <v>95</v>
      </c>
      <c r="AY123" s="23" t="s">
        <v>166</v>
      </c>
      <c r="BE123" s="232">
        <f>IF(N123="základní",J123,0)</f>
        <v>0</v>
      </c>
      <c r="BF123" s="232">
        <f>IF(N123="snížená",J123,0)</f>
        <v>0</v>
      </c>
      <c r="BG123" s="232">
        <f>IF(N123="zákl. přenesená",J123,0)</f>
        <v>0</v>
      </c>
      <c r="BH123" s="232">
        <f>IF(N123="sníž. přenesená",J123,0)</f>
        <v>0</v>
      </c>
      <c r="BI123" s="232">
        <f>IF(N123="nulová",J123,0)</f>
        <v>0</v>
      </c>
      <c r="BJ123" s="23" t="s">
        <v>25</v>
      </c>
      <c r="BK123" s="232">
        <f>ROUND(I123*H123,2)</f>
        <v>0</v>
      </c>
      <c r="BL123" s="23" t="s">
        <v>173</v>
      </c>
      <c r="BM123" s="23" t="s">
        <v>640</v>
      </c>
    </row>
    <row r="124" spans="2:47" s="1" customFormat="1" ht="13.5">
      <c r="B124" s="46"/>
      <c r="C124" s="74"/>
      <c r="D124" s="233" t="s">
        <v>175</v>
      </c>
      <c r="E124" s="74"/>
      <c r="F124" s="234" t="s">
        <v>631</v>
      </c>
      <c r="G124" s="74"/>
      <c r="H124" s="74"/>
      <c r="I124" s="191"/>
      <c r="J124" s="74"/>
      <c r="K124" s="74"/>
      <c r="L124" s="72"/>
      <c r="M124" s="235"/>
      <c r="N124" s="47"/>
      <c r="O124" s="47"/>
      <c r="P124" s="47"/>
      <c r="Q124" s="47"/>
      <c r="R124" s="47"/>
      <c r="S124" s="47"/>
      <c r="T124" s="95"/>
      <c r="AT124" s="23" t="s">
        <v>175</v>
      </c>
      <c r="AU124" s="23" t="s">
        <v>95</v>
      </c>
    </row>
    <row r="125" spans="2:51" s="11" customFormat="1" ht="13.5">
      <c r="B125" s="236"/>
      <c r="C125" s="237"/>
      <c r="D125" s="233" t="s">
        <v>177</v>
      </c>
      <c r="E125" s="238" t="s">
        <v>84</v>
      </c>
      <c r="F125" s="239" t="s">
        <v>641</v>
      </c>
      <c r="G125" s="237"/>
      <c r="H125" s="240">
        <v>7.6</v>
      </c>
      <c r="I125" s="241"/>
      <c r="J125" s="237"/>
      <c r="K125" s="237"/>
      <c r="L125" s="242"/>
      <c r="M125" s="243"/>
      <c r="N125" s="244"/>
      <c r="O125" s="244"/>
      <c r="P125" s="244"/>
      <c r="Q125" s="244"/>
      <c r="R125" s="244"/>
      <c r="S125" s="244"/>
      <c r="T125" s="245"/>
      <c r="AT125" s="246" t="s">
        <v>177</v>
      </c>
      <c r="AU125" s="246" t="s">
        <v>95</v>
      </c>
      <c r="AV125" s="11" t="s">
        <v>95</v>
      </c>
      <c r="AW125" s="11" t="s">
        <v>48</v>
      </c>
      <c r="AX125" s="11" t="s">
        <v>25</v>
      </c>
      <c r="AY125" s="246" t="s">
        <v>166</v>
      </c>
    </row>
    <row r="126" spans="2:63" s="10" customFormat="1" ht="29.85" customHeight="1">
      <c r="B126" s="205"/>
      <c r="C126" s="206"/>
      <c r="D126" s="207" t="s">
        <v>85</v>
      </c>
      <c r="E126" s="219" t="s">
        <v>185</v>
      </c>
      <c r="F126" s="219" t="s">
        <v>642</v>
      </c>
      <c r="G126" s="206"/>
      <c r="H126" s="206"/>
      <c r="I126" s="209"/>
      <c r="J126" s="220">
        <f>BK126</f>
        <v>0</v>
      </c>
      <c r="K126" s="206"/>
      <c r="L126" s="211"/>
      <c r="M126" s="212"/>
      <c r="N126" s="213"/>
      <c r="O126" s="213"/>
      <c r="P126" s="214">
        <f>SUM(P127:P135)</f>
        <v>0</v>
      </c>
      <c r="Q126" s="213"/>
      <c r="R126" s="214">
        <f>SUM(R127:R135)</f>
        <v>2.11701504</v>
      </c>
      <c r="S126" s="213"/>
      <c r="T126" s="215">
        <f>SUM(T127:T135)</f>
        <v>0</v>
      </c>
      <c r="AR126" s="216" t="s">
        <v>25</v>
      </c>
      <c r="AT126" s="217" t="s">
        <v>85</v>
      </c>
      <c r="AU126" s="217" t="s">
        <v>25</v>
      </c>
      <c r="AY126" s="216" t="s">
        <v>166</v>
      </c>
      <c r="BK126" s="218">
        <f>SUM(BK127:BK135)</f>
        <v>0</v>
      </c>
    </row>
    <row r="127" spans="2:65" s="1" customFormat="1" ht="16.5" customHeight="1">
      <c r="B127" s="46"/>
      <c r="C127" s="221" t="s">
        <v>422</v>
      </c>
      <c r="D127" s="221" t="s">
        <v>168</v>
      </c>
      <c r="E127" s="222" t="s">
        <v>643</v>
      </c>
      <c r="F127" s="223" t="s">
        <v>644</v>
      </c>
      <c r="G127" s="224" t="s">
        <v>289</v>
      </c>
      <c r="H127" s="225">
        <v>0.8</v>
      </c>
      <c r="I127" s="226"/>
      <c r="J127" s="227">
        <f>ROUND(I127*H127,2)</f>
        <v>0</v>
      </c>
      <c r="K127" s="223" t="s">
        <v>172</v>
      </c>
      <c r="L127" s="72"/>
      <c r="M127" s="228" t="s">
        <v>84</v>
      </c>
      <c r="N127" s="229" t="s">
        <v>56</v>
      </c>
      <c r="O127" s="47"/>
      <c r="P127" s="230">
        <f>O127*H127</f>
        <v>0</v>
      </c>
      <c r="Q127" s="230">
        <v>2.45329</v>
      </c>
      <c r="R127" s="230">
        <f>Q127*H127</f>
        <v>1.9626320000000002</v>
      </c>
      <c r="S127" s="230">
        <v>0</v>
      </c>
      <c r="T127" s="231">
        <f>S127*H127</f>
        <v>0</v>
      </c>
      <c r="AR127" s="23" t="s">
        <v>173</v>
      </c>
      <c r="AT127" s="23" t="s">
        <v>168</v>
      </c>
      <c r="AU127" s="23" t="s">
        <v>95</v>
      </c>
      <c r="AY127" s="23" t="s">
        <v>166</v>
      </c>
      <c r="BE127" s="232">
        <f>IF(N127="základní",J127,0)</f>
        <v>0</v>
      </c>
      <c r="BF127" s="232">
        <f>IF(N127="snížená",J127,0)</f>
        <v>0</v>
      </c>
      <c r="BG127" s="232">
        <f>IF(N127="zákl. přenesená",J127,0)</f>
        <v>0</v>
      </c>
      <c r="BH127" s="232">
        <f>IF(N127="sníž. přenesená",J127,0)</f>
        <v>0</v>
      </c>
      <c r="BI127" s="232">
        <f>IF(N127="nulová",J127,0)</f>
        <v>0</v>
      </c>
      <c r="BJ127" s="23" t="s">
        <v>25</v>
      </c>
      <c r="BK127" s="232">
        <f>ROUND(I127*H127,2)</f>
        <v>0</v>
      </c>
      <c r="BL127" s="23" t="s">
        <v>173</v>
      </c>
      <c r="BM127" s="23" t="s">
        <v>645</v>
      </c>
    </row>
    <row r="128" spans="2:51" s="11" customFormat="1" ht="13.5">
      <c r="B128" s="236"/>
      <c r="C128" s="237"/>
      <c r="D128" s="233" t="s">
        <v>177</v>
      </c>
      <c r="E128" s="238" t="s">
        <v>84</v>
      </c>
      <c r="F128" s="239" t="s">
        <v>646</v>
      </c>
      <c r="G128" s="237"/>
      <c r="H128" s="240">
        <v>0.8</v>
      </c>
      <c r="I128" s="241"/>
      <c r="J128" s="237"/>
      <c r="K128" s="237"/>
      <c r="L128" s="242"/>
      <c r="M128" s="243"/>
      <c r="N128" s="244"/>
      <c r="O128" s="244"/>
      <c r="P128" s="244"/>
      <c r="Q128" s="244"/>
      <c r="R128" s="244"/>
      <c r="S128" s="244"/>
      <c r="T128" s="245"/>
      <c r="AT128" s="246" t="s">
        <v>177</v>
      </c>
      <c r="AU128" s="246" t="s">
        <v>95</v>
      </c>
      <c r="AV128" s="11" t="s">
        <v>95</v>
      </c>
      <c r="AW128" s="11" t="s">
        <v>48</v>
      </c>
      <c r="AX128" s="11" t="s">
        <v>25</v>
      </c>
      <c r="AY128" s="246" t="s">
        <v>166</v>
      </c>
    </row>
    <row r="129" spans="2:65" s="1" customFormat="1" ht="25.5" customHeight="1">
      <c r="B129" s="46"/>
      <c r="C129" s="221" t="s">
        <v>425</v>
      </c>
      <c r="D129" s="221" t="s">
        <v>168</v>
      </c>
      <c r="E129" s="222" t="s">
        <v>647</v>
      </c>
      <c r="F129" s="223" t="s">
        <v>648</v>
      </c>
      <c r="G129" s="224" t="s">
        <v>171</v>
      </c>
      <c r="H129" s="225">
        <v>4</v>
      </c>
      <c r="I129" s="226"/>
      <c r="J129" s="227">
        <f>ROUND(I129*H129,2)</f>
        <v>0</v>
      </c>
      <c r="K129" s="223" t="s">
        <v>172</v>
      </c>
      <c r="L129" s="72"/>
      <c r="M129" s="228" t="s">
        <v>84</v>
      </c>
      <c r="N129" s="229" t="s">
        <v>56</v>
      </c>
      <c r="O129" s="47"/>
      <c r="P129" s="230">
        <f>O129*H129</f>
        <v>0</v>
      </c>
      <c r="Q129" s="230">
        <v>0.01339</v>
      </c>
      <c r="R129" s="230">
        <f>Q129*H129</f>
        <v>0.05356</v>
      </c>
      <c r="S129" s="230">
        <v>0</v>
      </c>
      <c r="T129" s="231">
        <f>S129*H129</f>
        <v>0</v>
      </c>
      <c r="AR129" s="23" t="s">
        <v>173</v>
      </c>
      <c r="AT129" s="23" t="s">
        <v>168</v>
      </c>
      <c r="AU129" s="23" t="s">
        <v>95</v>
      </c>
      <c r="AY129" s="23" t="s">
        <v>166</v>
      </c>
      <c r="BE129" s="232">
        <f>IF(N129="základní",J129,0)</f>
        <v>0</v>
      </c>
      <c r="BF129" s="232">
        <f>IF(N129="snížená",J129,0)</f>
        <v>0</v>
      </c>
      <c r="BG129" s="232">
        <f>IF(N129="zákl. přenesená",J129,0)</f>
        <v>0</v>
      </c>
      <c r="BH129" s="232">
        <f>IF(N129="sníž. přenesená",J129,0)</f>
        <v>0</v>
      </c>
      <c r="BI129" s="232">
        <f>IF(N129="nulová",J129,0)</f>
        <v>0</v>
      </c>
      <c r="BJ129" s="23" t="s">
        <v>25</v>
      </c>
      <c r="BK129" s="232">
        <f>ROUND(I129*H129,2)</f>
        <v>0</v>
      </c>
      <c r="BL129" s="23" t="s">
        <v>173</v>
      </c>
      <c r="BM129" s="23" t="s">
        <v>649</v>
      </c>
    </row>
    <row r="130" spans="2:47" s="1" customFormat="1" ht="13.5">
      <c r="B130" s="46"/>
      <c r="C130" s="74"/>
      <c r="D130" s="233" t="s">
        <v>175</v>
      </c>
      <c r="E130" s="74"/>
      <c r="F130" s="234" t="s">
        <v>650</v>
      </c>
      <c r="G130" s="74"/>
      <c r="H130" s="74"/>
      <c r="I130" s="191"/>
      <c r="J130" s="74"/>
      <c r="K130" s="74"/>
      <c r="L130" s="72"/>
      <c r="M130" s="235"/>
      <c r="N130" s="47"/>
      <c r="O130" s="47"/>
      <c r="P130" s="47"/>
      <c r="Q130" s="47"/>
      <c r="R130" s="47"/>
      <c r="S130" s="47"/>
      <c r="T130" s="95"/>
      <c r="AT130" s="23" t="s">
        <v>175</v>
      </c>
      <c r="AU130" s="23" t="s">
        <v>95</v>
      </c>
    </row>
    <row r="131" spans="2:51" s="11" customFormat="1" ht="13.5">
      <c r="B131" s="236"/>
      <c r="C131" s="237"/>
      <c r="D131" s="233" t="s">
        <v>177</v>
      </c>
      <c r="E131" s="238" t="s">
        <v>84</v>
      </c>
      <c r="F131" s="239" t="s">
        <v>651</v>
      </c>
      <c r="G131" s="237"/>
      <c r="H131" s="240">
        <v>4</v>
      </c>
      <c r="I131" s="241"/>
      <c r="J131" s="237"/>
      <c r="K131" s="237"/>
      <c r="L131" s="242"/>
      <c r="M131" s="243"/>
      <c r="N131" s="244"/>
      <c r="O131" s="244"/>
      <c r="P131" s="244"/>
      <c r="Q131" s="244"/>
      <c r="R131" s="244"/>
      <c r="S131" s="244"/>
      <c r="T131" s="245"/>
      <c r="AT131" s="246" t="s">
        <v>177</v>
      </c>
      <c r="AU131" s="246" t="s">
        <v>95</v>
      </c>
      <c r="AV131" s="11" t="s">
        <v>95</v>
      </c>
      <c r="AW131" s="11" t="s">
        <v>48</v>
      </c>
      <c r="AX131" s="11" t="s">
        <v>25</v>
      </c>
      <c r="AY131" s="246" t="s">
        <v>166</v>
      </c>
    </row>
    <row r="132" spans="2:65" s="1" customFormat="1" ht="25.5" customHeight="1">
      <c r="B132" s="46"/>
      <c r="C132" s="221" t="s">
        <v>430</v>
      </c>
      <c r="D132" s="221" t="s">
        <v>168</v>
      </c>
      <c r="E132" s="222" t="s">
        <v>652</v>
      </c>
      <c r="F132" s="223" t="s">
        <v>653</v>
      </c>
      <c r="G132" s="224" t="s">
        <v>171</v>
      </c>
      <c r="H132" s="225">
        <v>4</v>
      </c>
      <c r="I132" s="226"/>
      <c r="J132" s="227">
        <f>ROUND(I132*H132,2)</f>
        <v>0</v>
      </c>
      <c r="K132" s="223" t="s">
        <v>172</v>
      </c>
      <c r="L132" s="72"/>
      <c r="M132" s="228" t="s">
        <v>84</v>
      </c>
      <c r="N132" s="229" t="s">
        <v>56</v>
      </c>
      <c r="O132" s="47"/>
      <c r="P132" s="230">
        <f>O132*H132</f>
        <v>0</v>
      </c>
      <c r="Q132" s="230">
        <v>0</v>
      </c>
      <c r="R132" s="230">
        <f>Q132*H132</f>
        <v>0</v>
      </c>
      <c r="S132" s="230">
        <v>0</v>
      </c>
      <c r="T132" s="231">
        <f>S132*H132</f>
        <v>0</v>
      </c>
      <c r="AR132" s="23" t="s">
        <v>173</v>
      </c>
      <c r="AT132" s="23" t="s">
        <v>168</v>
      </c>
      <c r="AU132" s="23" t="s">
        <v>95</v>
      </c>
      <c r="AY132" s="23" t="s">
        <v>166</v>
      </c>
      <c r="BE132" s="232">
        <f>IF(N132="základní",J132,0)</f>
        <v>0</v>
      </c>
      <c r="BF132" s="232">
        <f>IF(N132="snížená",J132,0)</f>
        <v>0</v>
      </c>
      <c r="BG132" s="232">
        <f>IF(N132="zákl. přenesená",J132,0)</f>
        <v>0</v>
      </c>
      <c r="BH132" s="232">
        <f>IF(N132="sníž. přenesená",J132,0)</f>
        <v>0</v>
      </c>
      <c r="BI132" s="232">
        <f>IF(N132="nulová",J132,0)</f>
        <v>0</v>
      </c>
      <c r="BJ132" s="23" t="s">
        <v>25</v>
      </c>
      <c r="BK132" s="232">
        <f>ROUND(I132*H132,2)</f>
        <v>0</v>
      </c>
      <c r="BL132" s="23" t="s">
        <v>173</v>
      </c>
      <c r="BM132" s="23" t="s">
        <v>654</v>
      </c>
    </row>
    <row r="133" spans="2:47" s="1" customFormat="1" ht="13.5">
      <c r="B133" s="46"/>
      <c r="C133" s="74"/>
      <c r="D133" s="233" t="s">
        <v>175</v>
      </c>
      <c r="E133" s="74"/>
      <c r="F133" s="234" t="s">
        <v>650</v>
      </c>
      <c r="G133" s="74"/>
      <c r="H133" s="74"/>
      <c r="I133" s="191"/>
      <c r="J133" s="74"/>
      <c r="K133" s="74"/>
      <c r="L133" s="72"/>
      <c r="M133" s="235"/>
      <c r="N133" s="47"/>
      <c r="O133" s="47"/>
      <c r="P133" s="47"/>
      <c r="Q133" s="47"/>
      <c r="R133" s="47"/>
      <c r="S133" s="47"/>
      <c r="T133" s="95"/>
      <c r="AT133" s="23" t="s">
        <v>175</v>
      </c>
      <c r="AU133" s="23" t="s">
        <v>95</v>
      </c>
    </row>
    <row r="134" spans="2:65" s="1" customFormat="1" ht="16.5" customHeight="1">
      <c r="B134" s="46"/>
      <c r="C134" s="221" t="s">
        <v>435</v>
      </c>
      <c r="D134" s="221" t="s">
        <v>168</v>
      </c>
      <c r="E134" s="222" t="s">
        <v>655</v>
      </c>
      <c r="F134" s="223" t="s">
        <v>656</v>
      </c>
      <c r="G134" s="224" t="s">
        <v>209</v>
      </c>
      <c r="H134" s="225">
        <v>0.096</v>
      </c>
      <c r="I134" s="226"/>
      <c r="J134" s="227">
        <f>ROUND(I134*H134,2)</f>
        <v>0</v>
      </c>
      <c r="K134" s="223" t="s">
        <v>172</v>
      </c>
      <c r="L134" s="72"/>
      <c r="M134" s="228" t="s">
        <v>84</v>
      </c>
      <c r="N134" s="229" t="s">
        <v>56</v>
      </c>
      <c r="O134" s="47"/>
      <c r="P134" s="230">
        <f>O134*H134</f>
        <v>0</v>
      </c>
      <c r="Q134" s="230">
        <v>1.05024</v>
      </c>
      <c r="R134" s="230">
        <f>Q134*H134</f>
        <v>0.10082304</v>
      </c>
      <c r="S134" s="230">
        <v>0</v>
      </c>
      <c r="T134" s="231">
        <f>S134*H134</f>
        <v>0</v>
      </c>
      <c r="AR134" s="23" t="s">
        <v>173</v>
      </c>
      <c r="AT134" s="23" t="s">
        <v>168</v>
      </c>
      <c r="AU134" s="23" t="s">
        <v>95</v>
      </c>
      <c r="AY134" s="23" t="s">
        <v>166</v>
      </c>
      <c r="BE134" s="232">
        <f>IF(N134="základní",J134,0)</f>
        <v>0</v>
      </c>
      <c r="BF134" s="232">
        <f>IF(N134="snížená",J134,0)</f>
        <v>0</v>
      </c>
      <c r="BG134" s="232">
        <f>IF(N134="zákl. přenesená",J134,0)</f>
        <v>0</v>
      </c>
      <c r="BH134" s="232">
        <f>IF(N134="sníž. přenesená",J134,0)</f>
        <v>0</v>
      </c>
      <c r="BI134" s="232">
        <f>IF(N134="nulová",J134,0)</f>
        <v>0</v>
      </c>
      <c r="BJ134" s="23" t="s">
        <v>25</v>
      </c>
      <c r="BK134" s="232">
        <f>ROUND(I134*H134,2)</f>
        <v>0</v>
      </c>
      <c r="BL134" s="23" t="s">
        <v>173</v>
      </c>
      <c r="BM134" s="23" t="s">
        <v>657</v>
      </c>
    </row>
    <row r="135" spans="2:51" s="11" customFormat="1" ht="13.5">
      <c r="B135" s="236"/>
      <c r="C135" s="237"/>
      <c r="D135" s="233" t="s">
        <v>177</v>
      </c>
      <c r="E135" s="238" t="s">
        <v>84</v>
      </c>
      <c r="F135" s="239" t="s">
        <v>658</v>
      </c>
      <c r="G135" s="237"/>
      <c r="H135" s="240">
        <v>0.096</v>
      </c>
      <c r="I135" s="241"/>
      <c r="J135" s="237"/>
      <c r="K135" s="237"/>
      <c r="L135" s="242"/>
      <c r="M135" s="243"/>
      <c r="N135" s="244"/>
      <c r="O135" s="244"/>
      <c r="P135" s="244"/>
      <c r="Q135" s="244"/>
      <c r="R135" s="244"/>
      <c r="S135" s="244"/>
      <c r="T135" s="245"/>
      <c r="AT135" s="246" t="s">
        <v>177</v>
      </c>
      <c r="AU135" s="246" t="s">
        <v>95</v>
      </c>
      <c r="AV135" s="11" t="s">
        <v>95</v>
      </c>
      <c r="AW135" s="11" t="s">
        <v>48</v>
      </c>
      <c r="AX135" s="11" t="s">
        <v>25</v>
      </c>
      <c r="AY135" s="246" t="s">
        <v>166</v>
      </c>
    </row>
    <row r="136" spans="2:63" s="10" customFormat="1" ht="29.85" customHeight="1">
      <c r="B136" s="205"/>
      <c r="C136" s="206"/>
      <c r="D136" s="207" t="s">
        <v>85</v>
      </c>
      <c r="E136" s="219" t="s">
        <v>223</v>
      </c>
      <c r="F136" s="219" t="s">
        <v>503</v>
      </c>
      <c r="G136" s="206"/>
      <c r="H136" s="206"/>
      <c r="I136" s="209"/>
      <c r="J136" s="220">
        <f>BK136</f>
        <v>0</v>
      </c>
      <c r="K136" s="206"/>
      <c r="L136" s="211"/>
      <c r="M136" s="212"/>
      <c r="N136" s="213"/>
      <c r="O136" s="213"/>
      <c r="P136" s="214">
        <f>SUM(P137:P151)</f>
        <v>0</v>
      </c>
      <c r="Q136" s="213"/>
      <c r="R136" s="214">
        <f>SUM(R137:R151)</f>
        <v>40.939212</v>
      </c>
      <c r="S136" s="213"/>
      <c r="T136" s="215">
        <f>SUM(T137:T151)</f>
        <v>39.160000000000004</v>
      </c>
      <c r="AR136" s="216" t="s">
        <v>25</v>
      </c>
      <c r="AT136" s="217" t="s">
        <v>85</v>
      </c>
      <c r="AU136" s="217" t="s">
        <v>25</v>
      </c>
      <c r="AY136" s="216" t="s">
        <v>166</v>
      </c>
      <c r="BK136" s="218">
        <f>SUM(BK137:BK151)</f>
        <v>0</v>
      </c>
    </row>
    <row r="137" spans="2:65" s="1" customFormat="1" ht="16.5" customHeight="1">
      <c r="B137" s="46"/>
      <c r="C137" s="221" t="s">
        <v>335</v>
      </c>
      <c r="D137" s="221" t="s">
        <v>168</v>
      </c>
      <c r="E137" s="222" t="s">
        <v>659</v>
      </c>
      <c r="F137" s="223" t="s">
        <v>660</v>
      </c>
      <c r="G137" s="224" t="s">
        <v>289</v>
      </c>
      <c r="H137" s="225">
        <v>2.1</v>
      </c>
      <c r="I137" s="226"/>
      <c r="J137" s="227">
        <f>ROUND(I137*H137,2)</f>
        <v>0</v>
      </c>
      <c r="K137" s="223" t="s">
        <v>172</v>
      </c>
      <c r="L137" s="72"/>
      <c r="M137" s="228" t="s">
        <v>84</v>
      </c>
      <c r="N137" s="229" t="s">
        <v>56</v>
      </c>
      <c r="O137" s="47"/>
      <c r="P137" s="230">
        <f>O137*H137</f>
        <v>0</v>
      </c>
      <c r="Q137" s="230">
        <v>2.60332</v>
      </c>
      <c r="R137" s="230">
        <f>Q137*H137</f>
        <v>5.466972</v>
      </c>
      <c r="S137" s="230">
        <v>0</v>
      </c>
      <c r="T137" s="231">
        <f>S137*H137</f>
        <v>0</v>
      </c>
      <c r="AR137" s="23" t="s">
        <v>173</v>
      </c>
      <c r="AT137" s="23" t="s">
        <v>168</v>
      </c>
      <c r="AU137" s="23" t="s">
        <v>95</v>
      </c>
      <c r="AY137" s="23" t="s">
        <v>166</v>
      </c>
      <c r="BE137" s="232">
        <f>IF(N137="základní",J137,0)</f>
        <v>0</v>
      </c>
      <c r="BF137" s="232">
        <f>IF(N137="snížená",J137,0)</f>
        <v>0</v>
      </c>
      <c r="BG137" s="232">
        <f>IF(N137="zákl. přenesená",J137,0)</f>
        <v>0</v>
      </c>
      <c r="BH137" s="232">
        <f>IF(N137="sníž. přenesená",J137,0)</f>
        <v>0</v>
      </c>
      <c r="BI137" s="232">
        <f>IF(N137="nulová",J137,0)</f>
        <v>0</v>
      </c>
      <c r="BJ137" s="23" t="s">
        <v>25</v>
      </c>
      <c r="BK137" s="232">
        <f>ROUND(I137*H137,2)</f>
        <v>0</v>
      </c>
      <c r="BL137" s="23" t="s">
        <v>173</v>
      </c>
      <c r="BM137" s="23" t="s">
        <v>661</v>
      </c>
    </row>
    <row r="138" spans="2:47" s="1" customFormat="1" ht="13.5">
      <c r="B138" s="46"/>
      <c r="C138" s="74"/>
      <c r="D138" s="233" t="s">
        <v>175</v>
      </c>
      <c r="E138" s="74"/>
      <c r="F138" s="234" t="s">
        <v>662</v>
      </c>
      <c r="G138" s="74"/>
      <c r="H138" s="74"/>
      <c r="I138" s="191"/>
      <c r="J138" s="74"/>
      <c r="K138" s="74"/>
      <c r="L138" s="72"/>
      <c r="M138" s="235"/>
      <c r="N138" s="47"/>
      <c r="O138" s="47"/>
      <c r="P138" s="47"/>
      <c r="Q138" s="47"/>
      <c r="R138" s="47"/>
      <c r="S138" s="47"/>
      <c r="T138" s="95"/>
      <c r="AT138" s="23" t="s">
        <v>175</v>
      </c>
      <c r="AU138" s="23" t="s">
        <v>95</v>
      </c>
    </row>
    <row r="139" spans="2:51" s="12" customFormat="1" ht="13.5">
      <c r="B139" s="261"/>
      <c r="C139" s="262"/>
      <c r="D139" s="233" t="s">
        <v>177</v>
      </c>
      <c r="E139" s="263" t="s">
        <v>84</v>
      </c>
      <c r="F139" s="264" t="s">
        <v>663</v>
      </c>
      <c r="G139" s="262"/>
      <c r="H139" s="263" t="s">
        <v>84</v>
      </c>
      <c r="I139" s="265"/>
      <c r="J139" s="262"/>
      <c r="K139" s="262"/>
      <c r="L139" s="266"/>
      <c r="M139" s="267"/>
      <c r="N139" s="268"/>
      <c r="O139" s="268"/>
      <c r="P139" s="268"/>
      <c r="Q139" s="268"/>
      <c r="R139" s="268"/>
      <c r="S139" s="268"/>
      <c r="T139" s="269"/>
      <c r="AT139" s="270" t="s">
        <v>177</v>
      </c>
      <c r="AU139" s="270" t="s">
        <v>95</v>
      </c>
      <c r="AV139" s="12" t="s">
        <v>25</v>
      </c>
      <c r="AW139" s="12" t="s">
        <v>48</v>
      </c>
      <c r="AX139" s="12" t="s">
        <v>86</v>
      </c>
      <c r="AY139" s="270" t="s">
        <v>166</v>
      </c>
    </row>
    <row r="140" spans="2:51" s="11" customFormat="1" ht="13.5">
      <c r="B140" s="236"/>
      <c r="C140" s="237"/>
      <c r="D140" s="233" t="s">
        <v>177</v>
      </c>
      <c r="E140" s="238" t="s">
        <v>84</v>
      </c>
      <c r="F140" s="239" t="s">
        <v>664</v>
      </c>
      <c r="G140" s="237"/>
      <c r="H140" s="240">
        <v>2.1</v>
      </c>
      <c r="I140" s="241"/>
      <c r="J140" s="237"/>
      <c r="K140" s="237"/>
      <c r="L140" s="242"/>
      <c r="M140" s="243"/>
      <c r="N140" s="244"/>
      <c r="O140" s="244"/>
      <c r="P140" s="244"/>
      <c r="Q140" s="244"/>
      <c r="R140" s="244"/>
      <c r="S140" s="244"/>
      <c r="T140" s="245"/>
      <c r="AT140" s="246" t="s">
        <v>177</v>
      </c>
      <c r="AU140" s="246" t="s">
        <v>95</v>
      </c>
      <c r="AV140" s="11" t="s">
        <v>95</v>
      </c>
      <c r="AW140" s="11" t="s">
        <v>48</v>
      </c>
      <c r="AX140" s="11" t="s">
        <v>25</v>
      </c>
      <c r="AY140" s="246" t="s">
        <v>166</v>
      </c>
    </row>
    <row r="141" spans="2:65" s="1" customFormat="1" ht="16.5" customHeight="1">
      <c r="B141" s="46"/>
      <c r="C141" s="221" t="s">
        <v>340</v>
      </c>
      <c r="D141" s="221" t="s">
        <v>168</v>
      </c>
      <c r="E141" s="222" t="s">
        <v>665</v>
      </c>
      <c r="F141" s="223" t="s">
        <v>666</v>
      </c>
      <c r="G141" s="224" t="s">
        <v>242</v>
      </c>
      <c r="H141" s="225">
        <v>4</v>
      </c>
      <c r="I141" s="226"/>
      <c r="J141" s="227">
        <f>ROUND(I141*H141,2)</f>
        <v>0</v>
      </c>
      <c r="K141" s="223" t="s">
        <v>84</v>
      </c>
      <c r="L141" s="72"/>
      <c r="M141" s="228" t="s">
        <v>84</v>
      </c>
      <c r="N141" s="229" t="s">
        <v>56</v>
      </c>
      <c r="O141" s="47"/>
      <c r="P141" s="230">
        <f>O141*H141</f>
        <v>0</v>
      </c>
      <c r="Q141" s="230">
        <v>0</v>
      </c>
      <c r="R141" s="230">
        <f>Q141*H141</f>
        <v>0</v>
      </c>
      <c r="S141" s="230">
        <v>0</v>
      </c>
      <c r="T141" s="231">
        <f>S141*H141</f>
        <v>0</v>
      </c>
      <c r="AR141" s="23" t="s">
        <v>173</v>
      </c>
      <c r="AT141" s="23" t="s">
        <v>168</v>
      </c>
      <c r="AU141" s="23" t="s">
        <v>95</v>
      </c>
      <c r="AY141" s="23" t="s">
        <v>166</v>
      </c>
      <c r="BE141" s="232">
        <f>IF(N141="základní",J141,0)</f>
        <v>0</v>
      </c>
      <c r="BF141" s="232">
        <f>IF(N141="snížená",J141,0)</f>
        <v>0</v>
      </c>
      <c r="BG141" s="232">
        <f>IF(N141="zákl. přenesená",J141,0)</f>
        <v>0</v>
      </c>
      <c r="BH141" s="232">
        <f>IF(N141="sníž. přenesená",J141,0)</f>
        <v>0</v>
      </c>
      <c r="BI141" s="232">
        <f>IF(N141="nulová",J141,0)</f>
        <v>0</v>
      </c>
      <c r="BJ141" s="23" t="s">
        <v>25</v>
      </c>
      <c r="BK141" s="232">
        <f>ROUND(I141*H141,2)</f>
        <v>0</v>
      </c>
      <c r="BL141" s="23" t="s">
        <v>173</v>
      </c>
      <c r="BM141" s="23" t="s">
        <v>667</v>
      </c>
    </row>
    <row r="142" spans="2:65" s="1" customFormat="1" ht="25.5" customHeight="1">
      <c r="B142" s="46"/>
      <c r="C142" s="221" t="s">
        <v>10</v>
      </c>
      <c r="D142" s="221" t="s">
        <v>168</v>
      </c>
      <c r="E142" s="222" t="s">
        <v>668</v>
      </c>
      <c r="F142" s="223" t="s">
        <v>669</v>
      </c>
      <c r="G142" s="224" t="s">
        <v>418</v>
      </c>
      <c r="H142" s="225">
        <v>38</v>
      </c>
      <c r="I142" s="226"/>
      <c r="J142" s="227">
        <f>ROUND(I142*H142,2)</f>
        <v>0</v>
      </c>
      <c r="K142" s="223" t="s">
        <v>172</v>
      </c>
      <c r="L142" s="72"/>
      <c r="M142" s="228" t="s">
        <v>84</v>
      </c>
      <c r="N142" s="229" t="s">
        <v>56</v>
      </c>
      <c r="O142" s="47"/>
      <c r="P142" s="230">
        <f>O142*H142</f>
        <v>0</v>
      </c>
      <c r="Q142" s="230">
        <v>0.61348</v>
      </c>
      <c r="R142" s="230">
        <f>Q142*H142</f>
        <v>23.312240000000003</v>
      </c>
      <c r="S142" s="230">
        <v>0</v>
      </c>
      <c r="T142" s="231">
        <f>S142*H142</f>
        <v>0</v>
      </c>
      <c r="AR142" s="23" t="s">
        <v>173</v>
      </c>
      <c r="AT142" s="23" t="s">
        <v>168</v>
      </c>
      <c r="AU142" s="23" t="s">
        <v>95</v>
      </c>
      <c r="AY142" s="23" t="s">
        <v>166</v>
      </c>
      <c r="BE142" s="232">
        <f>IF(N142="základní",J142,0)</f>
        <v>0</v>
      </c>
      <c r="BF142" s="232">
        <f>IF(N142="snížená",J142,0)</f>
        <v>0</v>
      </c>
      <c r="BG142" s="232">
        <f>IF(N142="zákl. přenesená",J142,0)</f>
        <v>0</v>
      </c>
      <c r="BH142" s="232">
        <f>IF(N142="sníž. přenesená",J142,0)</f>
        <v>0</v>
      </c>
      <c r="BI142" s="232">
        <f>IF(N142="nulová",J142,0)</f>
        <v>0</v>
      </c>
      <c r="BJ142" s="23" t="s">
        <v>25</v>
      </c>
      <c r="BK142" s="232">
        <f>ROUND(I142*H142,2)</f>
        <v>0</v>
      </c>
      <c r="BL142" s="23" t="s">
        <v>173</v>
      </c>
      <c r="BM142" s="23" t="s">
        <v>670</v>
      </c>
    </row>
    <row r="143" spans="2:47" s="1" customFormat="1" ht="13.5">
      <c r="B143" s="46"/>
      <c r="C143" s="74"/>
      <c r="D143" s="233" t="s">
        <v>175</v>
      </c>
      <c r="E143" s="74"/>
      <c r="F143" s="234" t="s">
        <v>671</v>
      </c>
      <c r="G143" s="74"/>
      <c r="H143" s="74"/>
      <c r="I143" s="191"/>
      <c r="J143" s="74"/>
      <c r="K143" s="74"/>
      <c r="L143" s="72"/>
      <c r="M143" s="235"/>
      <c r="N143" s="47"/>
      <c r="O143" s="47"/>
      <c r="P143" s="47"/>
      <c r="Q143" s="47"/>
      <c r="R143" s="47"/>
      <c r="S143" s="47"/>
      <c r="T143" s="95"/>
      <c r="AT143" s="23" t="s">
        <v>175</v>
      </c>
      <c r="AU143" s="23" t="s">
        <v>95</v>
      </c>
    </row>
    <row r="144" spans="2:51" s="11" customFormat="1" ht="13.5">
      <c r="B144" s="236"/>
      <c r="C144" s="237"/>
      <c r="D144" s="233" t="s">
        <v>177</v>
      </c>
      <c r="E144" s="238" t="s">
        <v>84</v>
      </c>
      <c r="F144" s="239" t="s">
        <v>672</v>
      </c>
      <c r="G144" s="237"/>
      <c r="H144" s="240">
        <v>38</v>
      </c>
      <c r="I144" s="241"/>
      <c r="J144" s="237"/>
      <c r="K144" s="237"/>
      <c r="L144" s="242"/>
      <c r="M144" s="243"/>
      <c r="N144" s="244"/>
      <c r="O144" s="244"/>
      <c r="P144" s="244"/>
      <c r="Q144" s="244"/>
      <c r="R144" s="244"/>
      <c r="S144" s="244"/>
      <c r="T144" s="245"/>
      <c r="AT144" s="246" t="s">
        <v>177</v>
      </c>
      <c r="AU144" s="246" t="s">
        <v>95</v>
      </c>
      <c r="AV144" s="11" t="s">
        <v>95</v>
      </c>
      <c r="AW144" s="11" t="s">
        <v>48</v>
      </c>
      <c r="AX144" s="11" t="s">
        <v>25</v>
      </c>
      <c r="AY144" s="246" t="s">
        <v>166</v>
      </c>
    </row>
    <row r="145" spans="2:65" s="1" customFormat="1" ht="16.5" customHeight="1">
      <c r="B145" s="46"/>
      <c r="C145" s="247" t="s">
        <v>350</v>
      </c>
      <c r="D145" s="247" t="s">
        <v>197</v>
      </c>
      <c r="E145" s="248" t="s">
        <v>673</v>
      </c>
      <c r="F145" s="249" t="s">
        <v>674</v>
      </c>
      <c r="G145" s="250" t="s">
        <v>242</v>
      </c>
      <c r="H145" s="251">
        <v>38</v>
      </c>
      <c r="I145" s="252"/>
      <c r="J145" s="253">
        <f>ROUND(I145*H145,2)</f>
        <v>0</v>
      </c>
      <c r="K145" s="249" t="s">
        <v>172</v>
      </c>
      <c r="L145" s="254"/>
      <c r="M145" s="255" t="s">
        <v>84</v>
      </c>
      <c r="N145" s="256" t="s">
        <v>56</v>
      </c>
      <c r="O145" s="47"/>
      <c r="P145" s="230">
        <f>O145*H145</f>
        <v>0</v>
      </c>
      <c r="Q145" s="230">
        <v>0.32</v>
      </c>
      <c r="R145" s="230">
        <f>Q145*H145</f>
        <v>12.16</v>
      </c>
      <c r="S145" s="230">
        <v>0</v>
      </c>
      <c r="T145" s="231">
        <f>S145*H145</f>
        <v>0</v>
      </c>
      <c r="AR145" s="23" t="s">
        <v>200</v>
      </c>
      <c r="AT145" s="23" t="s">
        <v>197</v>
      </c>
      <c r="AU145" s="23" t="s">
        <v>95</v>
      </c>
      <c r="AY145" s="23" t="s">
        <v>166</v>
      </c>
      <c r="BE145" s="232">
        <f>IF(N145="základní",J145,0)</f>
        <v>0</v>
      </c>
      <c r="BF145" s="232">
        <f>IF(N145="snížená",J145,0)</f>
        <v>0</v>
      </c>
      <c r="BG145" s="232">
        <f>IF(N145="zákl. přenesená",J145,0)</f>
        <v>0</v>
      </c>
      <c r="BH145" s="232">
        <f>IF(N145="sníž. přenesená",J145,0)</f>
        <v>0</v>
      </c>
      <c r="BI145" s="232">
        <f>IF(N145="nulová",J145,0)</f>
        <v>0</v>
      </c>
      <c r="BJ145" s="23" t="s">
        <v>25</v>
      </c>
      <c r="BK145" s="232">
        <f>ROUND(I145*H145,2)</f>
        <v>0</v>
      </c>
      <c r="BL145" s="23" t="s">
        <v>173</v>
      </c>
      <c r="BM145" s="23" t="s">
        <v>675</v>
      </c>
    </row>
    <row r="146" spans="2:65" s="1" customFormat="1" ht="38.25" customHeight="1">
      <c r="B146" s="46"/>
      <c r="C146" s="221" t="s">
        <v>356</v>
      </c>
      <c r="D146" s="221" t="s">
        <v>168</v>
      </c>
      <c r="E146" s="222" t="s">
        <v>676</v>
      </c>
      <c r="F146" s="223" t="s">
        <v>677</v>
      </c>
      <c r="G146" s="224" t="s">
        <v>418</v>
      </c>
      <c r="H146" s="225">
        <v>38</v>
      </c>
      <c r="I146" s="226"/>
      <c r="J146" s="227">
        <f>ROUND(I146*H146,2)</f>
        <v>0</v>
      </c>
      <c r="K146" s="223" t="s">
        <v>172</v>
      </c>
      <c r="L146" s="72"/>
      <c r="M146" s="228" t="s">
        <v>84</v>
      </c>
      <c r="N146" s="229" t="s">
        <v>56</v>
      </c>
      <c r="O146" s="47"/>
      <c r="P146" s="230">
        <f>O146*H146</f>
        <v>0</v>
      </c>
      <c r="Q146" s="230">
        <v>0</v>
      </c>
      <c r="R146" s="230">
        <f>Q146*H146</f>
        <v>0</v>
      </c>
      <c r="S146" s="230">
        <v>0.98</v>
      </c>
      <c r="T146" s="231">
        <f>S146*H146</f>
        <v>37.24</v>
      </c>
      <c r="AR146" s="23" t="s">
        <v>173</v>
      </c>
      <c r="AT146" s="23" t="s">
        <v>168</v>
      </c>
      <c r="AU146" s="23" t="s">
        <v>95</v>
      </c>
      <c r="AY146" s="23" t="s">
        <v>166</v>
      </c>
      <c r="BE146" s="232">
        <f>IF(N146="základní",J146,0)</f>
        <v>0</v>
      </c>
      <c r="BF146" s="232">
        <f>IF(N146="snížená",J146,0)</f>
        <v>0</v>
      </c>
      <c r="BG146" s="232">
        <f>IF(N146="zákl. přenesená",J146,0)</f>
        <v>0</v>
      </c>
      <c r="BH146" s="232">
        <f>IF(N146="sníž. přenesená",J146,0)</f>
        <v>0</v>
      </c>
      <c r="BI146" s="232">
        <f>IF(N146="nulová",J146,0)</f>
        <v>0</v>
      </c>
      <c r="BJ146" s="23" t="s">
        <v>25</v>
      </c>
      <c r="BK146" s="232">
        <f>ROUND(I146*H146,2)</f>
        <v>0</v>
      </c>
      <c r="BL146" s="23" t="s">
        <v>173</v>
      </c>
      <c r="BM146" s="23" t="s">
        <v>678</v>
      </c>
    </row>
    <row r="147" spans="2:47" s="1" customFormat="1" ht="13.5">
      <c r="B147" s="46"/>
      <c r="C147" s="74"/>
      <c r="D147" s="233" t="s">
        <v>175</v>
      </c>
      <c r="E147" s="74"/>
      <c r="F147" s="234" t="s">
        <v>679</v>
      </c>
      <c r="G147" s="74"/>
      <c r="H147" s="74"/>
      <c r="I147" s="191"/>
      <c r="J147" s="74"/>
      <c r="K147" s="74"/>
      <c r="L147" s="72"/>
      <c r="M147" s="235"/>
      <c r="N147" s="47"/>
      <c r="O147" s="47"/>
      <c r="P147" s="47"/>
      <c r="Q147" s="47"/>
      <c r="R147" s="47"/>
      <c r="S147" s="47"/>
      <c r="T147" s="95"/>
      <c r="AT147" s="23" t="s">
        <v>175</v>
      </c>
      <c r="AU147" s="23" t="s">
        <v>95</v>
      </c>
    </row>
    <row r="148" spans="2:51" s="11" customFormat="1" ht="13.5">
      <c r="B148" s="236"/>
      <c r="C148" s="237"/>
      <c r="D148" s="233" t="s">
        <v>177</v>
      </c>
      <c r="E148" s="238" t="s">
        <v>84</v>
      </c>
      <c r="F148" s="239" t="s">
        <v>680</v>
      </c>
      <c r="G148" s="237"/>
      <c r="H148" s="240">
        <v>38</v>
      </c>
      <c r="I148" s="241"/>
      <c r="J148" s="237"/>
      <c r="K148" s="237"/>
      <c r="L148" s="242"/>
      <c r="M148" s="243"/>
      <c r="N148" s="244"/>
      <c r="O148" s="244"/>
      <c r="P148" s="244"/>
      <c r="Q148" s="244"/>
      <c r="R148" s="244"/>
      <c r="S148" s="244"/>
      <c r="T148" s="245"/>
      <c r="AT148" s="246" t="s">
        <v>177</v>
      </c>
      <c r="AU148" s="246" t="s">
        <v>95</v>
      </c>
      <c r="AV148" s="11" t="s">
        <v>95</v>
      </c>
      <c r="AW148" s="11" t="s">
        <v>48</v>
      </c>
      <c r="AX148" s="11" t="s">
        <v>25</v>
      </c>
      <c r="AY148" s="246" t="s">
        <v>166</v>
      </c>
    </row>
    <row r="149" spans="2:65" s="1" customFormat="1" ht="16.5" customHeight="1">
      <c r="B149" s="46"/>
      <c r="C149" s="221" t="s">
        <v>415</v>
      </c>
      <c r="D149" s="221" t="s">
        <v>168</v>
      </c>
      <c r="E149" s="222" t="s">
        <v>681</v>
      </c>
      <c r="F149" s="223" t="s">
        <v>682</v>
      </c>
      <c r="G149" s="224" t="s">
        <v>289</v>
      </c>
      <c r="H149" s="225">
        <v>0.8</v>
      </c>
      <c r="I149" s="226"/>
      <c r="J149" s="227">
        <f>ROUND(I149*H149,2)</f>
        <v>0</v>
      </c>
      <c r="K149" s="223" t="s">
        <v>172</v>
      </c>
      <c r="L149" s="72"/>
      <c r="M149" s="228" t="s">
        <v>84</v>
      </c>
      <c r="N149" s="229" t="s">
        <v>56</v>
      </c>
      <c r="O149" s="47"/>
      <c r="P149" s="230">
        <f>O149*H149</f>
        <v>0</v>
      </c>
      <c r="Q149" s="230">
        <v>0</v>
      </c>
      <c r="R149" s="230">
        <f>Q149*H149</f>
        <v>0</v>
      </c>
      <c r="S149" s="230">
        <v>2.4</v>
      </c>
      <c r="T149" s="231">
        <f>S149*H149</f>
        <v>1.92</v>
      </c>
      <c r="AR149" s="23" t="s">
        <v>173</v>
      </c>
      <c r="AT149" s="23" t="s">
        <v>168</v>
      </c>
      <c r="AU149" s="23" t="s">
        <v>95</v>
      </c>
      <c r="AY149" s="23" t="s">
        <v>166</v>
      </c>
      <c r="BE149" s="232">
        <f>IF(N149="základní",J149,0)</f>
        <v>0</v>
      </c>
      <c r="BF149" s="232">
        <f>IF(N149="snížená",J149,0)</f>
        <v>0</v>
      </c>
      <c r="BG149" s="232">
        <f>IF(N149="zákl. přenesená",J149,0)</f>
        <v>0</v>
      </c>
      <c r="BH149" s="232">
        <f>IF(N149="sníž. přenesená",J149,0)</f>
        <v>0</v>
      </c>
      <c r="BI149" s="232">
        <f>IF(N149="nulová",J149,0)</f>
        <v>0</v>
      </c>
      <c r="BJ149" s="23" t="s">
        <v>25</v>
      </c>
      <c r="BK149" s="232">
        <f>ROUND(I149*H149,2)</f>
        <v>0</v>
      </c>
      <c r="BL149" s="23" t="s">
        <v>173</v>
      </c>
      <c r="BM149" s="23" t="s">
        <v>683</v>
      </c>
    </row>
    <row r="150" spans="2:51" s="11" customFormat="1" ht="13.5">
      <c r="B150" s="236"/>
      <c r="C150" s="237"/>
      <c r="D150" s="233" t="s">
        <v>177</v>
      </c>
      <c r="E150" s="238" t="s">
        <v>84</v>
      </c>
      <c r="F150" s="239" t="s">
        <v>684</v>
      </c>
      <c r="G150" s="237"/>
      <c r="H150" s="240">
        <v>0.8</v>
      </c>
      <c r="I150" s="241"/>
      <c r="J150" s="237"/>
      <c r="K150" s="237"/>
      <c r="L150" s="242"/>
      <c r="M150" s="243"/>
      <c r="N150" s="244"/>
      <c r="O150" s="244"/>
      <c r="P150" s="244"/>
      <c r="Q150" s="244"/>
      <c r="R150" s="244"/>
      <c r="S150" s="244"/>
      <c r="T150" s="245"/>
      <c r="AT150" s="246" t="s">
        <v>177</v>
      </c>
      <c r="AU150" s="246" t="s">
        <v>95</v>
      </c>
      <c r="AV150" s="11" t="s">
        <v>95</v>
      </c>
      <c r="AW150" s="11" t="s">
        <v>48</v>
      </c>
      <c r="AX150" s="11" t="s">
        <v>25</v>
      </c>
      <c r="AY150" s="246" t="s">
        <v>166</v>
      </c>
    </row>
    <row r="151" spans="2:65" s="1" customFormat="1" ht="25.5" customHeight="1">
      <c r="B151" s="46"/>
      <c r="C151" s="221" t="s">
        <v>441</v>
      </c>
      <c r="D151" s="221" t="s">
        <v>168</v>
      </c>
      <c r="E151" s="222" t="s">
        <v>685</v>
      </c>
      <c r="F151" s="223" t="s">
        <v>686</v>
      </c>
      <c r="G151" s="224" t="s">
        <v>242</v>
      </c>
      <c r="H151" s="225">
        <v>1</v>
      </c>
      <c r="I151" s="226"/>
      <c r="J151" s="227">
        <f>ROUND(I151*H151,2)</f>
        <v>0</v>
      </c>
      <c r="K151" s="223" t="s">
        <v>84</v>
      </c>
      <c r="L151" s="72"/>
      <c r="M151" s="228" t="s">
        <v>84</v>
      </c>
      <c r="N151" s="229" t="s">
        <v>56</v>
      </c>
      <c r="O151" s="47"/>
      <c r="P151" s="230">
        <f>O151*H151</f>
        <v>0</v>
      </c>
      <c r="Q151" s="230">
        <v>0</v>
      </c>
      <c r="R151" s="230">
        <f>Q151*H151</f>
        <v>0</v>
      </c>
      <c r="S151" s="230">
        <v>0</v>
      </c>
      <c r="T151" s="231">
        <f>S151*H151</f>
        <v>0</v>
      </c>
      <c r="AR151" s="23" t="s">
        <v>173</v>
      </c>
      <c r="AT151" s="23" t="s">
        <v>168</v>
      </c>
      <c r="AU151" s="23" t="s">
        <v>95</v>
      </c>
      <c r="AY151" s="23" t="s">
        <v>166</v>
      </c>
      <c r="BE151" s="232">
        <f>IF(N151="základní",J151,0)</f>
        <v>0</v>
      </c>
      <c r="BF151" s="232">
        <f>IF(N151="snížená",J151,0)</f>
        <v>0</v>
      </c>
      <c r="BG151" s="232">
        <f>IF(N151="zákl. přenesená",J151,0)</f>
        <v>0</v>
      </c>
      <c r="BH151" s="232">
        <f>IF(N151="sníž. přenesená",J151,0)</f>
        <v>0</v>
      </c>
      <c r="BI151" s="232">
        <f>IF(N151="nulová",J151,0)</f>
        <v>0</v>
      </c>
      <c r="BJ151" s="23" t="s">
        <v>25</v>
      </c>
      <c r="BK151" s="232">
        <f>ROUND(I151*H151,2)</f>
        <v>0</v>
      </c>
      <c r="BL151" s="23" t="s">
        <v>173</v>
      </c>
      <c r="BM151" s="23" t="s">
        <v>687</v>
      </c>
    </row>
    <row r="152" spans="2:63" s="10" customFormat="1" ht="29.85" customHeight="1">
      <c r="B152" s="205"/>
      <c r="C152" s="206"/>
      <c r="D152" s="207" t="s">
        <v>85</v>
      </c>
      <c r="E152" s="219" t="s">
        <v>204</v>
      </c>
      <c r="F152" s="219" t="s">
        <v>205</v>
      </c>
      <c r="G152" s="206"/>
      <c r="H152" s="206"/>
      <c r="I152" s="209"/>
      <c r="J152" s="220">
        <f>BK152</f>
        <v>0</v>
      </c>
      <c r="K152" s="206"/>
      <c r="L152" s="211"/>
      <c r="M152" s="212"/>
      <c r="N152" s="213"/>
      <c r="O152" s="213"/>
      <c r="P152" s="214">
        <f>SUM(P153:P159)</f>
        <v>0</v>
      </c>
      <c r="Q152" s="213"/>
      <c r="R152" s="214">
        <f>SUM(R153:R159)</f>
        <v>0</v>
      </c>
      <c r="S152" s="213"/>
      <c r="T152" s="215">
        <f>SUM(T153:T159)</f>
        <v>0</v>
      </c>
      <c r="AR152" s="216" t="s">
        <v>25</v>
      </c>
      <c r="AT152" s="217" t="s">
        <v>85</v>
      </c>
      <c r="AU152" s="217" t="s">
        <v>25</v>
      </c>
      <c r="AY152" s="216" t="s">
        <v>166</v>
      </c>
      <c r="BK152" s="218">
        <f>SUM(BK153:BK159)</f>
        <v>0</v>
      </c>
    </row>
    <row r="153" spans="2:65" s="1" customFormat="1" ht="25.5" customHeight="1">
      <c r="B153" s="46"/>
      <c r="C153" s="221" t="s">
        <v>362</v>
      </c>
      <c r="D153" s="221" t="s">
        <v>168</v>
      </c>
      <c r="E153" s="222" t="s">
        <v>688</v>
      </c>
      <c r="F153" s="223" t="s">
        <v>689</v>
      </c>
      <c r="G153" s="224" t="s">
        <v>209</v>
      </c>
      <c r="H153" s="225">
        <v>39.16</v>
      </c>
      <c r="I153" s="226"/>
      <c r="J153" s="227">
        <f>ROUND(I153*H153,2)</f>
        <v>0</v>
      </c>
      <c r="K153" s="223" t="s">
        <v>172</v>
      </c>
      <c r="L153" s="72"/>
      <c r="M153" s="228" t="s">
        <v>84</v>
      </c>
      <c r="N153" s="229" t="s">
        <v>56</v>
      </c>
      <c r="O153" s="47"/>
      <c r="P153" s="230">
        <f>O153*H153</f>
        <v>0</v>
      </c>
      <c r="Q153" s="230">
        <v>0</v>
      </c>
      <c r="R153" s="230">
        <f>Q153*H153</f>
        <v>0</v>
      </c>
      <c r="S153" s="230">
        <v>0</v>
      </c>
      <c r="T153" s="231">
        <f>S153*H153</f>
        <v>0</v>
      </c>
      <c r="AR153" s="23" t="s">
        <v>173</v>
      </c>
      <c r="AT153" s="23" t="s">
        <v>168</v>
      </c>
      <c r="AU153" s="23" t="s">
        <v>95</v>
      </c>
      <c r="AY153" s="23" t="s">
        <v>166</v>
      </c>
      <c r="BE153" s="232">
        <f>IF(N153="základní",J153,0)</f>
        <v>0</v>
      </c>
      <c r="BF153" s="232">
        <f>IF(N153="snížená",J153,0)</f>
        <v>0</v>
      </c>
      <c r="BG153" s="232">
        <f>IF(N153="zákl. přenesená",J153,0)</f>
        <v>0</v>
      </c>
      <c r="BH153" s="232">
        <f>IF(N153="sníž. přenesená",J153,0)</f>
        <v>0</v>
      </c>
      <c r="BI153" s="232">
        <f>IF(N153="nulová",J153,0)</f>
        <v>0</v>
      </c>
      <c r="BJ153" s="23" t="s">
        <v>25</v>
      </c>
      <c r="BK153" s="232">
        <f>ROUND(I153*H153,2)</f>
        <v>0</v>
      </c>
      <c r="BL153" s="23" t="s">
        <v>173</v>
      </c>
      <c r="BM153" s="23" t="s">
        <v>690</v>
      </c>
    </row>
    <row r="154" spans="2:47" s="1" customFormat="1" ht="13.5">
      <c r="B154" s="46"/>
      <c r="C154" s="74"/>
      <c r="D154" s="233" t="s">
        <v>175</v>
      </c>
      <c r="E154" s="74"/>
      <c r="F154" s="234" t="s">
        <v>691</v>
      </c>
      <c r="G154" s="74"/>
      <c r="H154" s="74"/>
      <c r="I154" s="191"/>
      <c r="J154" s="74"/>
      <c r="K154" s="74"/>
      <c r="L154" s="72"/>
      <c r="M154" s="235"/>
      <c r="N154" s="47"/>
      <c r="O154" s="47"/>
      <c r="P154" s="47"/>
      <c r="Q154" s="47"/>
      <c r="R154" s="47"/>
      <c r="S154" s="47"/>
      <c r="T154" s="95"/>
      <c r="AT154" s="23" t="s">
        <v>175</v>
      </c>
      <c r="AU154" s="23" t="s">
        <v>95</v>
      </c>
    </row>
    <row r="155" spans="2:65" s="1" customFormat="1" ht="25.5" customHeight="1">
      <c r="B155" s="46"/>
      <c r="C155" s="221" t="s">
        <v>368</v>
      </c>
      <c r="D155" s="221" t="s">
        <v>168</v>
      </c>
      <c r="E155" s="222" t="s">
        <v>692</v>
      </c>
      <c r="F155" s="223" t="s">
        <v>693</v>
      </c>
      <c r="G155" s="224" t="s">
        <v>209</v>
      </c>
      <c r="H155" s="225">
        <v>893.76</v>
      </c>
      <c r="I155" s="226"/>
      <c r="J155" s="227">
        <f>ROUND(I155*H155,2)</f>
        <v>0</v>
      </c>
      <c r="K155" s="223" t="s">
        <v>172</v>
      </c>
      <c r="L155" s="72"/>
      <c r="M155" s="228" t="s">
        <v>84</v>
      </c>
      <c r="N155" s="229" t="s">
        <v>56</v>
      </c>
      <c r="O155" s="47"/>
      <c r="P155" s="230">
        <f>O155*H155</f>
        <v>0</v>
      </c>
      <c r="Q155" s="230">
        <v>0</v>
      </c>
      <c r="R155" s="230">
        <f>Q155*H155</f>
        <v>0</v>
      </c>
      <c r="S155" s="230">
        <v>0</v>
      </c>
      <c r="T155" s="231">
        <f>S155*H155</f>
        <v>0</v>
      </c>
      <c r="AR155" s="23" t="s">
        <v>173</v>
      </c>
      <c r="AT155" s="23" t="s">
        <v>168</v>
      </c>
      <c r="AU155" s="23" t="s">
        <v>95</v>
      </c>
      <c r="AY155" s="23" t="s">
        <v>166</v>
      </c>
      <c r="BE155" s="232">
        <f>IF(N155="základní",J155,0)</f>
        <v>0</v>
      </c>
      <c r="BF155" s="232">
        <f>IF(N155="snížená",J155,0)</f>
        <v>0</v>
      </c>
      <c r="BG155" s="232">
        <f>IF(N155="zákl. přenesená",J155,0)</f>
        <v>0</v>
      </c>
      <c r="BH155" s="232">
        <f>IF(N155="sníž. přenesená",J155,0)</f>
        <v>0</v>
      </c>
      <c r="BI155" s="232">
        <f>IF(N155="nulová",J155,0)</f>
        <v>0</v>
      </c>
      <c r="BJ155" s="23" t="s">
        <v>25</v>
      </c>
      <c r="BK155" s="232">
        <f>ROUND(I155*H155,2)</f>
        <v>0</v>
      </c>
      <c r="BL155" s="23" t="s">
        <v>173</v>
      </c>
      <c r="BM155" s="23" t="s">
        <v>694</v>
      </c>
    </row>
    <row r="156" spans="2:47" s="1" customFormat="1" ht="13.5">
      <c r="B156" s="46"/>
      <c r="C156" s="74"/>
      <c r="D156" s="233" t="s">
        <v>175</v>
      </c>
      <c r="E156" s="74"/>
      <c r="F156" s="234" t="s">
        <v>691</v>
      </c>
      <c r="G156" s="74"/>
      <c r="H156" s="74"/>
      <c r="I156" s="191"/>
      <c r="J156" s="74"/>
      <c r="K156" s="74"/>
      <c r="L156" s="72"/>
      <c r="M156" s="235"/>
      <c r="N156" s="47"/>
      <c r="O156" s="47"/>
      <c r="P156" s="47"/>
      <c r="Q156" s="47"/>
      <c r="R156" s="47"/>
      <c r="S156" s="47"/>
      <c r="T156" s="95"/>
      <c r="AT156" s="23" t="s">
        <v>175</v>
      </c>
      <c r="AU156" s="23" t="s">
        <v>95</v>
      </c>
    </row>
    <row r="157" spans="2:51" s="11" customFormat="1" ht="13.5">
      <c r="B157" s="236"/>
      <c r="C157" s="237"/>
      <c r="D157" s="233" t="s">
        <v>177</v>
      </c>
      <c r="E157" s="238" t="s">
        <v>84</v>
      </c>
      <c r="F157" s="239" t="s">
        <v>695</v>
      </c>
      <c r="G157" s="237"/>
      <c r="H157" s="240">
        <v>893.76</v>
      </c>
      <c r="I157" s="241"/>
      <c r="J157" s="237"/>
      <c r="K157" s="237"/>
      <c r="L157" s="242"/>
      <c r="M157" s="243"/>
      <c r="N157" s="244"/>
      <c r="O157" s="244"/>
      <c r="P157" s="244"/>
      <c r="Q157" s="244"/>
      <c r="R157" s="244"/>
      <c r="S157" s="244"/>
      <c r="T157" s="245"/>
      <c r="AT157" s="246" t="s">
        <v>177</v>
      </c>
      <c r="AU157" s="246" t="s">
        <v>95</v>
      </c>
      <c r="AV157" s="11" t="s">
        <v>95</v>
      </c>
      <c r="AW157" s="11" t="s">
        <v>48</v>
      </c>
      <c r="AX157" s="11" t="s">
        <v>25</v>
      </c>
      <c r="AY157" s="246" t="s">
        <v>166</v>
      </c>
    </row>
    <row r="158" spans="2:65" s="1" customFormat="1" ht="25.5" customHeight="1">
      <c r="B158" s="46"/>
      <c r="C158" s="221" t="s">
        <v>373</v>
      </c>
      <c r="D158" s="221" t="s">
        <v>168</v>
      </c>
      <c r="E158" s="222" t="s">
        <v>696</v>
      </c>
      <c r="F158" s="223" t="s">
        <v>697</v>
      </c>
      <c r="G158" s="224" t="s">
        <v>209</v>
      </c>
      <c r="H158" s="225">
        <v>39.16</v>
      </c>
      <c r="I158" s="226"/>
      <c r="J158" s="227">
        <f>ROUND(I158*H158,2)</f>
        <v>0</v>
      </c>
      <c r="K158" s="223" t="s">
        <v>172</v>
      </c>
      <c r="L158" s="72"/>
      <c r="M158" s="228" t="s">
        <v>84</v>
      </c>
      <c r="N158" s="229" t="s">
        <v>56</v>
      </c>
      <c r="O158" s="47"/>
      <c r="P158" s="230">
        <f>O158*H158</f>
        <v>0</v>
      </c>
      <c r="Q158" s="230">
        <v>0</v>
      </c>
      <c r="R158" s="230">
        <f>Q158*H158</f>
        <v>0</v>
      </c>
      <c r="S158" s="230">
        <v>0</v>
      </c>
      <c r="T158" s="231">
        <f>S158*H158</f>
        <v>0</v>
      </c>
      <c r="AR158" s="23" t="s">
        <v>173</v>
      </c>
      <c r="AT158" s="23" t="s">
        <v>168</v>
      </c>
      <c r="AU158" s="23" t="s">
        <v>95</v>
      </c>
      <c r="AY158" s="23" t="s">
        <v>166</v>
      </c>
      <c r="BE158" s="232">
        <f>IF(N158="základní",J158,0)</f>
        <v>0</v>
      </c>
      <c r="BF158" s="232">
        <f>IF(N158="snížená",J158,0)</f>
        <v>0</v>
      </c>
      <c r="BG158" s="232">
        <f>IF(N158="zákl. přenesená",J158,0)</f>
        <v>0</v>
      </c>
      <c r="BH158" s="232">
        <f>IF(N158="sníž. přenesená",J158,0)</f>
        <v>0</v>
      </c>
      <c r="BI158" s="232">
        <f>IF(N158="nulová",J158,0)</f>
        <v>0</v>
      </c>
      <c r="BJ158" s="23" t="s">
        <v>25</v>
      </c>
      <c r="BK158" s="232">
        <f>ROUND(I158*H158,2)</f>
        <v>0</v>
      </c>
      <c r="BL158" s="23" t="s">
        <v>173</v>
      </c>
      <c r="BM158" s="23" t="s">
        <v>698</v>
      </c>
    </row>
    <row r="159" spans="2:47" s="1" customFormat="1" ht="13.5">
      <c r="B159" s="46"/>
      <c r="C159" s="74"/>
      <c r="D159" s="233" t="s">
        <v>175</v>
      </c>
      <c r="E159" s="74"/>
      <c r="F159" s="234" t="s">
        <v>699</v>
      </c>
      <c r="G159" s="74"/>
      <c r="H159" s="74"/>
      <c r="I159" s="191"/>
      <c r="J159" s="74"/>
      <c r="K159" s="74"/>
      <c r="L159" s="72"/>
      <c r="M159" s="235"/>
      <c r="N159" s="47"/>
      <c r="O159" s="47"/>
      <c r="P159" s="47"/>
      <c r="Q159" s="47"/>
      <c r="R159" s="47"/>
      <c r="S159" s="47"/>
      <c r="T159" s="95"/>
      <c r="AT159" s="23" t="s">
        <v>175</v>
      </c>
      <c r="AU159" s="23" t="s">
        <v>95</v>
      </c>
    </row>
    <row r="160" spans="2:63" s="10" customFormat="1" ht="29.85" customHeight="1">
      <c r="B160" s="205"/>
      <c r="C160" s="206"/>
      <c r="D160" s="207" t="s">
        <v>85</v>
      </c>
      <c r="E160" s="219" t="s">
        <v>233</v>
      </c>
      <c r="F160" s="219" t="s">
        <v>234</v>
      </c>
      <c r="G160" s="206"/>
      <c r="H160" s="206"/>
      <c r="I160" s="209"/>
      <c r="J160" s="220">
        <f>BK160</f>
        <v>0</v>
      </c>
      <c r="K160" s="206"/>
      <c r="L160" s="211"/>
      <c r="M160" s="212"/>
      <c r="N160" s="213"/>
      <c r="O160" s="213"/>
      <c r="P160" s="214">
        <f>SUM(P161:P162)</f>
        <v>0</v>
      </c>
      <c r="Q160" s="213"/>
      <c r="R160" s="214">
        <f>SUM(R161:R162)</f>
        <v>0</v>
      </c>
      <c r="S160" s="213"/>
      <c r="T160" s="215">
        <f>SUM(T161:T162)</f>
        <v>0</v>
      </c>
      <c r="AR160" s="216" t="s">
        <v>25</v>
      </c>
      <c r="AT160" s="217" t="s">
        <v>85</v>
      </c>
      <c r="AU160" s="217" t="s">
        <v>25</v>
      </c>
      <c r="AY160" s="216" t="s">
        <v>166</v>
      </c>
      <c r="BK160" s="218">
        <f>SUM(BK161:BK162)</f>
        <v>0</v>
      </c>
    </row>
    <row r="161" spans="2:65" s="1" customFormat="1" ht="25.5" customHeight="1">
      <c r="B161" s="46"/>
      <c r="C161" s="221" t="s">
        <v>9</v>
      </c>
      <c r="D161" s="221" t="s">
        <v>168</v>
      </c>
      <c r="E161" s="222" t="s">
        <v>588</v>
      </c>
      <c r="F161" s="223" t="s">
        <v>589</v>
      </c>
      <c r="G161" s="224" t="s">
        <v>209</v>
      </c>
      <c r="H161" s="225">
        <v>44.161</v>
      </c>
      <c r="I161" s="226"/>
      <c r="J161" s="227">
        <f>ROUND(I161*H161,2)</f>
        <v>0</v>
      </c>
      <c r="K161" s="223" t="s">
        <v>172</v>
      </c>
      <c r="L161" s="72"/>
      <c r="M161" s="228" t="s">
        <v>84</v>
      </c>
      <c r="N161" s="229" t="s">
        <v>56</v>
      </c>
      <c r="O161" s="47"/>
      <c r="P161" s="230">
        <f>O161*H161</f>
        <v>0</v>
      </c>
      <c r="Q161" s="230">
        <v>0</v>
      </c>
      <c r="R161" s="230">
        <f>Q161*H161</f>
        <v>0</v>
      </c>
      <c r="S161" s="230">
        <v>0</v>
      </c>
      <c r="T161" s="231">
        <f>S161*H161</f>
        <v>0</v>
      </c>
      <c r="AR161" s="23" t="s">
        <v>173</v>
      </c>
      <c r="AT161" s="23" t="s">
        <v>168</v>
      </c>
      <c r="AU161" s="23" t="s">
        <v>95</v>
      </c>
      <c r="AY161" s="23" t="s">
        <v>166</v>
      </c>
      <c r="BE161" s="232">
        <f>IF(N161="základní",J161,0)</f>
        <v>0</v>
      </c>
      <c r="BF161" s="232">
        <f>IF(N161="snížená",J161,0)</f>
        <v>0</v>
      </c>
      <c r="BG161" s="232">
        <f>IF(N161="zákl. přenesená",J161,0)</f>
        <v>0</v>
      </c>
      <c r="BH161" s="232">
        <f>IF(N161="sníž. přenesená",J161,0)</f>
        <v>0</v>
      </c>
      <c r="BI161" s="232">
        <f>IF(N161="nulová",J161,0)</f>
        <v>0</v>
      </c>
      <c r="BJ161" s="23" t="s">
        <v>25</v>
      </c>
      <c r="BK161" s="232">
        <f>ROUND(I161*H161,2)</f>
        <v>0</v>
      </c>
      <c r="BL161" s="23" t="s">
        <v>173</v>
      </c>
      <c r="BM161" s="23" t="s">
        <v>700</v>
      </c>
    </row>
    <row r="162" spans="2:47" s="1" customFormat="1" ht="13.5">
      <c r="B162" s="46"/>
      <c r="C162" s="74"/>
      <c r="D162" s="233" t="s">
        <v>175</v>
      </c>
      <c r="E162" s="74"/>
      <c r="F162" s="234" t="s">
        <v>591</v>
      </c>
      <c r="G162" s="74"/>
      <c r="H162" s="74"/>
      <c r="I162" s="191"/>
      <c r="J162" s="74"/>
      <c r="K162" s="74"/>
      <c r="L162" s="72"/>
      <c r="M162" s="235"/>
      <c r="N162" s="47"/>
      <c r="O162" s="47"/>
      <c r="P162" s="47"/>
      <c r="Q162" s="47"/>
      <c r="R162" s="47"/>
      <c r="S162" s="47"/>
      <c r="T162" s="95"/>
      <c r="AT162" s="23" t="s">
        <v>175</v>
      </c>
      <c r="AU162" s="23" t="s">
        <v>95</v>
      </c>
    </row>
    <row r="163" spans="2:63" s="10" customFormat="1" ht="37.4" customHeight="1">
      <c r="B163" s="205"/>
      <c r="C163" s="206"/>
      <c r="D163" s="207" t="s">
        <v>85</v>
      </c>
      <c r="E163" s="208" t="s">
        <v>701</v>
      </c>
      <c r="F163" s="208" t="s">
        <v>702</v>
      </c>
      <c r="G163" s="206"/>
      <c r="H163" s="206"/>
      <c r="I163" s="209"/>
      <c r="J163" s="210">
        <f>BK163</f>
        <v>0</v>
      </c>
      <c r="K163" s="206"/>
      <c r="L163" s="211"/>
      <c r="M163" s="212"/>
      <c r="N163" s="213"/>
      <c r="O163" s="213"/>
      <c r="P163" s="214">
        <f>P164</f>
        <v>0</v>
      </c>
      <c r="Q163" s="213"/>
      <c r="R163" s="214">
        <f>R164</f>
        <v>0.119</v>
      </c>
      <c r="S163" s="213"/>
      <c r="T163" s="215">
        <f>T164</f>
        <v>0</v>
      </c>
      <c r="AR163" s="216" t="s">
        <v>95</v>
      </c>
      <c r="AT163" s="217" t="s">
        <v>85</v>
      </c>
      <c r="AU163" s="217" t="s">
        <v>86</v>
      </c>
      <c r="AY163" s="216" t="s">
        <v>166</v>
      </c>
      <c r="BK163" s="218">
        <f>BK164</f>
        <v>0</v>
      </c>
    </row>
    <row r="164" spans="2:63" s="10" customFormat="1" ht="19.9" customHeight="1">
      <c r="B164" s="205"/>
      <c r="C164" s="206"/>
      <c r="D164" s="207" t="s">
        <v>85</v>
      </c>
      <c r="E164" s="219" t="s">
        <v>703</v>
      </c>
      <c r="F164" s="219" t="s">
        <v>704</v>
      </c>
      <c r="G164" s="206"/>
      <c r="H164" s="206"/>
      <c r="I164" s="209"/>
      <c r="J164" s="220">
        <f>BK164</f>
        <v>0</v>
      </c>
      <c r="K164" s="206"/>
      <c r="L164" s="211"/>
      <c r="M164" s="212"/>
      <c r="N164" s="213"/>
      <c r="O164" s="213"/>
      <c r="P164" s="214">
        <f>SUM(P165:P176)</f>
        <v>0</v>
      </c>
      <c r="Q164" s="213"/>
      <c r="R164" s="214">
        <f>SUM(R165:R176)</f>
        <v>0.119</v>
      </c>
      <c r="S164" s="213"/>
      <c r="T164" s="215">
        <f>SUM(T165:T176)</f>
        <v>0</v>
      </c>
      <c r="AR164" s="216" t="s">
        <v>95</v>
      </c>
      <c r="AT164" s="217" t="s">
        <v>85</v>
      </c>
      <c r="AU164" s="217" t="s">
        <v>25</v>
      </c>
      <c r="AY164" s="216" t="s">
        <v>166</v>
      </c>
      <c r="BK164" s="218">
        <f>SUM(BK165:BK176)</f>
        <v>0</v>
      </c>
    </row>
    <row r="165" spans="2:65" s="1" customFormat="1" ht="25.5" customHeight="1">
      <c r="B165" s="46"/>
      <c r="C165" s="221" t="s">
        <v>383</v>
      </c>
      <c r="D165" s="221" t="s">
        <v>168</v>
      </c>
      <c r="E165" s="222" t="s">
        <v>705</v>
      </c>
      <c r="F165" s="223" t="s">
        <v>706</v>
      </c>
      <c r="G165" s="224" t="s">
        <v>171</v>
      </c>
      <c r="H165" s="225">
        <v>95</v>
      </c>
      <c r="I165" s="226"/>
      <c r="J165" s="227">
        <f>ROUND(I165*H165,2)</f>
        <v>0</v>
      </c>
      <c r="K165" s="223" t="s">
        <v>172</v>
      </c>
      <c r="L165" s="72"/>
      <c r="M165" s="228" t="s">
        <v>84</v>
      </c>
      <c r="N165" s="229" t="s">
        <v>56</v>
      </c>
      <c r="O165" s="47"/>
      <c r="P165" s="230">
        <f>O165*H165</f>
        <v>0</v>
      </c>
      <c r="Q165" s="230">
        <v>0</v>
      </c>
      <c r="R165" s="230">
        <f>Q165*H165</f>
        <v>0</v>
      </c>
      <c r="S165" s="230">
        <v>0</v>
      </c>
      <c r="T165" s="231">
        <f>S165*H165</f>
        <v>0</v>
      </c>
      <c r="AR165" s="23" t="s">
        <v>350</v>
      </c>
      <c r="AT165" s="23" t="s">
        <v>168</v>
      </c>
      <c r="AU165" s="23" t="s">
        <v>95</v>
      </c>
      <c r="AY165" s="23" t="s">
        <v>166</v>
      </c>
      <c r="BE165" s="232">
        <f>IF(N165="základní",J165,0)</f>
        <v>0</v>
      </c>
      <c r="BF165" s="232">
        <f>IF(N165="snížená",J165,0)</f>
        <v>0</v>
      </c>
      <c r="BG165" s="232">
        <f>IF(N165="zákl. přenesená",J165,0)</f>
        <v>0</v>
      </c>
      <c r="BH165" s="232">
        <f>IF(N165="sníž. přenesená",J165,0)</f>
        <v>0</v>
      </c>
      <c r="BI165" s="232">
        <f>IF(N165="nulová",J165,0)</f>
        <v>0</v>
      </c>
      <c r="BJ165" s="23" t="s">
        <v>25</v>
      </c>
      <c r="BK165" s="232">
        <f>ROUND(I165*H165,2)</f>
        <v>0</v>
      </c>
      <c r="BL165" s="23" t="s">
        <v>350</v>
      </c>
      <c r="BM165" s="23" t="s">
        <v>707</v>
      </c>
    </row>
    <row r="166" spans="2:47" s="1" customFormat="1" ht="13.5">
      <c r="B166" s="46"/>
      <c r="C166" s="74"/>
      <c r="D166" s="233" t="s">
        <v>175</v>
      </c>
      <c r="E166" s="74"/>
      <c r="F166" s="234" t="s">
        <v>708</v>
      </c>
      <c r="G166" s="74"/>
      <c r="H166" s="74"/>
      <c r="I166" s="191"/>
      <c r="J166" s="74"/>
      <c r="K166" s="74"/>
      <c r="L166" s="72"/>
      <c r="M166" s="235"/>
      <c r="N166" s="47"/>
      <c r="O166" s="47"/>
      <c r="P166" s="47"/>
      <c r="Q166" s="47"/>
      <c r="R166" s="47"/>
      <c r="S166" s="47"/>
      <c r="T166" s="95"/>
      <c r="AT166" s="23" t="s">
        <v>175</v>
      </c>
      <c r="AU166" s="23" t="s">
        <v>95</v>
      </c>
    </row>
    <row r="167" spans="2:51" s="11" customFormat="1" ht="13.5">
      <c r="B167" s="236"/>
      <c r="C167" s="237"/>
      <c r="D167" s="233" t="s">
        <v>177</v>
      </c>
      <c r="E167" s="238" t="s">
        <v>84</v>
      </c>
      <c r="F167" s="239" t="s">
        <v>709</v>
      </c>
      <c r="G167" s="237"/>
      <c r="H167" s="240">
        <v>95</v>
      </c>
      <c r="I167" s="241"/>
      <c r="J167" s="237"/>
      <c r="K167" s="237"/>
      <c r="L167" s="242"/>
      <c r="M167" s="243"/>
      <c r="N167" s="244"/>
      <c r="O167" s="244"/>
      <c r="P167" s="244"/>
      <c r="Q167" s="244"/>
      <c r="R167" s="244"/>
      <c r="S167" s="244"/>
      <c r="T167" s="245"/>
      <c r="AT167" s="246" t="s">
        <v>177</v>
      </c>
      <c r="AU167" s="246" t="s">
        <v>95</v>
      </c>
      <c r="AV167" s="11" t="s">
        <v>95</v>
      </c>
      <c r="AW167" s="11" t="s">
        <v>48</v>
      </c>
      <c r="AX167" s="11" t="s">
        <v>25</v>
      </c>
      <c r="AY167" s="246" t="s">
        <v>166</v>
      </c>
    </row>
    <row r="168" spans="2:65" s="1" customFormat="1" ht="16.5" customHeight="1">
      <c r="B168" s="46"/>
      <c r="C168" s="247" t="s">
        <v>390</v>
      </c>
      <c r="D168" s="247" t="s">
        <v>197</v>
      </c>
      <c r="E168" s="248" t="s">
        <v>710</v>
      </c>
      <c r="F168" s="249" t="s">
        <v>711</v>
      </c>
      <c r="G168" s="250" t="s">
        <v>209</v>
      </c>
      <c r="H168" s="251">
        <v>0.033</v>
      </c>
      <c r="I168" s="252"/>
      <c r="J168" s="253">
        <f>ROUND(I168*H168,2)</f>
        <v>0</v>
      </c>
      <c r="K168" s="249" t="s">
        <v>172</v>
      </c>
      <c r="L168" s="254"/>
      <c r="M168" s="255" t="s">
        <v>84</v>
      </c>
      <c r="N168" s="256" t="s">
        <v>56</v>
      </c>
      <c r="O168" s="47"/>
      <c r="P168" s="230">
        <f>O168*H168</f>
        <v>0</v>
      </c>
      <c r="Q168" s="230">
        <v>1</v>
      </c>
      <c r="R168" s="230">
        <f>Q168*H168</f>
        <v>0.033</v>
      </c>
      <c r="S168" s="230">
        <v>0</v>
      </c>
      <c r="T168" s="231">
        <f>S168*H168</f>
        <v>0</v>
      </c>
      <c r="AR168" s="23" t="s">
        <v>441</v>
      </c>
      <c r="AT168" s="23" t="s">
        <v>197</v>
      </c>
      <c r="AU168" s="23" t="s">
        <v>95</v>
      </c>
      <c r="AY168" s="23" t="s">
        <v>166</v>
      </c>
      <c r="BE168" s="232">
        <f>IF(N168="základní",J168,0)</f>
        <v>0</v>
      </c>
      <c r="BF168" s="232">
        <f>IF(N168="snížená",J168,0)</f>
        <v>0</v>
      </c>
      <c r="BG168" s="232">
        <f>IF(N168="zákl. přenesená",J168,0)</f>
        <v>0</v>
      </c>
      <c r="BH168" s="232">
        <f>IF(N168="sníž. přenesená",J168,0)</f>
        <v>0</v>
      </c>
      <c r="BI168" s="232">
        <f>IF(N168="nulová",J168,0)</f>
        <v>0</v>
      </c>
      <c r="BJ168" s="23" t="s">
        <v>25</v>
      </c>
      <c r="BK168" s="232">
        <f>ROUND(I168*H168,2)</f>
        <v>0</v>
      </c>
      <c r="BL168" s="23" t="s">
        <v>350</v>
      </c>
      <c r="BM168" s="23" t="s">
        <v>712</v>
      </c>
    </row>
    <row r="169" spans="2:51" s="11" customFormat="1" ht="13.5">
      <c r="B169" s="236"/>
      <c r="C169" s="237"/>
      <c r="D169" s="233" t="s">
        <v>177</v>
      </c>
      <c r="E169" s="237"/>
      <c r="F169" s="239" t="s">
        <v>713</v>
      </c>
      <c r="G169" s="237"/>
      <c r="H169" s="240">
        <v>0.033</v>
      </c>
      <c r="I169" s="241"/>
      <c r="J169" s="237"/>
      <c r="K169" s="237"/>
      <c r="L169" s="242"/>
      <c r="M169" s="243"/>
      <c r="N169" s="244"/>
      <c r="O169" s="244"/>
      <c r="P169" s="244"/>
      <c r="Q169" s="244"/>
      <c r="R169" s="244"/>
      <c r="S169" s="244"/>
      <c r="T169" s="245"/>
      <c r="AT169" s="246" t="s">
        <v>177</v>
      </c>
      <c r="AU169" s="246" t="s">
        <v>95</v>
      </c>
      <c r="AV169" s="11" t="s">
        <v>95</v>
      </c>
      <c r="AW169" s="11" t="s">
        <v>6</v>
      </c>
      <c r="AX169" s="11" t="s">
        <v>25</v>
      </c>
      <c r="AY169" s="246" t="s">
        <v>166</v>
      </c>
    </row>
    <row r="170" spans="2:65" s="1" customFormat="1" ht="25.5" customHeight="1">
      <c r="B170" s="46"/>
      <c r="C170" s="221" t="s">
        <v>397</v>
      </c>
      <c r="D170" s="221" t="s">
        <v>168</v>
      </c>
      <c r="E170" s="222" t="s">
        <v>714</v>
      </c>
      <c r="F170" s="223" t="s">
        <v>715</v>
      </c>
      <c r="G170" s="224" t="s">
        <v>171</v>
      </c>
      <c r="H170" s="225">
        <v>190</v>
      </c>
      <c r="I170" s="226"/>
      <c r="J170" s="227">
        <f>ROUND(I170*H170,2)</f>
        <v>0</v>
      </c>
      <c r="K170" s="223" t="s">
        <v>172</v>
      </c>
      <c r="L170" s="72"/>
      <c r="M170" s="228" t="s">
        <v>84</v>
      </c>
      <c r="N170" s="229" t="s">
        <v>56</v>
      </c>
      <c r="O170" s="47"/>
      <c r="P170" s="230">
        <f>O170*H170</f>
        <v>0</v>
      </c>
      <c r="Q170" s="230">
        <v>0</v>
      </c>
      <c r="R170" s="230">
        <f>Q170*H170</f>
        <v>0</v>
      </c>
      <c r="S170" s="230">
        <v>0</v>
      </c>
      <c r="T170" s="231">
        <f>S170*H170</f>
        <v>0</v>
      </c>
      <c r="AR170" s="23" t="s">
        <v>350</v>
      </c>
      <c r="AT170" s="23" t="s">
        <v>168</v>
      </c>
      <c r="AU170" s="23" t="s">
        <v>95</v>
      </c>
      <c r="AY170" s="23" t="s">
        <v>166</v>
      </c>
      <c r="BE170" s="232">
        <f>IF(N170="základní",J170,0)</f>
        <v>0</v>
      </c>
      <c r="BF170" s="232">
        <f>IF(N170="snížená",J170,0)</f>
        <v>0</v>
      </c>
      <c r="BG170" s="232">
        <f>IF(N170="zákl. přenesená",J170,0)</f>
        <v>0</v>
      </c>
      <c r="BH170" s="232">
        <f>IF(N170="sníž. přenesená",J170,0)</f>
        <v>0</v>
      </c>
      <c r="BI170" s="232">
        <f>IF(N170="nulová",J170,0)</f>
        <v>0</v>
      </c>
      <c r="BJ170" s="23" t="s">
        <v>25</v>
      </c>
      <c r="BK170" s="232">
        <f>ROUND(I170*H170,2)</f>
        <v>0</v>
      </c>
      <c r="BL170" s="23" t="s">
        <v>350</v>
      </c>
      <c r="BM170" s="23" t="s">
        <v>716</v>
      </c>
    </row>
    <row r="171" spans="2:47" s="1" customFormat="1" ht="13.5">
      <c r="B171" s="46"/>
      <c r="C171" s="74"/>
      <c r="D171" s="233" t="s">
        <v>175</v>
      </c>
      <c r="E171" s="74"/>
      <c r="F171" s="234" t="s">
        <v>708</v>
      </c>
      <c r="G171" s="74"/>
      <c r="H171" s="74"/>
      <c r="I171" s="191"/>
      <c r="J171" s="74"/>
      <c r="K171" s="74"/>
      <c r="L171" s="72"/>
      <c r="M171" s="235"/>
      <c r="N171" s="47"/>
      <c r="O171" s="47"/>
      <c r="P171" s="47"/>
      <c r="Q171" s="47"/>
      <c r="R171" s="47"/>
      <c r="S171" s="47"/>
      <c r="T171" s="95"/>
      <c r="AT171" s="23" t="s">
        <v>175</v>
      </c>
      <c r="AU171" s="23" t="s">
        <v>95</v>
      </c>
    </row>
    <row r="172" spans="2:51" s="11" customFormat="1" ht="13.5">
      <c r="B172" s="236"/>
      <c r="C172" s="237"/>
      <c r="D172" s="233" t="s">
        <v>177</v>
      </c>
      <c r="E172" s="238" t="s">
        <v>84</v>
      </c>
      <c r="F172" s="239" t="s">
        <v>717</v>
      </c>
      <c r="G172" s="237"/>
      <c r="H172" s="240">
        <v>190</v>
      </c>
      <c r="I172" s="241"/>
      <c r="J172" s="237"/>
      <c r="K172" s="237"/>
      <c r="L172" s="242"/>
      <c r="M172" s="243"/>
      <c r="N172" s="244"/>
      <c r="O172" s="244"/>
      <c r="P172" s="244"/>
      <c r="Q172" s="244"/>
      <c r="R172" s="244"/>
      <c r="S172" s="244"/>
      <c r="T172" s="245"/>
      <c r="AT172" s="246" t="s">
        <v>177</v>
      </c>
      <c r="AU172" s="246" t="s">
        <v>95</v>
      </c>
      <c r="AV172" s="11" t="s">
        <v>95</v>
      </c>
      <c r="AW172" s="11" t="s">
        <v>48</v>
      </c>
      <c r="AX172" s="11" t="s">
        <v>25</v>
      </c>
      <c r="AY172" s="246" t="s">
        <v>166</v>
      </c>
    </row>
    <row r="173" spans="2:65" s="1" customFormat="1" ht="16.5" customHeight="1">
      <c r="B173" s="46"/>
      <c r="C173" s="247" t="s">
        <v>403</v>
      </c>
      <c r="D173" s="247" t="s">
        <v>197</v>
      </c>
      <c r="E173" s="248" t="s">
        <v>718</v>
      </c>
      <c r="F173" s="249" t="s">
        <v>719</v>
      </c>
      <c r="G173" s="250" t="s">
        <v>209</v>
      </c>
      <c r="H173" s="251">
        <v>0.086</v>
      </c>
      <c r="I173" s="252"/>
      <c r="J173" s="253">
        <f>ROUND(I173*H173,2)</f>
        <v>0</v>
      </c>
      <c r="K173" s="249" t="s">
        <v>172</v>
      </c>
      <c r="L173" s="254"/>
      <c r="M173" s="255" t="s">
        <v>84</v>
      </c>
      <c r="N173" s="256" t="s">
        <v>56</v>
      </c>
      <c r="O173" s="47"/>
      <c r="P173" s="230">
        <f>O173*H173</f>
        <v>0</v>
      </c>
      <c r="Q173" s="230">
        <v>1</v>
      </c>
      <c r="R173" s="230">
        <f>Q173*H173</f>
        <v>0.086</v>
      </c>
      <c r="S173" s="230">
        <v>0</v>
      </c>
      <c r="T173" s="231">
        <f>S173*H173</f>
        <v>0</v>
      </c>
      <c r="AR173" s="23" t="s">
        <v>441</v>
      </c>
      <c r="AT173" s="23" t="s">
        <v>197</v>
      </c>
      <c r="AU173" s="23" t="s">
        <v>95</v>
      </c>
      <c r="AY173" s="23" t="s">
        <v>166</v>
      </c>
      <c r="BE173" s="232">
        <f>IF(N173="základní",J173,0)</f>
        <v>0</v>
      </c>
      <c r="BF173" s="232">
        <f>IF(N173="snížená",J173,0)</f>
        <v>0</v>
      </c>
      <c r="BG173" s="232">
        <f>IF(N173="zákl. přenesená",J173,0)</f>
        <v>0</v>
      </c>
      <c r="BH173" s="232">
        <f>IF(N173="sníž. přenesená",J173,0)</f>
        <v>0</v>
      </c>
      <c r="BI173" s="232">
        <f>IF(N173="nulová",J173,0)</f>
        <v>0</v>
      </c>
      <c r="BJ173" s="23" t="s">
        <v>25</v>
      </c>
      <c r="BK173" s="232">
        <f>ROUND(I173*H173,2)</f>
        <v>0</v>
      </c>
      <c r="BL173" s="23" t="s">
        <v>350</v>
      </c>
      <c r="BM173" s="23" t="s">
        <v>720</v>
      </c>
    </row>
    <row r="174" spans="2:51" s="11" customFormat="1" ht="13.5">
      <c r="B174" s="236"/>
      <c r="C174" s="237"/>
      <c r="D174" s="233" t="s">
        <v>177</v>
      </c>
      <c r="E174" s="237"/>
      <c r="F174" s="239" t="s">
        <v>721</v>
      </c>
      <c r="G174" s="237"/>
      <c r="H174" s="240">
        <v>0.086</v>
      </c>
      <c r="I174" s="241"/>
      <c r="J174" s="237"/>
      <c r="K174" s="237"/>
      <c r="L174" s="242"/>
      <c r="M174" s="243"/>
      <c r="N174" s="244"/>
      <c r="O174" s="244"/>
      <c r="P174" s="244"/>
      <c r="Q174" s="244"/>
      <c r="R174" s="244"/>
      <c r="S174" s="244"/>
      <c r="T174" s="245"/>
      <c r="AT174" s="246" t="s">
        <v>177</v>
      </c>
      <c r="AU174" s="246" t="s">
        <v>95</v>
      </c>
      <c r="AV174" s="11" t="s">
        <v>95</v>
      </c>
      <c r="AW174" s="11" t="s">
        <v>6</v>
      </c>
      <c r="AX174" s="11" t="s">
        <v>25</v>
      </c>
      <c r="AY174" s="246" t="s">
        <v>166</v>
      </c>
    </row>
    <row r="175" spans="2:65" s="1" customFormat="1" ht="38.25" customHeight="1">
      <c r="B175" s="46"/>
      <c r="C175" s="221" t="s">
        <v>410</v>
      </c>
      <c r="D175" s="221" t="s">
        <v>168</v>
      </c>
      <c r="E175" s="222" t="s">
        <v>722</v>
      </c>
      <c r="F175" s="223" t="s">
        <v>723</v>
      </c>
      <c r="G175" s="224" t="s">
        <v>209</v>
      </c>
      <c r="H175" s="225">
        <v>0.119</v>
      </c>
      <c r="I175" s="226"/>
      <c r="J175" s="227">
        <f>ROUND(I175*H175,2)</f>
        <v>0</v>
      </c>
      <c r="K175" s="223" t="s">
        <v>172</v>
      </c>
      <c r="L175" s="72"/>
      <c r="M175" s="228" t="s">
        <v>84</v>
      </c>
      <c r="N175" s="229" t="s">
        <v>56</v>
      </c>
      <c r="O175" s="47"/>
      <c r="P175" s="230">
        <f>O175*H175</f>
        <v>0</v>
      </c>
      <c r="Q175" s="230">
        <v>0</v>
      </c>
      <c r="R175" s="230">
        <f>Q175*H175</f>
        <v>0</v>
      </c>
      <c r="S175" s="230">
        <v>0</v>
      </c>
      <c r="T175" s="231">
        <f>S175*H175</f>
        <v>0</v>
      </c>
      <c r="AR175" s="23" t="s">
        <v>350</v>
      </c>
      <c r="AT175" s="23" t="s">
        <v>168</v>
      </c>
      <c r="AU175" s="23" t="s">
        <v>95</v>
      </c>
      <c r="AY175" s="23" t="s">
        <v>166</v>
      </c>
      <c r="BE175" s="232">
        <f>IF(N175="základní",J175,0)</f>
        <v>0</v>
      </c>
      <c r="BF175" s="232">
        <f>IF(N175="snížená",J175,0)</f>
        <v>0</v>
      </c>
      <c r="BG175" s="232">
        <f>IF(N175="zákl. přenesená",J175,0)</f>
        <v>0</v>
      </c>
      <c r="BH175" s="232">
        <f>IF(N175="sníž. přenesená",J175,0)</f>
        <v>0</v>
      </c>
      <c r="BI175" s="232">
        <f>IF(N175="nulová",J175,0)</f>
        <v>0</v>
      </c>
      <c r="BJ175" s="23" t="s">
        <v>25</v>
      </c>
      <c r="BK175" s="232">
        <f>ROUND(I175*H175,2)</f>
        <v>0</v>
      </c>
      <c r="BL175" s="23" t="s">
        <v>350</v>
      </c>
      <c r="BM175" s="23" t="s">
        <v>724</v>
      </c>
    </row>
    <row r="176" spans="2:47" s="1" customFormat="1" ht="13.5">
      <c r="B176" s="46"/>
      <c r="C176" s="74"/>
      <c r="D176" s="233" t="s">
        <v>175</v>
      </c>
      <c r="E176" s="74"/>
      <c r="F176" s="234" t="s">
        <v>725</v>
      </c>
      <c r="G176" s="74"/>
      <c r="H176" s="74"/>
      <c r="I176" s="191"/>
      <c r="J176" s="74"/>
      <c r="K176" s="74"/>
      <c r="L176" s="72"/>
      <c r="M176" s="282"/>
      <c r="N176" s="258"/>
      <c r="O176" s="258"/>
      <c r="P176" s="258"/>
      <c r="Q176" s="258"/>
      <c r="R176" s="258"/>
      <c r="S176" s="258"/>
      <c r="T176" s="283"/>
      <c r="AT176" s="23" t="s">
        <v>175</v>
      </c>
      <c r="AU176" s="23" t="s">
        <v>95</v>
      </c>
    </row>
    <row r="177" spans="2:12" s="1" customFormat="1" ht="6.95" customHeight="1">
      <c r="B177" s="67"/>
      <c r="C177" s="68"/>
      <c r="D177" s="68"/>
      <c r="E177" s="68"/>
      <c r="F177" s="68"/>
      <c r="G177" s="68"/>
      <c r="H177" s="68"/>
      <c r="I177" s="166"/>
      <c r="J177" s="68"/>
      <c r="K177" s="68"/>
      <c r="L177" s="72"/>
    </row>
  </sheetData>
  <sheetProtection password="CC35" sheet="1" objects="1" scenarios="1" formatColumns="0" formatRows="0" autoFilter="0"/>
  <autoFilter ref="C84:K176"/>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7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110</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726</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ROUND(J82,2)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ROUND(SUM(BE82:BE175),2)</f>
        <v>0</v>
      </c>
      <c r="G30" s="47"/>
      <c r="H30" s="47"/>
      <c r="I30" s="158">
        <v>0.21</v>
      </c>
      <c r="J30" s="157">
        <f>ROUND(ROUND((SUM(BE82:BE175)),2)*I30,2)</f>
        <v>0</v>
      </c>
      <c r="K30" s="51"/>
    </row>
    <row r="31" spans="2:11" s="1" customFormat="1" ht="14.4" customHeight="1">
      <c r="B31" s="46"/>
      <c r="C31" s="47"/>
      <c r="D31" s="47"/>
      <c r="E31" s="55" t="s">
        <v>57</v>
      </c>
      <c r="F31" s="157">
        <f>ROUND(SUM(BF82:BF175),2)</f>
        <v>0</v>
      </c>
      <c r="G31" s="47"/>
      <c r="H31" s="47"/>
      <c r="I31" s="158">
        <v>0.15</v>
      </c>
      <c r="J31" s="157">
        <f>ROUND(ROUND((SUM(BF82:BF175)),2)*I31,2)</f>
        <v>0</v>
      </c>
      <c r="K31" s="51"/>
    </row>
    <row r="32" spans="2:11" s="1" customFormat="1" ht="14.4" customHeight="1" hidden="1">
      <c r="B32" s="46"/>
      <c r="C32" s="47"/>
      <c r="D32" s="47"/>
      <c r="E32" s="55" t="s">
        <v>58</v>
      </c>
      <c r="F32" s="157">
        <f>ROUND(SUM(BG82:BG175),2)</f>
        <v>0</v>
      </c>
      <c r="G32" s="47"/>
      <c r="H32" s="47"/>
      <c r="I32" s="158">
        <v>0.21</v>
      </c>
      <c r="J32" s="157">
        <v>0</v>
      </c>
      <c r="K32" s="51"/>
    </row>
    <row r="33" spans="2:11" s="1" customFormat="1" ht="14.4" customHeight="1" hidden="1">
      <c r="B33" s="46"/>
      <c r="C33" s="47"/>
      <c r="D33" s="47"/>
      <c r="E33" s="55" t="s">
        <v>59</v>
      </c>
      <c r="F33" s="157">
        <f>ROUND(SUM(BH82:BH175),2)</f>
        <v>0</v>
      </c>
      <c r="G33" s="47"/>
      <c r="H33" s="47"/>
      <c r="I33" s="158">
        <v>0.15</v>
      </c>
      <c r="J33" s="157">
        <v>0</v>
      </c>
      <c r="K33" s="51"/>
    </row>
    <row r="34" spans="2:11" s="1" customFormat="1" ht="14.4" customHeight="1" hidden="1">
      <c r="B34" s="46"/>
      <c r="C34" s="47"/>
      <c r="D34" s="47"/>
      <c r="E34" s="55" t="s">
        <v>60</v>
      </c>
      <c r="F34" s="157">
        <f>ROUND(SUM(BI82:BI175),2)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102 - Úpravy chodníků</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J82</f>
        <v>0</v>
      </c>
      <c r="K56" s="51"/>
      <c r="AU56" s="23" t="s">
        <v>144</v>
      </c>
    </row>
    <row r="57" spans="2:11" s="7" customFormat="1" ht="24.95" customHeight="1">
      <c r="B57" s="177"/>
      <c r="C57" s="178"/>
      <c r="D57" s="179" t="s">
        <v>145</v>
      </c>
      <c r="E57" s="180"/>
      <c r="F57" s="180"/>
      <c r="G57" s="180"/>
      <c r="H57" s="180"/>
      <c r="I57" s="181"/>
      <c r="J57" s="182">
        <f>J83</f>
        <v>0</v>
      </c>
      <c r="K57" s="183"/>
    </row>
    <row r="58" spans="2:11" s="8" customFormat="1" ht="19.9" customHeight="1">
      <c r="B58" s="184"/>
      <c r="C58" s="185"/>
      <c r="D58" s="186" t="s">
        <v>146</v>
      </c>
      <c r="E58" s="187"/>
      <c r="F58" s="187"/>
      <c r="G58" s="187"/>
      <c r="H58" s="187"/>
      <c r="I58" s="188"/>
      <c r="J58" s="189">
        <f>J84</f>
        <v>0</v>
      </c>
      <c r="K58" s="190"/>
    </row>
    <row r="59" spans="2:11" s="8" customFormat="1" ht="19.9" customHeight="1">
      <c r="B59" s="184"/>
      <c r="C59" s="185"/>
      <c r="D59" s="186" t="s">
        <v>268</v>
      </c>
      <c r="E59" s="187"/>
      <c r="F59" s="187"/>
      <c r="G59" s="187"/>
      <c r="H59" s="187"/>
      <c r="I59" s="188"/>
      <c r="J59" s="189">
        <f>J126</f>
        <v>0</v>
      </c>
      <c r="K59" s="190"/>
    </row>
    <row r="60" spans="2:11" s="8" customFormat="1" ht="19.9" customHeight="1">
      <c r="B60" s="184"/>
      <c r="C60" s="185"/>
      <c r="D60" s="186" t="s">
        <v>270</v>
      </c>
      <c r="E60" s="187"/>
      <c r="F60" s="187"/>
      <c r="G60" s="187"/>
      <c r="H60" s="187"/>
      <c r="I60" s="188"/>
      <c r="J60" s="189">
        <f>J136</f>
        <v>0</v>
      </c>
      <c r="K60" s="190"/>
    </row>
    <row r="61" spans="2:11" s="8" customFormat="1" ht="19.9" customHeight="1">
      <c r="B61" s="184"/>
      <c r="C61" s="185"/>
      <c r="D61" s="186" t="s">
        <v>148</v>
      </c>
      <c r="E61" s="187"/>
      <c r="F61" s="187"/>
      <c r="G61" s="187"/>
      <c r="H61" s="187"/>
      <c r="I61" s="188"/>
      <c r="J61" s="189">
        <f>J154</f>
        <v>0</v>
      </c>
      <c r="K61" s="190"/>
    </row>
    <row r="62" spans="2:11" s="8" customFormat="1" ht="19.9" customHeight="1">
      <c r="B62" s="184"/>
      <c r="C62" s="185"/>
      <c r="D62" s="186" t="s">
        <v>149</v>
      </c>
      <c r="E62" s="187"/>
      <c r="F62" s="187"/>
      <c r="G62" s="187"/>
      <c r="H62" s="187"/>
      <c r="I62" s="188"/>
      <c r="J62" s="189">
        <f>J173</f>
        <v>0</v>
      </c>
      <c r="K62" s="190"/>
    </row>
    <row r="63" spans="2:11" s="1" customFormat="1" ht="21.8" customHeight="1">
      <c r="B63" s="46"/>
      <c r="C63" s="47"/>
      <c r="D63" s="47"/>
      <c r="E63" s="47"/>
      <c r="F63" s="47"/>
      <c r="G63" s="47"/>
      <c r="H63" s="47"/>
      <c r="I63" s="144"/>
      <c r="J63" s="47"/>
      <c r="K63" s="51"/>
    </row>
    <row r="64" spans="2:11" s="1" customFormat="1" ht="6.95" customHeight="1">
      <c r="B64" s="67"/>
      <c r="C64" s="68"/>
      <c r="D64" s="68"/>
      <c r="E64" s="68"/>
      <c r="F64" s="68"/>
      <c r="G64" s="68"/>
      <c r="H64" s="68"/>
      <c r="I64" s="166"/>
      <c r="J64" s="68"/>
      <c r="K64" s="69"/>
    </row>
    <row r="68" spans="2:12" s="1" customFormat="1" ht="6.95" customHeight="1">
      <c r="B68" s="70"/>
      <c r="C68" s="71"/>
      <c r="D68" s="71"/>
      <c r="E68" s="71"/>
      <c r="F68" s="71"/>
      <c r="G68" s="71"/>
      <c r="H68" s="71"/>
      <c r="I68" s="169"/>
      <c r="J68" s="71"/>
      <c r="K68" s="71"/>
      <c r="L68" s="72"/>
    </row>
    <row r="69" spans="2:12" s="1" customFormat="1" ht="36.95" customHeight="1">
      <c r="B69" s="46"/>
      <c r="C69" s="73" t="s">
        <v>150</v>
      </c>
      <c r="D69" s="74"/>
      <c r="E69" s="74"/>
      <c r="F69" s="74"/>
      <c r="G69" s="74"/>
      <c r="H69" s="74"/>
      <c r="I69" s="191"/>
      <c r="J69" s="74"/>
      <c r="K69" s="74"/>
      <c r="L69" s="72"/>
    </row>
    <row r="70" spans="2:12" s="1" customFormat="1" ht="6.95" customHeight="1">
      <c r="B70" s="46"/>
      <c r="C70" s="74"/>
      <c r="D70" s="74"/>
      <c r="E70" s="74"/>
      <c r="F70" s="74"/>
      <c r="G70" s="74"/>
      <c r="H70" s="74"/>
      <c r="I70" s="191"/>
      <c r="J70" s="74"/>
      <c r="K70" s="74"/>
      <c r="L70" s="72"/>
    </row>
    <row r="71" spans="2:12" s="1" customFormat="1" ht="14.4" customHeight="1">
      <c r="B71" s="46"/>
      <c r="C71" s="76" t="s">
        <v>18</v>
      </c>
      <c r="D71" s="74"/>
      <c r="E71" s="74"/>
      <c r="F71" s="74"/>
      <c r="G71" s="74"/>
      <c r="H71" s="74"/>
      <c r="I71" s="191"/>
      <c r="J71" s="74"/>
      <c r="K71" s="74"/>
      <c r="L71" s="72"/>
    </row>
    <row r="72" spans="2:12" s="1" customFormat="1" ht="16.5" customHeight="1">
      <c r="B72" s="46"/>
      <c r="C72" s="74"/>
      <c r="D72" s="74"/>
      <c r="E72" s="192" t="str">
        <f>E7</f>
        <v>II/106 Hradišťko, rekonstrukce silnice</v>
      </c>
      <c r="F72" s="76"/>
      <c r="G72" s="76"/>
      <c r="H72" s="76"/>
      <c r="I72" s="191"/>
      <c r="J72" s="74"/>
      <c r="K72" s="74"/>
      <c r="L72" s="72"/>
    </row>
    <row r="73" spans="2:12" s="1" customFormat="1" ht="14.4" customHeight="1">
      <c r="B73" s="46"/>
      <c r="C73" s="76" t="s">
        <v>138</v>
      </c>
      <c r="D73" s="74"/>
      <c r="E73" s="74"/>
      <c r="F73" s="74"/>
      <c r="G73" s="74"/>
      <c r="H73" s="74"/>
      <c r="I73" s="191"/>
      <c r="J73" s="74"/>
      <c r="K73" s="74"/>
      <c r="L73" s="72"/>
    </row>
    <row r="74" spans="2:12" s="1" customFormat="1" ht="17.25" customHeight="1">
      <c r="B74" s="46"/>
      <c r="C74" s="74"/>
      <c r="D74" s="74"/>
      <c r="E74" s="82" t="str">
        <f>E9</f>
        <v>SO 102 - Úpravy chodníků</v>
      </c>
      <c r="F74" s="74"/>
      <c r="G74" s="74"/>
      <c r="H74" s="74"/>
      <c r="I74" s="191"/>
      <c r="J74" s="74"/>
      <c r="K74" s="74"/>
      <c r="L74" s="72"/>
    </row>
    <row r="75" spans="2:12" s="1" customFormat="1" ht="6.95" customHeight="1">
      <c r="B75" s="46"/>
      <c r="C75" s="74"/>
      <c r="D75" s="74"/>
      <c r="E75" s="74"/>
      <c r="F75" s="74"/>
      <c r="G75" s="74"/>
      <c r="H75" s="74"/>
      <c r="I75" s="191"/>
      <c r="J75" s="74"/>
      <c r="K75" s="74"/>
      <c r="L75" s="72"/>
    </row>
    <row r="76" spans="2:12" s="1" customFormat="1" ht="18" customHeight="1">
      <c r="B76" s="46"/>
      <c r="C76" s="76" t="s">
        <v>26</v>
      </c>
      <c r="D76" s="74"/>
      <c r="E76" s="74"/>
      <c r="F76" s="193" t="str">
        <f>F12</f>
        <v>obec Hradištko</v>
      </c>
      <c r="G76" s="74"/>
      <c r="H76" s="74"/>
      <c r="I76" s="194" t="s">
        <v>28</v>
      </c>
      <c r="J76" s="85" t="str">
        <f>IF(J12="","",J12)</f>
        <v>15.8.2017</v>
      </c>
      <c r="K76" s="74"/>
      <c r="L76" s="72"/>
    </row>
    <row r="77" spans="2:12" s="1" customFormat="1" ht="6.95" customHeight="1">
      <c r="B77" s="46"/>
      <c r="C77" s="74"/>
      <c r="D77" s="74"/>
      <c r="E77" s="74"/>
      <c r="F77" s="74"/>
      <c r="G77" s="74"/>
      <c r="H77" s="74"/>
      <c r="I77" s="191"/>
      <c r="J77" s="74"/>
      <c r="K77" s="74"/>
      <c r="L77" s="72"/>
    </row>
    <row r="78" spans="2:12" s="1" customFormat="1" ht="13.5">
      <c r="B78" s="46"/>
      <c r="C78" s="76" t="s">
        <v>36</v>
      </c>
      <c r="D78" s="74"/>
      <c r="E78" s="74"/>
      <c r="F78" s="193" t="str">
        <f>E15</f>
        <v>Krajská správa a údržba silnic Středočeského kraje</v>
      </c>
      <c r="G78" s="74"/>
      <c r="H78" s="74"/>
      <c r="I78" s="194" t="s">
        <v>44</v>
      </c>
      <c r="J78" s="193" t="str">
        <f>E21</f>
        <v>METROPROJEKT Praha a.s.</v>
      </c>
      <c r="K78" s="74"/>
      <c r="L78" s="72"/>
    </row>
    <row r="79" spans="2:12" s="1" customFormat="1" ht="14.4" customHeight="1">
      <c r="B79" s="46"/>
      <c r="C79" s="76" t="s">
        <v>42</v>
      </c>
      <c r="D79" s="74"/>
      <c r="E79" s="74"/>
      <c r="F79" s="193" t="str">
        <f>IF(E18="","",E18)</f>
        <v/>
      </c>
      <c r="G79" s="74"/>
      <c r="H79" s="74"/>
      <c r="I79" s="191"/>
      <c r="J79" s="74"/>
      <c r="K79" s="74"/>
      <c r="L79" s="72"/>
    </row>
    <row r="80" spans="2:12" s="1" customFormat="1" ht="10.3" customHeight="1">
      <c r="B80" s="46"/>
      <c r="C80" s="74"/>
      <c r="D80" s="74"/>
      <c r="E80" s="74"/>
      <c r="F80" s="74"/>
      <c r="G80" s="74"/>
      <c r="H80" s="74"/>
      <c r="I80" s="191"/>
      <c r="J80" s="74"/>
      <c r="K80" s="74"/>
      <c r="L80" s="72"/>
    </row>
    <row r="81" spans="2:20" s="9" customFormat="1" ht="29.25" customHeight="1">
      <c r="B81" s="195"/>
      <c r="C81" s="196" t="s">
        <v>151</v>
      </c>
      <c r="D81" s="197" t="s">
        <v>70</v>
      </c>
      <c r="E81" s="197" t="s">
        <v>66</v>
      </c>
      <c r="F81" s="197" t="s">
        <v>152</v>
      </c>
      <c r="G81" s="197" t="s">
        <v>153</v>
      </c>
      <c r="H81" s="197" t="s">
        <v>154</v>
      </c>
      <c r="I81" s="198" t="s">
        <v>155</v>
      </c>
      <c r="J81" s="197" t="s">
        <v>142</v>
      </c>
      <c r="K81" s="199" t="s">
        <v>156</v>
      </c>
      <c r="L81" s="200"/>
      <c r="M81" s="102" t="s">
        <v>157</v>
      </c>
      <c r="N81" s="103" t="s">
        <v>55</v>
      </c>
      <c r="O81" s="103" t="s">
        <v>158</v>
      </c>
      <c r="P81" s="103" t="s">
        <v>159</v>
      </c>
      <c r="Q81" s="103" t="s">
        <v>160</v>
      </c>
      <c r="R81" s="103" t="s">
        <v>161</v>
      </c>
      <c r="S81" s="103" t="s">
        <v>162</v>
      </c>
      <c r="T81" s="104" t="s">
        <v>163</v>
      </c>
    </row>
    <row r="82" spans="2:63" s="1" customFormat="1" ht="29.25" customHeight="1">
      <c r="B82" s="46"/>
      <c r="C82" s="108" t="s">
        <v>143</v>
      </c>
      <c r="D82" s="74"/>
      <c r="E82" s="74"/>
      <c r="F82" s="74"/>
      <c r="G82" s="74"/>
      <c r="H82" s="74"/>
      <c r="I82" s="191"/>
      <c r="J82" s="201">
        <f>BK82</f>
        <v>0</v>
      </c>
      <c r="K82" s="74"/>
      <c r="L82" s="72"/>
      <c r="M82" s="105"/>
      <c r="N82" s="106"/>
      <c r="O82" s="106"/>
      <c r="P82" s="202">
        <f>P83</f>
        <v>0</v>
      </c>
      <c r="Q82" s="106"/>
      <c r="R82" s="202">
        <f>R83</f>
        <v>57.181695</v>
      </c>
      <c r="S82" s="106"/>
      <c r="T82" s="203">
        <f>T83</f>
        <v>153.31</v>
      </c>
      <c r="AT82" s="23" t="s">
        <v>85</v>
      </c>
      <c r="AU82" s="23" t="s">
        <v>144</v>
      </c>
      <c r="BK82" s="204">
        <f>BK83</f>
        <v>0</v>
      </c>
    </row>
    <row r="83" spans="2:63" s="10" customFormat="1" ht="37.4" customHeight="1">
      <c r="B83" s="205"/>
      <c r="C83" s="206"/>
      <c r="D83" s="207" t="s">
        <v>85</v>
      </c>
      <c r="E83" s="208" t="s">
        <v>164</v>
      </c>
      <c r="F83" s="208" t="s">
        <v>165</v>
      </c>
      <c r="G83" s="206"/>
      <c r="H83" s="206"/>
      <c r="I83" s="209"/>
      <c r="J83" s="210">
        <f>BK83</f>
        <v>0</v>
      </c>
      <c r="K83" s="206"/>
      <c r="L83" s="211"/>
      <c r="M83" s="212"/>
      <c r="N83" s="213"/>
      <c r="O83" s="213"/>
      <c r="P83" s="214">
        <f>P84+P126+P136+P154+P173</f>
        <v>0</v>
      </c>
      <c r="Q83" s="213"/>
      <c r="R83" s="214">
        <f>R84+R126+R136+R154+R173</f>
        <v>57.181695</v>
      </c>
      <c r="S83" s="213"/>
      <c r="T83" s="215">
        <f>T84+T126+T136+T154+T173</f>
        <v>153.31</v>
      </c>
      <c r="AR83" s="216" t="s">
        <v>25</v>
      </c>
      <c r="AT83" s="217" t="s">
        <v>85</v>
      </c>
      <c r="AU83" s="217" t="s">
        <v>86</v>
      </c>
      <c r="AY83" s="216" t="s">
        <v>166</v>
      </c>
      <c r="BK83" s="218">
        <f>BK84+BK126+BK136+BK154+BK173</f>
        <v>0</v>
      </c>
    </row>
    <row r="84" spans="2:63" s="10" customFormat="1" ht="19.9" customHeight="1">
      <c r="B84" s="205"/>
      <c r="C84" s="206"/>
      <c r="D84" s="207" t="s">
        <v>85</v>
      </c>
      <c r="E84" s="219" t="s">
        <v>25</v>
      </c>
      <c r="F84" s="219" t="s">
        <v>167</v>
      </c>
      <c r="G84" s="206"/>
      <c r="H84" s="206"/>
      <c r="I84" s="209"/>
      <c r="J84" s="220">
        <f>BK84</f>
        <v>0</v>
      </c>
      <c r="K84" s="206"/>
      <c r="L84" s="211"/>
      <c r="M84" s="212"/>
      <c r="N84" s="213"/>
      <c r="O84" s="213"/>
      <c r="P84" s="214">
        <f>SUM(P85:P125)</f>
        <v>0</v>
      </c>
      <c r="Q84" s="213"/>
      <c r="R84" s="214">
        <f>SUM(R85:R125)</f>
        <v>0.01959</v>
      </c>
      <c r="S84" s="213"/>
      <c r="T84" s="215">
        <f>SUM(T85:T125)</f>
        <v>153.31</v>
      </c>
      <c r="AR84" s="216" t="s">
        <v>25</v>
      </c>
      <c r="AT84" s="217" t="s">
        <v>85</v>
      </c>
      <c r="AU84" s="217" t="s">
        <v>25</v>
      </c>
      <c r="AY84" s="216" t="s">
        <v>166</v>
      </c>
      <c r="BK84" s="218">
        <f>SUM(BK85:BK125)</f>
        <v>0</v>
      </c>
    </row>
    <row r="85" spans="2:65" s="1" customFormat="1" ht="51" customHeight="1">
      <c r="B85" s="46"/>
      <c r="C85" s="221" t="s">
        <v>25</v>
      </c>
      <c r="D85" s="221" t="s">
        <v>168</v>
      </c>
      <c r="E85" s="222" t="s">
        <v>727</v>
      </c>
      <c r="F85" s="223" t="s">
        <v>728</v>
      </c>
      <c r="G85" s="224" t="s">
        <v>171</v>
      </c>
      <c r="H85" s="225">
        <v>13.5</v>
      </c>
      <c r="I85" s="226"/>
      <c r="J85" s="227">
        <f>ROUND(I85*H85,2)</f>
        <v>0</v>
      </c>
      <c r="K85" s="223" t="s">
        <v>172</v>
      </c>
      <c r="L85" s="72"/>
      <c r="M85" s="228" t="s">
        <v>84</v>
      </c>
      <c r="N85" s="229" t="s">
        <v>56</v>
      </c>
      <c r="O85" s="47"/>
      <c r="P85" s="230">
        <f>O85*H85</f>
        <v>0</v>
      </c>
      <c r="Q85" s="230">
        <v>0</v>
      </c>
      <c r="R85" s="230">
        <f>Q85*H85</f>
        <v>0</v>
      </c>
      <c r="S85" s="230">
        <v>0.26</v>
      </c>
      <c r="T85" s="231">
        <f>S85*H85</f>
        <v>3.5100000000000002</v>
      </c>
      <c r="AR85" s="23" t="s">
        <v>173</v>
      </c>
      <c r="AT85" s="23" t="s">
        <v>168</v>
      </c>
      <c r="AU85" s="23" t="s">
        <v>95</v>
      </c>
      <c r="AY85" s="23" t="s">
        <v>166</v>
      </c>
      <c r="BE85" s="232">
        <f>IF(N85="základní",J85,0)</f>
        <v>0</v>
      </c>
      <c r="BF85" s="232">
        <f>IF(N85="snížená",J85,0)</f>
        <v>0</v>
      </c>
      <c r="BG85" s="232">
        <f>IF(N85="zákl. přenesená",J85,0)</f>
        <v>0</v>
      </c>
      <c r="BH85" s="232">
        <f>IF(N85="sníž. přenesená",J85,0)</f>
        <v>0</v>
      </c>
      <c r="BI85" s="232">
        <f>IF(N85="nulová",J85,0)</f>
        <v>0</v>
      </c>
      <c r="BJ85" s="23" t="s">
        <v>25</v>
      </c>
      <c r="BK85" s="232">
        <f>ROUND(I85*H85,2)</f>
        <v>0</v>
      </c>
      <c r="BL85" s="23" t="s">
        <v>173</v>
      </c>
      <c r="BM85" s="23" t="s">
        <v>729</v>
      </c>
    </row>
    <row r="86" spans="2:47" s="1" customFormat="1" ht="13.5">
      <c r="B86" s="46"/>
      <c r="C86" s="74"/>
      <c r="D86" s="233" t="s">
        <v>175</v>
      </c>
      <c r="E86" s="74"/>
      <c r="F86" s="234" t="s">
        <v>176</v>
      </c>
      <c r="G86" s="74"/>
      <c r="H86" s="74"/>
      <c r="I86" s="191"/>
      <c r="J86" s="74"/>
      <c r="K86" s="74"/>
      <c r="L86" s="72"/>
      <c r="M86" s="235"/>
      <c r="N86" s="47"/>
      <c r="O86" s="47"/>
      <c r="P86" s="47"/>
      <c r="Q86" s="47"/>
      <c r="R86" s="47"/>
      <c r="S86" s="47"/>
      <c r="T86" s="95"/>
      <c r="AT86" s="23" t="s">
        <v>175</v>
      </c>
      <c r="AU86" s="23" t="s">
        <v>95</v>
      </c>
    </row>
    <row r="87" spans="2:51" s="11" customFormat="1" ht="13.5">
      <c r="B87" s="236"/>
      <c r="C87" s="237"/>
      <c r="D87" s="233" t="s">
        <v>177</v>
      </c>
      <c r="E87" s="238" t="s">
        <v>84</v>
      </c>
      <c r="F87" s="239" t="s">
        <v>730</v>
      </c>
      <c r="G87" s="237"/>
      <c r="H87" s="240">
        <v>13.5</v>
      </c>
      <c r="I87" s="241"/>
      <c r="J87" s="237"/>
      <c r="K87" s="237"/>
      <c r="L87" s="242"/>
      <c r="M87" s="243"/>
      <c r="N87" s="244"/>
      <c r="O87" s="244"/>
      <c r="P87" s="244"/>
      <c r="Q87" s="244"/>
      <c r="R87" s="244"/>
      <c r="S87" s="244"/>
      <c r="T87" s="245"/>
      <c r="AT87" s="246" t="s">
        <v>177</v>
      </c>
      <c r="AU87" s="246" t="s">
        <v>95</v>
      </c>
      <c r="AV87" s="11" t="s">
        <v>95</v>
      </c>
      <c r="AW87" s="11" t="s">
        <v>48</v>
      </c>
      <c r="AX87" s="11" t="s">
        <v>25</v>
      </c>
      <c r="AY87" s="246" t="s">
        <v>166</v>
      </c>
    </row>
    <row r="88" spans="2:65" s="1" customFormat="1" ht="51" customHeight="1">
      <c r="B88" s="46"/>
      <c r="C88" s="221" t="s">
        <v>95</v>
      </c>
      <c r="D88" s="221" t="s">
        <v>168</v>
      </c>
      <c r="E88" s="222" t="s">
        <v>731</v>
      </c>
      <c r="F88" s="223" t="s">
        <v>732</v>
      </c>
      <c r="G88" s="224" t="s">
        <v>171</v>
      </c>
      <c r="H88" s="225">
        <v>151</v>
      </c>
      <c r="I88" s="226"/>
      <c r="J88" s="227">
        <f>ROUND(I88*H88,2)</f>
        <v>0</v>
      </c>
      <c r="K88" s="223" t="s">
        <v>172</v>
      </c>
      <c r="L88" s="72"/>
      <c r="M88" s="228" t="s">
        <v>84</v>
      </c>
      <c r="N88" s="229" t="s">
        <v>56</v>
      </c>
      <c r="O88" s="47"/>
      <c r="P88" s="230">
        <f>O88*H88</f>
        <v>0</v>
      </c>
      <c r="Q88" s="230">
        <v>0</v>
      </c>
      <c r="R88" s="230">
        <f>Q88*H88</f>
        <v>0</v>
      </c>
      <c r="S88" s="230">
        <v>0.29</v>
      </c>
      <c r="T88" s="231">
        <f>S88*H88</f>
        <v>43.79</v>
      </c>
      <c r="AR88" s="23" t="s">
        <v>173</v>
      </c>
      <c r="AT88" s="23" t="s">
        <v>168</v>
      </c>
      <c r="AU88" s="23" t="s">
        <v>95</v>
      </c>
      <c r="AY88" s="23" t="s">
        <v>166</v>
      </c>
      <c r="BE88" s="232">
        <f>IF(N88="základní",J88,0)</f>
        <v>0</v>
      </c>
      <c r="BF88" s="232">
        <f>IF(N88="snížená",J88,0)</f>
        <v>0</v>
      </c>
      <c r="BG88" s="232">
        <f>IF(N88="zákl. přenesená",J88,0)</f>
        <v>0</v>
      </c>
      <c r="BH88" s="232">
        <f>IF(N88="sníž. přenesená",J88,0)</f>
        <v>0</v>
      </c>
      <c r="BI88" s="232">
        <f>IF(N88="nulová",J88,0)</f>
        <v>0</v>
      </c>
      <c r="BJ88" s="23" t="s">
        <v>25</v>
      </c>
      <c r="BK88" s="232">
        <f>ROUND(I88*H88,2)</f>
        <v>0</v>
      </c>
      <c r="BL88" s="23" t="s">
        <v>173</v>
      </c>
      <c r="BM88" s="23" t="s">
        <v>733</v>
      </c>
    </row>
    <row r="89" spans="2:47" s="1" customFormat="1" ht="13.5">
      <c r="B89" s="46"/>
      <c r="C89" s="74"/>
      <c r="D89" s="233" t="s">
        <v>175</v>
      </c>
      <c r="E89" s="74"/>
      <c r="F89" s="234" t="s">
        <v>182</v>
      </c>
      <c r="G89" s="74"/>
      <c r="H89" s="74"/>
      <c r="I89" s="191"/>
      <c r="J89" s="74"/>
      <c r="K89" s="74"/>
      <c r="L89" s="72"/>
      <c r="M89" s="235"/>
      <c r="N89" s="47"/>
      <c r="O89" s="47"/>
      <c r="P89" s="47"/>
      <c r="Q89" s="47"/>
      <c r="R89" s="47"/>
      <c r="S89" s="47"/>
      <c r="T89" s="95"/>
      <c r="AT89" s="23" t="s">
        <v>175</v>
      </c>
      <c r="AU89" s="23" t="s">
        <v>95</v>
      </c>
    </row>
    <row r="90" spans="2:51" s="11" customFormat="1" ht="13.5">
      <c r="B90" s="236"/>
      <c r="C90" s="237"/>
      <c r="D90" s="233" t="s">
        <v>177</v>
      </c>
      <c r="E90" s="238" t="s">
        <v>84</v>
      </c>
      <c r="F90" s="239" t="s">
        <v>734</v>
      </c>
      <c r="G90" s="237"/>
      <c r="H90" s="240">
        <v>151</v>
      </c>
      <c r="I90" s="241"/>
      <c r="J90" s="237"/>
      <c r="K90" s="237"/>
      <c r="L90" s="242"/>
      <c r="M90" s="243"/>
      <c r="N90" s="244"/>
      <c r="O90" s="244"/>
      <c r="P90" s="244"/>
      <c r="Q90" s="244"/>
      <c r="R90" s="244"/>
      <c r="S90" s="244"/>
      <c r="T90" s="245"/>
      <c r="AT90" s="246" t="s">
        <v>177</v>
      </c>
      <c r="AU90" s="246" t="s">
        <v>95</v>
      </c>
      <c r="AV90" s="11" t="s">
        <v>95</v>
      </c>
      <c r="AW90" s="11" t="s">
        <v>48</v>
      </c>
      <c r="AX90" s="11" t="s">
        <v>25</v>
      </c>
      <c r="AY90" s="246" t="s">
        <v>166</v>
      </c>
    </row>
    <row r="91" spans="2:65" s="1" customFormat="1" ht="51" customHeight="1">
      <c r="B91" s="46"/>
      <c r="C91" s="221" t="s">
        <v>185</v>
      </c>
      <c r="D91" s="221" t="s">
        <v>168</v>
      </c>
      <c r="E91" s="222" t="s">
        <v>735</v>
      </c>
      <c r="F91" s="223" t="s">
        <v>736</v>
      </c>
      <c r="G91" s="224" t="s">
        <v>171</v>
      </c>
      <c r="H91" s="225">
        <v>151</v>
      </c>
      <c r="I91" s="226"/>
      <c r="J91" s="227">
        <f>ROUND(I91*H91,2)</f>
        <v>0</v>
      </c>
      <c r="K91" s="223" t="s">
        <v>172</v>
      </c>
      <c r="L91" s="72"/>
      <c r="M91" s="228" t="s">
        <v>84</v>
      </c>
      <c r="N91" s="229" t="s">
        <v>56</v>
      </c>
      <c r="O91" s="47"/>
      <c r="P91" s="230">
        <f>O91*H91</f>
        <v>0</v>
      </c>
      <c r="Q91" s="230">
        <v>0</v>
      </c>
      <c r="R91" s="230">
        <f>Q91*H91</f>
        <v>0</v>
      </c>
      <c r="S91" s="230">
        <v>0.22</v>
      </c>
      <c r="T91" s="231">
        <f>S91*H91</f>
        <v>33.22</v>
      </c>
      <c r="AR91" s="23" t="s">
        <v>173</v>
      </c>
      <c r="AT91" s="23" t="s">
        <v>168</v>
      </c>
      <c r="AU91" s="23" t="s">
        <v>95</v>
      </c>
      <c r="AY91" s="23" t="s">
        <v>166</v>
      </c>
      <c r="BE91" s="232">
        <f>IF(N91="základní",J91,0)</f>
        <v>0</v>
      </c>
      <c r="BF91" s="232">
        <f>IF(N91="snížená",J91,0)</f>
        <v>0</v>
      </c>
      <c r="BG91" s="232">
        <f>IF(N91="zákl. přenesená",J91,0)</f>
        <v>0</v>
      </c>
      <c r="BH91" s="232">
        <f>IF(N91="sníž. přenesená",J91,0)</f>
        <v>0</v>
      </c>
      <c r="BI91" s="232">
        <f>IF(N91="nulová",J91,0)</f>
        <v>0</v>
      </c>
      <c r="BJ91" s="23" t="s">
        <v>25</v>
      </c>
      <c r="BK91" s="232">
        <f>ROUND(I91*H91,2)</f>
        <v>0</v>
      </c>
      <c r="BL91" s="23" t="s">
        <v>173</v>
      </c>
      <c r="BM91" s="23" t="s">
        <v>737</v>
      </c>
    </row>
    <row r="92" spans="2:47" s="1" customFormat="1" ht="13.5">
      <c r="B92" s="46"/>
      <c r="C92" s="74"/>
      <c r="D92" s="233" t="s">
        <v>175</v>
      </c>
      <c r="E92" s="74"/>
      <c r="F92" s="234" t="s">
        <v>182</v>
      </c>
      <c r="G92" s="74"/>
      <c r="H92" s="74"/>
      <c r="I92" s="191"/>
      <c r="J92" s="74"/>
      <c r="K92" s="74"/>
      <c r="L92" s="72"/>
      <c r="M92" s="235"/>
      <c r="N92" s="47"/>
      <c r="O92" s="47"/>
      <c r="P92" s="47"/>
      <c r="Q92" s="47"/>
      <c r="R92" s="47"/>
      <c r="S92" s="47"/>
      <c r="T92" s="95"/>
      <c r="AT92" s="23" t="s">
        <v>175</v>
      </c>
      <c r="AU92" s="23" t="s">
        <v>95</v>
      </c>
    </row>
    <row r="93" spans="2:51" s="11" customFormat="1" ht="13.5">
      <c r="B93" s="236"/>
      <c r="C93" s="237"/>
      <c r="D93" s="233" t="s">
        <v>177</v>
      </c>
      <c r="E93" s="238" t="s">
        <v>84</v>
      </c>
      <c r="F93" s="239" t="s">
        <v>738</v>
      </c>
      <c r="G93" s="237"/>
      <c r="H93" s="240">
        <v>151</v>
      </c>
      <c r="I93" s="241"/>
      <c r="J93" s="237"/>
      <c r="K93" s="237"/>
      <c r="L93" s="242"/>
      <c r="M93" s="243"/>
      <c r="N93" s="244"/>
      <c r="O93" s="244"/>
      <c r="P93" s="244"/>
      <c r="Q93" s="244"/>
      <c r="R93" s="244"/>
      <c r="S93" s="244"/>
      <c r="T93" s="245"/>
      <c r="AT93" s="246" t="s">
        <v>177</v>
      </c>
      <c r="AU93" s="246" t="s">
        <v>95</v>
      </c>
      <c r="AV93" s="11" t="s">
        <v>95</v>
      </c>
      <c r="AW93" s="11" t="s">
        <v>48</v>
      </c>
      <c r="AX93" s="11" t="s">
        <v>25</v>
      </c>
      <c r="AY93" s="246" t="s">
        <v>166</v>
      </c>
    </row>
    <row r="94" spans="2:65" s="1" customFormat="1" ht="38.25" customHeight="1">
      <c r="B94" s="46"/>
      <c r="C94" s="221" t="s">
        <v>173</v>
      </c>
      <c r="D94" s="221" t="s">
        <v>168</v>
      </c>
      <c r="E94" s="222" t="s">
        <v>739</v>
      </c>
      <c r="F94" s="223" t="s">
        <v>740</v>
      </c>
      <c r="G94" s="224" t="s">
        <v>418</v>
      </c>
      <c r="H94" s="225">
        <v>251</v>
      </c>
      <c r="I94" s="226"/>
      <c r="J94" s="227">
        <f>ROUND(I94*H94,2)</f>
        <v>0</v>
      </c>
      <c r="K94" s="223" t="s">
        <v>172</v>
      </c>
      <c r="L94" s="72"/>
      <c r="M94" s="228" t="s">
        <v>84</v>
      </c>
      <c r="N94" s="229" t="s">
        <v>56</v>
      </c>
      <c r="O94" s="47"/>
      <c r="P94" s="230">
        <f>O94*H94</f>
        <v>0</v>
      </c>
      <c r="Q94" s="230">
        <v>0</v>
      </c>
      <c r="R94" s="230">
        <f>Q94*H94</f>
        <v>0</v>
      </c>
      <c r="S94" s="230">
        <v>0.29</v>
      </c>
      <c r="T94" s="231">
        <f>S94*H94</f>
        <v>72.78999999999999</v>
      </c>
      <c r="AR94" s="23" t="s">
        <v>173</v>
      </c>
      <c r="AT94" s="23" t="s">
        <v>168</v>
      </c>
      <c r="AU94" s="23" t="s">
        <v>95</v>
      </c>
      <c r="AY94" s="23" t="s">
        <v>166</v>
      </c>
      <c r="BE94" s="232">
        <f>IF(N94="základní",J94,0)</f>
        <v>0</v>
      </c>
      <c r="BF94" s="232">
        <f>IF(N94="snížená",J94,0)</f>
        <v>0</v>
      </c>
      <c r="BG94" s="232">
        <f>IF(N94="zákl. přenesená",J94,0)</f>
        <v>0</v>
      </c>
      <c r="BH94" s="232">
        <f>IF(N94="sníž. přenesená",J94,0)</f>
        <v>0</v>
      </c>
      <c r="BI94" s="232">
        <f>IF(N94="nulová",J94,0)</f>
        <v>0</v>
      </c>
      <c r="BJ94" s="23" t="s">
        <v>25</v>
      </c>
      <c r="BK94" s="232">
        <f>ROUND(I94*H94,2)</f>
        <v>0</v>
      </c>
      <c r="BL94" s="23" t="s">
        <v>173</v>
      </c>
      <c r="BM94" s="23" t="s">
        <v>741</v>
      </c>
    </row>
    <row r="95" spans="2:47" s="1" customFormat="1" ht="13.5">
      <c r="B95" s="46"/>
      <c r="C95" s="74"/>
      <c r="D95" s="233" t="s">
        <v>175</v>
      </c>
      <c r="E95" s="74"/>
      <c r="F95" s="234" t="s">
        <v>742</v>
      </c>
      <c r="G95" s="74"/>
      <c r="H95" s="74"/>
      <c r="I95" s="191"/>
      <c r="J95" s="74"/>
      <c r="K95" s="74"/>
      <c r="L95" s="72"/>
      <c r="M95" s="235"/>
      <c r="N95" s="47"/>
      <c r="O95" s="47"/>
      <c r="P95" s="47"/>
      <c r="Q95" s="47"/>
      <c r="R95" s="47"/>
      <c r="S95" s="47"/>
      <c r="T95" s="95"/>
      <c r="AT95" s="23" t="s">
        <v>175</v>
      </c>
      <c r="AU95" s="23" t="s">
        <v>95</v>
      </c>
    </row>
    <row r="96" spans="2:51" s="11" customFormat="1" ht="13.5">
      <c r="B96" s="236"/>
      <c r="C96" s="237"/>
      <c r="D96" s="233" t="s">
        <v>177</v>
      </c>
      <c r="E96" s="238" t="s">
        <v>84</v>
      </c>
      <c r="F96" s="239" t="s">
        <v>743</v>
      </c>
      <c r="G96" s="237"/>
      <c r="H96" s="240">
        <v>251</v>
      </c>
      <c r="I96" s="241"/>
      <c r="J96" s="237"/>
      <c r="K96" s="237"/>
      <c r="L96" s="242"/>
      <c r="M96" s="243"/>
      <c r="N96" s="244"/>
      <c r="O96" s="244"/>
      <c r="P96" s="244"/>
      <c r="Q96" s="244"/>
      <c r="R96" s="244"/>
      <c r="S96" s="244"/>
      <c r="T96" s="245"/>
      <c r="AT96" s="246" t="s">
        <v>177</v>
      </c>
      <c r="AU96" s="246" t="s">
        <v>95</v>
      </c>
      <c r="AV96" s="11" t="s">
        <v>95</v>
      </c>
      <c r="AW96" s="11" t="s">
        <v>48</v>
      </c>
      <c r="AX96" s="11" t="s">
        <v>25</v>
      </c>
      <c r="AY96" s="246" t="s">
        <v>166</v>
      </c>
    </row>
    <row r="97" spans="2:65" s="1" customFormat="1" ht="38.25" customHeight="1">
      <c r="B97" s="46"/>
      <c r="C97" s="221" t="s">
        <v>183</v>
      </c>
      <c r="D97" s="221" t="s">
        <v>168</v>
      </c>
      <c r="E97" s="222" t="s">
        <v>287</v>
      </c>
      <c r="F97" s="223" t="s">
        <v>288</v>
      </c>
      <c r="G97" s="224" t="s">
        <v>289</v>
      </c>
      <c r="H97" s="225">
        <v>3</v>
      </c>
      <c r="I97" s="226"/>
      <c r="J97" s="227">
        <f>ROUND(I97*H97,2)</f>
        <v>0</v>
      </c>
      <c r="K97" s="223" t="s">
        <v>172</v>
      </c>
      <c r="L97" s="72"/>
      <c r="M97" s="228" t="s">
        <v>84</v>
      </c>
      <c r="N97" s="229" t="s">
        <v>56</v>
      </c>
      <c r="O97" s="47"/>
      <c r="P97" s="230">
        <f>O97*H97</f>
        <v>0</v>
      </c>
      <c r="Q97" s="230">
        <v>0</v>
      </c>
      <c r="R97" s="230">
        <f>Q97*H97</f>
        <v>0</v>
      </c>
      <c r="S97" s="230">
        <v>0</v>
      </c>
      <c r="T97" s="231">
        <f>S97*H97</f>
        <v>0</v>
      </c>
      <c r="AR97" s="23" t="s">
        <v>173</v>
      </c>
      <c r="AT97" s="23" t="s">
        <v>168</v>
      </c>
      <c r="AU97" s="23" t="s">
        <v>95</v>
      </c>
      <c r="AY97" s="23" t="s">
        <v>166</v>
      </c>
      <c r="BE97" s="232">
        <f>IF(N97="základní",J97,0)</f>
        <v>0</v>
      </c>
      <c r="BF97" s="232">
        <f>IF(N97="snížená",J97,0)</f>
        <v>0</v>
      </c>
      <c r="BG97" s="232">
        <f>IF(N97="zákl. přenesená",J97,0)</f>
        <v>0</v>
      </c>
      <c r="BH97" s="232">
        <f>IF(N97="sníž. přenesená",J97,0)</f>
        <v>0</v>
      </c>
      <c r="BI97" s="232">
        <f>IF(N97="nulová",J97,0)</f>
        <v>0</v>
      </c>
      <c r="BJ97" s="23" t="s">
        <v>25</v>
      </c>
      <c r="BK97" s="232">
        <f>ROUND(I97*H97,2)</f>
        <v>0</v>
      </c>
      <c r="BL97" s="23" t="s">
        <v>173</v>
      </c>
      <c r="BM97" s="23" t="s">
        <v>744</v>
      </c>
    </row>
    <row r="98" spans="2:47" s="1" customFormat="1" ht="13.5">
      <c r="B98" s="46"/>
      <c r="C98" s="74"/>
      <c r="D98" s="233" t="s">
        <v>175</v>
      </c>
      <c r="E98" s="74"/>
      <c r="F98" s="234" t="s">
        <v>291</v>
      </c>
      <c r="G98" s="74"/>
      <c r="H98" s="74"/>
      <c r="I98" s="191"/>
      <c r="J98" s="74"/>
      <c r="K98" s="74"/>
      <c r="L98" s="72"/>
      <c r="M98" s="235"/>
      <c r="N98" s="47"/>
      <c r="O98" s="47"/>
      <c r="P98" s="47"/>
      <c r="Q98" s="47"/>
      <c r="R98" s="47"/>
      <c r="S98" s="47"/>
      <c r="T98" s="95"/>
      <c r="AT98" s="23" t="s">
        <v>175</v>
      </c>
      <c r="AU98" s="23" t="s">
        <v>95</v>
      </c>
    </row>
    <row r="99" spans="2:51" s="11" customFormat="1" ht="13.5">
      <c r="B99" s="236"/>
      <c r="C99" s="237"/>
      <c r="D99" s="233" t="s">
        <v>177</v>
      </c>
      <c r="E99" s="238" t="s">
        <v>84</v>
      </c>
      <c r="F99" s="239" t="s">
        <v>745</v>
      </c>
      <c r="G99" s="237"/>
      <c r="H99" s="240">
        <v>3</v>
      </c>
      <c r="I99" s="241"/>
      <c r="J99" s="237"/>
      <c r="K99" s="237"/>
      <c r="L99" s="242"/>
      <c r="M99" s="243"/>
      <c r="N99" s="244"/>
      <c r="O99" s="244"/>
      <c r="P99" s="244"/>
      <c r="Q99" s="244"/>
      <c r="R99" s="244"/>
      <c r="S99" s="244"/>
      <c r="T99" s="245"/>
      <c r="AT99" s="246" t="s">
        <v>177</v>
      </c>
      <c r="AU99" s="246" t="s">
        <v>95</v>
      </c>
      <c r="AV99" s="11" t="s">
        <v>95</v>
      </c>
      <c r="AW99" s="11" t="s">
        <v>48</v>
      </c>
      <c r="AX99" s="11" t="s">
        <v>25</v>
      </c>
      <c r="AY99" s="246" t="s">
        <v>166</v>
      </c>
    </row>
    <row r="100" spans="2:65" s="1" customFormat="1" ht="38.25" customHeight="1">
      <c r="B100" s="46"/>
      <c r="C100" s="221" t="s">
        <v>206</v>
      </c>
      <c r="D100" s="221" t="s">
        <v>168</v>
      </c>
      <c r="E100" s="222" t="s">
        <v>306</v>
      </c>
      <c r="F100" s="223" t="s">
        <v>307</v>
      </c>
      <c r="G100" s="224" t="s">
        <v>289</v>
      </c>
      <c r="H100" s="225">
        <v>6</v>
      </c>
      <c r="I100" s="226"/>
      <c r="J100" s="227">
        <f>ROUND(I100*H100,2)</f>
        <v>0</v>
      </c>
      <c r="K100" s="223" t="s">
        <v>172</v>
      </c>
      <c r="L100" s="72"/>
      <c r="M100" s="228" t="s">
        <v>84</v>
      </c>
      <c r="N100" s="229" t="s">
        <v>56</v>
      </c>
      <c r="O100" s="47"/>
      <c r="P100" s="230">
        <f>O100*H100</f>
        <v>0</v>
      </c>
      <c r="Q100" s="230">
        <v>0</v>
      </c>
      <c r="R100" s="230">
        <f>Q100*H100</f>
        <v>0</v>
      </c>
      <c r="S100" s="230">
        <v>0</v>
      </c>
      <c r="T100" s="231">
        <f>S100*H100</f>
        <v>0</v>
      </c>
      <c r="AR100" s="23" t="s">
        <v>173</v>
      </c>
      <c r="AT100" s="23" t="s">
        <v>168</v>
      </c>
      <c r="AU100" s="23" t="s">
        <v>95</v>
      </c>
      <c r="AY100" s="23" t="s">
        <v>166</v>
      </c>
      <c r="BE100" s="232">
        <f>IF(N100="základní",J100,0)</f>
        <v>0</v>
      </c>
      <c r="BF100" s="232">
        <f>IF(N100="snížená",J100,0)</f>
        <v>0</v>
      </c>
      <c r="BG100" s="232">
        <f>IF(N100="zákl. přenesená",J100,0)</f>
        <v>0</v>
      </c>
      <c r="BH100" s="232">
        <f>IF(N100="sníž. přenesená",J100,0)</f>
        <v>0</v>
      </c>
      <c r="BI100" s="232">
        <f>IF(N100="nulová",J100,0)</f>
        <v>0</v>
      </c>
      <c r="BJ100" s="23" t="s">
        <v>25</v>
      </c>
      <c r="BK100" s="232">
        <f>ROUND(I100*H100,2)</f>
        <v>0</v>
      </c>
      <c r="BL100" s="23" t="s">
        <v>173</v>
      </c>
      <c r="BM100" s="23" t="s">
        <v>746</v>
      </c>
    </row>
    <row r="101" spans="2:47" s="1" customFormat="1" ht="13.5">
      <c r="B101" s="46"/>
      <c r="C101" s="74"/>
      <c r="D101" s="233" t="s">
        <v>175</v>
      </c>
      <c r="E101" s="74"/>
      <c r="F101" s="234" t="s">
        <v>309</v>
      </c>
      <c r="G101" s="74"/>
      <c r="H101" s="74"/>
      <c r="I101" s="191"/>
      <c r="J101" s="74"/>
      <c r="K101" s="74"/>
      <c r="L101" s="72"/>
      <c r="M101" s="235"/>
      <c r="N101" s="47"/>
      <c r="O101" s="47"/>
      <c r="P101" s="47"/>
      <c r="Q101" s="47"/>
      <c r="R101" s="47"/>
      <c r="S101" s="47"/>
      <c r="T101" s="95"/>
      <c r="AT101" s="23" t="s">
        <v>175</v>
      </c>
      <c r="AU101" s="23" t="s">
        <v>95</v>
      </c>
    </row>
    <row r="102" spans="2:51" s="11" customFormat="1" ht="13.5">
      <c r="B102" s="236"/>
      <c r="C102" s="237"/>
      <c r="D102" s="233" t="s">
        <v>177</v>
      </c>
      <c r="E102" s="238" t="s">
        <v>84</v>
      </c>
      <c r="F102" s="239" t="s">
        <v>747</v>
      </c>
      <c r="G102" s="237"/>
      <c r="H102" s="240">
        <v>6</v>
      </c>
      <c r="I102" s="241"/>
      <c r="J102" s="237"/>
      <c r="K102" s="237"/>
      <c r="L102" s="242"/>
      <c r="M102" s="243"/>
      <c r="N102" s="244"/>
      <c r="O102" s="244"/>
      <c r="P102" s="244"/>
      <c r="Q102" s="244"/>
      <c r="R102" s="244"/>
      <c r="S102" s="244"/>
      <c r="T102" s="245"/>
      <c r="AT102" s="246" t="s">
        <v>177</v>
      </c>
      <c r="AU102" s="246" t="s">
        <v>95</v>
      </c>
      <c r="AV102" s="11" t="s">
        <v>95</v>
      </c>
      <c r="AW102" s="11" t="s">
        <v>48</v>
      </c>
      <c r="AX102" s="11" t="s">
        <v>25</v>
      </c>
      <c r="AY102" s="246" t="s">
        <v>166</v>
      </c>
    </row>
    <row r="103" spans="2:65" s="1" customFormat="1" ht="25.5" customHeight="1">
      <c r="B103" s="46"/>
      <c r="C103" s="221" t="s">
        <v>213</v>
      </c>
      <c r="D103" s="221" t="s">
        <v>168</v>
      </c>
      <c r="E103" s="222" t="s">
        <v>322</v>
      </c>
      <c r="F103" s="223" t="s">
        <v>323</v>
      </c>
      <c r="G103" s="224" t="s">
        <v>289</v>
      </c>
      <c r="H103" s="225">
        <v>3</v>
      </c>
      <c r="I103" s="226"/>
      <c r="J103" s="227">
        <f>ROUND(I103*H103,2)</f>
        <v>0</v>
      </c>
      <c r="K103" s="223" t="s">
        <v>172</v>
      </c>
      <c r="L103" s="72"/>
      <c r="M103" s="228" t="s">
        <v>84</v>
      </c>
      <c r="N103" s="229" t="s">
        <v>56</v>
      </c>
      <c r="O103" s="47"/>
      <c r="P103" s="230">
        <f>O103*H103</f>
        <v>0</v>
      </c>
      <c r="Q103" s="230">
        <v>0</v>
      </c>
      <c r="R103" s="230">
        <f>Q103*H103</f>
        <v>0</v>
      </c>
      <c r="S103" s="230">
        <v>0</v>
      </c>
      <c r="T103" s="231">
        <f>S103*H103</f>
        <v>0</v>
      </c>
      <c r="AR103" s="23" t="s">
        <v>173</v>
      </c>
      <c r="AT103" s="23" t="s">
        <v>168</v>
      </c>
      <c r="AU103" s="23" t="s">
        <v>95</v>
      </c>
      <c r="AY103" s="23" t="s">
        <v>166</v>
      </c>
      <c r="BE103" s="232">
        <f>IF(N103="základní",J103,0)</f>
        <v>0</v>
      </c>
      <c r="BF103" s="232">
        <f>IF(N103="snížená",J103,0)</f>
        <v>0</v>
      </c>
      <c r="BG103" s="232">
        <f>IF(N103="zákl. přenesená",J103,0)</f>
        <v>0</v>
      </c>
      <c r="BH103" s="232">
        <f>IF(N103="sníž. přenesená",J103,0)</f>
        <v>0</v>
      </c>
      <c r="BI103" s="232">
        <f>IF(N103="nulová",J103,0)</f>
        <v>0</v>
      </c>
      <c r="BJ103" s="23" t="s">
        <v>25</v>
      </c>
      <c r="BK103" s="232">
        <f>ROUND(I103*H103,2)</f>
        <v>0</v>
      </c>
      <c r="BL103" s="23" t="s">
        <v>173</v>
      </c>
      <c r="BM103" s="23" t="s">
        <v>748</v>
      </c>
    </row>
    <row r="104" spans="2:47" s="1" customFormat="1" ht="13.5">
      <c r="B104" s="46"/>
      <c r="C104" s="74"/>
      <c r="D104" s="233" t="s">
        <v>175</v>
      </c>
      <c r="E104" s="74"/>
      <c r="F104" s="234" t="s">
        <v>325</v>
      </c>
      <c r="G104" s="74"/>
      <c r="H104" s="74"/>
      <c r="I104" s="191"/>
      <c r="J104" s="74"/>
      <c r="K104" s="74"/>
      <c r="L104" s="72"/>
      <c r="M104" s="235"/>
      <c r="N104" s="47"/>
      <c r="O104" s="47"/>
      <c r="P104" s="47"/>
      <c r="Q104" s="47"/>
      <c r="R104" s="47"/>
      <c r="S104" s="47"/>
      <c r="T104" s="95"/>
      <c r="AT104" s="23" t="s">
        <v>175</v>
      </c>
      <c r="AU104" s="23" t="s">
        <v>95</v>
      </c>
    </row>
    <row r="105" spans="2:51" s="11" customFormat="1" ht="13.5">
      <c r="B105" s="236"/>
      <c r="C105" s="237"/>
      <c r="D105" s="233" t="s">
        <v>177</v>
      </c>
      <c r="E105" s="238" t="s">
        <v>84</v>
      </c>
      <c r="F105" s="239" t="s">
        <v>749</v>
      </c>
      <c r="G105" s="237"/>
      <c r="H105" s="240">
        <v>3</v>
      </c>
      <c r="I105" s="241"/>
      <c r="J105" s="237"/>
      <c r="K105" s="237"/>
      <c r="L105" s="242"/>
      <c r="M105" s="243"/>
      <c r="N105" s="244"/>
      <c r="O105" s="244"/>
      <c r="P105" s="244"/>
      <c r="Q105" s="244"/>
      <c r="R105" s="244"/>
      <c r="S105" s="244"/>
      <c r="T105" s="245"/>
      <c r="AT105" s="246" t="s">
        <v>177</v>
      </c>
      <c r="AU105" s="246" t="s">
        <v>95</v>
      </c>
      <c r="AV105" s="11" t="s">
        <v>95</v>
      </c>
      <c r="AW105" s="11" t="s">
        <v>48</v>
      </c>
      <c r="AX105" s="11" t="s">
        <v>86</v>
      </c>
      <c r="AY105" s="246" t="s">
        <v>166</v>
      </c>
    </row>
    <row r="106" spans="2:51" s="13" customFormat="1" ht="13.5">
      <c r="B106" s="271"/>
      <c r="C106" s="272"/>
      <c r="D106" s="233" t="s">
        <v>177</v>
      </c>
      <c r="E106" s="273" t="s">
        <v>84</v>
      </c>
      <c r="F106" s="274" t="s">
        <v>299</v>
      </c>
      <c r="G106" s="272"/>
      <c r="H106" s="275">
        <v>3</v>
      </c>
      <c r="I106" s="276"/>
      <c r="J106" s="272"/>
      <c r="K106" s="272"/>
      <c r="L106" s="277"/>
      <c r="M106" s="278"/>
      <c r="N106" s="279"/>
      <c r="O106" s="279"/>
      <c r="P106" s="279"/>
      <c r="Q106" s="279"/>
      <c r="R106" s="279"/>
      <c r="S106" s="279"/>
      <c r="T106" s="280"/>
      <c r="AT106" s="281" t="s">
        <v>177</v>
      </c>
      <c r="AU106" s="281" t="s">
        <v>95</v>
      </c>
      <c r="AV106" s="13" t="s">
        <v>173</v>
      </c>
      <c r="AW106" s="13" t="s">
        <v>48</v>
      </c>
      <c r="AX106" s="13" t="s">
        <v>25</v>
      </c>
      <c r="AY106" s="281" t="s">
        <v>166</v>
      </c>
    </row>
    <row r="107" spans="2:65" s="1" customFormat="1" ht="16.5" customHeight="1">
      <c r="B107" s="46"/>
      <c r="C107" s="221" t="s">
        <v>200</v>
      </c>
      <c r="D107" s="221" t="s">
        <v>168</v>
      </c>
      <c r="E107" s="222" t="s">
        <v>341</v>
      </c>
      <c r="F107" s="223" t="s">
        <v>342</v>
      </c>
      <c r="G107" s="224" t="s">
        <v>289</v>
      </c>
      <c r="H107" s="225">
        <v>3</v>
      </c>
      <c r="I107" s="226"/>
      <c r="J107" s="227">
        <f>ROUND(I107*H107,2)</f>
        <v>0</v>
      </c>
      <c r="K107" s="223" t="s">
        <v>172</v>
      </c>
      <c r="L107" s="72"/>
      <c r="M107" s="228" t="s">
        <v>84</v>
      </c>
      <c r="N107" s="229" t="s">
        <v>56</v>
      </c>
      <c r="O107" s="47"/>
      <c r="P107" s="230">
        <f>O107*H107</f>
        <v>0</v>
      </c>
      <c r="Q107" s="230">
        <v>0</v>
      </c>
      <c r="R107" s="230">
        <f>Q107*H107</f>
        <v>0</v>
      </c>
      <c r="S107" s="230">
        <v>0</v>
      </c>
      <c r="T107" s="231">
        <f>S107*H107</f>
        <v>0</v>
      </c>
      <c r="AR107" s="23" t="s">
        <v>173</v>
      </c>
      <c r="AT107" s="23" t="s">
        <v>168</v>
      </c>
      <c r="AU107" s="23" t="s">
        <v>95</v>
      </c>
      <c r="AY107" s="23" t="s">
        <v>166</v>
      </c>
      <c r="BE107" s="232">
        <f>IF(N107="základní",J107,0)</f>
        <v>0</v>
      </c>
      <c r="BF107" s="232">
        <f>IF(N107="snížená",J107,0)</f>
        <v>0</v>
      </c>
      <c r="BG107" s="232">
        <f>IF(N107="zákl. přenesená",J107,0)</f>
        <v>0</v>
      </c>
      <c r="BH107" s="232">
        <f>IF(N107="sníž. přenesená",J107,0)</f>
        <v>0</v>
      </c>
      <c r="BI107" s="232">
        <f>IF(N107="nulová",J107,0)</f>
        <v>0</v>
      </c>
      <c r="BJ107" s="23" t="s">
        <v>25</v>
      </c>
      <c r="BK107" s="232">
        <f>ROUND(I107*H107,2)</f>
        <v>0</v>
      </c>
      <c r="BL107" s="23" t="s">
        <v>173</v>
      </c>
      <c r="BM107" s="23" t="s">
        <v>750</v>
      </c>
    </row>
    <row r="108" spans="2:47" s="1" customFormat="1" ht="13.5">
      <c r="B108" s="46"/>
      <c r="C108" s="74"/>
      <c r="D108" s="233" t="s">
        <v>175</v>
      </c>
      <c r="E108" s="74"/>
      <c r="F108" s="234" t="s">
        <v>344</v>
      </c>
      <c r="G108" s="74"/>
      <c r="H108" s="74"/>
      <c r="I108" s="191"/>
      <c r="J108" s="74"/>
      <c r="K108" s="74"/>
      <c r="L108" s="72"/>
      <c r="M108" s="235"/>
      <c r="N108" s="47"/>
      <c r="O108" s="47"/>
      <c r="P108" s="47"/>
      <c r="Q108" s="47"/>
      <c r="R108" s="47"/>
      <c r="S108" s="47"/>
      <c r="T108" s="95"/>
      <c r="AT108" s="23" t="s">
        <v>175</v>
      </c>
      <c r="AU108" s="23" t="s">
        <v>95</v>
      </c>
    </row>
    <row r="109" spans="2:51" s="11" customFormat="1" ht="13.5">
      <c r="B109" s="236"/>
      <c r="C109" s="237"/>
      <c r="D109" s="233" t="s">
        <v>177</v>
      </c>
      <c r="E109" s="238" t="s">
        <v>84</v>
      </c>
      <c r="F109" s="239" t="s">
        <v>751</v>
      </c>
      <c r="G109" s="237"/>
      <c r="H109" s="240">
        <v>3</v>
      </c>
      <c r="I109" s="241"/>
      <c r="J109" s="237"/>
      <c r="K109" s="237"/>
      <c r="L109" s="242"/>
      <c r="M109" s="243"/>
      <c r="N109" s="244"/>
      <c r="O109" s="244"/>
      <c r="P109" s="244"/>
      <c r="Q109" s="244"/>
      <c r="R109" s="244"/>
      <c r="S109" s="244"/>
      <c r="T109" s="245"/>
      <c r="AT109" s="246" t="s">
        <v>177</v>
      </c>
      <c r="AU109" s="246" t="s">
        <v>95</v>
      </c>
      <c r="AV109" s="11" t="s">
        <v>95</v>
      </c>
      <c r="AW109" s="11" t="s">
        <v>48</v>
      </c>
      <c r="AX109" s="11" t="s">
        <v>25</v>
      </c>
      <c r="AY109" s="246" t="s">
        <v>166</v>
      </c>
    </row>
    <row r="110" spans="2:65" s="1" customFormat="1" ht="25.5" customHeight="1">
      <c r="B110" s="46"/>
      <c r="C110" s="221" t="s">
        <v>223</v>
      </c>
      <c r="D110" s="221" t="s">
        <v>168</v>
      </c>
      <c r="E110" s="222" t="s">
        <v>351</v>
      </c>
      <c r="F110" s="223" t="s">
        <v>352</v>
      </c>
      <c r="G110" s="224" t="s">
        <v>171</v>
      </c>
      <c r="H110" s="225">
        <v>158</v>
      </c>
      <c r="I110" s="226"/>
      <c r="J110" s="227">
        <f>ROUND(I110*H110,2)</f>
        <v>0</v>
      </c>
      <c r="K110" s="223" t="s">
        <v>172</v>
      </c>
      <c r="L110" s="72"/>
      <c r="M110" s="228" t="s">
        <v>84</v>
      </c>
      <c r="N110" s="229" t="s">
        <v>56</v>
      </c>
      <c r="O110" s="47"/>
      <c r="P110" s="230">
        <f>O110*H110</f>
        <v>0</v>
      </c>
      <c r="Q110" s="230">
        <v>0</v>
      </c>
      <c r="R110" s="230">
        <f>Q110*H110</f>
        <v>0</v>
      </c>
      <c r="S110" s="230">
        <v>0</v>
      </c>
      <c r="T110" s="231">
        <f>S110*H110</f>
        <v>0</v>
      </c>
      <c r="AR110" s="23" t="s">
        <v>173</v>
      </c>
      <c r="AT110" s="23" t="s">
        <v>168</v>
      </c>
      <c r="AU110" s="23" t="s">
        <v>95</v>
      </c>
      <c r="AY110" s="23" t="s">
        <v>166</v>
      </c>
      <c r="BE110" s="232">
        <f>IF(N110="základní",J110,0)</f>
        <v>0</v>
      </c>
      <c r="BF110" s="232">
        <f>IF(N110="snížená",J110,0)</f>
        <v>0</v>
      </c>
      <c r="BG110" s="232">
        <f>IF(N110="zákl. přenesená",J110,0)</f>
        <v>0</v>
      </c>
      <c r="BH110" s="232">
        <f>IF(N110="sníž. přenesená",J110,0)</f>
        <v>0</v>
      </c>
      <c r="BI110" s="232">
        <f>IF(N110="nulová",J110,0)</f>
        <v>0</v>
      </c>
      <c r="BJ110" s="23" t="s">
        <v>25</v>
      </c>
      <c r="BK110" s="232">
        <f>ROUND(I110*H110,2)</f>
        <v>0</v>
      </c>
      <c r="BL110" s="23" t="s">
        <v>173</v>
      </c>
      <c r="BM110" s="23" t="s">
        <v>752</v>
      </c>
    </row>
    <row r="111" spans="2:47" s="1" customFormat="1" ht="13.5">
      <c r="B111" s="46"/>
      <c r="C111" s="74"/>
      <c r="D111" s="233" t="s">
        <v>175</v>
      </c>
      <c r="E111" s="74"/>
      <c r="F111" s="234" t="s">
        <v>354</v>
      </c>
      <c r="G111" s="74"/>
      <c r="H111" s="74"/>
      <c r="I111" s="191"/>
      <c r="J111" s="74"/>
      <c r="K111" s="74"/>
      <c r="L111" s="72"/>
      <c r="M111" s="235"/>
      <c r="N111" s="47"/>
      <c r="O111" s="47"/>
      <c r="P111" s="47"/>
      <c r="Q111" s="47"/>
      <c r="R111" s="47"/>
      <c r="S111" s="47"/>
      <c r="T111" s="95"/>
      <c r="AT111" s="23" t="s">
        <v>175</v>
      </c>
      <c r="AU111" s="23" t="s">
        <v>95</v>
      </c>
    </row>
    <row r="112" spans="2:51" s="11" customFormat="1" ht="13.5">
      <c r="B112" s="236"/>
      <c r="C112" s="237"/>
      <c r="D112" s="233" t="s">
        <v>177</v>
      </c>
      <c r="E112" s="238" t="s">
        <v>84</v>
      </c>
      <c r="F112" s="239" t="s">
        <v>753</v>
      </c>
      <c r="G112" s="237"/>
      <c r="H112" s="240">
        <v>158</v>
      </c>
      <c r="I112" s="241"/>
      <c r="J112" s="237"/>
      <c r="K112" s="237"/>
      <c r="L112" s="242"/>
      <c r="M112" s="243"/>
      <c r="N112" s="244"/>
      <c r="O112" s="244"/>
      <c r="P112" s="244"/>
      <c r="Q112" s="244"/>
      <c r="R112" s="244"/>
      <c r="S112" s="244"/>
      <c r="T112" s="245"/>
      <c r="AT112" s="246" t="s">
        <v>177</v>
      </c>
      <c r="AU112" s="246" t="s">
        <v>95</v>
      </c>
      <c r="AV112" s="11" t="s">
        <v>95</v>
      </c>
      <c r="AW112" s="11" t="s">
        <v>48</v>
      </c>
      <c r="AX112" s="11" t="s">
        <v>25</v>
      </c>
      <c r="AY112" s="246" t="s">
        <v>166</v>
      </c>
    </row>
    <row r="113" spans="2:65" s="1" customFormat="1" ht="25.5" customHeight="1">
      <c r="B113" s="46"/>
      <c r="C113" s="221" t="s">
        <v>30</v>
      </c>
      <c r="D113" s="221" t="s">
        <v>168</v>
      </c>
      <c r="E113" s="222" t="s">
        <v>357</v>
      </c>
      <c r="F113" s="223" t="s">
        <v>358</v>
      </c>
      <c r="G113" s="224" t="s">
        <v>171</v>
      </c>
      <c r="H113" s="225">
        <v>15</v>
      </c>
      <c r="I113" s="226"/>
      <c r="J113" s="227">
        <f>ROUND(I113*H113,2)</f>
        <v>0</v>
      </c>
      <c r="K113" s="223" t="s">
        <v>172</v>
      </c>
      <c r="L113" s="72"/>
      <c r="M113" s="228" t="s">
        <v>84</v>
      </c>
      <c r="N113" s="229" t="s">
        <v>56</v>
      </c>
      <c r="O113" s="47"/>
      <c r="P113" s="230">
        <f>O113*H113</f>
        <v>0</v>
      </c>
      <c r="Q113" s="230">
        <v>0</v>
      </c>
      <c r="R113" s="230">
        <f>Q113*H113</f>
        <v>0</v>
      </c>
      <c r="S113" s="230">
        <v>0</v>
      </c>
      <c r="T113" s="231">
        <f>S113*H113</f>
        <v>0</v>
      </c>
      <c r="AR113" s="23" t="s">
        <v>173</v>
      </c>
      <c r="AT113" s="23" t="s">
        <v>168</v>
      </c>
      <c r="AU113" s="23" t="s">
        <v>95</v>
      </c>
      <c r="AY113" s="23" t="s">
        <v>166</v>
      </c>
      <c r="BE113" s="232">
        <f>IF(N113="základní",J113,0)</f>
        <v>0</v>
      </c>
      <c r="BF113" s="232">
        <f>IF(N113="snížená",J113,0)</f>
        <v>0</v>
      </c>
      <c r="BG113" s="232">
        <f>IF(N113="zákl. přenesená",J113,0)</f>
        <v>0</v>
      </c>
      <c r="BH113" s="232">
        <f>IF(N113="sníž. přenesená",J113,0)</f>
        <v>0</v>
      </c>
      <c r="BI113" s="232">
        <f>IF(N113="nulová",J113,0)</f>
        <v>0</v>
      </c>
      <c r="BJ113" s="23" t="s">
        <v>25</v>
      </c>
      <c r="BK113" s="232">
        <f>ROUND(I113*H113,2)</f>
        <v>0</v>
      </c>
      <c r="BL113" s="23" t="s">
        <v>173</v>
      </c>
      <c r="BM113" s="23" t="s">
        <v>754</v>
      </c>
    </row>
    <row r="114" spans="2:47" s="1" customFormat="1" ht="13.5">
      <c r="B114" s="46"/>
      <c r="C114" s="74"/>
      <c r="D114" s="233" t="s">
        <v>175</v>
      </c>
      <c r="E114" s="74"/>
      <c r="F114" s="234" t="s">
        <v>360</v>
      </c>
      <c r="G114" s="74"/>
      <c r="H114" s="74"/>
      <c r="I114" s="191"/>
      <c r="J114" s="74"/>
      <c r="K114" s="74"/>
      <c r="L114" s="72"/>
      <c r="M114" s="235"/>
      <c r="N114" s="47"/>
      <c r="O114" s="47"/>
      <c r="P114" s="47"/>
      <c r="Q114" s="47"/>
      <c r="R114" s="47"/>
      <c r="S114" s="47"/>
      <c r="T114" s="95"/>
      <c r="AT114" s="23" t="s">
        <v>175</v>
      </c>
      <c r="AU114" s="23" t="s">
        <v>95</v>
      </c>
    </row>
    <row r="115" spans="2:51" s="11" customFormat="1" ht="13.5">
      <c r="B115" s="236"/>
      <c r="C115" s="237"/>
      <c r="D115" s="233" t="s">
        <v>177</v>
      </c>
      <c r="E115" s="238" t="s">
        <v>84</v>
      </c>
      <c r="F115" s="239" t="s">
        <v>755</v>
      </c>
      <c r="G115" s="237"/>
      <c r="H115" s="240">
        <v>15</v>
      </c>
      <c r="I115" s="241"/>
      <c r="J115" s="237"/>
      <c r="K115" s="237"/>
      <c r="L115" s="242"/>
      <c r="M115" s="243"/>
      <c r="N115" s="244"/>
      <c r="O115" s="244"/>
      <c r="P115" s="244"/>
      <c r="Q115" s="244"/>
      <c r="R115" s="244"/>
      <c r="S115" s="244"/>
      <c r="T115" s="245"/>
      <c r="AT115" s="246" t="s">
        <v>177</v>
      </c>
      <c r="AU115" s="246" t="s">
        <v>95</v>
      </c>
      <c r="AV115" s="11" t="s">
        <v>95</v>
      </c>
      <c r="AW115" s="11" t="s">
        <v>48</v>
      </c>
      <c r="AX115" s="11" t="s">
        <v>25</v>
      </c>
      <c r="AY115" s="246" t="s">
        <v>166</v>
      </c>
    </row>
    <row r="116" spans="2:65" s="1" customFormat="1" ht="16.5" customHeight="1">
      <c r="B116" s="46"/>
      <c r="C116" s="221" t="s">
        <v>235</v>
      </c>
      <c r="D116" s="221" t="s">
        <v>168</v>
      </c>
      <c r="E116" s="222" t="s">
        <v>363</v>
      </c>
      <c r="F116" s="223" t="s">
        <v>364</v>
      </c>
      <c r="G116" s="224" t="s">
        <v>171</v>
      </c>
      <c r="H116" s="225">
        <v>15</v>
      </c>
      <c r="I116" s="226"/>
      <c r="J116" s="227">
        <f>ROUND(I116*H116,2)</f>
        <v>0</v>
      </c>
      <c r="K116" s="223" t="s">
        <v>172</v>
      </c>
      <c r="L116" s="72"/>
      <c r="M116" s="228" t="s">
        <v>84</v>
      </c>
      <c r="N116" s="229" t="s">
        <v>56</v>
      </c>
      <c r="O116" s="47"/>
      <c r="P116" s="230">
        <f>O116*H116</f>
        <v>0</v>
      </c>
      <c r="Q116" s="230">
        <v>0.00127</v>
      </c>
      <c r="R116" s="230">
        <f>Q116*H116</f>
        <v>0.01905</v>
      </c>
      <c r="S116" s="230">
        <v>0</v>
      </c>
      <c r="T116" s="231">
        <f>S116*H116</f>
        <v>0</v>
      </c>
      <c r="AR116" s="23" t="s">
        <v>173</v>
      </c>
      <c r="AT116" s="23" t="s">
        <v>168</v>
      </c>
      <c r="AU116" s="23" t="s">
        <v>95</v>
      </c>
      <c r="AY116" s="23" t="s">
        <v>166</v>
      </c>
      <c r="BE116" s="232">
        <f>IF(N116="základní",J116,0)</f>
        <v>0</v>
      </c>
      <c r="BF116" s="232">
        <f>IF(N116="snížená",J116,0)</f>
        <v>0</v>
      </c>
      <c r="BG116" s="232">
        <f>IF(N116="zákl. přenesená",J116,0)</f>
        <v>0</v>
      </c>
      <c r="BH116" s="232">
        <f>IF(N116="sníž. přenesená",J116,0)</f>
        <v>0</v>
      </c>
      <c r="BI116" s="232">
        <f>IF(N116="nulová",J116,0)</f>
        <v>0</v>
      </c>
      <c r="BJ116" s="23" t="s">
        <v>25</v>
      </c>
      <c r="BK116" s="232">
        <f>ROUND(I116*H116,2)</f>
        <v>0</v>
      </c>
      <c r="BL116" s="23" t="s">
        <v>173</v>
      </c>
      <c r="BM116" s="23" t="s">
        <v>756</v>
      </c>
    </row>
    <row r="117" spans="2:47" s="1" customFormat="1" ht="13.5">
      <c r="B117" s="46"/>
      <c r="C117" s="74"/>
      <c r="D117" s="233" t="s">
        <v>175</v>
      </c>
      <c r="E117" s="74"/>
      <c r="F117" s="234" t="s">
        <v>366</v>
      </c>
      <c r="G117" s="74"/>
      <c r="H117" s="74"/>
      <c r="I117" s="191"/>
      <c r="J117" s="74"/>
      <c r="K117" s="74"/>
      <c r="L117" s="72"/>
      <c r="M117" s="235"/>
      <c r="N117" s="47"/>
      <c r="O117" s="47"/>
      <c r="P117" s="47"/>
      <c r="Q117" s="47"/>
      <c r="R117" s="47"/>
      <c r="S117" s="47"/>
      <c r="T117" s="95"/>
      <c r="AT117" s="23" t="s">
        <v>175</v>
      </c>
      <c r="AU117" s="23" t="s">
        <v>95</v>
      </c>
    </row>
    <row r="118" spans="2:65" s="1" customFormat="1" ht="25.5" customHeight="1">
      <c r="B118" s="46"/>
      <c r="C118" s="221" t="s">
        <v>328</v>
      </c>
      <c r="D118" s="221" t="s">
        <v>168</v>
      </c>
      <c r="E118" s="222" t="s">
        <v>369</v>
      </c>
      <c r="F118" s="223" t="s">
        <v>370</v>
      </c>
      <c r="G118" s="224" t="s">
        <v>171</v>
      </c>
      <c r="H118" s="225">
        <v>15</v>
      </c>
      <c r="I118" s="226"/>
      <c r="J118" s="227">
        <f>ROUND(I118*H118,2)</f>
        <v>0</v>
      </c>
      <c r="K118" s="223" t="s">
        <v>172</v>
      </c>
      <c r="L118" s="72"/>
      <c r="M118" s="228" t="s">
        <v>84</v>
      </c>
      <c r="N118" s="229" t="s">
        <v>56</v>
      </c>
      <c r="O118" s="47"/>
      <c r="P118" s="230">
        <f>O118*H118</f>
        <v>0</v>
      </c>
      <c r="Q118" s="230">
        <v>0</v>
      </c>
      <c r="R118" s="230">
        <f>Q118*H118</f>
        <v>0</v>
      </c>
      <c r="S118" s="230">
        <v>0</v>
      </c>
      <c r="T118" s="231">
        <f>S118*H118</f>
        <v>0</v>
      </c>
      <c r="AR118" s="23" t="s">
        <v>173</v>
      </c>
      <c r="AT118" s="23" t="s">
        <v>168</v>
      </c>
      <c r="AU118" s="23" t="s">
        <v>95</v>
      </c>
      <c r="AY118" s="23" t="s">
        <v>166</v>
      </c>
      <c r="BE118" s="232">
        <f>IF(N118="základní",J118,0)</f>
        <v>0</v>
      </c>
      <c r="BF118" s="232">
        <f>IF(N118="snížená",J118,0)</f>
        <v>0</v>
      </c>
      <c r="BG118" s="232">
        <f>IF(N118="zákl. přenesená",J118,0)</f>
        <v>0</v>
      </c>
      <c r="BH118" s="232">
        <f>IF(N118="sníž. přenesená",J118,0)</f>
        <v>0</v>
      </c>
      <c r="BI118" s="232">
        <f>IF(N118="nulová",J118,0)</f>
        <v>0</v>
      </c>
      <c r="BJ118" s="23" t="s">
        <v>25</v>
      </c>
      <c r="BK118" s="232">
        <f>ROUND(I118*H118,2)</f>
        <v>0</v>
      </c>
      <c r="BL118" s="23" t="s">
        <v>173</v>
      </c>
      <c r="BM118" s="23" t="s">
        <v>757</v>
      </c>
    </row>
    <row r="119" spans="2:47" s="1" customFormat="1" ht="13.5">
      <c r="B119" s="46"/>
      <c r="C119" s="74"/>
      <c r="D119" s="233" t="s">
        <v>175</v>
      </c>
      <c r="E119" s="74"/>
      <c r="F119" s="234" t="s">
        <v>372</v>
      </c>
      <c r="G119" s="74"/>
      <c r="H119" s="74"/>
      <c r="I119" s="191"/>
      <c r="J119" s="74"/>
      <c r="K119" s="74"/>
      <c r="L119" s="72"/>
      <c r="M119" s="235"/>
      <c r="N119" s="47"/>
      <c r="O119" s="47"/>
      <c r="P119" s="47"/>
      <c r="Q119" s="47"/>
      <c r="R119" s="47"/>
      <c r="S119" s="47"/>
      <c r="T119" s="95"/>
      <c r="AT119" s="23" t="s">
        <v>175</v>
      </c>
      <c r="AU119" s="23" t="s">
        <v>95</v>
      </c>
    </row>
    <row r="120" spans="2:65" s="1" customFormat="1" ht="16.5" customHeight="1">
      <c r="B120" s="46"/>
      <c r="C120" s="247" t="s">
        <v>335</v>
      </c>
      <c r="D120" s="247" t="s">
        <v>197</v>
      </c>
      <c r="E120" s="248" t="s">
        <v>374</v>
      </c>
      <c r="F120" s="249" t="s">
        <v>375</v>
      </c>
      <c r="G120" s="250" t="s">
        <v>376</v>
      </c>
      <c r="H120" s="251">
        <v>0.09</v>
      </c>
      <c r="I120" s="252"/>
      <c r="J120" s="253">
        <f>ROUND(I120*H120,2)</f>
        <v>0</v>
      </c>
      <c r="K120" s="249" t="s">
        <v>84</v>
      </c>
      <c r="L120" s="254"/>
      <c r="M120" s="255" t="s">
        <v>84</v>
      </c>
      <c r="N120" s="256" t="s">
        <v>56</v>
      </c>
      <c r="O120" s="47"/>
      <c r="P120" s="230">
        <f>O120*H120</f>
        <v>0</v>
      </c>
      <c r="Q120" s="230">
        <v>0.001</v>
      </c>
      <c r="R120" s="230">
        <f>Q120*H120</f>
        <v>8.999999999999999E-05</v>
      </c>
      <c r="S120" s="230">
        <v>0</v>
      </c>
      <c r="T120" s="231">
        <f>S120*H120</f>
        <v>0</v>
      </c>
      <c r="AR120" s="23" t="s">
        <v>200</v>
      </c>
      <c r="AT120" s="23" t="s">
        <v>197</v>
      </c>
      <c r="AU120" s="23" t="s">
        <v>95</v>
      </c>
      <c r="AY120" s="23" t="s">
        <v>166</v>
      </c>
      <c r="BE120" s="232">
        <f>IF(N120="základní",J120,0)</f>
        <v>0</v>
      </c>
      <c r="BF120" s="232">
        <f>IF(N120="snížená",J120,0)</f>
        <v>0</v>
      </c>
      <c r="BG120" s="232">
        <f>IF(N120="zákl. přenesená",J120,0)</f>
        <v>0</v>
      </c>
      <c r="BH120" s="232">
        <f>IF(N120="sníž. přenesená",J120,0)</f>
        <v>0</v>
      </c>
      <c r="BI120" s="232">
        <f>IF(N120="nulová",J120,0)</f>
        <v>0</v>
      </c>
      <c r="BJ120" s="23" t="s">
        <v>25</v>
      </c>
      <c r="BK120" s="232">
        <f>ROUND(I120*H120,2)</f>
        <v>0</v>
      </c>
      <c r="BL120" s="23" t="s">
        <v>173</v>
      </c>
      <c r="BM120" s="23" t="s">
        <v>758</v>
      </c>
    </row>
    <row r="121" spans="2:51" s="11" customFormat="1" ht="13.5">
      <c r="B121" s="236"/>
      <c r="C121" s="237"/>
      <c r="D121" s="233" t="s">
        <v>177</v>
      </c>
      <c r="E121" s="238" t="s">
        <v>84</v>
      </c>
      <c r="F121" s="239" t="s">
        <v>759</v>
      </c>
      <c r="G121" s="237"/>
      <c r="H121" s="240">
        <v>0.09</v>
      </c>
      <c r="I121" s="241"/>
      <c r="J121" s="237"/>
      <c r="K121" s="237"/>
      <c r="L121" s="242"/>
      <c r="M121" s="243"/>
      <c r="N121" s="244"/>
      <c r="O121" s="244"/>
      <c r="P121" s="244"/>
      <c r="Q121" s="244"/>
      <c r="R121" s="244"/>
      <c r="S121" s="244"/>
      <c r="T121" s="245"/>
      <c r="AT121" s="246" t="s">
        <v>177</v>
      </c>
      <c r="AU121" s="246" t="s">
        <v>95</v>
      </c>
      <c r="AV121" s="11" t="s">
        <v>95</v>
      </c>
      <c r="AW121" s="11" t="s">
        <v>48</v>
      </c>
      <c r="AX121" s="11" t="s">
        <v>25</v>
      </c>
      <c r="AY121" s="246" t="s">
        <v>166</v>
      </c>
    </row>
    <row r="122" spans="2:65" s="1" customFormat="1" ht="16.5" customHeight="1">
      <c r="B122" s="46"/>
      <c r="C122" s="221" t="s">
        <v>340</v>
      </c>
      <c r="D122" s="221" t="s">
        <v>168</v>
      </c>
      <c r="E122" s="222" t="s">
        <v>379</v>
      </c>
      <c r="F122" s="223" t="s">
        <v>380</v>
      </c>
      <c r="G122" s="224" t="s">
        <v>171</v>
      </c>
      <c r="H122" s="225">
        <v>15</v>
      </c>
      <c r="I122" s="226"/>
      <c r="J122" s="227">
        <f>ROUND(I122*H122,2)</f>
        <v>0</v>
      </c>
      <c r="K122" s="223" t="s">
        <v>172</v>
      </c>
      <c r="L122" s="72"/>
      <c r="M122" s="228" t="s">
        <v>84</v>
      </c>
      <c r="N122" s="229" t="s">
        <v>56</v>
      </c>
      <c r="O122" s="47"/>
      <c r="P122" s="230">
        <f>O122*H122</f>
        <v>0</v>
      </c>
      <c r="Q122" s="230">
        <v>0</v>
      </c>
      <c r="R122" s="230">
        <f>Q122*H122</f>
        <v>0</v>
      </c>
      <c r="S122" s="230">
        <v>0</v>
      </c>
      <c r="T122" s="231">
        <f>S122*H122</f>
        <v>0</v>
      </c>
      <c r="AR122" s="23" t="s">
        <v>173</v>
      </c>
      <c r="AT122" s="23" t="s">
        <v>168</v>
      </c>
      <c r="AU122" s="23" t="s">
        <v>95</v>
      </c>
      <c r="AY122" s="23" t="s">
        <v>166</v>
      </c>
      <c r="BE122" s="232">
        <f>IF(N122="základní",J122,0)</f>
        <v>0</v>
      </c>
      <c r="BF122" s="232">
        <f>IF(N122="snížená",J122,0)</f>
        <v>0</v>
      </c>
      <c r="BG122" s="232">
        <f>IF(N122="zákl. přenesená",J122,0)</f>
        <v>0</v>
      </c>
      <c r="BH122" s="232">
        <f>IF(N122="sníž. přenesená",J122,0)</f>
        <v>0</v>
      </c>
      <c r="BI122" s="232">
        <f>IF(N122="nulová",J122,0)</f>
        <v>0</v>
      </c>
      <c r="BJ122" s="23" t="s">
        <v>25</v>
      </c>
      <c r="BK122" s="232">
        <f>ROUND(I122*H122,2)</f>
        <v>0</v>
      </c>
      <c r="BL122" s="23" t="s">
        <v>173</v>
      </c>
      <c r="BM122" s="23" t="s">
        <v>760</v>
      </c>
    </row>
    <row r="123" spans="2:47" s="1" customFormat="1" ht="13.5">
      <c r="B123" s="46"/>
      <c r="C123" s="74"/>
      <c r="D123" s="233" t="s">
        <v>175</v>
      </c>
      <c r="E123" s="74"/>
      <c r="F123" s="234" t="s">
        <v>382</v>
      </c>
      <c r="G123" s="74"/>
      <c r="H123" s="74"/>
      <c r="I123" s="191"/>
      <c r="J123" s="74"/>
      <c r="K123" s="74"/>
      <c r="L123" s="72"/>
      <c r="M123" s="235"/>
      <c r="N123" s="47"/>
      <c r="O123" s="47"/>
      <c r="P123" s="47"/>
      <c r="Q123" s="47"/>
      <c r="R123" s="47"/>
      <c r="S123" s="47"/>
      <c r="T123" s="95"/>
      <c r="AT123" s="23" t="s">
        <v>175</v>
      </c>
      <c r="AU123" s="23" t="s">
        <v>95</v>
      </c>
    </row>
    <row r="124" spans="2:65" s="1" customFormat="1" ht="16.5" customHeight="1">
      <c r="B124" s="46"/>
      <c r="C124" s="247" t="s">
        <v>10</v>
      </c>
      <c r="D124" s="247" t="s">
        <v>197</v>
      </c>
      <c r="E124" s="248" t="s">
        <v>384</v>
      </c>
      <c r="F124" s="249" t="s">
        <v>385</v>
      </c>
      <c r="G124" s="250" t="s">
        <v>386</v>
      </c>
      <c r="H124" s="251">
        <v>0.45</v>
      </c>
      <c r="I124" s="252"/>
      <c r="J124" s="253">
        <f>ROUND(I124*H124,2)</f>
        <v>0</v>
      </c>
      <c r="K124" s="249" t="s">
        <v>172</v>
      </c>
      <c r="L124" s="254"/>
      <c r="M124" s="255" t="s">
        <v>84</v>
      </c>
      <c r="N124" s="256" t="s">
        <v>56</v>
      </c>
      <c r="O124" s="47"/>
      <c r="P124" s="230">
        <f>O124*H124</f>
        <v>0</v>
      </c>
      <c r="Q124" s="230">
        <v>0.001</v>
      </c>
      <c r="R124" s="230">
        <f>Q124*H124</f>
        <v>0.00045000000000000004</v>
      </c>
      <c r="S124" s="230">
        <v>0</v>
      </c>
      <c r="T124" s="231">
        <f>S124*H124</f>
        <v>0</v>
      </c>
      <c r="AR124" s="23" t="s">
        <v>200</v>
      </c>
      <c r="AT124" s="23" t="s">
        <v>197</v>
      </c>
      <c r="AU124" s="23" t="s">
        <v>95</v>
      </c>
      <c r="AY124" s="23" t="s">
        <v>166</v>
      </c>
      <c r="BE124" s="232">
        <f>IF(N124="základní",J124,0)</f>
        <v>0</v>
      </c>
      <c r="BF124" s="232">
        <f>IF(N124="snížená",J124,0)</f>
        <v>0</v>
      </c>
      <c r="BG124" s="232">
        <f>IF(N124="zákl. přenesená",J124,0)</f>
        <v>0</v>
      </c>
      <c r="BH124" s="232">
        <f>IF(N124="sníž. přenesená",J124,0)</f>
        <v>0</v>
      </c>
      <c r="BI124" s="232">
        <f>IF(N124="nulová",J124,0)</f>
        <v>0</v>
      </c>
      <c r="BJ124" s="23" t="s">
        <v>25</v>
      </c>
      <c r="BK124" s="232">
        <f>ROUND(I124*H124,2)</f>
        <v>0</v>
      </c>
      <c r="BL124" s="23" t="s">
        <v>173</v>
      </c>
      <c r="BM124" s="23" t="s">
        <v>761</v>
      </c>
    </row>
    <row r="125" spans="2:51" s="11" customFormat="1" ht="13.5">
      <c r="B125" s="236"/>
      <c r="C125" s="237"/>
      <c r="D125" s="233" t="s">
        <v>177</v>
      </c>
      <c r="E125" s="238" t="s">
        <v>84</v>
      </c>
      <c r="F125" s="239" t="s">
        <v>762</v>
      </c>
      <c r="G125" s="237"/>
      <c r="H125" s="240">
        <v>0.45</v>
      </c>
      <c r="I125" s="241"/>
      <c r="J125" s="237"/>
      <c r="K125" s="237"/>
      <c r="L125" s="242"/>
      <c r="M125" s="243"/>
      <c r="N125" s="244"/>
      <c r="O125" s="244"/>
      <c r="P125" s="244"/>
      <c r="Q125" s="244"/>
      <c r="R125" s="244"/>
      <c r="S125" s="244"/>
      <c r="T125" s="245"/>
      <c r="AT125" s="246" t="s">
        <v>177</v>
      </c>
      <c r="AU125" s="246" t="s">
        <v>95</v>
      </c>
      <c r="AV125" s="11" t="s">
        <v>95</v>
      </c>
      <c r="AW125" s="11" t="s">
        <v>48</v>
      </c>
      <c r="AX125" s="11" t="s">
        <v>25</v>
      </c>
      <c r="AY125" s="246" t="s">
        <v>166</v>
      </c>
    </row>
    <row r="126" spans="2:63" s="10" customFormat="1" ht="29.85" customHeight="1">
      <c r="B126" s="205"/>
      <c r="C126" s="206"/>
      <c r="D126" s="207" t="s">
        <v>85</v>
      </c>
      <c r="E126" s="219" t="s">
        <v>183</v>
      </c>
      <c r="F126" s="219" t="s">
        <v>421</v>
      </c>
      <c r="G126" s="206"/>
      <c r="H126" s="206"/>
      <c r="I126" s="209"/>
      <c r="J126" s="220">
        <f>BK126</f>
        <v>0</v>
      </c>
      <c r="K126" s="206"/>
      <c r="L126" s="211"/>
      <c r="M126" s="212"/>
      <c r="N126" s="213"/>
      <c r="O126" s="213"/>
      <c r="P126" s="214">
        <f>SUM(P127:P135)</f>
        <v>0</v>
      </c>
      <c r="Q126" s="213"/>
      <c r="R126" s="214">
        <f>SUM(R127:R135)</f>
        <v>1.137375</v>
      </c>
      <c r="S126" s="213"/>
      <c r="T126" s="215">
        <f>SUM(T127:T135)</f>
        <v>0</v>
      </c>
      <c r="AR126" s="216" t="s">
        <v>25</v>
      </c>
      <c r="AT126" s="217" t="s">
        <v>85</v>
      </c>
      <c r="AU126" s="217" t="s">
        <v>25</v>
      </c>
      <c r="AY126" s="216" t="s">
        <v>166</v>
      </c>
      <c r="BK126" s="218">
        <f>SUM(BK127:BK135)</f>
        <v>0</v>
      </c>
    </row>
    <row r="127" spans="2:65" s="1" customFormat="1" ht="25.5" customHeight="1">
      <c r="B127" s="46"/>
      <c r="C127" s="221" t="s">
        <v>350</v>
      </c>
      <c r="D127" s="221" t="s">
        <v>168</v>
      </c>
      <c r="E127" s="222" t="s">
        <v>186</v>
      </c>
      <c r="F127" s="223" t="s">
        <v>187</v>
      </c>
      <c r="G127" s="224" t="s">
        <v>171</v>
      </c>
      <c r="H127" s="225">
        <v>151</v>
      </c>
      <c r="I127" s="226"/>
      <c r="J127" s="227">
        <f>ROUND(I127*H127,2)</f>
        <v>0</v>
      </c>
      <c r="K127" s="223" t="s">
        <v>172</v>
      </c>
      <c r="L127" s="72"/>
      <c r="M127" s="228" t="s">
        <v>84</v>
      </c>
      <c r="N127" s="229" t="s">
        <v>56</v>
      </c>
      <c r="O127" s="47"/>
      <c r="P127" s="230">
        <f>O127*H127</f>
        <v>0</v>
      </c>
      <c r="Q127" s="230">
        <v>0</v>
      </c>
      <c r="R127" s="230">
        <f>Q127*H127</f>
        <v>0</v>
      </c>
      <c r="S127" s="230">
        <v>0</v>
      </c>
      <c r="T127" s="231">
        <f>S127*H127</f>
        <v>0</v>
      </c>
      <c r="AR127" s="23" t="s">
        <v>173</v>
      </c>
      <c r="AT127" s="23" t="s">
        <v>168</v>
      </c>
      <c r="AU127" s="23" t="s">
        <v>95</v>
      </c>
      <c r="AY127" s="23" t="s">
        <v>166</v>
      </c>
      <c r="BE127" s="232">
        <f>IF(N127="základní",J127,0)</f>
        <v>0</v>
      </c>
      <c r="BF127" s="232">
        <f>IF(N127="snížená",J127,0)</f>
        <v>0</v>
      </c>
      <c r="BG127" s="232">
        <f>IF(N127="zákl. přenesená",J127,0)</f>
        <v>0</v>
      </c>
      <c r="BH127" s="232">
        <f>IF(N127="sníž. přenesená",J127,0)</f>
        <v>0</v>
      </c>
      <c r="BI127" s="232">
        <f>IF(N127="nulová",J127,0)</f>
        <v>0</v>
      </c>
      <c r="BJ127" s="23" t="s">
        <v>25</v>
      </c>
      <c r="BK127" s="232">
        <f>ROUND(I127*H127,2)</f>
        <v>0</v>
      </c>
      <c r="BL127" s="23" t="s">
        <v>173</v>
      </c>
      <c r="BM127" s="23" t="s">
        <v>763</v>
      </c>
    </row>
    <row r="128" spans="2:51" s="11" customFormat="1" ht="13.5">
      <c r="B128" s="236"/>
      <c r="C128" s="237"/>
      <c r="D128" s="233" t="s">
        <v>177</v>
      </c>
      <c r="E128" s="238" t="s">
        <v>84</v>
      </c>
      <c r="F128" s="239" t="s">
        <v>764</v>
      </c>
      <c r="G128" s="237"/>
      <c r="H128" s="240">
        <v>151</v>
      </c>
      <c r="I128" s="241"/>
      <c r="J128" s="237"/>
      <c r="K128" s="237"/>
      <c r="L128" s="242"/>
      <c r="M128" s="243"/>
      <c r="N128" s="244"/>
      <c r="O128" s="244"/>
      <c r="P128" s="244"/>
      <c r="Q128" s="244"/>
      <c r="R128" s="244"/>
      <c r="S128" s="244"/>
      <c r="T128" s="245"/>
      <c r="AT128" s="246" t="s">
        <v>177</v>
      </c>
      <c r="AU128" s="246" t="s">
        <v>95</v>
      </c>
      <c r="AV128" s="11" t="s">
        <v>95</v>
      </c>
      <c r="AW128" s="11" t="s">
        <v>48</v>
      </c>
      <c r="AX128" s="11" t="s">
        <v>25</v>
      </c>
      <c r="AY128" s="246" t="s">
        <v>166</v>
      </c>
    </row>
    <row r="129" spans="2:65" s="1" customFormat="1" ht="25.5" customHeight="1">
      <c r="B129" s="46"/>
      <c r="C129" s="221" t="s">
        <v>356</v>
      </c>
      <c r="D129" s="221" t="s">
        <v>168</v>
      </c>
      <c r="E129" s="222" t="s">
        <v>765</v>
      </c>
      <c r="F129" s="223" t="s">
        <v>766</v>
      </c>
      <c r="G129" s="224" t="s">
        <v>171</v>
      </c>
      <c r="H129" s="225">
        <v>151</v>
      </c>
      <c r="I129" s="226"/>
      <c r="J129" s="227">
        <f>ROUND(I129*H129,2)</f>
        <v>0</v>
      </c>
      <c r="K129" s="223" t="s">
        <v>172</v>
      </c>
      <c r="L129" s="72"/>
      <c r="M129" s="228" t="s">
        <v>84</v>
      </c>
      <c r="N129" s="229" t="s">
        <v>56</v>
      </c>
      <c r="O129" s="47"/>
      <c r="P129" s="230">
        <f>O129*H129</f>
        <v>0</v>
      </c>
      <c r="Q129" s="230">
        <v>0</v>
      </c>
      <c r="R129" s="230">
        <f>Q129*H129</f>
        <v>0</v>
      </c>
      <c r="S129" s="230">
        <v>0</v>
      </c>
      <c r="T129" s="231">
        <f>S129*H129</f>
        <v>0</v>
      </c>
      <c r="AR129" s="23" t="s">
        <v>173</v>
      </c>
      <c r="AT129" s="23" t="s">
        <v>168</v>
      </c>
      <c r="AU129" s="23" t="s">
        <v>95</v>
      </c>
      <c r="AY129" s="23" t="s">
        <v>166</v>
      </c>
      <c r="BE129" s="232">
        <f>IF(N129="základní",J129,0)</f>
        <v>0</v>
      </c>
      <c r="BF129" s="232">
        <f>IF(N129="snížená",J129,0)</f>
        <v>0</v>
      </c>
      <c r="BG129" s="232">
        <f>IF(N129="zákl. přenesená",J129,0)</f>
        <v>0</v>
      </c>
      <c r="BH129" s="232">
        <f>IF(N129="sníž. přenesená",J129,0)</f>
        <v>0</v>
      </c>
      <c r="BI129" s="232">
        <f>IF(N129="nulová",J129,0)</f>
        <v>0</v>
      </c>
      <c r="BJ129" s="23" t="s">
        <v>25</v>
      </c>
      <c r="BK129" s="232">
        <f>ROUND(I129*H129,2)</f>
        <v>0</v>
      </c>
      <c r="BL129" s="23" t="s">
        <v>173</v>
      </c>
      <c r="BM129" s="23" t="s">
        <v>767</v>
      </c>
    </row>
    <row r="130" spans="2:51" s="11" customFormat="1" ht="13.5">
      <c r="B130" s="236"/>
      <c r="C130" s="237"/>
      <c r="D130" s="233" t="s">
        <v>177</v>
      </c>
      <c r="E130" s="238" t="s">
        <v>84</v>
      </c>
      <c r="F130" s="239" t="s">
        <v>764</v>
      </c>
      <c r="G130" s="237"/>
      <c r="H130" s="240">
        <v>151</v>
      </c>
      <c r="I130" s="241"/>
      <c r="J130" s="237"/>
      <c r="K130" s="237"/>
      <c r="L130" s="242"/>
      <c r="M130" s="243"/>
      <c r="N130" s="244"/>
      <c r="O130" s="244"/>
      <c r="P130" s="244"/>
      <c r="Q130" s="244"/>
      <c r="R130" s="244"/>
      <c r="S130" s="244"/>
      <c r="T130" s="245"/>
      <c r="AT130" s="246" t="s">
        <v>177</v>
      </c>
      <c r="AU130" s="246" t="s">
        <v>95</v>
      </c>
      <c r="AV130" s="11" t="s">
        <v>95</v>
      </c>
      <c r="AW130" s="11" t="s">
        <v>48</v>
      </c>
      <c r="AX130" s="11" t="s">
        <v>25</v>
      </c>
      <c r="AY130" s="246" t="s">
        <v>166</v>
      </c>
    </row>
    <row r="131" spans="2:65" s="1" customFormat="1" ht="38.25" customHeight="1">
      <c r="B131" s="46"/>
      <c r="C131" s="221" t="s">
        <v>362</v>
      </c>
      <c r="D131" s="221" t="s">
        <v>168</v>
      </c>
      <c r="E131" s="222" t="s">
        <v>768</v>
      </c>
      <c r="F131" s="223" t="s">
        <v>769</v>
      </c>
      <c r="G131" s="224" t="s">
        <v>171</v>
      </c>
      <c r="H131" s="225">
        <v>151</v>
      </c>
      <c r="I131" s="226"/>
      <c r="J131" s="227">
        <f>ROUND(I131*H131,2)</f>
        <v>0</v>
      </c>
      <c r="K131" s="223" t="s">
        <v>172</v>
      </c>
      <c r="L131" s="72"/>
      <c r="M131" s="228" t="s">
        <v>84</v>
      </c>
      <c r="N131" s="229" t="s">
        <v>56</v>
      </c>
      <c r="O131" s="47"/>
      <c r="P131" s="230">
        <f>O131*H131</f>
        <v>0</v>
      </c>
      <c r="Q131" s="230">
        <v>0</v>
      </c>
      <c r="R131" s="230">
        <f>Q131*H131</f>
        <v>0</v>
      </c>
      <c r="S131" s="230">
        <v>0</v>
      </c>
      <c r="T131" s="231">
        <f>S131*H131</f>
        <v>0</v>
      </c>
      <c r="AR131" s="23" t="s">
        <v>173</v>
      </c>
      <c r="AT131" s="23" t="s">
        <v>168</v>
      </c>
      <c r="AU131" s="23" t="s">
        <v>95</v>
      </c>
      <c r="AY131" s="23" t="s">
        <v>166</v>
      </c>
      <c r="BE131" s="232">
        <f>IF(N131="základní",J131,0)</f>
        <v>0</v>
      </c>
      <c r="BF131" s="232">
        <f>IF(N131="snížená",J131,0)</f>
        <v>0</v>
      </c>
      <c r="BG131" s="232">
        <f>IF(N131="zákl. přenesená",J131,0)</f>
        <v>0</v>
      </c>
      <c r="BH131" s="232">
        <f>IF(N131="sníž. přenesená",J131,0)</f>
        <v>0</v>
      </c>
      <c r="BI131" s="232">
        <f>IF(N131="nulová",J131,0)</f>
        <v>0</v>
      </c>
      <c r="BJ131" s="23" t="s">
        <v>25</v>
      </c>
      <c r="BK131" s="232">
        <f>ROUND(I131*H131,2)</f>
        <v>0</v>
      </c>
      <c r="BL131" s="23" t="s">
        <v>173</v>
      </c>
      <c r="BM131" s="23" t="s">
        <v>770</v>
      </c>
    </row>
    <row r="132" spans="2:51" s="11" customFormat="1" ht="13.5">
      <c r="B132" s="236"/>
      <c r="C132" s="237"/>
      <c r="D132" s="233" t="s">
        <v>177</v>
      </c>
      <c r="E132" s="238" t="s">
        <v>84</v>
      </c>
      <c r="F132" s="239" t="s">
        <v>764</v>
      </c>
      <c r="G132" s="237"/>
      <c r="H132" s="240">
        <v>151</v>
      </c>
      <c r="I132" s="241"/>
      <c r="J132" s="237"/>
      <c r="K132" s="237"/>
      <c r="L132" s="242"/>
      <c r="M132" s="243"/>
      <c r="N132" s="244"/>
      <c r="O132" s="244"/>
      <c r="P132" s="244"/>
      <c r="Q132" s="244"/>
      <c r="R132" s="244"/>
      <c r="S132" s="244"/>
      <c r="T132" s="245"/>
      <c r="AT132" s="246" t="s">
        <v>177</v>
      </c>
      <c r="AU132" s="246" t="s">
        <v>95</v>
      </c>
      <c r="AV132" s="11" t="s">
        <v>95</v>
      </c>
      <c r="AW132" s="11" t="s">
        <v>48</v>
      </c>
      <c r="AX132" s="11" t="s">
        <v>25</v>
      </c>
      <c r="AY132" s="246" t="s">
        <v>166</v>
      </c>
    </row>
    <row r="133" spans="2:65" s="1" customFormat="1" ht="51" customHeight="1">
      <c r="B133" s="46"/>
      <c r="C133" s="221" t="s">
        <v>368</v>
      </c>
      <c r="D133" s="221" t="s">
        <v>168</v>
      </c>
      <c r="E133" s="222" t="s">
        <v>771</v>
      </c>
      <c r="F133" s="223" t="s">
        <v>772</v>
      </c>
      <c r="G133" s="224" t="s">
        <v>171</v>
      </c>
      <c r="H133" s="225">
        <v>13.5</v>
      </c>
      <c r="I133" s="226"/>
      <c r="J133" s="227">
        <f>ROUND(I133*H133,2)</f>
        <v>0</v>
      </c>
      <c r="K133" s="223" t="s">
        <v>172</v>
      </c>
      <c r="L133" s="72"/>
      <c r="M133" s="228" t="s">
        <v>84</v>
      </c>
      <c r="N133" s="229" t="s">
        <v>56</v>
      </c>
      <c r="O133" s="47"/>
      <c r="P133" s="230">
        <f>O133*H133</f>
        <v>0</v>
      </c>
      <c r="Q133" s="230">
        <v>0.08425</v>
      </c>
      <c r="R133" s="230">
        <f>Q133*H133</f>
        <v>1.137375</v>
      </c>
      <c r="S133" s="230">
        <v>0</v>
      </c>
      <c r="T133" s="231">
        <f>S133*H133</f>
        <v>0</v>
      </c>
      <c r="AR133" s="23" t="s">
        <v>173</v>
      </c>
      <c r="AT133" s="23" t="s">
        <v>168</v>
      </c>
      <c r="AU133" s="23" t="s">
        <v>95</v>
      </c>
      <c r="AY133" s="23" t="s">
        <v>166</v>
      </c>
      <c r="BE133" s="232">
        <f>IF(N133="základní",J133,0)</f>
        <v>0</v>
      </c>
      <c r="BF133" s="232">
        <f>IF(N133="snížená",J133,0)</f>
        <v>0</v>
      </c>
      <c r="BG133" s="232">
        <f>IF(N133="zákl. přenesená",J133,0)</f>
        <v>0</v>
      </c>
      <c r="BH133" s="232">
        <f>IF(N133="sníž. přenesená",J133,0)</f>
        <v>0</v>
      </c>
      <c r="BI133" s="232">
        <f>IF(N133="nulová",J133,0)</f>
        <v>0</v>
      </c>
      <c r="BJ133" s="23" t="s">
        <v>25</v>
      </c>
      <c r="BK133" s="232">
        <f>ROUND(I133*H133,2)</f>
        <v>0</v>
      </c>
      <c r="BL133" s="23" t="s">
        <v>173</v>
      </c>
      <c r="BM133" s="23" t="s">
        <v>773</v>
      </c>
    </row>
    <row r="134" spans="2:47" s="1" customFormat="1" ht="13.5">
      <c r="B134" s="46"/>
      <c r="C134" s="74"/>
      <c r="D134" s="233" t="s">
        <v>175</v>
      </c>
      <c r="E134" s="74"/>
      <c r="F134" s="234" t="s">
        <v>774</v>
      </c>
      <c r="G134" s="74"/>
      <c r="H134" s="74"/>
      <c r="I134" s="191"/>
      <c r="J134" s="74"/>
      <c r="K134" s="74"/>
      <c r="L134" s="72"/>
      <c r="M134" s="235"/>
      <c r="N134" s="47"/>
      <c r="O134" s="47"/>
      <c r="P134" s="47"/>
      <c r="Q134" s="47"/>
      <c r="R134" s="47"/>
      <c r="S134" s="47"/>
      <c r="T134" s="95"/>
      <c r="AT134" s="23" t="s">
        <v>175</v>
      </c>
      <c r="AU134" s="23" t="s">
        <v>95</v>
      </c>
    </row>
    <row r="135" spans="2:51" s="11" customFormat="1" ht="13.5">
      <c r="B135" s="236"/>
      <c r="C135" s="237"/>
      <c r="D135" s="233" t="s">
        <v>177</v>
      </c>
      <c r="E135" s="238" t="s">
        <v>84</v>
      </c>
      <c r="F135" s="239" t="s">
        <v>775</v>
      </c>
      <c r="G135" s="237"/>
      <c r="H135" s="240">
        <v>13.5</v>
      </c>
      <c r="I135" s="241"/>
      <c r="J135" s="237"/>
      <c r="K135" s="237"/>
      <c r="L135" s="242"/>
      <c r="M135" s="243"/>
      <c r="N135" s="244"/>
      <c r="O135" s="244"/>
      <c r="P135" s="244"/>
      <c r="Q135" s="244"/>
      <c r="R135" s="244"/>
      <c r="S135" s="244"/>
      <c r="T135" s="245"/>
      <c r="AT135" s="246" t="s">
        <v>177</v>
      </c>
      <c r="AU135" s="246" t="s">
        <v>95</v>
      </c>
      <c r="AV135" s="11" t="s">
        <v>95</v>
      </c>
      <c r="AW135" s="11" t="s">
        <v>48</v>
      </c>
      <c r="AX135" s="11" t="s">
        <v>25</v>
      </c>
      <c r="AY135" s="246" t="s">
        <v>166</v>
      </c>
    </row>
    <row r="136" spans="2:63" s="10" customFormat="1" ht="29.85" customHeight="1">
      <c r="B136" s="205"/>
      <c r="C136" s="206"/>
      <c r="D136" s="207" t="s">
        <v>85</v>
      </c>
      <c r="E136" s="219" t="s">
        <v>223</v>
      </c>
      <c r="F136" s="219" t="s">
        <v>503</v>
      </c>
      <c r="G136" s="206"/>
      <c r="H136" s="206"/>
      <c r="I136" s="209"/>
      <c r="J136" s="220">
        <f>BK136</f>
        <v>0</v>
      </c>
      <c r="K136" s="206"/>
      <c r="L136" s="211"/>
      <c r="M136" s="212"/>
      <c r="N136" s="213"/>
      <c r="O136" s="213"/>
      <c r="P136" s="214">
        <f>SUM(P137:P153)</f>
        <v>0</v>
      </c>
      <c r="Q136" s="213"/>
      <c r="R136" s="214">
        <f>SUM(R137:R153)</f>
        <v>56.02473</v>
      </c>
      <c r="S136" s="213"/>
      <c r="T136" s="215">
        <f>SUM(T137:T153)</f>
        <v>0</v>
      </c>
      <c r="AR136" s="216" t="s">
        <v>25</v>
      </c>
      <c r="AT136" s="217" t="s">
        <v>85</v>
      </c>
      <c r="AU136" s="217" t="s">
        <v>25</v>
      </c>
      <c r="AY136" s="216" t="s">
        <v>166</v>
      </c>
      <c r="BK136" s="218">
        <f>SUM(BK137:BK153)</f>
        <v>0</v>
      </c>
    </row>
    <row r="137" spans="2:65" s="1" customFormat="1" ht="38.25" customHeight="1">
      <c r="B137" s="46"/>
      <c r="C137" s="221" t="s">
        <v>373</v>
      </c>
      <c r="D137" s="221" t="s">
        <v>168</v>
      </c>
      <c r="E137" s="222" t="s">
        <v>505</v>
      </c>
      <c r="F137" s="223" t="s">
        <v>506</v>
      </c>
      <c r="G137" s="224" t="s">
        <v>418</v>
      </c>
      <c r="H137" s="225">
        <v>267</v>
      </c>
      <c r="I137" s="226"/>
      <c r="J137" s="227">
        <f>ROUND(I137*H137,2)</f>
        <v>0</v>
      </c>
      <c r="K137" s="223" t="s">
        <v>172</v>
      </c>
      <c r="L137" s="72"/>
      <c r="M137" s="228" t="s">
        <v>84</v>
      </c>
      <c r="N137" s="229" t="s">
        <v>56</v>
      </c>
      <c r="O137" s="47"/>
      <c r="P137" s="230">
        <f>O137*H137</f>
        <v>0</v>
      </c>
      <c r="Q137" s="230">
        <v>0.20219</v>
      </c>
      <c r="R137" s="230">
        <f>Q137*H137</f>
        <v>53.98473</v>
      </c>
      <c r="S137" s="230">
        <v>0</v>
      </c>
      <c r="T137" s="231">
        <f>S137*H137</f>
        <v>0</v>
      </c>
      <c r="AR137" s="23" t="s">
        <v>173</v>
      </c>
      <c r="AT137" s="23" t="s">
        <v>168</v>
      </c>
      <c r="AU137" s="23" t="s">
        <v>95</v>
      </c>
      <c r="AY137" s="23" t="s">
        <v>166</v>
      </c>
      <c r="BE137" s="232">
        <f>IF(N137="základní",J137,0)</f>
        <v>0</v>
      </c>
      <c r="BF137" s="232">
        <f>IF(N137="snížená",J137,0)</f>
        <v>0</v>
      </c>
      <c r="BG137" s="232">
        <f>IF(N137="zákl. přenesená",J137,0)</f>
        <v>0</v>
      </c>
      <c r="BH137" s="232">
        <f>IF(N137="sníž. přenesená",J137,0)</f>
        <v>0</v>
      </c>
      <c r="BI137" s="232">
        <f>IF(N137="nulová",J137,0)</f>
        <v>0</v>
      </c>
      <c r="BJ137" s="23" t="s">
        <v>25</v>
      </c>
      <c r="BK137" s="232">
        <f>ROUND(I137*H137,2)</f>
        <v>0</v>
      </c>
      <c r="BL137" s="23" t="s">
        <v>173</v>
      </c>
      <c r="BM137" s="23" t="s">
        <v>776</v>
      </c>
    </row>
    <row r="138" spans="2:47" s="1" customFormat="1" ht="13.5">
      <c r="B138" s="46"/>
      <c r="C138" s="74"/>
      <c r="D138" s="233" t="s">
        <v>175</v>
      </c>
      <c r="E138" s="74"/>
      <c r="F138" s="234" t="s">
        <v>508</v>
      </c>
      <c r="G138" s="74"/>
      <c r="H138" s="74"/>
      <c r="I138" s="191"/>
      <c r="J138" s="74"/>
      <c r="K138" s="74"/>
      <c r="L138" s="72"/>
      <c r="M138" s="235"/>
      <c r="N138" s="47"/>
      <c r="O138" s="47"/>
      <c r="P138" s="47"/>
      <c r="Q138" s="47"/>
      <c r="R138" s="47"/>
      <c r="S138" s="47"/>
      <c r="T138" s="95"/>
      <c r="AT138" s="23" t="s">
        <v>175</v>
      </c>
      <c r="AU138" s="23" t="s">
        <v>95</v>
      </c>
    </row>
    <row r="139" spans="2:51" s="11" customFormat="1" ht="13.5">
      <c r="B139" s="236"/>
      <c r="C139" s="237"/>
      <c r="D139" s="233" t="s">
        <v>177</v>
      </c>
      <c r="E139" s="238" t="s">
        <v>84</v>
      </c>
      <c r="F139" s="239" t="s">
        <v>777</v>
      </c>
      <c r="G139" s="237"/>
      <c r="H139" s="240">
        <v>16</v>
      </c>
      <c r="I139" s="241"/>
      <c r="J139" s="237"/>
      <c r="K139" s="237"/>
      <c r="L139" s="242"/>
      <c r="M139" s="243"/>
      <c r="N139" s="244"/>
      <c r="O139" s="244"/>
      <c r="P139" s="244"/>
      <c r="Q139" s="244"/>
      <c r="R139" s="244"/>
      <c r="S139" s="244"/>
      <c r="T139" s="245"/>
      <c r="AT139" s="246" t="s">
        <v>177</v>
      </c>
      <c r="AU139" s="246" t="s">
        <v>95</v>
      </c>
      <c r="AV139" s="11" t="s">
        <v>95</v>
      </c>
      <c r="AW139" s="11" t="s">
        <v>48</v>
      </c>
      <c r="AX139" s="11" t="s">
        <v>86</v>
      </c>
      <c r="AY139" s="246" t="s">
        <v>166</v>
      </c>
    </row>
    <row r="140" spans="2:51" s="11" customFormat="1" ht="13.5">
      <c r="B140" s="236"/>
      <c r="C140" s="237"/>
      <c r="D140" s="233" t="s">
        <v>177</v>
      </c>
      <c r="E140" s="238" t="s">
        <v>84</v>
      </c>
      <c r="F140" s="239" t="s">
        <v>778</v>
      </c>
      <c r="G140" s="237"/>
      <c r="H140" s="240">
        <v>243</v>
      </c>
      <c r="I140" s="241"/>
      <c r="J140" s="237"/>
      <c r="K140" s="237"/>
      <c r="L140" s="242"/>
      <c r="M140" s="243"/>
      <c r="N140" s="244"/>
      <c r="O140" s="244"/>
      <c r="P140" s="244"/>
      <c r="Q140" s="244"/>
      <c r="R140" s="244"/>
      <c r="S140" s="244"/>
      <c r="T140" s="245"/>
      <c r="AT140" s="246" t="s">
        <v>177</v>
      </c>
      <c r="AU140" s="246" t="s">
        <v>95</v>
      </c>
      <c r="AV140" s="11" t="s">
        <v>95</v>
      </c>
      <c r="AW140" s="11" t="s">
        <v>48</v>
      </c>
      <c r="AX140" s="11" t="s">
        <v>86</v>
      </c>
      <c r="AY140" s="246" t="s">
        <v>166</v>
      </c>
    </row>
    <row r="141" spans="2:51" s="11" customFormat="1" ht="13.5">
      <c r="B141" s="236"/>
      <c r="C141" s="237"/>
      <c r="D141" s="233" t="s">
        <v>177</v>
      </c>
      <c r="E141" s="238" t="s">
        <v>84</v>
      </c>
      <c r="F141" s="239" t="s">
        <v>779</v>
      </c>
      <c r="G141" s="237"/>
      <c r="H141" s="240">
        <v>8</v>
      </c>
      <c r="I141" s="241"/>
      <c r="J141" s="237"/>
      <c r="K141" s="237"/>
      <c r="L141" s="242"/>
      <c r="M141" s="243"/>
      <c r="N141" s="244"/>
      <c r="O141" s="244"/>
      <c r="P141" s="244"/>
      <c r="Q141" s="244"/>
      <c r="R141" s="244"/>
      <c r="S141" s="244"/>
      <c r="T141" s="245"/>
      <c r="AT141" s="246" t="s">
        <v>177</v>
      </c>
      <c r="AU141" s="246" t="s">
        <v>95</v>
      </c>
      <c r="AV141" s="11" t="s">
        <v>95</v>
      </c>
      <c r="AW141" s="11" t="s">
        <v>48</v>
      </c>
      <c r="AX141" s="11" t="s">
        <v>86</v>
      </c>
      <c r="AY141" s="246" t="s">
        <v>166</v>
      </c>
    </row>
    <row r="142" spans="2:51" s="13" customFormat="1" ht="13.5">
      <c r="B142" s="271"/>
      <c r="C142" s="272"/>
      <c r="D142" s="233" t="s">
        <v>177</v>
      </c>
      <c r="E142" s="273" t="s">
        <v>84</v>
      </c>
      <c r="F142" s="274" t="s">
        <v>299</v>
      </c>
      <c r="G142" s="272"/>
      <c r="H142" s="275">
        <v>267</v>
      </c>
      <c r="I142" s="276"/>
      <c r="J142" s="272"/>
      <c r="K142" s="272"/>
      <c r="L142" s="277"/>
      <c r="M142" s="278"/>
      <c r="N142" s="279"/>
      <c r="O142" s="279"/>
      <c r="P142" s="279"/>
      <c r="Q142" s="279"/>
      <c r="R142" s="279"/>
      <c r="S142" s="279"/>
      <c r="T142" s="280"/>
      <c r="AT142" s="281" t="s">
        <v>177</v>
      </c>
      <c r="AU142" s="281" t="s">
        <v>95</v>
      </c>
      <c r="AV142" s="13" t="s">
        <v>173</v>
      </c>
      <c r="AW142" s="13" t="s">
        <v>48</v>
      </c>
      <c r="AX142" s="13" t="s">
        <v>25</v>
      </c>
      <c r="AY142" s="281" t="s">
        <v>166</v>
      </c>
    </row>
    <row r="143" spans="2:65" s="1" customFormat="1" ht="16.5" customHeight="1">
      <c r="B143" s="46"/>
      <c r="C143" s="247" t="s">
        <v>9</v>
      </c>
      <c r="D143" s="247" t="s">
        <v>197</v>
      </c>
      <c r="E143" s="248" t="s">
        <v>522</v>
      </c>
      <c r="F143" s="249" t="s">
        <v>780</v>
      </c>
      <c r="G143" s="250" t="s">
        <v>418</v>
      </c>
      <c r="H143" s="251">
        <v>16.32</v>
      </c>
      <c r="I143" s="252"/>
      <c r="J143" s="253">
        <f>ROUND(I143*H143,2)</f>
        <v>0</v>
      </c>
      <c r="K143" s="249" t="s">
        <v>172</v>
      </c>
      <c r="L143" s="254"/>
      <c r="M143" s="255" t="s">
        <v>84</v>
      </c>
      <c r="N143" s="256" t="s">
        <v>56</v>
      </c>
      <c r="O143" s="47"/>
      <c r="P143" s="230">
        <f>O143*H143</f>
        <v>0</v>
      </c>
      <c r="Q143" s="230">
        <v>0.125</v>
      </c>
      <c r="R143" s="230">
        <f>Q143*H143</f>
        <v>2.04</v>
      </c>
      <c r="S143" s="230">
        <v>0</v>
      </c>
      <c r="T143" s="231">
        <f>S143*H143</f>
        <v>0</v>
      </c>
      <c r="AR143" s="23" t="s">
        <v>200</v>
      </c>
      <c r="AT143" s="23" t="s">
        <v>197</v>
      </c>
      <c r="AU143" s="23" t="s">
        <v>95</v>
      </c>
      <c r="AY143" s="23" t="s">
        <v>166</v>
      </c>
      <c r="BE143" s="232">
        <f>IF(N143="základní",J143,0)</f>
        <v>0</v>
      </c>
      <c r="BF143" s="232">
        <f>IF(N143="snížená",J143,0)</f>
        <v>0</v>
      </c>
      <c r="BG143" s="232">
        <f>IF(N143="zákl. přenesená",J143,0)</f>
        <v>0</v>
      </c>
      <c r="BH143" s="232">
        <f>IF(N143="sníž. přenesená",J143,0)</f>
        <v>0</v>
      </c>
      <c r="BI143" s="232">
        <f>IF(N143="nulová",J143,0)</f>
        <v>0</v>
      </c>
      <c r="BJ143" s="23" t="s">
        <v>25</v>
      </c>
      <c r="BK143" s="232">
        <f>ROUND(I143*H143,2)</f>
        <v>0</v>
      </c>
      <c r="BL143" s="23" t="s">
        <v>173</v>
      </c>
      <c r="BM143" s="23" t="s">
        <v>781</v>
      </c>
    </row>
    <row r="144" spans="2:51" s="11" customFormat="1" ht="13.5">
      <c r="B144" s="236"/>
      <c r="C144" s="237"/>
      <c r="D144" s="233" t="s">
        <v>177</v>
      </c>
      <c r="E144" s="238" t="s">
        <v>84</v>
      </c>
      <c r="F144" s="239" t="s">
        <v>777</v>
      </c>
      <c r="G144" s="237"/>
      <c r="H144" s="240">
        <v>16</v>
      </c>
      <c r="I144" s="241"/>
      <c r="J144" s="237"/>
      <c r="K144" s="237"/>
      <c r="L144" s="242"/>
      <c r="M144" s="243"/>
      <c r="N144" s="244"/>
      <c r="O144" s="244"/>
      <c r="P144" s="244"/>
      <c r="Q144" s="244"/>
      <c r="R144" s="244"/>
      <c r="S144" s="244"/>
      <c r="T144" s="245"/>
      <c r="AT144" s="246" t="s">
        <v>177</v>
      </c>
      <c r="AU144" s="246" t="s">
        <v>95</v>
      </c>
      <c r="AV144" s="11" t="s">
        <v>95</v>
      </c>
      <c r="AW144" s="11" t="s">
        <v>48</v>
      </c>
      <c r="AX144" s="11" t="s">
        <v>25</v>
      </c>
      <c r="AY144" s="246" t="s">
        <v>166</v>
      </c>
    </row>
    <row r="145" spans="2:51" s="11" customFormat="1" ht="13.5">
      <c r="B145" s="236"/>
      <c r="C145" s="237"/>
      <c r="D145" s="233" t="s">
        <v>177</v>
      </c>
      <c r="E145" s="237"/>
      <c r="F145" s="239" t="s">
        <v>782</v>
      </c>
      <c r="G145" s="237"/>
      <c r="H145" s="240">
        <v>16.32</v>
      </c>
      <c r="I145" s="241"/>
      <c r="J145" s="237"/>
      <c r="K145" s="237"/>
      <c r="L145" s="242"/>
      <c r="M145" s="243"/>
      <c r="N145" s="244"/>
      <c r="O145" s="244"/>
      <c r="P145" s="244"/>
      <c r="Q145" s="244"/>
      <c r="R145" s="244"/>
      <c r="S145" s="244"/>
      <c r="T145" s="245"/>
      <c r="AT145" s="246" t="s">
        <v>177</v>
      </c>
      <c r="AU145" s="246" t="s">
        <v>95</v>
      </c>
      <c r="AV145" s="11" t="s">
        <v>95</v>
      </c>
      <c r="AW145" s="11" t="s">
        <v>6</v>
      </c>
      <c r="AX145" s="11" t="s">
        <v>25</v>
      </c>
      <c r="AY145" s="246" t="s">
        <v>166</v>
      </c>
    </row>
    <row r="146" spans="2:65" s="1" customFormat="1" ht="51" customHeight="1">
      <c r="B146" s="46"/>
      <c r="C146" s="221" t="s">
        <v>383</v>
      </c>
      <c r="D146" s="221" t="s">
        <v>168</v>
      </c>
      <c r="E146" s="222" t="s">
        <v>783</v>
      </c>
      <c r="F146" s="223" t="s">
        <v>784</v>
      </c>
      <c r="G146" s="224" t="s">
        <v>418</v>
      </c>
      <c r="H146" s="225">
        <v>251</v>
      </c>
      <c r="I146" s="226"/>
      <c r="J146" s="227">
        <f>ROUND(I146*H146,2)</f>
        <v>0</v>
      </c>
      <c r="K146" s="223" t="s">
        <v>172</v>
      </c>
      <c r="L146" s="72"/>
      <c r="M146" s="228" t="s">
        <v>84</v>
      </c>
      <c r="N146" s="229" t="s">
        <v>56</v>
      </c>
      <c r="O146" s="47"/>
      <c r="P146" s="230">
        <f>O146*H146</f>
        <v>0</v>
      </c>
      <c r="Q146" s="230">
        <v>0</v>
      </c>
      <c r="R146" s="230">
        <f>Q146*H146</f>
        <v>0</v>
      </c>
      <c r="S146" s="230">
        <v>0</v>
      </c>
      <c r="T146" s="231">
        <f>S146*H146</f>
        <v>0</v>
      </c>
      <c r="AR146" s="23" t="s">
        <v>173</v>
      </c>
      <c r="AT146" s="23" t="s">
        <v>168</v>
      </c>
      <c r="AU146" s="23" t="s">
        <v>95</v>
      </c>
      <c r="AY146" s="23" t="s">
        <v>166</v>
      </c>
      <c r="BE146" s="232">
        <f>IF(N146="základní",J146,0)</f>
        <v>0</v>
      </c>
      <c r="BF146" s="232">
        <f>IF(N146="snížená",J146,0)</f>
        <v>0</v>
      </c>
      <c r="BG146" s="232">
        <f>IF(N146="zákl. přenesená",J146,0)</f>
        <v>0</v>
      </c>
      <c r="BH146" s="232">
        <f>IF(N146="sníž. přenesená",J146,0)</f>
        <v>0</v>
      </c>
      <c r="BI146" s="232">
        <f>IF(N146="nulová",J146,0)</f>
        <v>0</v>
      </c>
      <c r="BJ146" s="23" t="s">
        <v>25</v>
      </c>
      <c r="BK146" s="232">
        <f>ROUND(I146*H146,2)</f>
        <v>0</v>
      </c>
      <c r="BL146" s="23" t="s">
        <v>173</v>
      </c>
      <c r="BM146" s="23" t="s">
        <v>785</v>
      </c>
    </row>
    <row r="147" spans="2:47" s="1" customFormat="1" ht="13.5">
      <c r="B147" s="46"/>
      <c r="C147" s="74"/>
      <c r="D147" s="233" t="s">
        <v>175</v>
      </c>
      <c r="E147" s="74"/>
      <c r="F147" s="234" t="s">
        <v>786</v>
      </c>
      <c r="G147" s="74"/>
      <c r="H147" s="74"/>
      <c r="I147" s="191"/>
      <c r="J147" s="74"/>
      <c r="K147" s="74"/>
      <c r="L147" s="72"/>
      <c r="M147" s="235"/>
      <c r="N147" s="47"/>
      <c r="O147" s="47"/>
      <c r="P147" s="47"/>
      <c r="Q147" s="47"/>
      <c r="R147" s="47"/>
      <c r="S147" s="47"/>
      <c r="T147" s="95"/>
      <c r="AT147" s="23" t="s">
        <v>175</v>
      </c>
      <c r="AU147" s="23" t="s">
        <v>95</v>
      </c>
    </row>
    <row r="148" spans="2:51" s="11" customFormat="1" ht="13.5">
      <c r="B148" s="236"/>
      <c r="C148" s="237"/>
      <c r="D148" s="233" t="s">
        <v>177</v>
      </c>
      <c r="E148" s="238" t="s">
        <v>84</v>
      </c>
      <c r="F148" s="239" t="s">
        <v>778</v>
      </c>
      <c r="G148" s="237"/>
      <c r="H148" s="240">
        <v>243</v>
      </c>
      <c r="I148" s="241"/>
      <c r="J148" s="237"/>
      <c r="K148" s="237"/>
      <c r="L148" s="242"/>
      <c r="M148" s="243"/>
      <c r="N148" s="244"/>
      <c r="O148" s="244"/>
      <c r="P148" s="244"/>
      <c r="Q148" s="244"/>
      <c r="R148" s="244"/>
      <c r="S148" s="244"/>
      <c r="T148" s="245"/>
      <c r="AT148" s="246" t="s">
        <v>177</v>
      </c>
      <c r="AU148" s="246" t="s">
        <v>95</v>
      </c>
      <c r="AV148" s="11" t="s">
        <v>95</v>
      </c>
      <c r="AW148" s="11" t="s">
        <v>48</v>
      </c>
      <c r="AX148" s="11" t="s">
        <v>86</v>
      </c>
      <c r="AY148" s="246" t="s">
        <v>166</v>
      </c>
    </row>
    <row r="149" spans="2:51" s="11" customFormat="1" ht="13.5">
      <c r="B149" s="236"/>
      <c r="C149" s="237"/>
      <c r="D149" s="233" t="s">
        <v>177</v>
      </c>
      <c r="E149" s="238" t="s">
        <v>84</v>
      </c>
      <c r="F149" s="239" t="s">
        <v>779</v>
      </c>
      <c r="G149" s="237"/>
      <c r="H149" s="240">
        <v>8</v>
      </c>
      <c r="I149" s="241"/>
      <c r="J149" s="237"/>
      <c r="K149" s="237"/>
      <c r="L149" s="242"/>
      <c r="M149" s="243"/>
      <c r="N149" s="244"/>
      <c r="O149" s="244"/>
      <c r="P149" s="244"/>
      <c r="Q149" s="244"/>
      <c r="R149" s="244"/>
      <c r="S149" s="244"/>
      <c r="T149" s="245"/>
      <c r="AT149" s="246" t="s">
        <v>177</v>
      </c>
      <c r="AU149" s="246" t="s">
        <v>95</v>
      </c>
      <c r="AV149" s="11" t="s">
        <v>95</v>
      </c>
      <c r="AW149" s="11" t="s">
        <v>48</v>
      </c>
      <c r="AX149" s="11" t="s">
        <v>86</v>
      </c>
      <c r="AY149" s="246" t="s">
        <v>166</v>
      </c>
    </row>
    <row r="150" spans="2:51" s="13" customFormat="1" ht="13.5">
      <c r="B150" s="271"/>
      <c r="C150" s="272"/>
      <c r="D150" s="233" t="s">
        <v>177</v>
      </c>
      <c r="E150" s="273" t="s">
        <v>84</v>
      </c>
      <c r="F150" s="274" t="s">
        <v>299</v>
      </c>
      <c r="G150" s="272"/>
      <c r="H150" s="275">
        <v>251</v>
      </c>
      <c r="I150" s="276"/>
      <c r="J150" s="272"/>
      <c r="K150" s="272"/>
      <c r="L150" s="277"/>
      <c r="M150" s="278"/>
      <c r="N150" s="279"/>
      <c r="O150" s="279"/>
      <c r="P150" s="279"/>
      <c r="Q150" s="279"/>
      <c r="R150" s="279"/>
      <c r="S150" s="279"/>
      <c r="T150" s="280"/>
      <c r="AT150" s="281" t="s">
        <v>177</v>
      </c>
      <c r="AU150" s="281" t="s">
        <v>95</v>
      </c>
      <c r="AV150" s="13" t="s">
        <v>173</v>
      </c>
      <c r="AW150" s="13" t="s">
        <v>48</v>
      </c>
      <c r="AX150" s="13" t="s">
        <v>25</v>
      </c>
      <c r="AY150" s="281" t="s">
        <v>166</v>
      </c>
    </row>
    <row r="151" spans="2:65" s="1" customFormat="1" ht="38.25" customHeight="1">
      <c r="B151" s="46"/>
      <c r="C151" s="221" t="s">
        <v>390</v>
      </c>
      <c r="D151" s="221" t="s">
        <v>168</v>
      </c>
      <c r="E151" s="222" t="s">
        <v>787</v>
      </c>
      <c r="F151" s="223" t="s">
        <v>788</v>
      </c>
      <c r="G151" s="224" t="s">
        <v>171</v>
      </c>
      <c r="H151" s="225">
        <v>13.5</v>
      </c>
      <c r="I151" s="226"/>
      <c r="J151" s="227">
        <f>ROUND(I151*H151,2)</f>
        <v>0</v>
      </c>
      <c r="K151" s="223" t="s">
        <v>172</v>
      </c>
      <c r="L151" s="72"/>
      <c r="M151" s="228" t="s">
        <v>84</v>
      </c>
      <c r="N151" s="229" t="s">
        <v>56</v>
      </c>
      <c r="O151" s="47"/>
      <c r="P151" s="230">
        <f>O151*H151</f>
        <v>0</v>
      </c>
      <c r="Q151" s="230">
        <v>0</v>
      </c>
      <c r="R151" s="230">
        <f>Q151*H151</f>
        <v>0</v>
      </c>
      <c r="S151" s="230">
        <v>0</v>
      </c>
      <c r="T151" s="231">
        <f>S151*H151</f>
        <v>0</v>
      </c>
      <c r="AR151" s="23" t="s">
        <v>173</v>
      </c>
      <c r="AT151" s="23" t="s">
        <v>168</v>
      </c>
      <c r="AU151" s="23" t="s">
        <v>95</v>
      </c>
      <c r="AY151" s="23" t="s">
        <v>166</v>
      </c>
      <c r="BE151" s="232">
        <f>IF(N151="základní",J151,0)</f>
        <v>0</v>
      </c>
      <c r="BF151" s="232">
        <f>IF(N151="snížená",J151,0)</f>
        <v>0</v>
      </c>
      <c r="BG151" s="232">
        <f>IF(N151="zákl. přenesená",J151,0)</f>
        <v>0</v>
      </c>
      <c r="BH151" s="232">
        <f>IF(N151="sníž. přenesená",J151,0)</f>
        <v>0</v>
      </c>
      <c r="BI151" s="232">
        <f>IF(N151="nulová",J151,0)</f>
        <v>0</v>
      </c>
      <c r="BJ151" s="23" t="s">
        <v>25</v>
      </c>
      <c r="BK151" s="232">
        <f>ROUND(I151*H151,2)</f>
        <v>0</v>
      </c>
      <c r="BL151" s="23" t="s">
        <v>173</v>
      </c>
      <c r="BM151" s="23" t="s">
        <v>789</v>
      </c>
    </row>
    <row r="152" spans="2:47" s="1" customFormat="1" ht="13.5">
      <c r="B152" s="46"/>
      <c r="C152" s="74"/>
      <c r="D152" s="233" t="s">
        <v>175</v>
      </c>
      <c r="E152" s="74"/>
      <c r="F152" s="234" t="s">
        <v>786</v>
      </c>
      <c r="G152" s="74"/>
      <c r="H152" s="74"/>
      <c r="I152" s="191"/>
      <c r="J152" s="74"/>
      <c r="K152" s="74"/>
      <c r="L152" s="72"/>
      <c r="M152" s="235"/>
      <c r="N152" s="47"/>
      <c r="O152" s="47"/>
      <c r="P152" s="47"/>
      <c r="Q152" s="47"/>
      <c r="R152" s="47"/>
      <c r="S152" s="47"/>
      <c r="T152" s="95"/>
      <c r="AT152" s="23" t="s">
        <v>175</v>
      </c>
      <c r="AU152" s="23" t="s">
        <v>95</v>
      </c>
    </row>
    <row r="153" spans="2:51" s="11" customFormat="1" ht="13.5">
      <c r="B153" s="236"/>
      <c r="C153" s="237"/>
      <c r="D153" s="233" t="s">
        <v>177</v>
      </c>
      <c r="E153" s="238" t="s">
        <v>84</v>
      </c>
      <c r="F153" s="239" t="s">
        <v>775</v>
      </c>
      <c r="G153" s="237"/>
      <c r="H153" s="240">
        <v>13.5</v>
      </c>
      <c r="I153" s="241"/>
      <c r="J153" s="237"/>
      <c r="K153" s="237"/>
      <c r="L153" s="242"/>
      <c r="M153" s="243"/>
      <c r="N153" s="244"/>
      <c r="O153" s="244"/>
      <c r="P153" s="244"/>
      <c r="Q153" s="244"/>
      <c r="R153" s="244"/>
      <c r="S153" s="244"/>
      <c r="T153" s="245"/>
      <c r="AT153" s="246" t="s">
        <v>177</v>
      </c>
      <c r="AU153" s="246" t="s">
        <v>95</v>
      </c>
      <c r="AV153" s="11" t="s">
        <v>95</v>
      </c>
      <c r="AW153" s="11" t="s">
        <v>48</v>
      </c>
      <c r="AX153" s="11" t="s">
        <v>25</v>
      </c>
      <c r="AY153" s="246" t="s">
        <v>166</v>
      </c>
    </row>
    <row r="154" spans="2:63" s="10" customFormat="1" ht="29.85" customHeight="1">
      <c r="B154" s="205"/>
      <c r="C154" s="206"/>
      <c r="D154" s="207" t="s">
        <v>85</v>
      </c>
      <c r="E154" s="219" t="s">
        <v>204</v>
      </c>
      <c r="F154" s="219" t="s">
        <v>205</v>
      </c>
      <c r="G154" s="206"/>
      <c r="H154" s="206"/>
      <c r="I154" s="209"/>
      <c r="J154" s="220">
        <f>BK154</f>
        <v>0</v>
      </c>
      <c r="K154" s="206"/>
      <c r="L154" s="211"/>
      <c r="M154" s="212"/>
      <c r="N154" s="213"/>
      <c r="O154" s="213"/>
      <c r="P154" s="214">
        <f>SUM(P155:P172)</f>
        <v>0</v>
      </c>
      <c r="Q154" s="213"/>
      <c r="R154" s="214">
        <f>SUM(R155:R172)</f>
        <v>0</v>
      </c>
      <c r="S154" s="213"/>
      <c r="T154" s="215">
        <f>SUM(T155:T172)</f>
        <v>0</v>
      </c>
      <c r="AR154" s="216" t="s">
        <v>25</v>
      </c>
      <c r="AT154" s="217" t="s">
        <v>85</v>
      </c>
      <c r="AU154" s="217" t="s">
        <v>25</v>
      </c>
      <c r="AY154" s="216" t="s">
        <v>166</v>
      </c>
      <c r="BK154" s="218">
        <f>SUM(BK155:BK172)</f>
        <v>0</v>
      </c>
    </row>
    <row r="155" spans="2:65" s="1" customFormat="1" ht="25.5" customHeight="1">
      <c r="B155" s="46"/>
      <c r="C155" s="221" t="s">
        <v>397</v>
      </c>
      <c r="D155" s="221" t="s">
        <v>168</v>
      </c>
      <c r="E155" s="222" t="s">
        <v>207</v>
      </c>
      <c r="F155" s="223" t="s">
        <v>208</v>
      </c>
      <c r="G155" s="224" t="s">
        <v>209</v>
      </c>
      <c r="H155" s="225">
        <v>149.8</v>
      </c>
      <c r="I155" s="226"/>
      <c r="J155" s="227">
        <f>ROUND(I155*H155,2)</f>
        <v>0</v>
      </c>
      <c r="K155" s="223" t="s">
        <v>172</v>
      </c>
      <c r="L155" s="72"/>
      <c r="M155" s="228" t="s">
        <v>84</v>
      </c>
      <c r="N155" s="229" t="s">
        <v>56</v>
      </c>
      <c r="O155" s="47"/>
      <c r="P155" s="230">
        <f>O155*H155</f>
        <v>0</v>
      </c>
      <c r="Q155" s="230">
        <v>0</v>
      </c>
      <c r="R155" s="230">
        <f>Q155*H155</f>
        <v>0</v>
      </c>
      <c r="S155" s="230">
        <v>0</v>
      </c>
      <c r="T155" s="231">
        <f>S155*H155</f>
        <v>0</v>
      </c>
      <c r="AR155" s="23" t="s">
        <v>173</v>
      </c>
      <c r="AT155" s="23" t="s">
        <v>168</v>
      </c>
      <c r="AU155" s="23" t="s">
        <v>95</v>
      </c>
      <c r="AY155" s="23" t="s">
        <v>166</v>
      </c>
      <c r="BE155" s="232">
        <f>IF(N155="základní",J155,0)</f>
        <v>0</v>
      </c>
      <c r="BF155" s="232">
        <f>IF(N155="snížená",J155,0)</f>
        <v>0</v>
      </c>
      <c r="BG155" s="232">
        <f>IF(N155="zákl. přenesená",J155,0)</f>
        <v>0</v>
      </c>
      <c r="BH155" s="232">
        <f>IF(N155="sníž. přenesená",J155,0)</f>
        <v>0</v>
      </c>
      <c r="BI155" s="232">
        <f>IF(N155="nulová",J155,0)</f>
        <v>0</v>
      </c>
      <c r="BJ155" s="23" t="s">
        <v>25</v>
      </c>
      <c r="BK155" s="232">
        <f>ROUND(I155*H155,2)</f>
        <v>0</v>
      </c>
      <c r="BL155" s="23" t="s">
        <v>173</v>
      </c>
      <c r="BM155" s="23" t="s">
        <v>790</v>
      </c>
    </row>
    <row r="156" spans="2:47" s="1" customFormat="1" ht="13.5">
      <c r="B156" s="46"/>
      <c r="C156" s="74"/>
      <c r="D156" s="233" t="s">
        <v>175</v>
      </c>
      <c r="E156" s="74"/>
      <c r="F156" s="234" t="s">
        <v>211</v>
      </c>
      <c r="G156" s="74"/>
      <c r="H156" s="74"/>
      <c r="I156" s="191"/>
      <c r="J156" s="74"/>
      <c r="K156" s="74"/>
      <c r="L156" s="72"/>
      <c r="M156" s="235"/>
      <c r="N156" s="47"/>
      <c r="O156" s="47"/>
      <c r="P156" s="47"/>
      <c r="Q156" s="47"/>
      <c r="R156" s="47"/>
      <c r="S156" s="47"/>
      <c r="T156" s="95"/>
      <c r="AT156" s="23" t="s">
        <v>175</v>
      </c>
      <c r="AU156" s="23" t="s">
        <v>95</v>
      </c>
    </row>
    <row r="157" spans="2:51" s="11" customFormat="1" ht="13.5">
      <c r="B157" s="236"/>
      <c r="C157" s="237"/>
      <c r="D157" s="233" t="s">
        <v>177</v>
      </c>
      <c r="E157" s="238" t="s">
        <v>84</v>
      </c>
      <c r="F157" s="239" t="s">
        <v>791</v>
      </c>
      <c r="G157" s="237"/>
      <c r="H157" s="240">
        <v>33.22</v>
      </c>
      <c r="I157" s="241"/>
      <c r="J157" s="237"/>
      <c r="K157" s="237"/>
      <c r="L157" s="242"/>
      <c r="M157" s="243"/>
      <c r="N157" s="244"/>
      <c r="O157" s="244"/>
      <c r="P157" s="244"/>
      <c r="Q157" s="244"/>
      <c r="R157" s="244"/>
      <c r="S157" s="244"/>
      <c r="T157" s="245"/>
      <c r="AT157" s="246" t="s">
        <v>177</v>
      </c>
      <c r="AU157" s="246" t="s">
        <v>95</v>
      </c>
      <c r="AV157" s="11" t="s">
        <v>95</v>
      </c>
      <c r="AW157" s="11" t="s">
        <v>48</v>
      </c>
      <c r="AX157" s="11" t="s">
        <v>86</v>
      </c>
      <c r="AY157" s="246" t="s">
        <v>166</v>
      </c>
    </row>
    <row r="158" spans="2:51" s="11" customFormat="1" ht="13.5">
      <c r="B158" s="236"/>
      <c r="C158" s="237"/>
      <c r="D158" s="233" t="s">
        <v>177</v>
      </c>
      <c r="E158" s="238" t="s">
        <v>84</v>
      </c>
      <c r="F158" s="239" t="s">
        <v>792</v>
      </c>
      <c r="G158" s="237"/>
      <c r="H158" s="240">
        <v>43.79</v>
      </c>
      <c r="I158" s="241"/>
      <c r="J158" s="237"/>
      <c r="K158" s="237"/>
      <c r="L158" s="242"/>
      <c r="M158" s="243"/>
      <c r="N158" s="244"/>
      <c r="O158" s="244"/>
      <c r="P158" s="244"/>
      <c r="Q158" s="244"/>
      <c r="R158" s="244"/>
      <c r="S158" s="244"/>
      <c r="T158" s="245"/>
      <c r="AT158" s="246" t="s">
        <v>177</v>
      </c>
      <c r="AU158" s="246" t="s">
        <v>95</v>
      </c>
      <c r="AV158" s="11" t="s">
        <v>95</v>
      </c>
      <c r="AW158" s="11" t="s">
        <v>48</v>
      </c>
      <c r="AX158" s="11" t="s">
        <v>86</v>
      </c>
      <c r="AY158" s="246" t="s">
        <v>166</v>
      </c>
    </row>
    <row r="159" spans="2:51" s="11" customFormat="1" ht="13.5">
      <c r="B159" s="236"/>
      <c r="C159" s="237"/>
      <c r="D159" s="233" t="s">
        <v>177</v>
      </c>
      <c r="E159" s="238" t="s">
        <v>84</v>
      </c>
      <c r="F159" s="239" t="s">
        <v>793</v>
      </c>
      <c r="G159" s="237"/>
      <c r="H159" s="240">
        <v>72.79</v>
      </c>
      <c r="I159" s="241"/>
      <c r="J159" s="237"/>
      <c r="K159" s="237"/>
      <c r="L159" s="242"/>
      <c r="M159" s="243"/>
      <c r="N159" s="244"/>
      <c r="O159" s="244"/>
      <c r="P159" s="244"/>
      <c r="Q159" s="244"/>
      <c r="R159" s="244"/>
      <c r="S159" s="244"/>
      <c r="T159" s="245"/>
      <c r="AT159" s="246" t="s">
        <v>177</v>
      </c>
      <c r="AU159" s="246" t="s">
        <v>95</v>
      </c>
      <c r="AV159" s="11" t="s">
        <v>95</v>
      </c>
      <c r="AW159" s="11" t="s">
        <v>48</v>
      </c>
      <c r="AX159" s="11" t="s">
        <v>86</v>
      </c>
      <c r="AY159" s="246" t="s">
        <v>166</v>
      </c>
    </row>
    <row r="160" spans="2:51" s="13" customFormat="1" ht="13.5">
      <c r="B160" s="271"/>
      <c r="C160" s="272"/>
      <c r="D160" s="233" t="s">
        <v>177</v>
      </c>
      <c r="E160" s="273" t="s">
        <v>84</v>
      </c>
      <c r="F160" s="274" t="s">
        <v>299</v>
      </c>
      <c r="G160" s="272"/>
      <c r="H160" s="275">
        <v>149.8</v>
      </c>
      <c r="I160" s="276"/>
      <c r="J160" s="272"/>
      <c r="K160" s="272"/>
      <c r="L160" s="277"/>
      <c r="M160" s="278"/>
      <c r="N160" s="279"/>
      <c r="O160" s="279"/>
      <c r="P160" s="279"/>
      <c r="Q160" s="279"/>
      <c r="R160" s="279"/>
      <c r="S160" s="279"/>
      <c r="T160" s="280"/>
      <c r="AT160" s="281" t="s">
        <v>177</v>
      </c>
      <c r="AU160" s="281" t="s">
        <v>95</v>
      </c>
      <c r="AV160" s="13" t="s">
        <v>173</v>
      </c>
      <c r="AW160" s="13" t="s">
        <v>48</v>
      </c>
      <c r="AX160" s="13" t="s">
        <v>25</v>
      </c>
      <c r="AY160" s="281" t="s">
        <v>166</v>
      </c>
    </row>
    <row r="161" spans="2:65" s="1" customFormat="1" ht="25.5" customHeight="1">
      <c r="B161" s="46"/>
      <c r="C161" s="221" t="s">
        <v>403</v>
      </c>
      <c r="D161" s="221" t="s">
        <v>168</v>
      </c>
      <c r="E161" s="222" t="s">
        <v>214</v>
      </c>
      <c r="F161" s="223" t="s">
        <v>215</v>
      </c>
      <c r="G161" s="224" t="s">
        <v>209</v>
      </c>
      <c r="H161" s="225">
        <v>3595.2</v>
      </c>
      <c r="I161" s="226"/>
      <c r="J161" s="227">
        <f>ROUND(I161*H161,2)</f>
        <v>0</v>
      </c>
      <c r="K161" s="223" t="s">
        <v>172</v>
      </c>
      <c r="L161" s="72"/>
      <c r="M161" s="228" t="s">
        <v>84</v>
      </c>
      <c r="N161" s="229" t="s">
        <v>56</v>
      </c>
      <c r="O161" s="47"/>
      <c r="P161" s="230">
        <f>O161*H161</f>
        <v>0</v>
      </c>
      <c r="Q161" s="230">
        <v>0</v>
      </c>
      <c r="R161" s="230">
        <f>Q161*H161</f>
        <v>0</v>
      </c>
      <c r="S161" s="230">
        <v>0</v>
      </c>
      <c r="T161" s="231">
        <f>S161*H161</f>
        <v>0</v>
      </c>
      <c r="AR161" s="23" t="s">
        <v>173</v>
      </c>
      <c r="AT161" s="23" t="s">
        <v>168</v>
      </c>
      <c r="AU161" s="23" t="s">
        <v>95</v>
      </c>
      <c r="AY161" s="23" t="s">
        <v>166</v>
      </c>
      <c r="BE161" s="232">
        <f>IF(N161="základní",J161,0)</f>
        <v>0</v>
      </c>
      <c r="BF161" s="232">
        <f>IF(N161="snížená",J161,0)</f>
        <v>0</v>
      </c>
      <c r="BG161" s="232">
        <f>IF(N161="zákl. přenesená",J161,0)</f>
        <v>0</v>
      </c>
      <c r="BH161" s="232">
        <f>IF(N161="sníž. přenesená",J161,0)</f>
        <v>0</v>
      </c>
      <c r="BI161" s="232">
        <f>IF(N161="nulová",J161,0)</f>
        <v>0</v>
      </c>
      <c r="BJ161" s="23" t="s">
        <v>25</v>
      </c>
      <c r="BK161" s="232">
        <f>ROUND(I161*H161,2)</f>
        <v>0</v>
      </c>
      <c r="BL161" s="23" t="s">
        <v>173</v>
      </c>
      <c r="BM161" s="23" t="s">
        <v>794</v>
      </c>
    </row>
    <row r="162" spans="2:47" s="1" customFormat="1" ht="13.5">
      <c r="B162" s="46"/>
      <c r="C162" s="74"/>
      <c r="D162" s="233" t="s">
        <v>175</v>
      </c>
      <c r="E162" s="74"/>
      <c r="F162" s="234" t="s">
        <v>211</v>
      </c>
      <c r="G162" s="74"/>
      <c r="H162" s="74"/>
      <c r="I162" s="191"/>
      <c r="J162" s="74"/>
      <c r="K162" s="74"/>
      <c r="L162" s="72"/>
      <c r="M162" s="235"/>
      <c r="N162" s="47"/>
      <c r="O162" s="47"/>
      <c r="P162" s="47"/>
      <c r="Q162" s="47"/>
      <c r="R162" s="47"/>
      <c r="S162" s="47"/>
      <c r="T162" s="95"/>
      <c r="AT162" s="23" t="s">
        <v>175</v>
      </c>
      <c r="AU162" s="23" t="s">
        <v>95</v>
      </c>
    </row>
    <row r="163" spans="2:51" s="11" customFormat="1" ht="13.5">
      <c r="B163" s="236"/>
      <c r="C163" s="237"/>
      <c r="D163" s="233" t="s">
        <v>177</v>
      </c>
      <c r="E163" s="238" t="s">
        <v>84</v>
      </c>
      <c r="F163" s="239" t="s">
        <v>795</v>
      </c>
      <c r="G163" s="237"/>
      <c r="H163" s="240">
        <v>3595.2</v>
      </c>
      <c r="I163" s="241"/>
      <c r="J163" s="237"/>
      <c r="K163" s="237"/>
      <c r="L163" s="242"/>
      <c r="M163" s="243"/>
      <c r="N163" s="244"/>
      <c r="O163" s="244"/>
      <c r="P163" s="244"/>
      <c r="Q163" s="244"/>
      <c r="R163" s="244"/>
      <c r="S163" s="244"/>
      <c r="T163" s="245"/>
      <c r="AT163" s="246" t="s">
        <v>177</v>
      </c>
      <c r="AU163" s="246" t="s">
        <v>95</v>
      </c>
      <c r="AV163" s="11" t="s">
        <v>95</v>
      </c>
      <c r="AW163" s="11" t="s">
        <v>48</v>
      </c>
      <c r="AX163" s="11" t="s">
        <v>25</v>
      </c>
      <c r="AY163" s="246" t="s">
        <v>166</v>
      </c>
    </row>
    <row r="164" spans="2:65" s="1" customFormat="1" ht="16.5" customHeight="1">
      <c r="B164" s="46"/>
      <c r="C164" s="221" t="s">
        <v>410</v>
      </c>
      <c r="D164" s="221" t="s">
        <v>168</v>
      </c>
      <c r="E164" s="222" t="s">
        <v>575</v>
      </c>
      <c r="F164" s="223" t="s">
        <v>576</v>
      </c>
      <c r="G164" s="224" t="s">
        <v>209</v>
      </c>
      <c r="H164" s="225">
        <v>72.79</v>
      </c>
      <c r="I164" s="226"/>
      <c r="J164" s="227">
        <f>ROUND(I164*H164,2)</f>
        <v>0</v>
      </c>
      <c r="K164" s="223" t="s">
        <v>172</v>
      </c>
      <c r="L164" s="72"/>
      <c r="M164" s="228" t="s">
        <v>84</v>
      </c>
      <c r="N164" s="229" t="s">
        <v>56</v>
      </c>
      <c r="O164" s="47"/>
      <c r="P164" s="230">
        <f>O164*H164</f>
        <v>0</v>
      </c>
      <c r="Q164" s="230">
        <v>0</v>
      </c>
      <c r="R164" s="230">
        <f>Q164*H164</f>
        <v>0</v>
      </c>
      <c r="S164" s="230">
        <v>0</v>
      </c>
      <c r="T164" s="231">
        <f>S164*H164</f>
        <v>0</v>
      </c>
      <c r="AR164" s="23" t="s">
        <v>173</v>
      </c>
      <c r="AT164" s="23" t="s">
        <v>168</v>
      </c>
      <c r="AU164" s="23" t="s">
        <v>95</v>
      </c>
      <c r="AY164" s="23" t="s">
        <v>166</v>
      </c>
      <c r="BE164" s="232">
        <f>IF(N164="základní",J164,0)</f>
        <v>0</v>
      </c>
      <c r="BF164" s="232">
        <f>IF(N164="snížená",J164,0)</f>
        <v>0</v>
      </c>
      <c r="BG164" s="232">
        <f>IF(N164="zákl. přenesená",J164,0)</f>
        <v>0</v>
      </c>
      <c r="BH164" s="232">
        <f>IF(N164="sníž. přenesená",J164,0)</f>
        <v>0</v>
      </c>
      <c r="BI164" s="232">
        <f>IF(N164="nulová",J164,0)</f>
        <v>0</v>
      </c>
      <c r="BJ164" s="23" t="s">
        <v>25</v>
      </c>
      <c r="BK164" s="232">
        <f>ROUND(I164*H164,2)</f>
        <v>0</v>
      </c>
      <c r="BL164" s="23" t="s">
        <v>173</v>
      </c>
      <c r="BM164" s="23" t="s">
        <v>796</v>
      </c>
    </row>
    <row r="165" spans="2:47" s="1" customFormat="1" ht="13.5">
      <c r="B165" s="46"/>
      <c r="C165" s="74"/>
      <c r="D165" s="233" t="s">
        <v>175</v>
      </c>
      <c r="E165" s="74"/>
      <c r="F165" s="234" t="s">
        <v>231</v>
      </c>
      <c r="G165" s="74"/>
      <c r="H165" s="74"/>
      <c r="I165" s="191"/>
      <c r="J165" s="74"/>
      <c r="K165" s="74"/>
      <c r="L165" s="72"/>
      <c r="M165" s="235"/>
      <c r="N165" s="47"/>
      <c r="O165" s="47"/>
      <c r="P165" s="47"/>
      <c r="Q165" s="47"/>
      <c r="R165" s="47"/>
      <c r="S165" s="47"/>
      <c r="T165" s="95"/>
      <c r="AT165" s="23" t="s">
        <v>175</v>
      </c>
      <c r="AU165" s="23" t="s">
        <v>95</v>
      </c>
    </row>
    <row r="166" spans="2:51" s="11" customFormat="1" ht="13.5">
      <c r="B166" s="236"/>
      <c r="C166" s="237"/>
      <c r="D166" s="233" t="s">
        <v>177</v>
      </c>
      <c r="E166" s="238" t="s">
        <v>84</v>
      </c>
      <c r="F166" s="239" t="s">
        <v>793</v>
      </c>
      <c r="G166" s="237"/>
      <c r="H166" s="240">
        <v>72.79</v>
      </c>
      <c r="I166" s="241"/>
      <c r="J166" s="237"/>
      <c r="K166" s="237"/>
      <c r="L166" s="242"/>
      <c r="M166" s="243"/>
      <c r="N166" s="244"/>
      <c r="O166" s="244"/>
      <c r="P166" s="244"/>
      <c r="Q166" s="244"/>
      <c r="R166" s="244"/>
      <c r="S166" s="244"/>
      <c r="T166" s="245"/>
      <c r="AT166" s="246" t="s">
        <v>177</v>
      </c>
      <c r="AU166" s="246" t="s">
        <v>95</v>
      </c>
      <c r="AV166" s="11" t="s">
        <v>95</v>
      </c>
      <c r="AW166" s="11" t="s">
        <v>48</v>
      </c>
      <c r="AX166" s="11" t="s">
        <v>25</v>
      </c>
      <c r="AY166" s="246" t="s">
        <v>166</v>
      </c>
    </row>
    <row r="167" spans="2:65" s="1" customFormat="1" ht="25.5" customHeight="1">
      <c r="B167" s="46"/>
      <c r="C167" s="221" t="s">
        <v>415</v>
      </c>
      <c r="D167" s="221" t="s">
        <v>168</v>
      </c>
      <c r="E167" s="222" t="s">
        <v>580</v>
      </c>
      <c r="F167" s="223" t="s">
        <v>581</v>
      </c>
      <c r="G167" s="224" t="s">
        <v>209</v>
      </c>
      <c r="H167" s="225">
        <v>33.22</v>
      </c>
      <c r="I167" s="226"/>
      <c r="J167" s="227">
        <f>ROUND(I167*H167,2)</f>
        <v>0</v>
      </c>
      <c r="K167" s="223" t="s">
        <v>172</v>
      </c>
      <c r="L167" s="72"/>
      <c r="M167" s="228" t="s">
        <v>84</v>
      </c>
      <c r="N167" s="229" t="s">
        <v>56</v>
      </c>
      <c r="O167" s="47"/>
      <c r="P167" s="230">
        <f>O167*H167</f>
        <v>0</v>
      </c>
      <c r="Q167" s="230">
        <v>0</v>
      </c>
      <c r="R167" s="230">
        <f>Q167*H167</f>
        <v>0</v>
      </c>
      <c r="S167" s="230">
        <v>0</v>
      </c>
      <c r="T167" s="231">
        <f>S167*H167</f>
        <v>0</v>
      </c>
      <c r="AR167" s="23" t="s">
        <v>173</v>
      </c>
      <c r="AT167" s="23" t="s">
        <v>168</v>
      </c>
      <c r="AU167" s="23" t="s">
        <v>95</v>
      </c>
      <c r="AY167" s="23" t="s">
        <v>166</v>
      </c>
      <c r="BE167" s="232">
        <f>IF(N167="základní",J167,0)</f>
        <v>0</v>
      </c>
      <c r="BF167" s="232">
        <f>IF(N167="snížená",J167,0)</f>
        <v>0</v>
      </c>
      <c r="BG167" s="232">
        <f>IF(N167="zákl. přenesená",J167,0)</f>
        <v>0</v>
      </c>
      <c r="BH167" s="232">
        <f>IF(N167="sníž. přenesená",J167,0)</f>
        <v>0</v>
      </c>
      <c r="BI167" s="232">
        <f>IF(N167="nulová",J167,0)</f>
        <v>0</v>
      </c>
      <c r="BJ167" s="23" t="s">
        <v>25</v>
      </c>
      <c r="BK167" s="232">
        <f>ROUND(I167*H167,2)</f>
        <v>0</v>
      </c>
      <c r="BL167" s="23" t="s">
        <v>173</v>
      </c>
      <c r="BM167" s="23" t="s">
        <v>797</v>
      </c>
    </row>
    <row r="168" spans="2:47" s="1" customFormat="1" ht="13.5">
      <c r="B168" s="46"/>
      <c r="C168" s="74"/>
      <c r="D168" s="233" t="s">
        <v>175</v>
      </c>
      <c r="E168" s="74"/>
      <c r="F168" s="234" t="s">
        <v>231</v>
      </c>
      <c r="G168" s="74"/>
      <c r="H168" s="74"/>
      <c r="I168" s="191"/>
      <c r="J168" s="74"/>
      <c r="K168" s="74"/>
      <c r="L168" s="72"/>
      <c r="M168" s="235"/>
      <c r="N168" s="47"/>
      <c r="O168" s="47"/>
      <c r="P168" s="47"/>
      <c r="Q168" s="47"/>
      <c r="R168" s="47"/>
      <c r="S168" s="47"/>
      <c r="T168" s="95"/>
      <c r="AT168" s="23" t="s">
        <v>175</v>
      </c>
      <c r="AU168" s="23" t="s">
        <v>95</v>
      </c>
    </row>
    <row r="169" spans="2:51" s="11" customFormat="1" ht="13.5">
      <c r="B169" s="236"/>
      <c r="C169" s="237"/>
      <c r="D169" s="233" t="s">
        <v>177</v>
      </c>
      <c r="E169" s="238" t="s">
        <v>84</v>
      </c>
      <c r="F169" s="239" t="s">
        <v>791</v>
      </c>
      <c r="G169" s="237"/>
      <c r="H169" s="240">
        <v>33.22</v>
      </c>
      <c r="I169" s="241"/>
      <c r="J169" s="237"/>
      <c r="K169" s="237"/>
      <c r="L169" s="242"/>
      <c r="M169" s="243"/>
      <c r="N169" s="244"/>
      <c r="O169" s="244"/>
      <c r="P169" s="244"/>
      <c r="Q169" s="244"/>
      <c r="R169" s="244"/>
      <c r="S169" s="244"/>
      <c r="T169" s="245"/>
      <c r="AT169" s="246" t="s">
        <v>177</v>
      </c>
      <c r="AU169" s="246" t="s">
        <v>95</v>
      </c>
      <c r="AV169" s="11" t="s">
        <v>95</v>
      </c>
      <c r="AW169" s="11" t="s">
        <v>48</v>
      </c>
      <c r="AX169" s="11" t="s">
        <v>25</v>
      </c>
      <c r="AY169" s="246" t="s">
        <v>166</v>
      </c>
    </row>
    <row r="170" spans="2:65" s="1" customFormat="1" ht="25.5" customHeight="1">
      <c r="B170" s="46"/>
      <c r="C170" s="221" t="s">
        <v>422</v>
      </c>
      <c r="D170" s="221" t="s">
        <v>168</v>
      </c>
      <c r="E170" s="222" t="s">
        <v>228</v>
      </c>
      <c r="F170" s="223" t="s">
        <v>229</v>
      </c>
      <c r="G170" s="224" t="s">
        <v>209</v>
      </c>
      <c r="H170" s="225">
        <v>43.79</v>
      </c>
      <c r="I170" s="226"/>
      <c r="J170" s="227">
        <f>ROUND(I170*H170,2)</f>
        <v>0</v>
      </c>
      <c r="K170" s="223" t="s">
        <v>172</v>
      </c>
      <c r="L170" s="72"/>
      <c r="M170" s="228" t="s">
        <v>84</v>
      </c>
      <c r="N170" s="229" t="s">
        <v>56</v>
      </c>
      <c r="O170" s="47"/>
      <c r="P170" s="230">
        <f>O170*H170</f>
        <v>0</v>
      </c>
      <c r="Q170" s="230">
        <v>0</v>
      </c>
      <c r="R170" s="230">
        <f>Q170*H170</f>
        <v>0</v>
      </c>
      <c r="S170" s="230">
        <v>0</v>
      </c>
      <c r="T170" s="231">
        <f>S170*H170</f>
        <v>0</v>
      </c>
      <c r="AR170" s="23" t="s">
        <v>173</v>
      </c>
      <c r="AT170" s="23" t="s">
        <v>168</v>
      </c>
      <c r="AU170" s="23" t="s">
        <v>95</v>
      </c>
      <c r="AY170" s="23" t="s">
        <v>166</v>
      </c>
      <c r="BE170" s="232">
        <f>IF(N170="základní",J170,0)</f>
        <v>0</v>
      </c>
      <c r="BF170" s="232">
        <f>IF(N170="snížená",J170,0)</f>
        <v>0</v>
      </c>
      <c r="BG170" s="232">
        <f>IF(N170="zákl. přenesená",J170,0)</f>
        <v>0</v>
      </c>
      <c r="BH170" s="232">
        <f>IF(N170="sníž. přenesená",J170,0)</f>
        <v>0</v>
      </c>
      <c r="BI170" s="232">
        <f>IF(N170="nulová",J170,0)</f>
        <v>0</v>
      </c>
      <c r="BJ170" s="23" t="s">
        <v>25</v>
      </c>
      <c r="BK170" s="232">
        <f>ROUND(I170*H170,2)</f>
        <v>0</v>
      </c>
      <c r="BL170" s="23" t="s">
        <v>173</v>
      </c>
      <c r="BM170" s="23" t="s">
        <v>798</v>
      </c>
    </row>
    <row r="171" spans="2:47" s="1" customFormat="1" ht="13.5">
      <c r="B171" s="46"/>
      <c r="C171" s="74"/>
      <c r="D171" s="233" t="s">
        <v>175</v>
      </c>
      <c r="E171" s="74"/>
      <c r="F171" s="234" t="s">
        <v>231</v>
      </c>
      <c r="G171" s="74"/>
      <c r="H171" s="74"/>
      <c r="I171" s="191"/>
      <c r="J171" s="74"/>
      <c r="K171" s="74"/>
      <c r="L171" s="72"/>
      <c r="M171" s="235"/>
      <c r="N171" s="47"/>
      <c r="O171" s="47"/>
      <c r="P171" s="47"/>
      <c r="Q171" s="47"/>
      <c r="R171" s="47"/>
      <c r="S171" s="47"/>
      <c r="T171" s="95"/>
      <c r="AT171" s="23" t="s">
        <v>175</v>
      </c>
      <c r="AU171" s="23" t="s">
        <v>95</v>
      </c>
    </row>
    <row r="172" spans="2:51" s="11" customFormat="1" ht="13.5">
      <c r="B172" s="236"/>
      <c r="C172" s="237"/>
      <c r="D172" s="233" t="s">
        <v>177</v>
      </c>
      <c r="E172" s="238" t="s">
        <v>84</v>
      </c>
      <c r="F172" s="239" t="s">
        <v>792</v>
      </c>
      <c r="G172" s="237"/>
      <c r="H172" s="240">
        <v>43.79</v>
      </c>
      <c r="I172" s="241"/>
      <c r="J172" s="237"/>
      <c r="K172" s="237"/>
      <c r="L172" s="242"/>
      <c r="M172" s="243"/>
      <c r="N172" s="244"/>
      <c r="O172" s="244"/>
      <c r="P172" s="244"/>
      <c r="Q172" s="244"/>
      <c r="R172" s="244"/>
      <c r="S172" s="244"/>
      <c r="T172" s="245"/>
      <c r="AT172" s="246" t="s">
        <v>177</v>
      </c>
      <c r="AU172" s="246" t="s">
        <v>95</v>
      </c>
      <c r="AV172" s="11" t="s">
        <v>95</v>
      </c>
      <c r="AW172" s="11" t="s">
        <v>48</v>
      </c>
      <c r="AX172" s="11" t="s">
        <v>25</v>
      </c>
      <c r="AY172" s="246" t="s">
        <v>166</v>
      </c>
    </row>
    <row r="173" spans="2:63" s="10" customFormat="1" ht="29.85" customHeight="1">
      <c r="B173" s="205"/>
      <c r="C173" s="206"/>
      <c r="D173" s="207" t="s">
        <v>85</v>
      </c>
      <c r="E173" s="219" t="s">
        <v>233</v>
      </c>
      <c r="F173" s="219" t="s">
        <v>234</v>
      </c>
      <c r="G173" s="206"/>
      <c r="H173" s="206"/>
      <c r="I173" s="209"/>
      <c r="J173" s="220">
        <f>BK173</f>
        <v>0</v>
      </c>
      <c r="K173" s="206"/>
      <c r="L173" s="211"/>
      <c r="M173" s="212"/>
      <c r="N173" s="213"/>
      <c r="O173" s="213"/>
      <c r="P173" s="214">
        <f>SUM(P174:P175)</f>
        <v>0</v>
      </c>
      <c r="Q173" s="213"/>
      <c r="R173" s="214">
        <f>SUM(R174:R175)</f>
        <v>0</v>
      </c>
      <c r="S173" s="213"/>
      <c r="T173" s="215">
        <f>SUM(T174:T175)</f>
        <v>0</v>
      </c>
      <c r="AR173" s="216" t="s">
        <v>25</v>
      </c>
      <c r="AT173" s="217" t="s">
        <v>85</v>
      </c>
      <c r="AU173" s="217" t="s">
        <v>25</v>
      </c>
      <c r="AY173" s="216" t="s">
        <v>166</v>
      </c>
      <c r="BK173" s="218">
        <f>SUM(BK174:BK175)</f>
        <v>0</v>
      </c>
    </row>
    <row r="174" spans="2:65" s="1" customFormat="1" ht="25.5" customHeight="1">
      <c r="B174" s="46"/>
      <c r="C174" s="221" t="s">
        <v>425</v>
      </c>
      <c r="D174" s="221" t="s">
        <v>168</v>
      </c>
      <c r="E174" s="222" t="s">
        <v>588</v>
      </c>
      <c r="F174" s="223" t="s">
        <v>589</v>
      </c>
      <c r="G174" s="224" t="s">
        <v>209</v>
      </c>
      <c r="H174" s="225">
        <v>57.182</v>
      </c>
      <c r="I174" s="226"/>
      <c r="J174" s="227">
        <f>ROUND(I174*H174,2)</f>
        <v>0</v>
      </c>
      <c r="K174" s="223" t="s">
        <v>172</v>
      </c>
      <c r="L174" s="72"/>
      <c r="M174" s="228" t="s">
        <v>84</v>
      </c>
      <c r="N174" s="229" t="s">
        <v>56</v>
      </c>
      <c r="O174" s="47"/>
      <c r="P174" s="230">
        <f>O174*H174</f>
        <v>0</v>
      </c>
      <c r="Q174" s="230">
        <v>0</v>
      </c>
      <c r="R174" s="230">
        <f>Q174*H174</f>
        <v>0</v>
      </c>
      <c r="S174" s="230">
        <v>0</v>
      </c>
      <c r="T174" s="231">
        <f>S174*H174</f>
        <v>0</v>
      </c>
      <c r="AR174" s="23" t="s">
        <v>173</v>
      </c>
      <c r="AT174" s="23" t="s">
        <v>168</v>
      </c>
      <c r="AU174" s="23" t="s">
        <v>95</v>
      </c>
      <c r="AY174" s="23" t="s">
        <v>166</v>
      </c>
      <c r="BE174" s="232">
        <f>IF(N174="základní",J174,0)</f>
        <v>0</v>
      </c>
      <c r="BF174" s="232">
        <f>IF(N174="snížená",J174,0)</f>
        <v>0</v>
      </c>
      <c r="BG174" s="232">
        <f>IF(N174="zákl. přenesená",J174,0)</f>
        <v>0</v>
      </c>
      <c r="BH174" s="232">
        <f>IF(N174="sníž. přenesená",J174,0)</f>
        <v>0</v>
      </c>
      <c r="BI174" s="232">
        <f>IF(N174="nulová",J174,0)</f>
        <v>0</v>
      </c>
      <c r="BJ174" s="23" t="s">
        <v>25</v>
      </c>
      <c r="BK174" s="232">
        <f>ROUND(I174*H174,2)</f>
        <v>0</v>
      </c>
      <c r="BL174" s="23" t="s">
        <v>173</v>
      </c>
      <c r="BM174" s="23" t="s">
        <v>799</v>
      </c>
    </row>
    <row r="175" spans="2:47" s="1" customFormat="1" ht="13.5">
      <c r="B175" s="46"/>
      <c r="C175" s="74"/>
      <c r="D175" s="233" t="s">
        <v>175</v>
      </c>
      <c r="E175" s="74"/>
      <c r="F175" s="234" t="s">
        <v>591</v>
      </c>
      <c r="G175" s="74"/>
      <c r="H175" s="74"/>
      <c r="I175" s="191"/>
      <c r="J175" s="74"/>
      <c r="K175" s="74"/>
      <c r="L175" s="72"/>
      <c r="M175" s="282"/>
      <c r="N175" s="258"/>
      <c r="O175" s="258"/>
      <c r="P175" s="258"/>
      <c r="Q175" s="258"/>
      <c r="R175" s="258"/>
      <c r="S175" s="258"/>
      <c r="T175" s="283"/>
      <c r="AT175" s="23" t="s">
        <v>175</v>
      </c>
      <c r="AU175" s="23" t="s">
        <v>95</v>
      </c>
    </row>
    <row r="176" spans="2:12" s="1" customFormat="1" ht="6.95" customHeight="1">
      <c r="B176" s="67"/>
      <c r="C176" s="68"/>
      <c r="D176" s="68"/>
      <c r="E176" s="68"/>
      <c r="F176" s="68"/>
      <c r="G176" s="68"/>
      <c r="H176" s="68"/>
      <c r="I176" s="166"/>
      <c r="J176" s="68"/>
      <c r="K176" s="68"/>
      <c r="L176" s="72"/>
    </row>
  </sheetData>
  <sheetProtection password="CC35" sheet="1" objects="1" scenarios="1" formatColumns="0" formatRows="0" autoFilter="0"/>
  <autoFilter ref="C81:K175"/>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13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113</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800</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ROUND(SUM(BE80:BE131),2)</f>
        <v>0</v>
      </c>
      <c r="G30" s="47"/>
      <c r="H30" s="47"/>
      <c r="I30" s="158">
        <v>0.21</v>
      </c>
      <c r="J30" s="157">
        <f>ROUND(ROUND((SUM(BE80:BE131)),2)*I30,2)</f>
        <v>0</v>
      </c>
      <c r="K30" s="51"/>
    </row>
    <row r="31" spans="2:11" s="1" customFormat="1" ht="14.4" customHeight="1">
      <c r="B31" s="46"/>
      <c r="C31" s="47"/>
      <c r="D31" s="47"/>
      <c r="E31" s="55" t="s">
        <v>57</v>
      </c>
      <c r="F31" s="157">
        <f>ROUND(SUM(BF80:BF131),2)</f>
        <v>0</v>
      </c>
      <c r="G31" s="47"/>
      <c r="H31" s="47"/>
      <c r="I31" s="158">
        <v>0.15</v>
      </c>
      <c r="J31" s="157">
        <f>ROUND(ROUND((SUM(BF80:BF131)),2)*I31,2)</f>
        <v>0</v>
      </c>
      <c r="K31" s="51"/>
    </row>
    <row r="32" spans="2:11" s="1" customFormat="1" ht="14.4" customHeight="1" hidden="1">
      <c r="B32" s="46"/>
      <c r="C32" s="47"/>
      <c r="D32" s="47"/>
      <c r="E32" s="55" t="s">
        <v>58</v>
      </c>
      <c r="F32" s="157">
        <f>ROUND(SUM(BG80:BG131),2)</f>
        <v>0</v>
      </c>
      <c r="G32" s="47"/>
      <c r="H32" s="47"/>
      <c r="I32" s="158">
        <v>0.21</v>
      </c>
      <c r="J32" s="157">
        <v>0</v>
      </c>
      <c r="K32" s="51"/>
    </row>
    <row r="33" spans="2:11" s="1" customFormat="1" ht="14.4" customHeight="1" hidden="1">
      <c r="B33" s="46"/>
      <c r="C33" s="47"/>
      <c r="D33" s="47"/>
      <c r="E33" s="55" t="s">
        <v>59</v>
      </c>
      <c r="F33" s="157">
        <f>ROUND(SUM(BH80:BH131),2)</f>
        <v>0</v>
      </c>
      <c r="G33" s="47"/>
      <c r="H33" s="47"/>
      <c r="I33" s="158">
        <v>0.15</v>
      </c>
      <c r="J33" s="157">
        <v>0</v>
      </c>
      <c r="K33" s="51"/>
    </row>
    <row r="34" spans="2:11" s="1" customFormat="1" ht="14.4" customHeight="1" hidden="1">
      <c r="B34" s="46"/>
      <c r="C34" s="47"/>
      <c r="D34" s="47"/>
      <c r="E34" s="55" t="s">
        <v>60</v>
      </c>
      <c r="F34" s="157">
        <f>ROUND(SUM(BI80:BI131),2)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 xml:space="preserve">SO 120 - Definitivní dopravní značení </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J80</f>
        <v>0</v>
      </c>
      <c r="K56" s="51"/>
      <c r="AU56" s="23" t="s">
        <v>144</v>
      </c>
    </row>
    <row r="57" spans="2:11" s="7" customFormat="1" ht="24.95" customHeight="1">
      <c r="B57" s="177"/>
      <c r="C57" s="178"/>
      <c r="D57" s="179" t="s">
        <v>145</v>
      </c>
      <c r="E57" s="180"/>
      <c r="F57" s="180"/>
      <c r="G57" s="180"/>
      <c r="H57" s="180"/>
      <c r="I57" s="181"/>
      <c r="J57" s="182">
        <f>J81</f>
        <v>0</v>
      </c>
      <c r="K57" s="183"/>
    </row>
    <row r="58" spans="2:11" s="8" customFormat="1" ht="19.9" customHeight="1">
      <c r="B58" s="184"/>
      <c r="C58" s="185"/>
      <c r="D58" s="186" t="s">
        <v>270</v>
      </c>
      <c r="E58" s="187"/>
      <c r="F58" s="187"/>
      <c r="G58" s="187"/>
      <c r="H58" s="187"/>
      <c r="I58" s="188"/>
      <c r="J58" s="189">
        <f>J82</f>
        <v>0</v>
      </c>
      <c r="K58" s="190"/>
    </row>
    <row r="59" spans="2:11" s="8" customFormat="1" ht="19.9" customHeight="1">
      <c r="B59" s="184"/>
      <c r="C59" s="185"/>
      <c r="D59" s="186" t="s">
        <v>148</v>
      </c>
      <c r="E59" s="187"/>
      <c r="F59" s="187"/>
      <c r="G59" s="187"/>
      <c r="H59" s="187"/>
      <c r="I59" s="188"/>
      <c r="J59" s="189">
        <f>J119</f>
        <v>0</v>
      </c>
      <c r="K59" s="190"/>
    </row>
    <row r="60" spans="2:11" s="8" customFormat="1" ht="19.9" customHeight="1">
      <c r="B60" s="184"/>
      <c r="C60" s="185"/>
      <c r="D60" s="186" t="s">
        <v>149</v>
      </c>
      <c r="E60" s="187"/>
      <c r="F60" s="187"/>
      <c r="G60" s="187"/>
      <c r="H60" s="187"/>
      <c r="I60" s="188"/>
      <c r="J60" s="189">
        <f>J129</f>
        <v>0</v>
      </c>
      <c r="K60" s="190"/>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150</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6.5" customHeight="1">
      <c r="B70" s="46"/>
      <c r="C70" s="74"/>
      <c r="D70" s="74"/>
      <c r="E70" s="192" t="str">
        <f>E7</f>
        <v>II/106 Hradišťko, rekonstrukce silnice</v>
      </c>
      <c r="F70" s="76"/>
      <c r="G70" s="76"/>
      <c r="H70" s="76"/>
      <c r="I70" s="191"/>
      <c r="J70" s="74"/>
      <c r="K70" s="74"/>
      <c r="L70" s="72"/>
    </row>
    <row r="71" spans="2:12" s="1" customFormat="1" ht="14.4" customHeight="1">
      <c r="B71" s="46"/>
      <c r="C71" s="76" t="s">
        <v>138</v>
      </c>
      <c r="D71" s="74"/>
      <c r="E71" s="74"/>
      <c r="F71" s="74"/>
      <c r="G71" s="74"/>
      <c r="H71" s="74"/>
      <c r="I71" s="191"/>
      <c r="J71" s="74"/>
      <c r="K71" s="74"/>
      <c r="L71" s="72"/>
    </row>
    <row r="72" spans="2:12" s="1" customFormat="1" ht="17.25" customHeight="1">
      <c r="B72" s="46"/>
      <c r="C72" s="74"/>
      <c r="D72" s="74"/>
      <c r="E72" s="82" t="str">
        <f>E9</f>
        <v xml:space="preserve">SO 120 - Definitivní dopravní značení </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26</v>
      </c>
      <c r="D74" s="74"/>
      <c r="E74" s="74"/>
      <c r="F74" s="193" t="str">
        <f>F12</f>
        <v>obec Hradištko</v>
      </c>
      <c r="G74" s="74"/>
      <c r="H74" s="74"/>
      <c r="I74" s="194" t="s">
        <v>28</v>
      </c>
      <c r="J74" s="85" t="str">
        <f>IF(J12="","",J12)</f>
        <v>15.8.2017</v>
      </c>
      <c r="K74" s="74"/>
      <c r="L74" s="72"/>
    </row>
    <row r="75" spans="2:12" s="1" customFormat="1" ht="6.95" customHeight="1">
      <c r="B75" s="46"/>
      <c r="C75" s="74"/>
      <c r="D75" s="74"/>
      <c r="E75" s="74"/>
      <c r="F75" s="74"/>
      <c r="G75" s="74"/>
      <c r="H75" s="74"/>
      <c r="I75" s="191"/>
      <c r="J75" s="74"/>
      <c r="K75" s="74"/>
      <c r="L75" s="72"/>
    </row>
    <row r="76" spans="2:12" s="1" customFormat="1" ht="13.5">
      <c r="B76" s="46"/>
      <c r="C76" s="76" t="s">
        <v>36</v>
      </c>
      <c r="D76" s="74"/>
      <c r="E76" s="74"/>
      <c r="F76" s="193" t="str">
        <f>E15</f>
        <v>Krajská správa a údržba silnic Středočeského kraje</v>
      </c>
      <c r="G76" s="74"/>
      <c r="H76" s="74"/>
      <c r="I76" s="194" t="s">
        <v>44</v>
      </c>
      <c r="J76" s="193" t="str">
        <f>E21</f>
        <v>METROPROJEKT Praha a.s.</v>
      </c>
      <c r="K76" s="74"/>
      <c r="L76" s="72"/>
    </row>
    <row r="77" spans="2:12" s="1" customFormat="1" ht="14.4" customHeight="1">
      <c r="B77" s="46"/>
      <c r="C77" s="76" t="s">
        <v>42</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151</v>
      </c>
      <c r="D79" s="197" t="s">
        <v>70</v>
      </c>
      <c r="E79" s="197" t="s">
        <v>66</v>
      </c>
      <c r="F79" s="197" t="s">
        <v>152</v>
      </c>
      <c r="G79" s="197" t="s">
        <v>153</v>
      </c>
      <c r="H79" s="197" t="s">
        <v>154</v>
      </c>
      <c r="I79" s="198" t="s">
        <v>155</v>
      </c>
      <c r="J79" s="197" t="s">
        <v>142</v>
      </c>
      <c r="K79" s="199" t="s">
        <v>156</v>
      </c>
      <c r="L79" s="200"/>
      <c r="M79" s="102" t="s">
        <v>157</v>
      </c>
      <c r="N79" s="103" t="s">
        <v>55</v>
      </c>
      <c r="O79" s="103" t="s">
        <v>158</v>
      </c>
      <c r="P79" s="103" t="s">
        <v>159</v>
      </c>
      <c r="Q79" s="103" t="s">
        <v>160</v>
      </c>
      <c r="R79" s="103" t="s">
        <v>161</v>
      </c>
      <c r="S79" s="103" t="s">
        <v>162</v>
      </c>
      <c r="T79" s="104" t="s">
        <v>163</v>
      </c>
    </row>
    <row r="80" spans="2:63" s="1" customFormat="1" ht="29.25" customHeight="1">
      <c r="B80" s="46"/>
      <c r="C80" s="108" t="s">
        <v>143</v>
      </c>
      <c r="D80" s="74"/>
      <c r="E80" s="74"/>
      <c r="F80" s="74"/>
      <c r="G80" s="74"/>
      <c r="H80" s="74"/>
      <c r="I80" s="191"/>
      <c r="J80" s="201">
        <f>BK80</f>
        <v>0</v>
      </c>
      <c r="K80" s="74"/>
      <c r="L80" s="72"/>
      <c r="M80" s="105"/>
      <c r="N80" s="106"/>
      <c r="O80" s="106"/>
      <c r="P80" s="202">
        <f>P81</f>
        <v>0</v>
      </c>
      <c r="Q80" s="106"/>
      <c r="R80" s="202">
        <f>R81</f>
        <v>1.4210249999999998</v>
      </c>
      <c r="S80" s="106"/>
      <c r="T80" s="203">
        <f>T81</f>
        <v>464.2</v>
      </c>
      <c r="AT80" s="23" t="s">
        <v>85</v>
      </c>
      <c r="AU80" s="23" t="s">
        <v>144</v>
      </c>
      <c r="BK80" s="204">
        <f>BK81</f>
        <v>0</v>
      </c>
    </row>
    <row r="81" spans="2:63" s="10" customFormat="1" ht="37.4" customHeight="1">
      <c r="B81" s="205"/>
      <c r="C81" s="206"/>
      <c r="D81" s="207" t="s">
        <v>85</v>
      </c>
      <c r="E81" s="208" t="s">
        <v>164</v>
      </c>
      <c r="F81" s="208" t="s">
        <v>165</v>
      </c>
      <c r="G81" s="206"/>
      <c r="H81" s="206"/>
      <c r="I81" s="209"/>
      <c r="J81" s="210">
        <f>BK81</f>
        <v>0</v>
      </c>
      <c r="K81" s="206"/>
      <c r="L81" s="211"/>
      <c r="M81" s="212"/>
      <c r="N81" s="213"/>
      <c r="O81" s="213"/>
      <c r="P81" s="214">
        <f>P82+P119+P129</f>
        <v>0</v>
      </c>
      <c r="Q81" s="213"/>
      <c r="R81" s="214">
        <f>R82+R119+R129</f>
        <v>1.4210249999999998</v>
      </c>
      <c r="S81" s="213"/>
      <c r="T81" s="215">
        <f>T82+T119+T129</f>
        <v>464.2</v>
      </c>
      <c r="AR81" s="216" t="s">
        <v>25</v>
      </c>
      <c r="AT81" s="217" t="s">
        <v>85</v>
      </c>
      <c r="AU81" s="217" t="s">
        <v>86</v>
      </c>
      <c r="AY81" s="216" t="s">
        <v>166</v>
      </c>
      <c r="BK81" s="218">
        <f>BK82+BK119+BK129</f>
        <v>0</v>
      </c>
    </row>
    <row r="82" spans="2:63" s="10" customFormat="1" ht="19.9" customHeight="1">
      <c r="B82" s="205"/>
      <c r="C82" s="206"/>
      <c r="D82" s="207" t="s">
        <v>85</v>
      </c>
      <c r="E82" s="219" t="s">
        <v>223</v>
      </c>
      <c r="F82" s="219" t="s">
        <v>503</v>
      </c>
      <c r="G82" s="206"/>
      <c r="H82" s="206"/>
      <c r="I82" s="209"/>
      <c r="J82" s="220">
        <f>BK82</f>
        <v>0</v>
      </c>
      <c r="K82" s="206"/>
      <c r="L82" s="211"/>
      <c r="M82" s="212"/>
      <c r="N82" s="213"/>
      <c r="O82" s="213"/>
      <c r="P82" s="214">
        <f>SUM(P83:P118)</f>
        <v>0</v>
      </c>
      <c r="Q82" s="213"/>
      <c r="R82" s="214">
        <f>SUM(R83:R118)</f>
        <v>1.4210249999999998</v>
      </c>
      <c r="S82" s="213"/>
      <c r="T82" s="215">
        <f>SUM(T83:T118)</f>
        <v>464.2</v>
      </c>
      <c r="AR82" s="216" t="s">
        <v>25</v>
      </c>
      <c r="AT82" s="217" t="s">
        <v>85</v>
      </c>
      <c r="AU82" s="217" t="s">
        <v>25</v>
      </c>
      <c r="AY82" s="216" t="s">
        <v>166</v>
      </c>
      <c r="BK82" s="218">
        <f>SUM(BK83:BK118)</f>
        <v>0</v>
      </c>
    </row>
    <row r="83" spans="2:65" s="1" customFormat="1" ht="25.5" customHeight="1">
      <c r="B83" s="46"/>
      <c r="C83" s="221" t="s">
        <v>25</v>
      </c>
      <c r="D83" s="221" t="s">
        <v>168</v>
      </c>
      <c r="E83" s="222" t="s">
        <v>801</v>
      </c>
      <c r="F83" s="223" t="s">
        <v>802</v>
      </c>
      <c r="G83" s="224" t="s">
        <v>418</v>
      </c>
      <c r="H83" s="225">
        <v>2948</v>
      </c>
      <c r="I83" s="226"/>
      <c r="J83" s="227">
        <f>ROUND(I83*H83,2)</f>
        <v>0</v>
      </c>
      <c r="K83" s="223" t="s">
        <v>172</v>
      </c>
      <c r="L83" s="72"/>
      <c r="M83" s="228" t="s">
        <v>84</v>
      </c>
      <c r="N83" s="229" t="s">
        <v>56</v>
      </c>
      <c r="O83" s="47"/>
      <c r="P83" s="230">
        <f>O83*H83</f>
        <v>0</v>
      </c>
      <c r="Q83" s="230">
        <v>8E-05</v>
      </c>
      <c r="R83" s="230">
        <f>Q83*H83</f>
        <v>0.23584000000000002</v>
      </c>
      <c r="S83" s="230">
        <v>0</v>
      </c>
      <c r="T83" s="231">
        <f>S83*H83</f>
        <v>0</v>
      </c>
      <c r="AR83" s="23" t="s">
        <v>173</v>
      </c>
      <c r="AT83" s="23" t="s">
        <v>168</v>
      </c>
      <c r="AU83" s="23" t="s">
        <v>95</v>
      </c>
      <c r="AY83" s="23" t="s">
        <v>166</v>
      </c>
      <c r="BE83" s="232">
        <f>IF(N83="základní",J83,0)</f>
        <v>0</v>
      </c>
      <c r="BF83" s="232">
        <f>IF(N83="snížená",J83,0)</f>
        <v>0</v>
      </c>
      <c r="BG83" s="232">
        <f>IF(N83="zákl. přenesená",J83,0)</f>
        <v>0</v>
      </c>
      <c r="BH83" s="232">
        <f>IF(N83="sníž. přenesená",J83,0)</f>
        <v>0</v>
      </c>
      <c r="BI83" s="232">
        <f>IF(N83="nulová",J83,0)</f>
        <v>0</v>
      </c>
      <c r="BJ83" s="23" t="s">
        <v>25</v>
      </c>
      <c r="BK83" s="232">
        <f>ROUND(I83*H83,2)</f>
        <v>0</v>
      </c>
      <c r="BL83" s="23" t="s">
        <v>173</v>
      </c>
      <c r="BM83" s="23" t="s">
        <v>803</v>
      </c>
    </row>
    <row r="84" spans="2:47" s="1" customFormat="1" ht="13.5">
      <c r="B84" s="46"/>
      <c r="C84" s="74"/>
      <c r="D84" s="233" t="s">
        <v>175</v>
      </c>
      <c r="E84" s="74"/>
      <c r="F84" s="234" t="s">
        <v>804</v>
      </c>
      <c r="G84" s="74"/>
      <c r="H84" s="74"/>
      <c r="I84" s="191"/>
      <c r="J84" s="74"/>
      <c r="K84" s="74"/>
      <c r="L84" s="72"/>
      <c r="M84" s="235"/>
      <c r="N84" s="47"/>
      <c r="O84" s="47"/>
      <c r="P84" s="47"/>
      <c r="Q84" s="47"/>
      <c r="R84" s="47"/>
      <c r="S84" s="47"/>
      <c r="T84" s="95"/>
      <c r="AT84" s="23" t="s">
        <v>175</v>
      </c>
      <c r="AU84" s="23" t="s">
        <v>95</v>
      </c>
    </row>
    <row r="85" spans="2:51" s="12" customFormat="1" ht="13.5">
      <c r="B85" s="261"/>
      <c r="C85" s="262"/>
      <c r="D85" s="233" t="s">
        <v>177</v>
      </c>
      <c r="E85" s="263" t="s">
        <v>84</v>
      </c>
      <c r="F85" s="264" t="s">
        <v>805</v>
      </c>
      <c r="G85" s="262"/>
      <c r="H85" s="263" t="s">
        <v>84</v>
      </c>
      <c r="I85" s="265"/>
      <c r="J85" s="262"/>
      <c r="K85" s="262"/>
      <c r="L85" s="266"/>
      <c r="M85" s="267"/>
      <c r="N85" s="268"/>
      <c r="O85" s="268"/>
      <c r="P85" s="268"/>
      <c r="Q85" s="268"/>
      <c r="R85" s="268"/>
      <c r="S85" s="268"/>
      <c r="T85" s="269"/>
      <c r="AT85" s="270" t="s">
        <v>177</v>
      </c>
      <c r="AU85" s="270" t="s">
        <v>95</v>
      </c>
      <c r="AV85" s="12" t="s">
        <v>25</v>
      </c>
      <c r="AW85" s="12" t="s">
        <v>48</v>
      </c>
      <c r="AX85" s="12" t="s">
        <v>86</v>
      </c>
      <c r="AY85" s="270" t="s">
        <v>166</v>
      </c>
    </row>
    <row r="86" spans="2:51" s="11" customFormat="1" ht="13.5">
      <c r="B86" s="236"/>
      <c r="C86" s="237"/>
      <c r="D86" s="233" t="s">
        <v>177</v>
      </c>
      <c r="E86" s="238" t="s">
        <v>84</v>
      </c>
      <c r="F86" s="239" t="s">
        <v>806</v>
      </c>
      <c r="G86" s="237"/>
      <c r="H86" s="240">
        <v>2948</v>
      </c>
      <c r="I86" s="241"/>
      <c r="J86" s="237"/>
      <c r="K86" s="237"/>
      <c r="L86" s="242"/>
      <c r="M86" s="243"/>
      <c r="N86" s="244"/>
      <c r="O86" s="244"/>
      <c r="P86" s="244"/>
      <c r="Q86" s="244"/>
      <c r="R86" s="244"/>
      <c r="S86" s="244"/>
      <c r="T86" s="245"/>
      <c r="AT86" s="246" t="s">
        <v>177</v>
      </c>
      <c r="AU86" s="246" t="s">
        <v>95</v>
      </c>
      <c r="AV86" s="11" t="s">
        <v>95</v>
      </c>
      <c r="AW86" s="11" t="s">
        <v>48</v>
      </c>
      <c r="AX86" s="11" t="s">
        <v>25</v>
      </c>
      <c r="AY86" s="246" t="s">
        <v>166</v>
      </c>
    </row>
    <row r="87" spans="2:65" s="1" customFormat="1" ht="25.5" customHeight="1">
      <c r="B87" s="46"/>
      <c r="C87" s="221" t="s">
        <v>95</v>
      </c>
      <c r="D87" s="221" t="s">
        <v>168</v>
      </c>
      <c r="E87" s="222" t="s">
        <v>807</v>
      </c>
      <c r="F87" s="223" t="s">
        <v>808</v>
      </c>
      <c r="G87" s="224" t="s">
        <v>418</v>
      </c>
      <c r="H87" s="225">
        <v>232.75</v>
      </c>
      <c r="I87" s="226"/>
      <c r="J87" s="227">
        <f>ROUND(I87*H87,2)</f>
        <v>0</v>
      </c>
      <c r="K87" s="223" t="s">
        <v>172</v>
      </c>
      <c r="L87" s="72"/>
      <c r="M87" s="228" t="s">
        <v>84</v>
      </c>
      <c r="N87" s="229" t="s">
        <v>56</v>
      </c>
      <c r="O87" s="47"/>
      <c r="P87" s="230">
        <f>O87*H87</f>
        <v>0</v>
      </c>
      <c r="Q87" s="230">
        <v>3E-05</v>
      </c>
      <c r="R87" s="230">
        <f>Q87*H87</f>
        <v>0.0069825</v>
      </c>
      <c r="S87" s="230">
        <v>0</v>
      </c>
      <c r="T87" s="231">
        <f>S87*H87</f>
        <v>0</v>
      </c>
      <c r="AR87" s="23" t="s">
        <v>173</v>
      </c>
      <c r="AT87" s="23" t="s">
        <v>168</v>
      </c>
      <c r="AU87" s="23" t="s">
        <v>95</v>
      </c>
      <c r="AY87" s="23" t="s">
        <v>166</v>
      </c>
      <c r="BE87" s="232">
        <f>IF(N87="základní",J87,0)</f>
        <v>0</v>
      </c>
      <c r="BF87" s="232">
        <f>IF(N87="snížená",J87,0)</f>
        <v>0</v>
      </c>
      <c r="BG87" s="232">
        <f>IF(N87="zákl. přenesená",J87,0)</f>
        <v>0</v>
      </c>
      <c r="BH87" s="232">
        <f>IF(N87="sníž. přenesená",J87,0)</f>
        <v>0</v>
      </c>
      <c r="BI87" s="232">
        <f>IF(N87="nulová",J87,0)</f>
        <v>0</v>
      </c>
      <c r="BJ87" s="23" t="s">
        <v>25</v>
      </c>
      <c r="BK87" s="232">
        <f>ROUND(I87*H87,2)</f>
        <v>0</v>
      </c>
      <c r="BL87" s="23" t="s">
        <v>173</v>
      </c>
      <c r="BM87" s="23" t="s">
        <v>809</v>
      </c>
    </row>
    <row r="88" spans="2:47" s="1" customFormat="1" ht="13.5">
      <c r="B88" s="46"/>
      <c r="C88" s="74"/>
      <c r="D88" s="233" t="s">
        <v>175</v>
      </c>
      <c r="E88" s="74"/>
      <c r="F88" s="234" t="s">
        <v>804</v>
      </c>
      <c r="G88" s="74"/>
      <c r="H88" s="74"/>
      <c r="I88" s="191"/>
      <c r="J88" s="74"/>
      <c r="K88" s="74"/>
      <c r="L88" s="72"/>
      <c r="M88" s="235"/>
      <c r="N88" s="47"/>
      <c r="O88" s="47"/>
      <c r="P88" s="47"/>
      <c r="Q88" s="47"/>
      <c r="R88" s="47"/>
      <c r="S88" s="47"/>
      <c r="T88" s="95"/>
      <c r="AT88" s="23" t="s">
        <v>175</v>
      </c>
      <c r="AU88" s="23" t="s">
        <v>95</v>
      </c>
    </row>
    <row r="89" spans="2:51" s="12" customFormat="1" ht="13.5">
      <c r="B89" s="261"/>
      <c r="C89" s="262"/>
      <c r="D89" s="233" t="s">
        <v>177</v>
      </c>
      <c r="E89" s="263" t="s">
        <v>84</v>
      </c>
      <c r="F89" s="264" t="s">
        <v>805</v>
      </c>
      <c r="G89" s="262"/>
      <c r="H89" s="263" t="s">
        <v>84</v>
      </c>
      <c r="I89" s="265"/>
      <c r="J89" s="262"/>
      <c r="K89" s="262"/>
      <c r="L89" s="266"/>
      <c r="M89" s="267"/>
      <c r="N89" s="268"/>
      <c r="O89" s="268"/>
      <c r="P89" s="268"/>
      <c r="Q89" s="268"/>
      <c r="R89" s="268"/>
      <c r="S89" s="268"/>
      <c r="T89" s="269"/>
      <c r="AT89" s="270" t="s">
        <v>177</v>
      </c>
      <c r="AU89" s="270" t="s">
        <v>95</v>
      </c>
      <c r="AV89" s="12" t="s">
        <v>25</v>
      </c>
      <c r="AW89" s="12" t="s">
        <v>48</v>
      </c>
      <c r="AX89" s="12" t="s">
        <v>86</v>
      </c>
      <c r="AY89" s="270" t="s">
        <v>166</v>
      </c>
    </row>
    <row r="90" spans="2:51" s="11" customFormat="1" ht="13.5">
      <c r="B90" s="236"/>
      <c r="C90" s="237"/>
      <c r="D90" s="233" t="s">
        <v>177</v>
      </c>
      <c r="E90" s="238" t="s">
        <v>84</v>
      </c>
      <c r="F90" s="239" t="s">
        <v>810</v>
      </c>
      <c r="G90" s="237"/>
      <c r="H90" s="240">
        <v>18.75</v>
      </c>
      <c r="I90" s="241"/>
      <c r="J90" s="237"/>
      <c r="K90" s="237"/>
      <c r="L90" s="242"/>
      <c r="M90" s="243"/>
      <c r="N90" s="244"/>
      <c r="O90" s="244"/>
      <c r="P90" s="244"/>
      <c r="Q90" s="244"/>
      <c r="R90" s="244"/>
      <c r="S90" s="244"/>
      <c r="T90" s="245"/>
      <c r="AT90" s="246" t="s">
        <v>177</v>
      </c>
      <c r="AU90" s="246" t="s">
        <v>95</v>
      </c>
      <c r="AV90" s="11" t="s">
        <v>95</v>
      </c>
      <c r="AW90" s="11" t="s">
        <v>48</v>
      </c>
      <c r="AX90" s="11" t="s">
        <v>86</v>
      </c>
      <c r="AY90" s="246" t="s">
        <v>166</v>
      </c>
    </row>
    <row r="91" spans="2:51" s="11" customFormat="1" ht="13.5">
      <c r="B91" s="236"/>
      <c r="C91" s="237"/>
      <c r="D91" s="233" t="s">
        <v>177</v>
      </c>
      <c r="E91" s="238" t="s">
        <v>84</v>
      </c>
      <c r="F91" s="239" t="s">
        <v>811</v>
      </c>
      <c r="G91" s="237"/>
      <c r="H91" s="240">
        <v>214</v>
      </c>
      <c r="I91" s="241"/>
      <c r="J91" s="237"/>
      <c r="K91" s="237"/>
      <c r="L91" s="242"/>
      <c r="M91" s="243"/>
      <c r="N91" s="244"/>
      <c r="O91" s="244"/>
      <c r="P91" s="244"/>
      <c r="Q91" s="244"/>
      <c r="R91" s="244"/>
      <c r="S91" s="244"/>
      <c r="T91" s="245"/>
      <c r="AT91" s="246" t="s">
        <v>177</v>
      </c>
      <c r="AU91" s="246" t="s">
        <v>95</v>
      </c>
      <c r="AV91" s="11" t="s">
        <v>95</v>
      </c>
      <c r="AW91" s="11" t="s">
        <v>48</v>
      </c>
      <c r="AX91" s="11" t="s">
        <v>86</v>
      </c>
      <c r="AY91" s="246" t="s">
        <v>166</v>
      </c>
    </row>
    <row r="92" spans="2:51" s="13" customFormat="1" ht="13.5">
      <c r="B92" s="271"/>
      <c r="C92" s="272"/>
      <c r="D92" s="233" t="s">
        <v>177</v>
      </c>
      <c r="E92" s="273" t="s">
        <v>84</v>
      </c>
      <c r="F92" s="274" t="s">
        <v>299</v>
      </c>
      <c r="G92" s="272"/>
      <c r="H92" s="275">
        <v>232.75</v>
      </c>
      <c r="I92" s="276"/>
      <c r="J92" s="272"/>
      <c r="K92" s="272"/>
      <c r="L92" s="277"/>
      <c r="M92" s="278"/>
      <c r="N92" s="279"/>
      <c r="O92" s="279"/>
      <c r="P92" s="279"/>
      <c r="Q92" s="279"/>
      <c r="R92" s="279"/>
      <c r="S92" s="279"/>
      <c r="T92" s="280"/>
      <c r="AT92" s="281" t="s">
        <v>177</v>
      </c>
      <c r="AU92" s="281" t="s">
        <v>95</v>
      </c>
      <c r="AV92" s="13" t="s">
        <v>173</v>
      </c>
      <c r="AW92" s="13" t="s">
        <v>48</v>
      </c>
      <c r="AX92" s="13" t="s">
        <v>25</v>
      </c>
      <c r="AY92" s="281" t="s">
        <v>166</v>
      </c>
    </row>
    <row r="93" spans="2:65" s="1" customFormat="1" ht="25.5" customHeight="1">
      <c r="B93" s="46"/>
      <c r="C93" s="221" t="s">
        <v>185</v>
      </c>
      <c r="D93" s="221" t="s">
        <v>168</v>
      </c>
      <c r="E93" s="222" t="s">
        <v>812</v>
      </c>
      <c r="F93" s="223" t="s">
        <v>813</v>
      </c>
      <c r="G93" s="224" t="s">
        <v>171</v>
      </c>
      <c r="H93" s="225">
        <v>56</v>
      </c>
      <c r="I93" s="226"/>
      <c r="J93" s="227">
        <f>ROUND(I93*H93,2)</f>
        <v>0</v>
      </c>
      <c r="K93" s="223" t="s">
        <v>172</v>
      </c>
      <c r="L93" s="72"/>
      <c r="M93" s="228" t="s">
        <v>84</v>
      </c>
      <c r="N93" s="229" t="s">
        <v>56</v>
      </c>
      <c r="O93" s="47"/>
      <c r="P93" s="230">
        <f>O93*H93</f>
        <v>0</v>
      </c>
      <c r="Q93" s="230">
        <v>0.0006</v>
      </c>
      <c r="R93" s="230">
        <f>Q93*H93</f>
        <v>0.0336</v>
      </c>
      <c r="S93" s="230">
        <v>0</v>
      </c>
      <c r="T93" s="231">
        <f>S93*H93</f>
        <v>0</v>
      </c>
      <c r="AR93" s="23" t="s">
        <v>173</v>
      </c>
      <c r="AT93" s="23" t="s">
        <v>168</v>
      </c>
      <c r="AU93" s="23" t="s">
        <v>95</v>
      </c>
      <c r="AY93" s="23" t="s">
        <v>166</v>
      </c>
      <c r="BE93" s="232">
        <f>IF(N93="základní",J93,0)</f>
        <v>0</v>
      </c>
      <c r="BF93" s="232">
        <f>IF(N93="snížená",J93,0)</f>
        <v>0</v>
      </c>
      <c r="BG93" s="232">
        <f>IF(N93="zákl. přenesená",J93,0)</f>
        <v>0</v>
      </c>
      <c r="BH93" s="232">
        <f>IF(N93="sníž. přenesená",J93,0)</f>
        <v>0</v>
      </c>
      <c r="BI93" s="232">
        <f>IF(N93="nulová",J93,0)</f>
        <v>0</v>
      </c>
      <c r="BJ93" s="23" t="s">
        <v>25</v>
      </c>
      <c r="BK93" s="232">
        <f>ROUND(I93*H93,2)</f>
        <v>0</v>
      </c>
      <c r="BL93" s="23" t="s">
        <v>173</v>
      </c>
      <c r="BM93" s="23" t="s">
        <v>814</v>
      </c>
    </row>
    <row r="94" spans="2:47" s="1" customFormat="1" ht="13.5">
      <c r="B94" s="46"/>
      <c r="C94" s="74"/>
      <c r="D94" s="233" t="s">
        <v>175</v>
      </c>
      <c r="E94" s="74"/>
      <c r="F94" s="234" t="s">
        <v>804</v>
      </c>
      <c r="G94" s="74"/>
      <c r="H94" s="74"/>
      <c r="I94" s="191"/>
      <c r="J94" s="74"/>
      <c r="K94" s="74"/>
      <c r="L94" s="72"/>
      <c r="M94" s="235"/>
      <c r="N94" s="47"/>
      <c r="O94" s="47"/>
      <c r="P94" s="47"/>
      <c r="Q94" s="47"/>
      <c r="R94" s="47"/>
      <c r="S94" s="47"/>
      <c r="T94" s="95"/>
      <c r="AT94" s="23" t="s">
        <v>175</v>
      </c>
      <c r="AU94" s="23" t="s">
        <v>95</v>
      </c>
    </row>
    <row r="95" spans="2:51" s="12" customFormat="1" ht="13.5">
      <c r="B95" s="261"/>
      <c r="C95" s="262"/>
      <c r="D95" s="233" t="s">
        <v>177</v>
      </c>
      <c r="E95" s="263" t="s">
        <v>84</v>
      </c>
      <c r="F95" s="264" t="s">
        <v>805</v>
      </c>
      <c r="G95" s="262"/>
      <c r="H95" s="263" t="s">
        <v>84</v>
      </c>
      <c r="I95" s="265"/>
      <c r="J95" s="262"/>
      <c r="K95" s="262"/>
      <c r="L95" s="266"/>
      <c r="M95" s="267"/>
      <c r="N95" s="268"/>
      <c r="O95" s="268"/>
      <c r="P95" s="268"/>
      <c r="Q95" s="268"/>
      <c r="R95" s="268"/>
      <c r="S95" s="268"/>
      <c r="T95" s="269"/>
      <c r="AT95" s="270" t="s">
        <v>177</v>
      </c>
      <c r="AU95" s="270" t="s">
        <v>95</v>
      </c>
      <c r="AV95" s="12" t="s">
        <v>25</v>
      </c>
      <c r="AW95" s="12" t="s">
        <v>48</v>
      </c>
      <c r="AX95" s="12" t="s">
        <v>86</v>
      </c>
      <c r="AY95" s="270" t="s">
        <v>166</v>
      </c>
    </row>
    <row r="96" spans="2:51" s="11" customFormat="1" ht="13.5">
      <c r="B96" s="236"/>
      <c r="C96" s="237"/>
      <c r="D96" s="233" t="s">
        <v>177</v>
      </c>
      <c r="E96" s="238" t="s">
        <v>84</v>
      </c>
      <c r="F96" s="239" t="s">
        <v>815</v>
      </c>
      <c r="G96" s="237"/>
      <c r="H96" s="240">
        <v>56</v>
      </c>
      <c r="I96" s="241"/>
      <c r="J96" s="237"/>
      <c r="K96" s="237"/>
      <c r="L96" s="242"/>
      <c r="M96" s="243"/>
      <c r="N96" s="244"/>
      <c r="O96" s="244"/>
      <c r="P96" s="244"/>
      <c r="Q96" s="244"/>
      <c r="R96" s="244"/>
      <c r="S96" s="244"/>
      <c r="T96" s="245"/>
      <c r="AT96" s="246" t="s">
        <v>177</v>
      </c>
      <c r="AU96" s="246" t="s">
        <v>95</v>
      </c>
      <c r="AV96" s="11" t="s">
        <v>95</v>
      </c>
      <c r="AW96" s="11" t="s">
        <v>48</v>
      </c>
      <c r="AX96" s="11" t="s">
        <v>25</v>
      </c>
      <c r="AY96" s="246" t="s">
        <v>166</v>
      </c>
    </row>
    <row r="97" spans="2:65" s="1" customFormat="1" ht="25.5" customHeight="1">
      <c r="B97" s="46"/>
      <c r="C97" s="221" t="s">
        <v>173</v>
      </c>
      <c r="D97" s="221" t="s">
        <v>168</v>
      </c>
      <c r="E97" s="222" t="s">
        <v>816</v>
      </c>
      <c r="F97" s="223" t="s">
        <v>817</v>
      </c>
      <c r="G97" s="224" t="s">
        <v>418</v>
      </c>
      <c r="H97" s="225">
        <v>2948</v>
      </c>
      <c r="I97" s="226"/>
      <c r="J97" s="227">
        <f>ROUND(I97*H97,2)</f>
        <v>0</v>
      </c>
      <c r="K97" s="223" t="s">
        <v>172</v>
      </c>
      <c r="L97" s="72"/>
      <c r="M97" s="228" t="s">
        <v>84</v>
      </c>
      <c r="N97" s="229" t="s">
        <v>56</v>
      </c>
      <c r="O97" s="47"/>
      <c r="P97" s="230">
        <f>O97*H97</f>
        <v>0</v>
      </c>
      <c r="Q97" s="230">
        <v>0.00033</v>
      </c>
      <c r="R97" s="230">
        <f>Q97*H97</f>
        <v>0.97284</v>
      </c>
      <c r="S97" s="230">
        <v>0</v>
      </c>
      <c r="T97" s="231">
        <f>S97*H97</f>
        <v>0</v>
      </c>
      <c r="AR97" s="23" t="s">
        <v>173</v>
      </c>
      <c r="AT97" s="23" t="s">
        <v>168</v>
      </c>
      <c r="AU97" s="23" t="s">
        <v>95</v>
      </c>
      <c r="AY97" s="23" t="s">
        <v>166</v>
      </c>
      <c r="BE97" s="232">
        <f>IF(N97="základní",J97,0)</f>
        <v>0</v>
      </c>
      <c r="BF97" s="232">
        <f>IF(N97="snížená",J97,0)</f>
        <v>0</v>
      </c>
      <c r="BG97" s="232">
        <f>IF(N97="zákl. přenesená",J97,0)</f>
        <v>0</v>
      </c>
      <c r="BH97" s="232">
        <f>IF(N97="sníž. přenesená",J97,0)</f>
        <v>0</v>
      </c>
      <c r="BI97" s="232">
        <f>IF(N97="nulová",J97,0)</f>
        <v>0</v>
      </c>
      <c r="BJ97" s="23" t="s">
        <v>25</v>
      </c>
      <c r="BK97" s="232">
        <f>ROUND(I97*H97,2)</f>
        <v>0</v>
      </c>
      <c r="BL97" s="23" t="s">
        <v>173</v>
      </c>
      <c r="BM97" s="23" t="s">
        <v>818</v>
      </c>
    </row>
    <row r="98" spans="2:47" s="1" customFormat="1" ht="13.5">
      <c r="B98" s="46"/>
      <c r="C98" s="74"/>
      <c r="D98" s="233" t="s">
        <v>175</v>
      </c>
      <c r="E98" s="74"/>
      <c r="F98" s="234" t="s">
        <v>819</v>
      </c>
      <c r="G98" s="74"/>
      <c r="H98" s="74"/>
      <c r="I98" s="191"/>
      <c r="J98" s="74"/>
      <c r="K98" s="74"/>
      <c r="L98" s="72"/>
      <c r="M98" s="235"/>
      <c r="N98" s="47"/>
      <c r="O98" s="47"/>
      <c r="P98" s="47"/>
      <c r="Q98" s="47"/>
      <c r="R98" s="47"/>
      <c r="S98" s="47"/>
      <c r="T98" s="95"/>
      <c r="AT98" s="23" t="s">
        <v>175</v>
      </c>
      <c r="AU98" s="23" t="s">
        <v>95</v>
      </c>
    </row>
    <row r="99" spans="2:51" s="11" customFormat="1" ht="13.5">
      <c r="B99" s="236"/>
      <c r="C99" s="237"/>
      <c r="D99" s="233" t="s">
        <v>177</v>
      </c>
      <c r="E99" s="238" t="s">
        <v>84</v>
      </c>
      <c r="F99" s="239" t="s">
        <v>806</v>
      </c>
      <c r="G99" s="237"/>
      <c r="H99" s="240">
        <v>2948</v>
      </c>
      <c r="I99" s="241"/>
      <c r="J99" s="237"/>
      <c r="K99" s="237"/>
      <c r="L99" s="242"/>
      <c r="M99" s="243"/>
      <c r="N99" s="244"/>
      <c r="O99" s="244"/>
      <c r="P99" s="244"/>
      <c r="Q99" s="244"/>
      <c r="R99" s="244"/>
      <c r="S99" s="244"/>
      <c r="T99" s="245"/>
      <c r="AT99" s="246" t="s">
        <v>177</v>
      </c>
      <c r="AU99" s="246" t="s">
        <v>95</v>
      </c>
      <c r="AV99" s="11" t="s">
        <v>95</v>
      </c>
      <c r="AW99" s="11" t="s">
        <v>48</v>
      </c>
      <c r="AX99" s="11" t="s">
        <v>25</v>
      </c>
      <c r="AY99" s="246" t="s">
        <v>166</v>
      </c>
    </row>
    <row r="100" spans="2:65" s="1" customFormat="1" ht="25.5" customHeight="1">
      <c r="B100" s="46"/>
      <c r="C100" s="221" t="s">
        <v>183</v>
      </c>
      <c r="D100" s="221" t="s">
        <v>168</v>
      </c>
      <c r="E100" s="222" t="s">
        <v>820</v>
      </c>
      <c r="F100" s="223" t="s">
        <v>821</v>
      </c>
      <c r="G100" s="224" t="s">
        <v>418</v>
      </c>
      <c r="H100" s="225">
        <v>232.75</v>
      </c>
      <c r="I100" s="226"/>
      <c r="J100" s="227">
        <f>ROUND(I100*H100,2)</f>
        <v>0</v>
      </c>
      <c r="K100" s="223" t="s">
        <v>172</v>
      </c>
      <c r="L100" s="72"/>
      <c r="M100" s="228" t="s">
        <v>84</v>
      </c>
      <c r="N100" s="229" t="s">
        <v>56</v>
      </c>
      <c r="O100" s="47"/>
      <c r="P100" s="230">
        <f>O100*H100</f>
        <v>0</v>
      </c>
      <c r="Q100" s="230">
        <v>0.00011</v>
      </c>
      <c r="R100" s="230">
        <f>Q100*H100</f>
        <v>0.0256025</v>
      </c>
      <c r="S100" s="230">
        <v>0</v>
      </c>
      <c r="T100" s="231">
        <f>S100*H100</f>
        <v>0</v>
      </c>
      <c r="AR100" s="23" t="s">
        <v>173</v>
      </c>
      <c r="AT100" s="23" t="s">
        <v>168</v>
      </c>
      <c r="AU100" s="23" t="s">
        <v>95</v>
      </c>
      <c r="AY100" s="23" t="s">
        <v>166</v>
      </c>
      <c r="BE100" s="232">
        <f>IF(N100="základní",J100,0)</f>
        <v>0</v>
      </c>
      <c r="BF100" s="232">
        <f>IF(N100="snížená",J100,0)</f>
        <v>0</v>
      </c>
      <c r="BG100" s="232">
        <f>IF(N100="zákl. přenesená",J100,0)</f>
        <v>0</v>
      </c>
      <c r="BH100" s="232">
        <f>IF(N100="sníž. přenesená",J100,0)</f>
        <v>0</v>
      </c>
      <c r="BI100" s="232">
        <f>IF(N100="nulová",J100,0)</f>
        <v>0</v>
      </c>
      <c r="BJ100" s="23" t="s">
        <v>25</v>
      </c>
      <c r="BK100" s="232">
        <f>ROUND(I100*H100,2)</f>
        <v>0</v>
      </c>
      <c r="BL100" s="23" t="s">
        <v>173</v>
      </c>
      <c r="BM100" s="23" t="s">
        <v>822</v>
      </c>
    </row>
    <row r="101" spans="2:47" s="1" customFormat="1" ht="13.5">
      <c r="B101" s="46"/>
      <c r="C101" s="74"/>
      <c r="D101" s="233" t="s">
        <v>175</v>
      </c>
      <c r="E101" s="74"/>
      <c r="F101" s="234" t="s">
        <v>819</v>
      </c>
      <c r="G101" s="74"/>
      <c r="H101" s="74"/>
      <c r="I101" s="191"/>
      <c r="J101" s="74"/>
      <c r="K101" s="74"/>
      <c r="L101" s="72"/>
      <c r="M101" s="235"/>
      <c r="N101" s="47"/>
      <c r="O101" s="47"/>
      <c r="P101" s="47"/>
      <c r="Q101" s="47"/>
      <c r="R101" s="47"/>
      <c r="S101" s="47"/>
      <c r="T101" s="95"/>
      <c r="AT101" s="23" t="s">
        <v>175</v>
      </c>
      <c r="AU101" s="23" t="s">
        <v>95</v>
      </c>
    </row>
    <row r="102" spans="2:51" s="11" customFormat="1" ht="13.5">
      <c r="B102" s="236"/>
      <c r="C102" s="237"/>
      <c r="D102" s="233" t="s">
        <v>177</v>
      </c>
      <c r="E102" s="238" t="s">
        <v>84</v>
      </c>
      <c r="F102" s="239" t="s">
        <v>810</v>
      </c>
      <c r="G102" s="237"/>
      <c r="H102" s="240">
        <v>18.75</v>
      </c>
      <c r="I102" s="241"/>
      <c r="J102" s="237"/>
      <c r="K102" s="237"/>
      <c r="L102" s="242"/>
      <c r="M102" s="243"/>
      <c r="N102" s="244"/>
      <c r="O102" s="244"/>
      <c r="P102" s="244"/>
      <c r="Q102" s="244"/>
      <c r="R102" s="244"/>
      <c r="S102" s="244"/>
      <c r="T102" s="245"/>
      <c r="AT102" s="246" t="s">
        <v>177</v>
      </c>
      <c r="AU102" s="246" t="s">
        <v>95</v>
      </c>
      <c r="AV102" s="11" t="s">
        <v>95</v>
      </c>
      <c r="AW102" s="11" t="s">
        <v>48</v>
      </c>
      <c r="AX102" s="11" t="s">
        <v>86</v>
      </c>
      <c r="AY102" s="246" t="s">
        <v>166</v>
      </c>
    </row>
    <row r="103" spans="2:51" s="11" customFormat="1" ht="13.5">
      <c r="B103" s="236"/>
      <c r="C103" s="237"/>
      <c r="D103" s="233" t="s">
        <v>177</v>
      </c>
      <c r="E103" s="238" t="s">
        <v>84</v>
      </c>
      <c r="F103" s="239" t="s">
        <v>811</v>
      </c>
      <c r="G103" s="237"/>
      <c r="H103" s="240">
        <v>214</v>
      </c>
      <c r="I103" s="241"/>
      <c r="J103" s="237"/>
      <c r="K103" s="237"/>
      <c r="L103" s="242"/>
      <c r="M103" s="243"/>
      <c r="N103" s="244"/>
      <c r="O103" s="244"/>
      <c r="P103" s="244"/>
      <c r="Q103" s="244"/>
      <c r="R103" s="244"/>
      <c r="S103" s="244"/>
      <c r="T103" s="245"/>
      <c r="AT103" s="246" t="s">
        <v>177</v>
      </c>
      <c r="AU103" s="246" t="s">
        <v>95</v>
      </c>
      <c r="AV103" s="11" t="s">
        <v>95</v>
      </c>
      <c r="AW103" s="11" t="s">
        <v>48</v>
      </c>
      <c r="AX103" s="11" t="s">
        <v>86</v>
      </c>
      <c r="AY103" s="246" t="s">
        <v>166</v>
      </c>
    </row>
    <row r="104" spans="2:51" s="13" customFormat="1" ht="13.5">
      <c r="B104" s="271"/>
      <c r="C104" s="272"/>
      <c r="D104" s="233" t="s">
        <v>177</v>
      </c>
      <c r="E104" s="273" t="s">
        <v>84</v>
      </c>
      <c r="F104" s="274" t="s">
        <v>299</v>
      </c>
      <c r="G104" s="272"/>
      <c r="H104" s="275">
        <v>232.75</v>
      </c>
      <c r="I104" s="276"/>
      <c r="J104" s="272"/>
      <c r="K104" s="272"/>
      <c r="L104" s="277"/>
      <c r="M104" s="278"/>
      <c r="N104" s="279"/>
      <c r="O104" s="279"/>
      <c r="P104" s="279"/>
      <c r="Q104" s="279"/>
      <c r="R104" s="279"/>
      <c r="S104" s="279"/>
      <c r="T104" s="280"/>
      <c r="AT104" s="281" t="s">
        <v>177</v>
      </c>
      <c r="AU104" s="281" t="s">
        <v>95</v>
      </c>
      <c r="AV104" s="13" t="s">
        <v>173</v>
      </c>
      <c r="AW104" s="13" t="s">
        <v>48</v>
      </c>
      <c r="AX104" s="13" t="s">
        <v>25</v>
      </c>
      <c r="AY104" s="281" t="s">
        <v>166</v>
      </c>
    </row>
    <row r="105" spans="2:65" s="1" customFormat="1" ht="25.5" customHeight="1">
      <c r="B105" s="46"/>
      <c r="C105" s="221" t="s">
        <v>206</v>
      </c>
      <c r="D105" s="221" t="s">
        <v>168</v>
      </c>
      <c r="E105" s="222" t="s">
        <v>823</v>
      </c>
      <c r="F105" s="223" t="s">
        <v>824</v>
      </c>
      <c r="G105" s="224" t="s">
        <v>171</v>
      </c>
      <c r="H105" s="225">
        <v>56</v>
      </c>
      <c r="I105" s="226"/>
      <c r="J105" s="227">
        <f>ROUND(I105*H105,2)</f>
        <v>0</v>
      </c>
      <c r="K105" s="223" t="s">
        <v>172</v>
      </c>
      <c r="L105" s="72"/>
      <c r="M105" s="228" t="s">
        <v>84</v>
      </c>
      <c r="N105" s="229" t="s">
        <v>56</v>
      </c>
      <c r="O105" s="47"/>
      <c r="P105" s="230">
        <f>O105*H105</f>
        <v>0</v>
      </c>
      <c r="Q105" s="230">
        <v>0.0026</v>
      </c>
      <c r="R105" s="230">
        <f>Q105*H105</f>
        <v>0.1456</v>
      </c>
      <c r="S105" s="230">
        <v>0</v>
      </c>
      <c r="T105" s="231">
        <f>S105*H105</f>
        <v>0</v>
      </c>
      <c r="AR105" s="23" t="s">
        <v>173</v>
      </c>
      <c r="AT105" s="23" t="s">
        <v>168</v>
      </c>
      <c r="AU105" s="23" t="s">
        <v>95</v>
      </c>
      <c r="AY105" s="23" t="s">
        <v>166</v>
      </c>
      <c r="BE105" s="232">
        <f>IF(N105="základní",J105,0)</f>
        <v>0</v>
      </c>
      <c r="BF105" s="232">
        <f>IF(N105="snížená",J105,0)</f>
        <v>0</v>
      </c>
      <c r="BG105" s="232">
        <f>IF(N105="zákl. přenesená",J105,0)</f>
        <v>0</v>
      </c>
      <c r="BH105" s="232">
        <f>IF(N105="sníž. přenesená",J105,0)</f>
        <v>0</v>
      </c>
      <c r="BI105" s="232">
        <f>IF(N105="nulová",J105,0)</f>
        <v>0</v>
      </c>
      <c r="BJ105" s="23" t="s">
        <v>25</v>
      </c>
      <c r="BK105" s="232">
        <f>ROUND(I105*H105,2)</f>
        <v>0</v>
      </c>
      <c r="BL105" s="23" t="s">
        <v>173</v>
      </c>
      <c r="BM105" s="23" t="s">
        <v>825</v>
      </c>
    </row>
    <row r="106" spans="2:47" s="1" customFormat="1" ht="13.5">
      <c r="B106" s="46"/>
      <c r="C106" s="74"/>
      <c r="D106" s="233" t="s">
        <v>175</v>
      </c>
      <c r="E106" s="74"/>
      <c r="F106" s="234" t="s">
        <v>819</v>
      </c>
      <c r="G106" s="74"/>
      <c r="H106" s="74"/>
      <c r="I106" s="191"/>
      <c r="J106" s="74"/>
      <c r="K106" s="74"/>
      <c r="L106" s="72"/>
      <c r="M106" s="235"/>
      <c r="N106" s="47"/>
      <c r="O106" s="47"/>
      <c r="P106" s="47"/>
      <c r="Q106" s="47"/>
      <c r="R106" s="47"/>
      <c r="S106" s="47"/>
      <c r="T106" s="95"/>
      <c r="AT106" s="23" t="s">
        <v>175</v>
      </c>
      <c r="AU106" s="23" t="s">
        <v>95</v>
      </c>
    </row>
    <row r="107" spans="2:51" s="11" customFormat="1" ht="13.5">
      <c r="B107" s="236"/>
      <c r="C107" s="237"/>
      <c r="D107" s="233" t="s">
        <v>177</v>
      </c>
      <c r="E107" s="238" t="s">
        <v>84</v>
      </c>
      <c r="F107" s="239" t="s">
        <v>815</v>
      </c>
      <c r="G107" s="237"/>
      <c r="H107" s="240">
        <v>56</v>
      </c>
      <c r="I107" s="241"/>
      <c r="J107" s="237"/>
      <c r="K107" s="237"/>
      <c r="L107" s="242"/>
      <c r="M107" s="243"/>
      <c r="N107" s="244"/>
      <c r="O107" s="244"/>
      <c r="P107" s="244"/>
      <c r="Q107" s="244"/>
      <c r="R107" s="244"/>
      <c r="S107" s="244"/>
      <c r="T107" s="245"/>
      <c r="AT107" s="246" t="s">
        <v>177</v>
      </c>
      <c r="AU107" s="246" t="s">
        <v>95</v>
      </c>
      <c r="AV107" s="11" t="s">
        <v>95</v>
      </c>
      <c r="AW107" s="11" t="s">
        <v>48</v>
      </c>
      <c r="AX107" s="11" t="s">
        <v>86</v>
      </c>
      <c r="AY107" s="246" t="s">
        <v>166</v>
      </c>
    </row>
    <row r="108" spans="2:51" s="13" customFormat="1" ht="13.5">
      <c r="B108" s="271"/>
      <c r="C108" s="272"/>
      <c r="D108" s="233" t="s">
        <v>177</v>
      </c>
      <c r="E108" s="273" t="s">
        <v>84</v>
      </c>
      <c r="F108" s="274" t="s">
        <v>299</v>
      </c>
      <c r="G108" s="272"/>
      <c r="H108" s="275">
        <v>56</v>
      </c>
      <c r="I108" s="276"/>
      <c r="J108" s="272"/>
      <c r="K108" s="272"/>
      <c r="L108" s="277"/>
      <c r="M108" s="278"/>
      <c r="N108" s="279"/>
      <c r="O108" s="279"/>
      <c r="P108" s="279"/>
      <c r="Q108" s="279"/>
      <c r="R108" s="279"/>
      <c r="S108" s="279"/>
      <c r="T108" s="280"/>
      <c r="AT108" s="281" t="s">
        <v>177</v>
      </c>
      <c r="AU108" s="281" t="s">
        <v>95</v>
      </c>
      <c r="AV108" s="13" t="s">
        <v>173</v>
      </c>
      <c r="AW108" s="13" t="s">
        <v>48</v>
      </c>
      <c r="AX108" s="13" t="s">
        <v>25</v>
      </c>
      <c r="AY108" s="281" t="s">
        <v>166</v>
      </c>
    </row>
    <row r="109" spans="2:65" s="1" customFormat="1" ht="25.5" customHeight="1">
      <c r="B109" s="46"/>
      <c r="C109" s="221" t="s">
        <v>213</v>
      </c>
      <c r="D109" s="221" t="s">
        <v>168</v>
      </c>
      <c r="E109" s="222" t="s">
        <v>826</v>
      </c>
      <c r="F109" s="223" t="s">
        <v>827</v>
      </c>
      <c r="G109" s="224" t="s">
        <v>418</v>
      </c>
      <c r="H109" s="225">
        <v>3180.75</v>
      </c>
      <c r="I109" s="226"/>
      <c r="J109" s="227">
        <f>ROUND(I109*H109,2)</f>
        <v>0</v>
      </c>
      <c r="K109" s="223" t="s">
        <v>172</v>
      </c>
      <c r="L109" s="72"/>
      <c r="M109" s="228" t="s">
        <v>84</v>
      </c>
      <c r="N109" s="229" t="s">
        <v>56</v>
      </c>
      <c r="O109" s="47"/>
      <c r="P109" s="230">
        <f>O109*H109</f>
        <v>0</v>
      </c>
      <c r="Q109" s="230">
        <v>0</v>
      </c>
      <c r="R109" s="230">
        <f>Q109*H109</f>
        <v>0</v>
      </c>
      <c r="S109" s="230">
        <v>0</v>
      </c>
      <c r="T109" s="231">
        <f>S109*H109</f>
        <v>0</v>
      </c>
      <c r="AR109" s="23" t="s">
        <v>173</v>
      </c>
      <c r="AT109" s="23" t="s">
        <v>168</v>
      </c>
      <c r="AU109" s="23" t="s">
        <v>95</v>
      </c>
      <c r="AY109" s="23" t="s">
        <v>166</v>
      </c>
      <c r="BE109" s="232">
        <f>IF(N109="základní",J109,0)</f>
        <v>0</v>
      </c>
      <c r="BF109" s="232">
        <f>IF(N109="snížená",J109,0)</f>
        <v>0</v>
      </c>
      <c r="BG109" s="232">
        <f>IF(N109="zákl. přenesená",J109,0)</f>
        <v>0</v>
      </c>
      <c r="BH109" s="232">
        <f>IF(N109="sníž. přenesená",J109,0)</f>
        <v>0</v>
      </c>
      <c r="BI109" s="232">
        <f>IF(N109="nulová",J109,0)</f>
        <v>0</v>
      </c>
      <c r="BJ109" s="23" t="s">
        <v>25</v>
      </c>
      <c r="BK109" s="232">
        <f>ROUND(I109*H109,2)</f>
        <v>0</v>
      </c>
      <c r="BL109" s="23" t="s">
        <v>173</v>
      </c>
      <c r="BM109" s="23" t="s">
        <v>828</v>
      </c>
    </row>
    <row r="110" spans="2:47" s="1" customFormat="1" ht="13.5">
      <c r="B110" s="46"/>
      <c r="C110" s="74"/>
      <c r="D110" s="233" t="s">
        <v>175</v>
      </c>
      <c r="E110" s="74"/>
      <c r="F110" s="234" t="s">
        <v>829</v>
      </c>
      <c r="G110" s="74"/>
      <c r="H110" s="74"/>
      <c r="I110" s="191"/>
      <c r="J110" s="74"/>
      <c r="K110" s="74"/>
      <c r="L110" s="72"/>
      <c r="M110" s="235"/>
      <c r="N110" s="47"/>
      <c r="O110" s="47"/>
      <c r="P110" s="47"/>
      <c r="Q110" s="47"/>
      <c r="R110" s="47"/>
      <c r="S110" s="47"/>
      <c r="T110" s="95"/>
      <c r="AT110" s="23" t="s">
        <v>175</v>
      </c>
      <c r="AU110" s="23" t="s">
        <v>95</v>
      </c>
    </row>
    <row r="111" spans="2:51" s="11" customFormat="1" ht="13.5">
      <c r="B111" s="236"/>
      <c r="C111" s="237"/>
      <c r="D111" s="233" t="s">
        <v>177</v>
      </c>
      <c r="E111" s="238" t="s">
        <v>84</v>
      </c>
      <c r="F111" s="239" t="s">
        <v>830</v>
      </c>
      <c r="G111" s="237"/>
      <c r="H111" s="240">
        <v>3180.75</v>
      </c>
      <c r="I111" s="241"/>
      <c r="J111" s="237"/>
      <c r="K111" s="237"/>
      <c r="L111" s="242"/>
      <c r="M111" s="243"/>
      <c r="N111" s="244"/>
      <c r="O111" s="244"/>
      <c r="P111" s="244"/>
      <c r="Q111" s="244"/>
      <c r="R111" s="244"/>
      <c r="S111" s="244"/>
      <c r="T111" s="245"/>
      <c r="AT111" s="246" t="s">
        <v>177</v>
      </c>
      <c r="AU111" s="246" t="s">
        <v>95</v>
      </c>
      <c r="AV111" s="11" t="s">
        <v>95</v>
      </c>
      <c r="AW111" s="11" t="s">
        <v>48</v>
      </c>
      <c r="AX111" s="11" t="s">
        <v>25</v>
      </c>
      <c r="AY111" s="246" t="s">
        <v>166</v>
      </c>
    </row>
    <row r="112" spans="2:65" s="1" customFormat="1" ht="25.5" customHeight="1">
      <c r="B112" s="46"/>
      <c r="C112" s="221" t="s">
        <v>200</v>
      </c>
      <c r="D112" s="221" t="s">
        <v>168</v>
      </c>
      <c r="E112" s="222" t="s">
        <v>831</v>
      </c>
      <c r="F112" s="223" t="s">
        <v>832</v>
      </c>
      <c r="G112" s="224" t="s">
        <v>171</v>
      </c>
      <c r="H112" s="225">
        <v>56</v>
      </c>
      <c r="I112" s="226"/>
      <c r="J112" s="227">
        <f>ROUND(I112*H112,2)</f>
        <v>0</v>
      </c>
      <c r="K112" s="223" t="s">
        <v>172</v>
      </c>
      <c r="L112" s="72"/>
      <c r="M112" s="228" t="s">
        <v>84</v>
      </c>
      <c r="N112" s="229" t="s">
        <v>56</v>
      </c>
      <c r="O112" s="47"/>
      <c r="P112" s="230">
        <f>O112*H112</f>
        <v>0</v>
      </c>
      <c r="Q112" s="230">
        <v>1E-05</v>
      </c>
      <c r="R112" s="230">
        <f>Q112*H112</f>
        <v>0.0005600000000000001</v>
      </c>
      <c r="S112" s="230">
        <v>0</v>
      </c>
      <c r="T112" s="231">
        <f>S112*H112</f>
        <v>0</v>
      </c>
      <c r="AR112" s="23" t="s">
        <v>173</v>
      </c>
      <c r="AT112" s="23" t="s">
        <v>168</v>
      </c>
      <c r="AU112" s="23" t="s">
        <v>95</v>
      </c>
      <c r="AY112" s="23" t="s">
        <v>166</v>
      </c>
      <c r="BE112" s="232">
        <f>IF(N112="základní",J112,0)</f>
        <v>0</v>
      </c>
      <c r="BF112" s="232">
        <f>IF(N112="snížená",J112,0)</f>
        <v>0</v>
      </c>
      <c r="BG112" s="232">
        <f>IF(N112="zákl. přenesená",J112,0)</f>
        <v>0</v>
      </c>
      <c r="BH112" s="232">
        <f>IF(N112="sníž. přenesená",J112,0)</f>
        <v>0</v>
      </c>
      <c r="BI112" s="232">
        <f>IF(N112="nulová",J112,0)</f>
        <v>0</v>
      </c>
      <c r="BJ112" s="23" t="s">
        <v>25</v>
      </c>
      <c r="BK112" s="232">
        <f>ROUND(I112*H112,2)</f>
        <v>0</v>
      </c>
      <c r="BL112" s="23" t="s">
        <v>173</v>
      </c>
      <c r="BM112" s="23" t="s">
        <v>833</v>
      </c>
    </row>
    <row r="113" spans="2:47" s="1" customFormat="1" ht="13.5">
      <c r="B113" s="46"/>
      <c r="C113" s="74"/>
      <c r="D113" s="233" t="s">
        <v>175</v>
      </c>
      <c r="E113" s="74"/>
      <c r="F113" s="234" t="s">
        <v>829</v>
      </c>
      <c r="G113" s="74"/>
      <c r="H113" s="74"/>
      <c r="I113" s="191"/>
      <c r="J113" s="74"/>
      <c r="K113" s="74"/>
      <c r="L113" s="72"/>
      <c r="M113" s="235"/>
      <c r="N113" s="47"/>
      <c r="O113" s="47"/>
      <c r="P113" s="47"/>
      <c r="Q113" s="47"/>
      <c r="R113" s="47"/>
      <c r="S113" s="47"/>
      <c r="T113" s="95"/>
      <c r="AT113" s="23" t="s">
        <v>175</v>
      </c>
      <c r="AU113" s="23" t="s">
        <v>95</v>
      </c>
    </row>
    <row r="114" spans="2:51" s="11" customFormat="1" ht="13.5">
      <c r="B114" s="236"/>
      <c r="C114" s="237"/>
      <c r="D114" s="233" t="s">
        <v>177</v>
      </c>
      <c r="E114" s="238" t="s">
        <v>84</v>
      </c>
      <c r="F114" s="239" t="s">
        <v>834</v>
      </c>
      <c r="G114" s="237"/>
      <c r="H114" s="240">
        <v>56</v>
      </c>
      <c r="I114" s="241"/>
      <c r="J114" s="237"/>
      <c r="K114" s="237"/>
      <c r="L114" s="242"/>
      <c r="M114" s="243"/>
      <c r="N114" s="244"/>
      <c r="O114" s="244"/>
      <c r="P114" s="244"/>
      <c r="Q114" s="244"/>
      <c r="R114" s="244"/>
      <c r="S114" s="244"/>
      <c r="T114" s="245"/>
      <c r="AT114" s="246" t="s">
        <v>177</v>
      </c>
      <c r="AU114" s="246" t="s">
        <v>95</v>
      </c>
      <c r="AV114" s="11" t="s">
        <v>95</v>
      </c>
      <c r="AW114" s="11" t="s">
        <v>48</v>
      </c>
      <c r="AX114" s="11" t="s">
        <v>25</v>
      </c>
      <c r="AY114" s="246" t="s">
        <v>166</v>
      </c>
    </row>
    <row r="115" spans="2:65" s="1" customFormat="1" ht="38.25" customHeight="1">
      <c r="B115" s="46"/>
      <c r="C115" s="221" t="s">
        <v>223</v>
      </c>
      <c r="D115" s="221" t="s">
        <v>168</v>
      </c>
      <c r="E115" s="222" t="s">
        <v>835</v>
      </c>
      <c r="F115" s="223" t="s">
        <v>836</v>
      </c>
      <c r="G115" s="224" t="s">
        <v>171</v>
      </c>
      <c r="H115" s="225">
        <v>23210</v>
      </c>
      <c r="I115" s="226"/>
      <c r="J115" s="227">
        <f>ROUND(I115*H115,2)</f>
        <v>0</v>
      </c>
      <c r="K115" s="223" t="s">
        <v>172</v>
      </c>
      <c r="L115" s="72"/>
      <c r="M115" s="228" t="s">
        <v>84</v>
      </c>
      <c r="N115" s="229" t="s">
        <v>56</v>
      </c>
      <c r="O115" s="47"/>
      <c r="P115" s="230">
        <f>O115*H115</f>
        <v>0</v>
      </c>
      <c r="Q115" s="230">
        <v>0</v>
      </c>
      <c r="R115" s="230">
        <f>Q115*H115</f>
        <v>0</v>
      </c>
      <c r="S115" s="230">
        <v>0.02</v>
      </c>
      <c r="T115" s="231">
        <f>S115*H115</f>
        <v>464.2</v>
      </c>
      <c r="AR115" s="23" t="s">
        <v>173</v>
      </c>
      <c r="AT115" s="23" t="s">
        <v>168</v>
      </c>
      <c r="AU115" s="23" t="s">
        <v>95</v>
      </c>
      <c r="AY115" s="23" t="s">
        <v>166</v>
      </c>
      <c r="BE115" s="232">
        <f>IF(N115="základní",J115,0)</f>
        <v>0</v>
      </c>
      <c r="BF115" s="232">
        <f>IF(N115="snížená",J115,0)</f>
        <v>0</v>
      </c>
      <c r="BG115" s="232">
        <f>IF(N115="zákl. přenesená",J115,0)</f>
        <v>0</v>
      </c>
      <c r="BH115" s="232">
        <f>IF(N115="sníž. přenesená",J115,0)</f>
        <v>0</v>
      </c>
      <c r="BI115" s="232">
        <f>IF(N115="nulová",J115,0)</f>
        <v>0</v>
      </c>
      <c r="BJ115" s="23" t="s">
        <v>25</v>
      </c>
      <c r="BK115" s="232">
        <f>ROUND(I115*H115,2)</f>
        <v>0</v>
      </c>
      <c r="BL115" s="23" t="s">
        <v>173</v>
      </c>
      <c r="BM115" s="23" t="s">
        <v>837</v>
      </c>
    </row>
    <row r="116" spans="2:47" s="1" customFormat="1" ht="13.5">
      <c r="B116" s="46"/>
      <c r="C116" s="74"/>
      <c r="D116" s="233" t="s">
        <v>175</v>
      </c>
      <c r="E116" s="74"/>
      <c r="F116" s="234" t="s">
        <v>838</v>
      </c>
      <c r="G116" s="74"/>
      <c r="H116" s="74"/>
      <c r="I116" s="191"/>
      <c r="J116" s="74"/>
      <c r="K116" s="74"/>
      <c r="L116" s="72"/>
      <c r="M116" s="235"/>
      <c r="N116" s="47"/>
      <c r="O116" s="47"/>
      <c r="P116" s="47"/>
      <c r="Q116" s="47"/>
      <c r="R116" s="47"/>
      <c r="S116" s="47"/>
      <c r="T116" s="95"/>
      <c r="AT116" s="23" t="s">
        <v>175</v>
      </c>
      <c r="AU116" s="23" t="s">
        <v>95</v>
      </c>
    </row>
    <row r="117" spans="2:51" s="12" customFormat="1" ht="13.5">
      <c r="B117" s="261"/>
      <c r="C117" s="262"/>
      <c r="D117" s="233" t="s">
        <v>177</v>
      </c>
      <c r="E117" s="263" t="s">
        <v>84</v>
      </c>
      <c r="F117" s="264" t="s">
        <v>839</v>
      </c>
      <c r="G117" s="262"/>
      <c r="H117" s="263" t="s">
        <v>84</v>
      </c>
      <c r="I117" s="265"/>
      <c r="J117" s="262"/>
      <c r="K117" s="262"/>
      <c r="L117" s="266"/>
      <c r="M117" s="267"/>
      <c r="N117" s="268"/>
      <c r="O117" s="268"/>
      <c r="P117" s="268"/>
      <c r="Q117" s="268"/>
      <c r="R117" s="268"/>
      <c r="S117" s="268"/>
      <c r="T117" s="269"/>
      <c r="AT117" s="270" t="s">
        <v>177</v>
      </c>
      <c r="AU117" s="270" t="s">
        <v>95</v>
      </c>
      <c r="AV117" s="12" t="s">
        <v>25</v>
      </c>
      <c r="AW117" s="12" t="s">
        <v>48</v>
      </c>
      <c r="AX117" s="12" t="s">
        <v>86</v>
      </c>
      <c r="AY117" s="270" t="s">
        <v>166</v>
      </c>
    </row>
    <row r="118" spans="2:51" s="11" customFormat="1" ht="13.5">
      <c r="B118" s="236"/>
      <c r="C118" s="237"/>
      <c r="D118" s="233" t="s">
        <v>177</v>
      </c>
      <c r="E118" s="238" t="s">
        <v>84</v>
      </c>
      <c r="F118" s="239" t="s">
        <v>840</v>
      </c>
      <c r="G118" s="237"/>
      <c r="H118" s="240">
        <v>23210</v>
      </c>
      <c r="I118" s="241"/>
      <c r="J118" s="237"/>
      <c r="K118" s="237"/>
      <c r="L118" s="242"/>
      <c r="M118" s="243"/>
      <c r="N118" s="244"/>
      <c r="O118" s="244"/>
      <c r="P118" s="244"/>
      <c r="Q118" s="244"/>
      <c r="R118" s="244"/>
      <c r="S118" s="244"/>
      <c r="T118" s="245"/>
      <c r="AT118" s="246" t="s">
        <v>177</v>
      </c>
      <c r="AU118" s="246" t="s">
        <v>95</v>
      </c>
      <c r="AV118" s="11" t="s">
        <v>95</v>
      </c>
      <c r="AW118" s="11" t="s">
        <v>48</v>
      </c>
      <c r="AX118" s="11" t="s">
        <v>25</v>
      </c>
      <c r="AY118" s="246" t="s">
        <v>166</v>
      </c>
    </row>
    <row r="119" spans="2:63" s="10" customFormat="1" ht="29.85" customHeight="1">
      <c r="B119" s="205"/>
      <c r="C119" s="206"/>
      <c r="D119" s="207" t="s">
        <v>85</v>
      </c>
      <c r="E119" s="219" t="s">
        <v>204</v>
      </c>
      <c r="F119" s="219" t="s">
        <v>205</v>
      </c>
      <c r="G119" s="206"/>
      <c r="H119" s="206"/>
      <c r="I119" s="209"/>
      <c r="J119" s="220">
        <f>BK119</f>
        <v>0</v>
      </c>
      <c r="K119" s="206"/>
      <c r="L119" s="211"/>
      <c r="M119" s="212"/>
      <c r="N119" s="213"/>
      <c r="O119" s="213"/>
      <c r="P119" s="214">
        <f>SUM(P120:P128)</f>
        <v>0</v>
      </c>
      <c r="Q119" s="213"/>
      <c r="R119" s="214">
        <f>SUM(R120:R128)</f>
        <v>0</v>
      </c>
      <c r="S119" s="213"/>
      <c r="T119" s="215">
        <f>SUM(T120:T128)</f>
        <v>0</v>
      </c>
      <c r="AR119" s="216" t="s">
        <v>25</v>
      </c>
      <c r="AT119" s="217" t="s">
        <v>85</v>
      </c>
      <c r="AU119" s="217" t="s">
        <v>25</v>
      </c>
      <c r="AY119" s="216" t="s">
        <v>166</v>
      </c>
      <c r="BK119" s="218">
        <f>SUM(BK120:BK128)</f>
        <v>0</v>
      </c>
    </row>
    <row r="120" spans="2:65" s="1" customFormat="1" ht="16.5" customHeight="1">
      <c r="B120" s="46"/>
      <c r="C120" s="221" t="s">
        <v>30</v>
      </c>
      <c r="D120" s="221" t="s">
        <v>168</v>
      </c>
      <c r="E120" s="222" t="s">
        <v>841</v>
      </c>
      <c r="F120" s="223" t="s">
        <v>842</v>
      </c>
      <c r="G120" s="224" t="s">
        <v>209</v>
      </c>
      <c r="H120" s="225">
        <v>11.605</v>
      </c>
      <c r="I120" s="226"/>
      <c r="J120" s="227">
        <f>ROUND(I120*H120,2)</f>
        <v>0</v>
      </c>
      <c r="K120" s="223" t="s">
        <v>172</v>
      </c>
      <c r="L120" s="72"/>
      <c r="M120" s="228" t="s">
        <v>84</v>
      </c>
      <c r="N120" s="229" t="s">
        <v>56</v>
      </c>
      <c r="O120" s="47"/>
      <c r="P120" s="230">
        <f>O120*H120</f>
        <v>0</v>
      </c>
      <c r="Q120" s="230">
        <v>0</v>
      </c>
      <c r="R120" s="230">
        <f>Q120*H120</f>
        <v>0</v>
      </c>
      <c r="S120" s="230">
        <v>0</v>
      </c>
      <c r="T120" s="231">
        <f>S120*H120</f>
        <v>0</v>
      </c>
      <c r="AR120" s="23" t="s">
        <v>173</v>
      </c>
      <c r="AT120" s="23" t="s">
        <v>168</v>
      </c>
      <c r="AU120" s="23" t="s">
        <v>95</v>
      </c>
      <c r="AY120" s="23" t="s">
        <v>166</v>
      </c>
      <c r="BE120" s="232">
        <f>IF(N120="základní",J120,0)</f>
        <v>0</v>
      </c>
      <c r="BF120" s="232">
        <f>IF(N120="snížená",J120,0)</f>
        <v>0</v>
      </c>
      <c r="BG120" s="232">
        <f>IF(N120="zákl. přenesená",J120,0)</f>
        <v>0</v>
      </c>
      <c r="BH120" s="232">
        <f>IF(N120="sníž. přenesená",J120,0)</f>
        <v>0</v>
      </c>
      <c r="BI120" s="232">
        <f>IF(N120="nulová",J120,0)</f>
        <v>0</v>
      </c>
      <c r="BJ120" s="23" t="s">
        <v>25</v>
      </c>
      <c r="BK120" s="232">
        <f>ROUND(I120*H120,2)</f>
        <v>0</v>
      </c>
      <c r="BL120" s="23" t="s">
        <v>173</v>
      </c>
      <c r="BM120" s="23" t="s">
        <v>843</v>
      </c>
    </row>
    <row r="121" spans="2:47" s="1" customFormat="1" ht="13.5">
      <c r="B121" s="46"/>
      <c r="C121" s="74"/>
      <c r="D121" s="233" t="s">
        <v>175</v>
      </c>
      <c r="E121" s="74"/>
      <c r="F121" s="234" t="s">
        <v>699</v>
      </c>
      <c r="G121" s="74"/>
      <c r="H121" s="74"/>
      <c r="I121" s="191"/>
      <c r="J121" s="74"/>
      <c r="K121" s="74"/>
      <c r="L121" s="72"/>
      <c r="M121" s="235"/>
      <c r="N121" s="47"/>
      <c r="O121" s="47"/>
      <c r="P121" s="47"/>
      <c r="Q121" s="47"/>
      <c r="R121" s="47"/>
      <c r="S121" s="47"/>
      <c r="T121" s="95"/>
      <c r="AT121" s="23" t="s">
        <v>175</v>
      </c>
      <c r="AU121" s="23" t="s">
        <v>95</v>
      </c>
    </row>
    <row r="122" spans="2:51" s="11" customFormat="1" ht="13.5">
      <c r="B122" s="236"/>
      <c r="C122" s="237"/>
      <c r="D122" s="233" t="s">
        <v>177</v>
      </c>
      <c r="E122" s="238" t="s">
        <v>84</v>
      </c>
      <c r="F122" s="239" t="s">
        <v>844</v>
      </c>
      <c r="G122" s="237"/>
      <c r="H122" s="240">
        <v>11.605</v>
      </c>
      <c r="I122" s="241"/>
      <c r="J122" s="237"/>
      <c r="K122" s="237"/>
      <c r="L122" s="242"/>
      <c r="M122" s="243"/>
      <c r="N122" s="244"/>
      <c r="O122" s="244"/>
      <c r="P122" s="244"/>
      <c r="Q122" s="244"/>
      <c r="R122" s="244"/>
      <c r="S122" s="244"/>
      <c r="T122" s="245"/>
      <c r="AT122" s="246" t="s">
        <v>177</v>
      </c>
      <c r="AU122" s="246" t="s">
        <v>95</v>
      </c>
      <c r="AV122" s="11" t="s">
        <v>95</v>
      </c>
      <c r="AW122" s="11" t="s">
        <v>48</v>
      </c>
      <c r="AX122" s="11" t="s">
        <v>25</v>
      </c>
      <c r="AY122" s="246" t="s">
        <v>166</v>
      </c>
    </row>
    <row r="123" spans="2:65" s="1" customFormat="1" ht="25.5" customHeight="1">
      <c r="B123" s="46"/>
      <c r="C123" s="221" t="s">
        <v>235</v>
      </c>
      <c r="D123" s="221" t="s">
        <v>168</v>
      </c>
      <c r="E123" s="222" t="s">
        <v>207</v>
      </c>
      <c r="F123" s="223" t="s">
        <v>208</v>
      </c>
      <c r="G123" s="224" t="s">
        <v>209</v>
      </c>
      <c r="H123" s="225">
        <v>11.605</v>
      </c>
      <c r="I123" s="226"/>
      <c r="J123" s="227">
        <f>ROUND(I123*H123,2)</f>
        <v>0</v>
      </c>
      <c r="K123" s="223" t="s">
        <v>172</v>
      </c>
      <c r="L123" s="72"/>
      <c r="M123" s="228" t="s">
        <v>84</v>
      </c>
      <c r="N123" s="229" t="s">
        <v>56</v>
      </c>
      <c r="O123" s="47"/>
      <c r="P123" s="230">
        <f>O123*H123</f>
        <v>0</v>
      </c>
      <c r="Q123" s="230">
        <v>0</v>
      </c>
      <c r="R123" s="230">
        <f>Q123*H123</f>
        <v>0</v>
      </c>
      <c r="S123" s="230">
        <v>0</v>
      </c>
      <c r="T123" s="231">
        <f>S123*H123</f>
        <v>0</v>
      </c>
      <c r="AR123" s="23" t="s">
        <v>173</v>
      </c>
      <c r="AT123" s="23" t="s">
        <v>168</v>
      </c>
      <c r="AU123" s="23" t="s">
        <v>95</v>
      </c>
      <c r="AY123" s="23" t="s">
        <v>166</v>
      </c>
      <c r="BE123" s="232">
        <f>IF(N123="základní",J123,0)</f>
        <v>0</v>
      </c>
      <c r="BF123" s="232">
        <f>IF(N123="snížená",J123,0)</f>
        <v>0</v>
      </c>
      <c r="BG123" s="232">
        <f>IF(N123="zákl. přenesená",J123,0)</f>
        <v>0</v>
      </c>
      <c r="BH123" s="232">
        <f>IF(N123="sníž. přenesená",J123,0)</f>
        <v>0</v>
      </c>
      <c r="BI123" s="232">
        <f>IF(N123="nulová",J123,0)</f>
        <v>0</v>
      </c>
      <c r="BJ123" s="23" t="s">
        <v>25</v>
      </c>
      <c r="BK123" s="232">
        <f>ROUND(I123*H123,2)</f>
        <v>0</v>
      </c>
      <c r="BL123" s="23" t="s">
        <v>173</v>
      </c>
      <c r="BM123" s="23" t="s">
        <v>845</v>
      </c>
    </row>
    <row r="124" spans="2:47" s="1" customFormat="1" ht="13.5">
      <c r="B124" s="46"/>
      <c r="C124" s="74"/>
      <c r="D124" s="233" t="s">
        <v>175</v>
      </c>
      <c r="E124" s="74"/>
      <c r="F124" s="234" t="s">
        <v>211</v>
      </c>
      <c r="G124" s="74"/>
      <c r="H124" s="74"/>
      <c r="I124" s="191"/>
      <c r="J124" s="74"/>
      <c r="K124" s="74"/>
      <c r="L124" s="72"/>
      <c r="M124" s="235"/>
      <c r="N124" s="47"/>
      <c r="O124" s="47"/>
      <c r="P124" s="47"/>
      <c r="Q124" s="47"/>
      <c r="R124" s="47"/>
      <c r="S124" s="47"/>
      <c r="T124" s="95"/>
      <c r="AT124" s="23" t="s">
        <v>175</v>
      </c>
      <c r="AU124" s="23" t="s">
        <v>95</v>
      </c>
    </row>
    <row r="125" spans="2:51" s="11" customFormat="1" ht="13.5">
      <c r="B125" s="236"/>
      <c r="C125" s="237"/>
      <c r="D125" s="233" t="s">
        <v>177</v>
      </c>
      <c r="E125" s="238" t="s">
        <v>84</v>
      </c>
      <c r="F125" s="239" t="s">
        <v>844</v>
      </c>
      <c r="G125" s="237"/>
      <c r="H125" s="240">
        <v>11.605</v>
      </c>
      <c r="I125" s="241"/>
      <c r="J125" s="237"/>
      <c r="K125" s="237"/>
      <c r="L125" s="242"/>
      <c r="M125" s="243"/>
      <c r="N125" s="244"/>
      <c r="O125" s="244"/>
      <c r="P125" s="244"/>
      <c r="Q125" s="244"/>
      <c r="R125" s="244"/>
      <c r="S125" s="244"/>
      <c r="T125" s="245"/>
      <c r="AT125" s="246" t="s">
        <v>177</v>
      </c>
      <c r="AU125" s="246" t="s">
        <v>95</v>
      </c>
      <c r="AV125" s="11" t="s">
        <v>95</v>
      </c>
      <c r="AW125" s="11" t="s">
        <v>48</v>
      </c>
      <c r="AX125" s="11" t="s">
        <v>25</v>
      </c>
      <c r="AY125" s="246" t="s">
        <v>166</v>
      </c>
    </row>
    <row r="126" spans="2:65" s="1" customFormat="1" ht="25.5" customHeight="1">
      <c r="B126" s="46"/>
      <c r="C126" s="221" t="s">
        <v>328</v>
      </c>
      <c r="D126" s="221" t="s">
        <v>168</v>
      </c>
      <c r="E126" s="222" t="s">
        <v>214</v>
      </c>
      <c r="F126" s="223" t="s">
        <v>215</v>
      </c>
      <c r="G126" s="224" t="s">
        <v>209</v>
      </c>
      <c r="H126" s="225">
        <v>278.52</v>
      </c>
      <c r="I126" s="226"/>
      <c r="J126" s="227">
        <f>ROUND(I126*H126,2)</f>
        <v>0</v>
      </c>
      <c r="K126" s="223" t="s">
        <v>172</v>
      </c>
      <c r="L126" s="72"/>
      <c r="M126" s="228" t="s">
        <v>84</v>
      </c>
      <c r="N126" s="229" t="s">
        <v>56</v>
      </c>
      <c r="O126" s="47"/>
      <c r="P126" s="230">
        <f>O126*H126</f>
        <v>0</v>
      </c>
      <c r="Q126" s="230">
        <v>0</v>
      </c>
      <c r="R126" s="230">
        <f>Q126*H126</f>
        <v>0</v>
      </c>
      <c r="S126" s="230">
        <v>0</v>
      </c>
      <c r="T126" s="231">
        <f>S126*H126</f>
        <v>0</v>
      </c>
      <c r="AR126" s="23" t="s">
        <v>173</v>
      </c>
      <c r="AT126" s="23" t="s">
        <v>168</v>
      </c>
      <c r="AU126" s="23" t="s">
        <v>95</v>
      </c>
      <c r="AY126" s="23" t="s">
        <v>166</v>
      </c>
      <c r="BE126" s="232">
        <f>IF(N126="základní",J126,0)</f>
        <v>0</v>
      </c>
      <c r="BF126" s="232">
        <f>IF(N126="snížená",J126,0)</f>
        <v>0</v>
      </c>
      <c r="BG126" s="232">
        <f>IF(N126="zákl. přenesená",J126,0)</f>
        <v>0</v>
      </c>
      <c r="BH126" s="232">
        <f>IF(N126="sníž. přenesená",J126,0)</f>
        <v>0</v>
      </c>
      <c r="BI126" s="232">
        <f>IF(N126="nulová",J126,0)</f>
        <v>0</v>
      </c>
      <c r="BJ126" s="23" t="s">
        <v>25</v>
      </c>
      <c r="BK126" s="232">
        <f>ROUND(I126*H126,2)</f>
        <v>0</v>
      </c>
      <c r="BL126" s="23" t="s">
        <v>173</v>
      </c>
      <c r="BM126" s="23" t="s">
        <v>846</v>
      </c>
    </row>
    <row r="127" spans="2:47" s="1" customFormat="1" ht="13.5">
      <c r="B127" s="46"/>
      <c r="C127" s="74"/>
      <c r="D127" s="233" t="s">
        <v>175</v>
      </c>
      <c r="E127" s="74"/>
      <c r="F127" s="234" t="s">
        <v>211</v>
      </c>
      <c r="G127" s="74"/>
      <c r="H127" s="74"/>
      <c r="I127" s="191"/>
      <c r="J127" s="74"/>
      <c r="K127" s="74"/>
      <c r="L127" s="72"/>
      <c r="M127" s="235"/>
      <c r="N127" s="47"/>
      <c r="O127" s="47"/>
      <c r="P127" s="47"/>
      <c r="Q127" s="47"/>
      <c r="R127" s="47"/>
      <c r="S127" s="47"/>
      <c r="T127" s="95"/>
      <c r="AT127" s="23" t="s">
        <v>175</v>
      </c>
      <c r="AU127" s="23" t="s">
        <v>95</v>
      </c>
    </row>
    <row r="128" spans="2:51" s="11" customFormat="1" ht="13.5">
      <c r="B128" s="236"/>
      <c r="C128" s="237"/>
      <c r="D128" s="233" t="s">
        <v>177</v>
      </c>
      <c r="E128" s="238" t="s">
        <v>84</v>
      </c>
      <c r="F128" s="239" t="s">
        <v>847</v>
      </c>
      <c r="G128" s="237"/>
      <c r="H128" s="240">
        <v>278.52</v>
      </c>
      <c r="I128" s="241"/>
      <c r="J128" s="237"/>
      <c r="K128" s="237"/>
      <c r="L128" s="242"/>
      <c r="M128" s="243"/>
      <c r="N128" s="244"/>
      <c r="O128" s="244"/>
      <c r="P128" s="244"/>
      <c r="Q128" s="244"/>
      <c r="R128" s="244"/>
      <c r="S128" s="244"/>
      <c r="T128" s="245"/>
      <c r="AT128" s="246" t="s">
        <v>177</v>
      </c>
      <c r="AU128" s="246" t="s">
        <v>95</v>
      </c>
      <c r="AV128" s="11" t="s">
        <v>95</v>
      </c>
      <c r="AW128" s="11" t="s">
        <v>48</v>
      </c>
      <c r="AX128" s="11" t="s">
        <v>25</v>
      </c>
      <c r="AY128" s="246" t="s">
        <v>166</v>
      </c>
    </row>
    <row r="129" spans="2:63" s="10" customFormat="1" ht="29.85" customHeight="1">
      <c r="B129" s="205"/>
      <c r="C129" s="206"/>
      <c r="D129" s="207" t="s">
        <v>85</v>
      </c>
      <c r="E129" s="219" t="s">
        <v>233</v>
      </c>
      <c r="F129" s="219" t="s">
        <v>234</v>
      </c>
      <c r="G129" s="206"/>
      <c r="H129" s="206"/>
      <c r="I129" s="209"/>
      <c r="J129" s="220">
        <f>BK129</f>
        <v>0</v>
      </c>
      <c r="K129" s="206"/>
      <c r="L129" s="211"/>
      <c r="M129" s="212"/>
      <c r="N129" s="213"/>
      <c r="O129" s="213"/>
      <c r="P129" s="214">
        <f>SUM(P130:P131)</f>
        <v>0</v>
      </c>
      <c r="Q129" s="213"/>
      <c r="R129" s="214">
        <f>SUM(R130:R131)</f>
        <v>0</v>
      </c>
      <c r="S129" s="213"/>
      <c r="T129" s="215">
        <f>SUM(T130:T131)</f>
        <v>0</v>
      </c>
      <c r="AR129" s="216" t="s">
        <v>25</v>
      </c>
      <c r="AT129" s="217" t="s">
        <v>85</v>
      </c>
      <c r="AU129" s="217" t="s">
        <v>25</v>
      </c>
      <c r="AY129" s="216" t="s">
        <v>166</v>
      </c>
      <c r="BK129" s="218">
        <f>SUM(BK130:BK131)</f>
        <v>0</v>
      </c>
    </row>
    <row r="130" spans="2:65" s="1" customFormat="1" ht="25.5" customHeight="1">
      <c r="B130" s="46"/>
      <c r="C130" s="221" t="s">
        <v>335</v>
      </c>
      <c r="D130" s="221" t="s">
        <v>168</v>
      </c>
      <c r="E130" s="222" t="s">
        <v>588</v>
      </c>
      <c r="F130" s="223" t="s">
        <v>589</v>
      </c>
      <c r="G130" s="224" t="s">
        <v>209</v>
      </c>
      <c r="H130" s="225">
        <v>1.421</v>
      </c>
      <c r="I130" s="226"/>
      <c r="J130" s="227">
        <f>ROUND(I130*H130,2)</f>
        <v>0</v>
      </c>
      <c r="K130" s="223" t="s">
        <v>172</v>
      </c>
      <c r="L130" s="72"/>
      <c r="M130" s="228" t="s">
        <v>84</v>
      </c>
      <c r="N130" s="229" t="s">
        <v>56</v>
      </c>
      <c r="O130" s="47"/>
      <c r="P130" s="230">
        <f>O130*H130</f>
        <v>0</v>
      </c>
      <c r="Q130" s="230">
        <v>0</v>
      </c>
      <c r="R130" s="230">
        <f>Q130*H130</f>
        <v>0</v>
      </c>
      <c r="S130" s="230">
        <v>0</v>
      </c>
      <c r="T130" s="231">
        <f>S130*H130</f>
        <v>0</v>
      </c>
      <c r="AR130" s="23" t="s">
        <v>173</v>
      </c>
      <c r="AT130" s="23" t="s">
        <v>168</v>
      </c>
      <c r="AU130" s="23" t="s">
        <v>95</v>
      </c>
      <c r="AY130" s="23" t="s">
        <v>166</v>
      </c>
      <c r="BE130" s="232">
        <f>IF(N130="základní",J130,0)</f>
        <v>0</v>
      </c>
      <c r="BF130" s="232">
        <f>IF(N130="snížená",J130,0)</f>
        <v>0</v>
      </c>
      <c r="BG130" s="232">
        <f>IF(N130="zákl. přenesená",J130,0)</f>
        <v>0</v>
      </c>
      <c r="BH130" s="232">
        <f>IF(N130="sníž. přenesená",J130,0)</f>
        <v>0</v>
      </c>
      <c r="BI130" s="232">
        <f>IF(N130="nulová",J130,0)</f>
        <v>0</v>
      </c>
      <c r="BJ130" s="23" t="s">
        <v>25</v>
      </c>
      <c r="BK130" s="232">
        <f>ROUND(I130*H130,2)</f>
        <v>0</v>
      </c>
      <c r="BL130" s="23" t="s">
        <v>173</v>
      </c>
      <c r="BM130" s="23" t="s">
        <v>848</v>
      </c>
    </row>
    <row r="131" spans="2:47" s="1" customFormat="1" ht="13.5">
      <c r="B131" s="46"/>
      <c r="C131" s="74"/>
      <c r="D131" s="233" t="s">
        <v>175</v>
      </c>
      <c r="E131" s="74"/>
      <c r="F131" s="234" t="s">
        <v>591</v>
      </c>
      <c r="G131" s="74"/>
      <c r="H131" s="74"/>
      <c r="I131" s="191"/>
      <c r="J131" s="74"/>
      <c r="K131" s="74"/>
      <c r="L131" s="72"/>
      <c r="M131" s="282"/>
      <c r="N131" s="258"/>
      <c r="O131" s="258"/>
      <c r="P131" s="258"/>
      <c r="Q131" s="258"/>
      <c r="R131" s="258"/>
      <c r="S131" s="258"/>
      <c r="T131" s="283"/>
      <c r="AT131" s="23" t="s">
        <v>175</v>
      </c>
      <c r="AU131" s="23" t="s">
        <v>95</v>
      </c>
    </row>
    <row r="132" spans="2:12" s="1" customFormat="1" ht="6.95" customHeight="1">
      <c r="B132" s="67"/>
      <c r="C132" s="68"/>
      <c r="D132" s="68"/>
      <c r="E132" s="68"/>
      <c r="F132" s="68"/>
      <c r="G132" s="68"/>
      <c r="H132" s="68"/>
      <c r="I132" s="166"/>
      <c r="J132" s="68"/>
      <c r="K132" s="68"/>
      <c r="L132" s="72"/>
    </row>
  </sheetData>
  <sheetProtection password="CC35" sheet="1" objects="1" scenarios="1" formatColumns="0" formatRows="0" autoFilter="0"/>
  <autoFilter ref="C79:K131"/>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2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7"/>
      <c r="C1" s="137"/>
      <c r="D1" s="138" t="s">
        <v>1</v>
      </c>
      <c r="E1" s="137"/>
      <c r="F1" s="139" t="s">
        <v>132</v>
      </c>
      <c r="G1" s="139" t="s">
        <v>133</v>
      </c>
      <c r="H1" s="139"/>
      <c r="I1" s="140"/>
      <c r="J1" s="139" t="s">
        <v>134</v>
      </c>
      <c r="K1" s="138" t="s">
        <v>135</v>
      </c>
      <c r="L1" s="139" t="s">
        <v>136</v>
      </c>
      <c r="M1" s="139"/>
      <c r="N1" s="139"/>
      <c r="O1" s="139"/>
      <c r="P1" s="139"/>
      <c r="Q1" s="139"/>
      <c r="R1" s="139"/>
      <c r="S1" s="139"/>
      <c r="T1" s="139"/>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116</v>
      </c>
    </row>
    <row r="3" spans="2:46" ht="6.95" customHeight="1">
      <c r="B3" s="24"/>
      <c r="C3" s="25"/>
      <c r="D3" s="25"/>
      <c r="E3" s="25"/>
      <c r="F3" s="25"/>
      <c r="G3" s="25"/>
      <c r="H3" s="25"/>
      <c r="I3" s="141"/>
      <c r="J3" s="25"/>
      <c r="K3" s="26"/>
      <c r="AT3" s="23" t="s">
        <v>95</v>
      </c>
    </row>
    <row r="4" spans="2:46" ht="36.95" customHeight="1">
      <c r="B4" s="27"/>
      <c r="C4" s="28"/>
      <c r="D4" s="29" t="s">
        <v>137</v>
      </c>
      <c r="E4" s="28"/>
      <c r="F4" s="28"/>
      <c r="G4" s="28"/>
      <c r="H4" s="28"/>
      <c r="I4" s="142"/>
      <c r="J4" s="28"/>
      <c r="K4" s="30"/>
      <c r="M4" s="31" t="s">
        <v>12</v>
      </c>
      <c r="AT4" s="23" t="s">
        <v>6</v>
      </c>
    </row>
    <row r="5" spans="2:11" ht="6.95" customHeight="1">
      <c r="B5" s="27"/>
      <c r="C5" s="28"/>
      <c r="D5" s="28"/>
      <c r="E5" s="28"/>
      <c r="F5" s="28"/>
      <c r="G5" s="28"/>
      <c r="H5" s="28"/>
      <c r="I5" s="142"/>
      <c r="J5" s="28"/>
      <c r="K5" s="30"/>
    </row>
    <row r="6" spans="2:11" ht="13.5">
      <c r="B6" s="27"/>
      <c r="C6" s="28"/>
      <c r="D6" s="39" t="s">
        <v>18</v>
      </c>
      <c r="E6" s="28"/>
      <c r="F6" s="28"/>
      <c r="G6" s="28"/>
      <c r="H6" s="28"/>
      <c r="I6" s="142"/>
      <c r="J6" s="28"/>
      <c r="K6" s="30"/>
    </row>
    <row r="7" spans="2:11" ht="16.5" customHeight="1">
      <c r="B7" s="27"/>
      <c r="C7" s="28"/>
      <c r="D7" s="28"/>
      <c r="E7" s="143" t="str">
        <f>'Rekapitulace stavby'!K6</f>
        <v>II/106 Hradišťko, rekonstrukce silnice</v>
      </c>
      <c r="F7" s="39"/>
      <c r="G7" s="39"/>
      <c r="H7" s="39"/>
      <c r="I7" s="142"/>
      <c r="J7" s="28"/>
      <c r="K7" s="30"/>
    </row>
    <row r="8" spans="2:11" s="1" customFormat="1" ht="13.5">
      <c r="B8" s="46"/>
      <c r="C8" s="47"/>
      <c r="D8" s="39" t="s">
        <v>138</v>
      </c>
      <c r="E8" s="47"/>
      <c r="F8" s="47"/>
      <c r="G8" s="47"/>
      <c r="H8" s="47"/>
      <c r="I8" s="144"/>
      <c r="J8" s="47"/>
      <c r="K8" s="51"/>
    </row>
    <row r="9" spans="2:11" s="1" customFormat="1" ht="36.95" customHeight="1">
      <c r="B9" s="46"/>
      <c r="C9" s="47"/>
      <c r="D9" s="47"/>
      <c r="E9" s="145" t="s">
        <v>849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39" t="s">
        <v>21</v>
      </c>
      <c r="E11" s="47"/>
      <c r="F11" s="34" t="s">
        <v>22</v>
      </c>
      <c r="G11" s="47"/>
      <c r="H11" s="47"/>
      <c r="I11" s="146" t="s">
        <v>23</v>
      </c>
      <c r="J11" s="34" t="s">
        <v>84</v>
      </c>
      <c r="K11" s="51"/>
    </row>
    <row r="12" spans="2:11" s="1" customFormat="1" ht="14.4" customHeight="1">
      <c r="B12" s="46"/>
      <c r="C12" s="47"/>
      <c r="D12" s="39" t="s">
        <v>26</v>
      </c>
      <c r="E12" s="47"/>
      <c r="F12" s="34" t="s">
        <v>27</v>
      </c>
      <c r="G12" s="47"/>
      <c r="H12" s="47"/>
      <c r="I12" s="146" t="s">
        <v>28</v>
      </c>
      <c r="J12" s="147" t="str">
        <f>'Rekapitulace stavby'!AN8</f>
        <v>15.8.2017</v>
      </c>
      <c r="K12" s="51"/>
    </row>
    <row r="13" spans="2:11" s="1" customFormat="1" ht="10.8" customHeight="1">
      <c r="B13" s="46"/>
      <c r="C13" s="47"/>
      <c r="D13" s="47"/>
      <c r="E13" s="47"/>
      <c r="F13" s="47"/>
      <c r="G13" s="47"/>
      <c r="H13" s="47"/>
      <c r="I13" s="144"/>
      <c r="J13" s="47"/>
      <c r="K13" s="51"/>
    </row>
    <row r="14" spans="2:11" s="1" customFormat="1" ht="14.4" customHeight="1">
      <c r="B14" s="46"/>
      <c r="C14" s="47"/>
      <c r="D14" s="39" t="s">
        <v>36</v>
      </c>
      <c r="E14" s="47"/>
      <c r="F14" s="47"/>
      <c r="G14" s="47"/>
      <c r="H14" s="47"/>
      <c r="I14" s="146" t="s">
        <v>37</v>
      </c>
      <c r="J14" s="34" t="s">
        <v>38</v>
      </c>
      <c r="K14" s="51"/>
    </row>
    <row r="15" spans="2:11" s="1" customFormat="1" ht="18" customHeight="1">
      <c r="B15" s="46"/>
      <c r="C15" s="47"/>
      <c r="D15" s="47"/>
      <c r="E15" s="34" t="s">
        <v>39</v>
      </c>
      <c r="F15" s="47"/>
      <c r="G15" s="47"/>
      <c r="H15" s="47"/>
      <c r="I15" s="146" t="s">
        <v>40</v>
      </c>
      <c r="J15" s="34" t="s">
        <v>41</v>
      </c>
      <c r="K15" s="51"/>
    </row>
    <row r="16" spans="2:11" s="1" customFormat="1" ht="6.95" customHeight="1">
      <c r="B16" s="46"/>
      <c r="C16" s="47"/>
      <c r="D16" s="47"/>
      <c r="E16" s="47"/>
      <c r="F16" s="47"/>
      <c r="G16" s="47"/>
      <c r="H16" s="47"/>
      <c r="I16" s="144"/>
      <c r="J16" s="47"/>
      <c r="K16" s="51"/>
    </row>
    <row r="17" spans="2:11" s="1" customFormat="1" ht="14.4" customHeight="1">
      <c r="B17" s="46"/>
      <c r="C17" s="47"/>
      <c r="D17" s="39" t="s">
        <v>42</v>
      </c>
      <c r="E17" s="47"/>
      <c r="F17" s="47"/>
      <c r="G17" s="47"/>
      <c r="H17" s="47"/>
      <c r="I17" s="146" t="s">
        <v>37</v>
      </c>
      <c r="J17" s="34" t="str">
        <f>IF('Rekapitulace stavby'!AN13="Vyplň údaj","",IF('Rekapitulace stavby'!AN13="","",'Rekapitulace stavby'!AN13))</f>
        <v/>
      </c>
      <c r="K17" s="51"/>
    </row>
    <row r="18" spans="2:11" s="1" customFormat="1" ht="18" customHeight="1">
      <c r="B18" s="46"/>
      <c r="C18" s="47"/>
      <c r="D18" s="47"/>
      <c r="E18" s="34" t="str">
        <f>IF('Rekapitulace stavby'!E14="Vyplň údaj","",IF('Rekapitulace stavby'!E14="","",'Rekapitulace stavby'!E14))</f>
        <v/>
      </c>
      <c r="F18" s="47"/>
      <c r="G18" s="47"/>
      <c r="H18" s="47"/>
      <c r="I18" s="146" t="s">
        <v>40</v>
      </c>
      <c r="J18" s="34"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39" t="s">
        <v>44</v>
      </c>
      <c r="E20" s="47"/>
      <c r="F20" s="47"/>
      <c r="G20" s="47"/>
      <c r="H20" s="47"/>
      <c r="I20" s="146" t="s">
        <v>37</v>
      </c>
      <c r="J20" s="34" t="s">
        <v>45</v>
      </c>
      <c r="K20" s="51"/>
    </row>
    <row r="21" spans="2:11" s="1" customFormat="1" ht="18" customHeight="1">
      <c r="B21" s="46"/>
      <c r="C21" s="47"/>
      <c r="D21" s="47"/>
      <c r="E21" s="34" t="s">
        <v>46</v>
      </c>
      <c r="F21" s="47"/>
      <c r="G21" s="47"/>
      <c r="H21" s="47"/>
      <c r="I21" s="146" t="s">
        <v>40</v>
      </c>
      <c r="J21" s="34" t="s">
        <v>47</v>
      </c>
      <c r="K21" s="51"/>
    </row>
    <row r="22" spans="2:11" s="1" customFormat="1" ht="6.95" customHeight="1">
      <c r="B22" s="46"/>
      <c r="C22" s="47"/>
      <c r="D22" s="47"/>
      <c r="E22" s="47"/>
      <c r="F22" s="47"/>
      <c r="G22" s="47"/>
      <c r="H22" s="47"/>
      <c r="I22" s="144"/>
      <c r="J22" s="47"/>
      <c r="K22" s="51"/>
    </row>
    <row r="23" spans="2:11" s="1" customFormat="1" ht="14.4" customHeight="1">
      <c r="B23" s="46"/>
      <c r="C23" s="47"/>
      <c r="D23" s="39" t="s">
        <v>49</v>
      </c>
      <c r="E23" s="47"/>
      <c r="F23" s="47"/>
      <c r="G23" s="47"/>
      <c r="H23" s="47"/>
      <c r="I23" s="144"/>
      <c r="J23" s="47"/>
      <c r="K23" s="51"/>
    </row>
    <row r="24" spans="2:11" s="6" customFormat="1" ht="16.5" customHeight="1">
      <c r="B24" s="148"/>
      <c r="C24" s="149"/>
      <c r="D24" s="149"/>
      <c r="E24" s="44" t="s">
        <v>84</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51</v>
      </c>
      <c r="E27" s="47"/>
      <c r="F27" s="47"/>
      <c r="G27" s="47"/>
      <c r="H27" s="47"/>
      <c r="I27" s="144"/>
      <c r="J27" s="155">
        <f>ROUND(J78,2)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53</v>
      </c>
      <c r="G29" s="47"/>
      <c r="H29" s="47"/>
      <c r="I29" s="156" t="s">
        <v>52</v>
      </c>
      <c r="J29" s="52" t="s">
        <v>54</v>
      </c>
      <c r="K29" s="51"/>
    </row>
    <row r="30" spans="2:11" s="1" customFormat="1" ht="14.4" customHeight="1">
      <c r="B30" s="46"/>
      <c r="C30" s="47"/>
      <c r="D30" s="55" t="s">
        <v>55</v>
      </c>
      <c r="E30" s="55" t="s">
        <v>56</v>
      </c>
      <c r="F30" s="157">
        <f>ROUND(SUM(BE78:BE220),2)</f>
        <v>0</v>
      </c>
      <c r="G30" s="47"/>
      <c r="H30" s="47"/>
      <c r="I30" s="158">
        <v>0.21</v>
      </c>
      <c r="J30" s="157">
        <f>ROUND(ROUND((SUM(BE78:BE220)),2)*I30,2)</f>
        <v>0</v>
      </c>
      <c r="K30" s="51"/>
    </row>
    <row r="31" spans="2:11" s="1" customFormat="1" ht="14.4" customHeight="1">
      <c r="B31" s="46"/>
      <c r="C31" s="47"/>
      <c r="D31" s="47"/>
      <c r="E31" s="55" t="s">
        <v>57</v>
      </c>
      <c r="F31" s="157">
        <f>ROUND(SUM(BF78:BF220),2)</f>
        <v>0</v>
      </c>
      <c r="G31" s="47"/>
      <c r="H31" s="47"/>
      <c r="I31" s="158">
        <v>0.15</v>
      </c>
      <c r="J31" s="157">
        <f>ROUND(ROUND((SUM(BF78:BF220)),2)*I31,2)</f>
        <v>0</v>
      </c>
      <c r="K31" s="51"/>
    </row>
    <row r="32" spans="2:11" s="1" customFormat="1" ht="14.4" customHeight="1" hidden="1">
      <c r="B32" s="46"/>
      <c r="C32" s="47"/>
      <c r="D32" s="47"/>
      <c r="E32" s="55" t="s">
        <v>58</v>
      </c>
      <c r="F32" s="157">
        <f>ROUND(SUM(BG78:BG220),2)</f>
        <v>0</v>
      </c>
      <c r="G32" s="47"/>
      <c r="H32" s="47"/>
      <c r="I32" s="158">
        <v>0.21</v>
      </c>
      <c r="J32" s="157">
        <v>0</v>
      </c>
      <c r="K32" s="51"/>
    </row>
    <row r="33" spans="2:11" s="1" customFormat="1" ht="14.4" customHeight="1" hidden="1">
      <c r="B33" s="46"/>
      <c r="C33" s="47"/>
      <c r="D33" s="47"/>
      <c r="E33" s="55" t="s">
        <v>59</v>
      </c>
      <c r="F33" s="157">
        <f>ROUND(SUM(BH78:BH220),2)</f>
        <v>0</v>
      </c>
      <c r="G33" s="47"/>
      <c r="H33" s="47"/>
      <c r="I33" s="158">
        <v>0.15</v>
      </c>
      <c r="J33" s="157">
        <v>0</v>
      </c>
      <c r="K33" s="51"/>
    </row>
    <row r="34" spans="2:11" s="1" customFormat="1" ht="14.4" customHeight="1" hidden="1">
      <c r="B34" s="46"/>
      <c r="C34" s="47"/>
      <c r="D34" s="47"/>
      <c r="E34" s="55" t="s">
        <v>60</v>
      </c>
      <c r="F34" s="157">
        <f>ROUND(SUM(BI78:BI220),2)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61</v>
      </c>
      <c r="E36" s="98"/>
      <c r="F36" s="98"/>
      <c r="G36" s="161" t="s">
        <v>62</v>
      </c>
      <c r="H36" s="162" t="s">
        <v>63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29" t="s">
        <v>140</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39" t="s">
        <v>18</v>
      </c>
      <c r="D44" s="47"/>
      <c r="E44" s="47"/>
      <c r="F44" s="47"/>
      <c r="G44" s="47"/>
      <c r="H44" s="47"/>
      <c r="I44" s="144"/>
      <c r="J44" s="47"/>
      <c r="K44" s="51"/>
    </row>
    <row r="45" spans="2:11" s="1" customFormat="1" ht="16.5" customHeight="1">
      <c r="B45" s="46"/>
      <c r="C45" s="47"/>
      <c r="D45" s="47"/>
      <c r="E45" s="143" t="str">
        <f>E7</f>
        <v>II/106 Hradišťko, rekonstrukce silnice</v>
      </c>
      <c r="F45" s="39"/>
      <c r="G45" s="39"/>
      <c r="H45" s="39"/>
      <c r="I45" s="144"/>
      <c r="J45" s="47"/>
      <c r="K45" s="51"/>
    </row>
    <row r="46" spans="2:11" s="1" customFormat="1" ht="14.4" customHeight="1">
      <c r="B46" s="46"/>
      <c r="C46" s="39" t="s">
        <v>138</v>
      </c>
      <c r="D46" s="47"/>
      <c r="E46" s="47"/>
      <c r="F46" s="47"/>
      <c r="G46" s="47"/>
      <c r="H46" s="47"/>
      <c r="I46" s="144"/>
      <c r="J46" s="47"/>
      <c r="K46" s="51"/>
    </row>
    <row r="47" spans="2:11" s="1" customFormat="1" ht="17.25" customHeight="1">
      <c r="B47" s="46"/>
      <c r="C47" s="47"/>
      <c r="D47" s="47"/>
      <c r="E47" s="145" t="str">
        <f>E9</f>
        <v>SO 121 - Provizorní dopravní značení</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39" t="s">
        <v>26</v>
      </c>
      <c r="D49" s="47"/>
      <c r="E49" s="47"/>
      <c r="F49" s="34" t="str">
        <f>F12</f>
        <v>obec Hradištko</v>
      </c>
      <c r="G49" s="47"/>
      <c r="H49" s="47"/>
      <c r="I49" s="146" t="s">
        <v>28</v>
      </c>
      <c r="J49" s="147" t="str">
        <f>IF(J12="","",J12)</f>
        <v>15.8.2017</v>
      </c>
      <c r="K49" s="51"/>
    </row>
    <row r="50" spans="2:11" s="1" customFormat="1" ht="6.95" customHeight="1">
      <c r="B50" s="46"/>
      <c r="C50" s="47"/>
      <c r="D50" s="47"/>
      <c r="E50" s="47"/>
      <c r="F50" s="47"/>
      <c r="G50" s="47"/>
      <c r="H50" s="47"/>
      <c r="I50" s="144"/>
      <c r="J50" s="47"/>
      <c r="K50" s="51"/>
    </row>
    <row r="51" spans="2:11" s="1" customFormat="1" ht="13.5">
      <c r="B51" s="46"/>
      <c r="C51" s="39" t="s">
        <v>36</v>
      </c>
      <c r="D51" s="47"/>
      <c r="E51" s="47"/>
      <c r="F51" s="34" t="str">
        <f>E15</f>
        <v>Krajská správa a údržba silnic Středočeského kraje</v>
      </c>
      <c r="G51" s="47"/>
      <c r="H51" s="47"/>
      <c r="I51" s="146" t="s">
        <v>44</v>
      </c>
      <c r="J51" s="44" t="str">
        <f>E21</f>
        <v>METROPROJEKT Praha a.s.</v>
      </c>
      <c r="K51" s="51"/>
    </row>
    <row r="52" spans="2:11" s="1" customFormat="1" ht="14.4" customHeight="1">
      <c r="B52" s="46"/>
      <c r="C52" s="39" t="s">
        <v>42</v>
      </c>
      <c r="D52" s="47"/>
      <c r="E52" s="47"/>
      <c r="F52" s="34"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141</v>
      </c>
      <c r="D54" s="159"/>
      <c r="E54" s="159"/>
      <c r="F54" s="159"/>
      <c r="G54" s="159"/>
      <c r="H54" s="159"/>
      <c r="I54" s="173"/>
      <c r="J54" s="174" t="s">
        <v>142</v>
      </c>
      <c r="K54" s="175"/>
    </row>
    <row r="55" spans="2:11" s="1" customFormat="1" ht="10.3" customHeight="1">
      <c r="B55" s="46"/>
      <c r="C55" s="47"/>
      <c r="D55" s="47"/>
      <c r="E55" s="47"/>
      <c r="F55" s="47"/>
      <c r="G55" s="47"/>
      <c r="H55" s="47"/>
      <c r="I55" s="144"/>
      <c r="J55" s="47"/>
      <c r="K55" s="51"/>
    </row>
    <row r="56" spans="2:47" s="1" customFormat="1" ht="29.25" customHeight="1">
      <c r="B56" s="46"/>
      <c r="C56" s="176" t="s">
        <v>143</v>
      </c>
      <c r="D56" s="47"/>
      <c r="E56" s="47"/>
      <c r="F56" s="47"/>
      <c r="G56" s="47"/>
      <c r="H56" s="47"/>
      <c r="I56" s="144"/>
      <c r="J56" s="155">
        <f>J78</f>
        <v>0</v>
      </c>
      <c r="K56" s="51"/>
      <c r="AU56" s="23" t="s">
        <v>144</v>
      </c>
    </row>
    <row r="57" spans="2:11" s="7" customFormat="1" ht="24.95" customHeight="1">
      <c r="B57" s="177"/>
      <c r="C57" s="178"/>
      <c r="D57" s="179" t="s">
        <v>145</v>
      </c>
      <c r="E57" s="180"/>
      <c r="F57" s="180"/>
      <c r="G57" s="180"/>
      <c r="H57" s="180"/>
      <c r="I57" s="181"/>
      <c r="J57" s="182">
        <f>J79</f>
        <v>0</v>
      </c>
      <c r="K57" s="183"/>
    </row>
    <row r="58" spans="2:11" s="8" customFormat="1" ht="19.9" customHeight="1">
      <c r="B58" s="184"/>
      <c r="C58" s="185"/>
      <c r="D58" s="186" t="s">
        <v>270</v>
      </c>
      <c r="E58" s="187"/>
      <c r="F58" s="187"/>
      <c r="G58" s="187"/>
      <c r="H58" s="187"/>
      <c r="I58" s="188"/>
      <c r="J58" s="189">
        <f>J80</f>
        <v>0</v>
      </c>
      <c r="K58" s="190"/>
    </row>
    <row r="59" spans="2:11" s="1" customFormat="1" ht="21.8" customHeight="1">
      <c r="B59" s="46"/>
      <c r="C59" s="47"/>
      <c r="D59" s="47"/>
      <c r="E59" s="47"/>
      <c r="F59" s="47"/>
      <c r="G59" s="47"/>
      <c r="H59" s="47"/>
      <c r="I59" s="144"/>
      <c r="J59" s="47"/>
      <c r="K59" s="51"/>
    </row>
    <row r="60" spans="2:11" s="1" customFormat="1" ht="6.95" customHeight="1">
      <c r="B60" s="67"/>
      <c r="C60" s="68"/>
      <c r="D60" s="68"/>
      <c r="E60" s="68"/>
      <c r="F60" s="68"/>
      <c r="G60" s="68"/>
      <c r="H60" s="68"/>
      <c r="I60" s="166"/>
      <c r="J60" s="68"/>
      <c r="K60" s="69"/>
    </row>
    <row r="64" spans="2:12" s="1" customFormat="1" ht="6.95" customHeight="1">
      <c r="B64" s="70"/>
      <c r="C64" s="71"/>
      <c r="D64" s="71"/>
      <c r="E64" s="71"/>
      <c r="F64" s="71"/>
      <c r="G64" s="71"/>
      <c r="H64" s="71"/>
      <c r="I64" s="169"/>
      <c r="J64" s="71"/>
      <c r="K64" s="71"/>
      <c r="L64" s="72"/>
    </row>
    <row r="65" spans="2:12" s="1" customFormat="1" ht="36.95" customHeight="1">
      <c r="B65" s="46"/>
      <c r="C65" s="73" t="s">
        <v>150</v>
      </c>
      <c r="D65" s="74"/>
      <c r="E65" s="74"/>
      <c r="F65" s="74"/>
      <c r="G65" s="74"/>
      <c r="H65" s="74"/>
      <c r="I65" s="191"/>
      <c r="J65" s="74"/>
      <c r="K65" s="74"/>
      <c r="L65" s="72"/>
    </row>
    <row r="66" spans="2:12" s="1" customFormat="1" ht="6.95" customHeight="1">
      <c r="B66" s="46"/>
      <c r="C66" s="74"/>
      <c r="D66" s="74"/>
      <c r="E66" s="74"/>
      <c r="F66" s="74"/>
      <c r="G66" s="74"/>
      <c r="H66" s="74"/>
      <c r="I66" s="191"/>
      <c r="J66" s="74"/>
      <c r="K66" s="74"/>
      <c r="L66" s="72"/>
    </row>
    <row r="67" spans="2:12" s="1" customFormat="1" ht="14.4" customHeight="1">
      <c r="B67" s="46"/>
      <c r="C67" s="76" t="s">
        <v>18</v>
      </c>
      <c r="D67" s="74"/>
      <c r="E67" s="74"/>
      <c r="F67" s="74"/>
      <c r="G67" s="74"/>
      <c r="H67" s="74"/>
      <c r="I67" s="191"/>
      <c r="J67" s="74"/>
      <c r="K67" s="74"/>
      <c r="L67" s="72"/>
    </row>
    <row r="68" spans="2:12" s="1" customFormat="1" ht="16.5" customHeight="1">
      <c r="B68" s="46"/>
      <c r="C68" s="74"/>
      <c r="D68" s="74"/>
      <c r="E68" s="192" t="str">
        <f>E7</f>
        <v>II/106 Hradišťko, rekonstrukce silnice</v>
      </c>
      <c r="F68" s="76"/>
      <c r="G68" s="76"/>
      <c r="H68" s="76"/>
      <c r="I68" s="191"/>
      <c r="J68" s="74"/>
      <c r="K68" s="74"/>
      <c r="L68" s="72"/>
    </row>
    <row r="69" spans="2:12" s="1" customFormat="1" ht="14.4" customHeight="1">
      <c r="B69" s="46"/>
      <c r="C69" s="76" t="s">
        <v>138</v>
      </c>
      <c r="D69" s="74"/>
      <c r="E69" s="74"/>
      <c r="F69" s="74"/>
      <c r="G69" s="74"/>
      <c r="H69" s="74"/>
      <c r="I69" s="191"/>
      <c r="J69" s="74"/>
      <c r="K69" s="74"/>
      <c r="L69" s="72"/>
    </row>
    <row r="70" spans="2:12" s="1" customFormat="1" ht="17.25" customHeight="1">
      <c r="B70" s="46"/>
      <c r="C70" s="74"/>
      <c r="D70" s="74"/>
      <c r="E70" s="82" t="str">
        <f>E9</f>
        <v>SO 121 - Provizorní dopravní značení</v>
      </c>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8" customHeight="1">
      <c r="B72" s="46"/>
      <c r="C72" s="76" t="s">
        <v>26</v>
      </c>
      <c r="D72" s="74"/>
      <c r="E72" s="74"/>
      <c r="F72" s="193" t="str">
        <f>F12</f>
        <v>obec Hradištko</v>
      </c>
      <c r="G72" s="74"/>
      <c r="H72" s="74"/>
      <c r="I72" s="194" t="s">
        <v>28</v>
      </c>
      <c r="J72" s="85" t="str">
        <f>IF(J12="","",J12)</f>
        <v>15.8.2017</v>
      </c>
      <c r="K72" s="74"/>
      <c r="L72" s="72"/>
    </row>
    <row r="73" spans="2:12" s="1" customFormat="1" ht="6.95" customHeight="1">
      <c r="B73" s="46"/>
      <c r="C73" s="74"/>
      <c r="D73" s="74"/>
      <c r="E73" s="74"/>
      <c r="F73" s="74"/>
      <c r="G73" s="74"/>
      <c r="H73" s="74"/>
      <c r="I73" s="191"/>
      <c r="J73" s="74"/>
      <c r="K73" s="74"/>
      <c r="L73" s="72"/>
    </row>
    <row r="74" spans="2:12" s="1" customFormat="1" ht="13.5">
      <c r="B74" s="46"/>
      <c r="C74" s="76" t="s">
        <v>36</v>
      </c>
      <c r="D74" s="74"/>
      <c r="E74" s="74"/>
      <c r="F74" s="193" t="str">
        <f>E15</f>
        <v>Krajská správa a údržba silnic Středočeského kraje</v>
      </c>
      <c r="G74" s="74"/>
      <c r="H74" s="74"/>
      <c r="I74" s="194" t="s">
        <v>44</v>
      </c>
      <c r="J74" s="193" t="str">
        <f>E21</f>
        <v>METROPROJEKT Praha a.s.</v>
      </c>
      <c r="K74" s="74"/>
      <c r="L74" s="72"/>
    </row>
    <row r="75" spans="2:12" s="1" customFormat="1" ht="14.4" customHeight="1">
      <c r="B75" s="46"/>
      <c r="C75" s="76" t="s">
        <v>42</v>
      </c>
      <c r="D75" s="74"/>
      <c r="E75" s="74"/>
      <c r="F75" s="193" t="str">
        <f>IF(E18="","",E18)</f>
        <v/>
      </c>
      <c r="G75" s="74"/>
      <c r="H75" s="74"/>
      <c r="I75" s="191"/>
      <c r="J75" s="74"/>
      <c r="K75" s="74"/>
      <c r="L75" s="72"/>
    </row>
    <row r="76" spans="2:12" s="1" customFormat="1" ht="10.3" customHeight="1">
      <c r="B76" s="46"/>
      <c r="C76" s="74"/>
      <c r="D76" s="74"/>
      <c r="E76" s="74"/>
      <c r="F76" s="74"/>
      <c r="G76" s="74"/>
      <c r="H76" s="74"/>
      <c r="I76" s="191"/>
      <c r="J76" s="74"/>
      <c r="K76" s="74"/>
      <c r="L76" s="72"/>
    </row>
    <row r="77" spans="2:20" s="9" customFormat="1" ht="29.25" customHeight="1">
      <c r="B77" s="195"/>
      <c r="C77" s="196" t="s">
        <v>151</v>
      </c>
      <c r="D77" s="197" t="s">
        <v>70</v>
      </c>
      <c r="E77" s="197" t="s">
        <v>66</v>
      </c>
      <c r="F77" s="197" t="s">
        <v>152</v>
      </c>
      <c r="G77" s="197" t="s">
        <v>153</v>
      </c>
      <c r="H77" s="197" t="s">
        <v>154</v>
      </c>
      <c r="I77" s="198" t="s">
        <v>155</v>
      </c>
      <c r="J77" s="197" t="s">
        <v>142</v>
      </c>
      <c r="K77" s="199" t="s">
        <v>156</v>
      </c>
      <c r="L77" s="200"/>
      <c r="M77" s="102" t="s">
        <v>157</v>
      </c>
      <c r="N77" s="103" t="s">
        <v>55</v>
      </c>
      <c r="O77" s="103" t="s">
        <v>158</v>
      </c>
      <c r="P77" s="103" t="s">
        <v>159</v>
      </c>
      <c r="Q77" s="103" t="s">
        <v>160</v>
      </c>
      <c r="R77" s="103" t="s">
        <v>161</v>
      </c>
      <c r="S77" s="103" t="s">
        <v>162</v>
      </c>
      <c r="T77" s="104" t="s">
        <v>163</v>
      </c>
    </row>
    <row r="78" spans="2:63" s="1" customFormat="1" ht="29.25" customHeight="1">
      <c r="B78" s="46"/>
      <c r="C78" s="108" t="s">
        <v>143</v>
      </c>
      <c r="D78" s="74"/>
      <c r="E78" s="74"/>
      <c r="F78" s="74"/>
      <c r="G78" s="74"/>
      <c r="H78" s="74"/>
      <c r="I78" s="191"/>
      <c r="J78" s="201">
        <f>BK78</f>
        <v>0</v>
      </c>
      <c r="K78" s="74"/>
      <c r="L78" s="72"/>
      <c r="M78" s="105"/>
      <c r="N78" s="106"/>
      <c r="O78" s="106"/>
      <c r="P78" s="202">
        <f>P79</f>
        <v>0</v>
      </c>
      <c r="Q78" s="106"/>
      <c r="R78" s="202">
        <f>R79</f>
        <v>0</v>
      </c>
      <c r="S78" s="106"/>
      <c r="T78" s="203">
        <f>T79</f>
        <v>0</v>
      </c>
      <c r="AT78" s="23" t="s">
        <v>85</v>
      </c>
      <c r="AU78" s="23" t="s">
        <v>144</v>
      </c>
      <c r="BK78" s="204">
        <f>BK79</f>
        <v>0</v>
      </c>
    </row>
    <row r="79" spans="2:63" s="10" customFormat="1" ht="37.4" customHeight="1">
      <c r="B79" s="205"/>
      <c r="C79" s="206"/>
      <c r="D79" s="207" t="s">
        <v>85</v>
      </c>
      <c r="E79" s="208" t="s">
        <v>164</v>
      </c>
      <c r="F79" s="208" t="s">
        <v>165</v>
      </c>
      <c r="G79" s="206"/>
      <c r="H79" s="206"/>
      <c r="I79" s="209"/>
      <c r="J79" s="210">
        <f>BK79</f>
        <v>0</v>
      </c>
      <c r="K79" s="206"/>
      <c r="L79" s="211"/>
      <c r="M79" s="212"/>
      <c r="N79" s="213"/>
      <c r="O79" s="213"/>
      <c r="P79" s="214">
        <f>P80</f>
        <v>0</v>
      </c>
      <c r="Q79" s="213"/>
      <c r="R79" s="214">
        <f>R80</f>
        <v>0</v>
      </c>
      <c r="S79" s="213"/>
      <c r="T79" s="215">
        <f>T80</f>
        <v>0</v>
      </c>
      <c r="AR79" s="216" t="s">
        <v>25</v>
      </c>
      <c r="AT79" s="217" t="s">
        <v>85</v>
      </c>
      <c r="AU79" s="217" t="s">
        <v>86</v>
      </c>
      <c r="AY79" s="216" t="s">
        <v>166</v>
      </c>
      <c r="BK79" s="218">
        <f>BK80</f>
        <v>0</v>
      </c>
    </row>
    <row r="80" spans="2:63" s="10" customFormat="1" ht="19.9" customHeight="1">
      <c r="B80" s="205"/>
      <c r="C80" s="206"/>
      <c r="D80" s="207" t="s">
        <v>85</v>
      </c>
      <c r="E80" s="219" t="s">
        <v>223</v>
      </c>
      <c r="F80" s="219" t="s">
        <v>503</v>
      </c>
      <c r="G80" s="206"/>
      <c r="H80" s="206"/>
      <c r="I80" s="209"/>
      <c r="J80" s="220">
        <f>BK80</f>
        <v>0</v>
      </c>
      <c r="K80" s="206"/>
      <c r="L80" s="211"/>
      <c r="M80" s="212"/>
      <c r="N80" s="213"/>
      <c r="O80" s="213"/>
      <c r="P80" s="214">
        <f>SUM(P81:P220)</f>
        <v>0</v>
      </c>
      <c r="Q80" s="213"/>
      <c r="R80" s="214">
        <f>SUM(R81:R220)</f>
        <v>0</v>
      </c>
      <c r="S80" s="213"/>
      <c r="T80" s="215">
        <f>SUM(T81:T220)</f>
        <v>0</v>
      </c>
      <c r="AR80" s="216" t="s">
        <v>25</v>
      </c>
      <c r="AT80" s="217" t="s">
        <v>85</v>
      </c>
      <c r="AU80" s="217" t="s">
        <v>25</v>
      </c>
      <c r="AY80" s="216" t="s">
        <v>166</v>
      </c>
      <c r="BK80" s="218">
        <f>SUM(BK81:BK220)</f>
        <v>0</v>
      </c>
    </row>
    <row r="81" spans="2:65" s="1" customFormat="1" ht="25.5" customHeight="1">
      <c r="B81" s="46"/>
      <c r="C81" s="221" t="s">
        <v>25</v>
      </c>
      <c r="D81" s="221" t="s">
        <v>168</v>
      </c>
      <c r="E81" s="222" t="s">
        <v>850</v>
      </c>
      <c r="F81" s="223" t="s">
        <v>851</v>
      </c>
      <c r="G81" s="224" t="s">
        <v>242</v>
      </c>
      <c r="H81" s="225">
        <v>61</v>
      </c>
      <c r="I81" s="226"/>
      <c r="J81" s="227">
        <f>ROUND(I81*H81,2)</f>
        <v>0</v>
      </c>
      <c r="K81" s="223" t="s">
        <v>172</v>
      </c>
      <c r="L81" s="72"/>
      <c r="M81" s="228" t="s">
        <v>84</v>
      </c>
      <c r="N81" s="229" t="s">
        <v>56</v>
      </c>
      <c r="O81" s="47"/>
      <c r="P81" s="230">
        <f>O81*H81</f>
        <v>0</v>
      </c>
      <c r="Q81" s="230">
        <v>0</v>
      </c>
      <c r="R81" s="230">
        <f>Q81*H81</f>
        <v>0</v>
      </c>
      <c r="S81" s="230">
        <v>0</v>
      </c>
      <c r="T81" s="231">
        <f>S81*H81</f>
        <v>0</v>
      </c>
      <c r="AR81" s="23" t="s">
        <v>173</v>
      </c>
      <c r="AT81" s="23" t="s">
        <v>168</v>
      </c>
      <c r="AU81" s="23" t="s">
        <v>95</v>
      </c>
      <c r="AY81" s="23" t="s">
        <v>166</v>
      </c>
      <c r="BE81" s="232">
        <f>IF(N81="základní",J81,0)</f>
        <v>0</v>
      </c>
      <c r="BF81" s="232">
        <f>IF(N81="snížená",J81,0)</f>
        <v>0</v>
      </c>
      <c r="BG81" s="232">
        <f>IF(N81="zákl. přenesená",J81,0)</f>
        <v>0</v>
      </c>
      <c r="BH81" s="232">
        <f>IF(N81="sníž. přenesená",J81,0)</f>
        <v>0</v>
      </c>
      <c r="BI81" s="232">
        <f>IF(N81="nulová",J81,0)</f>
        <v>0</v>
      </c>
      <c r="BJ81" s="23" t="s">
        <v>25</v>
      </c>
      <c r="BK81" s="232">
        <f>ROUND(I81*H81,2)</f>
        <v>0</v>
      </c>
      <c r="BL81" s="23" t="s">
        <v>173</v>
      </c>
      <c r="BM81" s="23" t="s">
        <v>852</v>
      </c>
    </row>
    <row r="82" spans="2:47" s="1" customFormat="1" ht="13.5">
      <c r="B82" s="46"/>
      <c r="C82" s="74"/>
      <c r="D82" s="233" t="s">
        <v>175</v>
      </c>
      <c r="E82" s="74"/>
      <c r="F82" s="234" t="s">
        <v>853</v>
      </c>
      <c r="G82" s="74"/>
      <c r="H82" s="74"/>
      <c r="I82" s="191"/>
      <c r="J82" s="74"/>
      <c r="K82" s="74"/>
      <c r="L82" s="72"/>
      <c r="M82" s="235"/>
      <c r="N82" s="47"/>
      <c r="O82" s="47"/>
      <c r="P82" s="47"/>
      <c r="Q82" s="47"/>
      <c r="R82" s="47"/>
      <c r="S82" s="47"/>
      <c r="T82" s="95"/>
      <c r="AT82" s="23" t="s">
        <v>175</v>
      </c>
      <c r="AU82" s="23" t="s">
        <v>95</v>
      </c>
    </row>
    <row r="83" spans="2:51" s="12" customFormat="1" ht="13.5">
      <c r="B83" s="261"/>
      <c r="C83" s="262"/>
      <c r="D83" s="233" t="s">
        <v>177</v>
      </c>
      <c r="E83" s="263" t="s">
        <v>84</v>
      </c>
      <c r="F83" s="264" t="s">
        <v>854</v>
      </c>
      <c r="G83" s="262"/>
      <c r="H83" s="263" t="s">
        <v>84</v>
      </c>
      <c r="I83" s="265"/>
      <c r="J83" s="262"/>
      <c r="K83" s="262"/>
      <c r="L83" s="266"/>
      <c r="M83" s="267"/>
      <c r="N83" s="268"/>
      <c r="O83" s="268"/>
      <c r="P83" s="268"/>
      <c r="Q83" s="268"/>
      <c r="R83" s="268"/>
      <c r="S83" s="268"/>
      <c r="T83" s="269"/>
      <c r="AT83" s="270" t="s">
        <v>177</v>
      </c>
      <c r="AU83" s="270" t="s">
        <v>95</v>
      </c>
      <c r="AV83" s="12" t="s">
        <v>25</v>
      </c>
      <c r="AW83" s="12" t="s">
        <v>48</v>
      </c>
      <c r="AX83" s="12" t="s">
        <v>86</v>
      </c>
      <c r="AY83" s="270" t="s">
        <v>166</v>
      </c>
    </row>
    <row r="84" spans="2:51" s="12" customFormat="1" ht="13.5">
      <c r="B84" s="261"/>
      <c r="C84" s="262"/>
      <c r="D84" s="233" t="s">
        <v>177</v>
      </c>
      <c r="E84" s="263" t="s">
        <v>84</v>
      </c>
      <c r="F84" s="264" t="s">
        <v>855</v>
      </c>
      <c r="G84" s="262"/>
      <c r="H84" s="263" t="s">
        <v>84</v>
      </c>
      <c r="I84" s="265"/>
      <c r="J84" s="262"/>
      <c r="K84" s="262"/>
      <c r="L84" s="266"/>
      <c r="M84" s="267"/>
      <c r="N84" s="268"/>
      <c r="O84" s="268"/>
      <c r="P84" s="268"/>
      <c r="Q84" s="268"/>
      <c r="R84" s="268"/>
      <c r="S84" s="268"/>
      <c r="T84" s="269"/>
      <c r="AT84" s="270" t="s">
        <v>177</v>
      </c>
      <c r="AU84" s="270" t="s">
        <v>95</v>
      </c>
      <c r="AV84" s="12" t="s">
        <v>25</v>
      </c>
      <c r="AW84" s="12" t="s">
        <v>48</v>
      </c>
      <c r="AX84" s="12" t="s">
        <v>86</v>
      </c>
      <c r="AY84" s="270" t="s">
        <v>166</v>
      </c>
    </row>
    <row r="85" spans="2:51" s="11" customFormat="1" ht="13.5">
      <c r="B85" s="236"/>
      <c r="C85" s="237"/>
      <c r="D85" s="233" t="s">
        <v>177</v>
      </c>
      <c r="E85" s="238" t="s">
        <v>84</v>
      </c>
      <c r="F85" s="239" t="s">
        <v>856</v>
      </c>
      <c r="G85" s="237"/>
      <c r="H85" s="240">
        <v>15</v>
      </c>
      <c r="I85" s="241"/>
      <c r="J85" s="237"/>
      <c r="K85" s="237"/>
      <c r="L85" s="242"/>
      <c r="M85" s="243"/>
      <c r="N85" s="244"/>
      <c r="O85" s="244"/>
      <c r="P85" s="244"/>
      <c r="Q85" s="244"/>
      <c r="R85" s="244"/>
      <c r="S85" s="244"/>
      <c r="T85" s="245"/>
      <c r="AT85" s="246" t="s">
        <v>177</v>
      </c>
      <c r="AU85" s="246" t="s">
        <v>95</v>
      </c>
      <c r="AV85" s="11" t="s">
        <v>95</v>
      </c>
      <c r="AW85" s="11" t="s">
        <v>48</v>
      </c>
      <c r="AX85" s="11" t="s">
        <v>86</v>
      </c>
      <c r="AY85" s="246" t="s">
        <v>166</v>
      </c>
    </row>
    <row r="86" spans="2:51" s="12" customFormat="1" ht="13.5">
      <c r="B86" s="261"/>
      <c r="C86" s="262"/>
      <c r="D86" s="233" t="s">
        <v>177</v>
      </c>
      <c r="E86" s="263" t="s">
        <v>84</v>
      </c>
      <c r="F86" s="264" t="s">
        <v>857</v>
      </c>
      <c r="G86" s="262"/>
      <c r="H86" s="263" t="s">
        <v>84</v>
      </c>
      <c r="I86" s="265"/>
      <c r="J86" s="262"/>
      <c r="K86" s="262"/>
      <c r="L86" s="266"/>
      <c r="M86" s="267"/>
      <c r="N86" s="268"/>
      <c r="O86" s="268"/>
      <c r="P86" s="268"/>
      <c r="Q86" s="268"/>
      <c r="R86" s="268"/>
      <c r="S86" s="268"/>
      <c r="T86" s="269"/>
      <c r="AT86" s="270" t="s">
        <v>177</v>
      </c>
      <c r="AU86" s="270" t="s">
        <v>95</v>
      </c>
      <c r="AV86" s="12" t="s">
        <v>25</v>
      </c>
      <c r="AW86" s="12" t="s">
        <v>48</v>
      </c>
      <c r="AX86" s="12" t="s">
        <v>86</v>
      </c>
      <c r="AY86" s="270" t="s">
        <v>166</v>
      </c>
    </row>
    <row r="87" spans="2:51" s="11" customFormat="1" ht="13.5">
      <c r="B87" s="236"/>
      <c r="C87" s="237"/>
      <c r="D87" s="233" t="s">
        <v>177</v>
      </c>
      <c r="E87" s="238" t="s">
        <v>84</v>
      </c>
      <c r="F87" s="239" t="s">
        <v>858</v>
      </c>
      <c r="G87" s="237"/>
      <c r="H87" s="240">
        <v>12</v>
      </c>
      <c r="I87" s="241"/>
      <c r="J87" s="237"/>
      <c r="K87" s="237"/>
      <c r="L87" s="242"/>
      <c r="M87" s="243"/>
      <c r="N87" s="244"/>
      <c r="O87" s="244"/>
      <c r="P87" s="244"/>
      <c r="Q87" s="244"/>
      <c r="R87" s="244"/>
      <c r="S87" s="244"/>
      <c r="T87" s="245"/>
      <c r="AT87" s="246" t="s">
        <v>177</v>
      </c>
      <c r="AU87" s="246" t="s">
        <v>95</v>
      </c>
      <c r="AV87" s="11" t="s">
        <v>95</v>
      </c>
      <c r="AW87" s="11" t="s">
        <v>48</v>
      </c>
      <c r="AX87" s="11" t="s">
        <v>86</v>
      </c>
      <c r="AY87" s="246" t="s">
        <v>166</v>
      </c>
    </row>
    <row r="88" spans="2:51" s="12" customFormat="1" ht="13.5">
      <c r="B88" s="261"/>
      <c r="C88" s="262"/>
      <c r="D88" s="233" t="s">
        <v>177</v>
      </c>
      <c r="E88" s="263" t="s">
        <v>84</v>
      </c>
      <c r="F88" s="264" t="s">
        <v>859</v>
      </c>
      <c r="G88" s="262"/>
      <c r="H88" s="263" t="s">
        <v>84</v>
      </c>
      <c r="I88" s="265"/>
      <c r="J88" s="262"/>
      <c r="K88" s="262"/>
      <c r="L88" s="266"/>
      <c r="M88" s="267"/>
      <c r="N88" s="268"/>
      <c r="O88" s="268"/>
      <c r="P88" s="268"/>
      <c r="Q88" s="268"/>
      <c r="R88" s="268"/>
      <c r="S88" s="268"/>
      <c r="T88" s="269"/>
      <c r="AT88" s="270" t="s">
        <v>177</v>
      </c>
      <c r="AU88" s="270" t="s">
        <v>95</v>
      </c>
      <c r="AV88" s="12" t="s">
        <v>25</v>
      </c>
      <c r="AW88" s="12" t="s">
        <v>48</v>
      </c>
      <c r="AX88" s="12" t="s">
        <v>86</v>
      </c>
      <c r="AY88" s="270" t="s">
        <v>166</v>
      </c>
    </row>
    <row r="89" spans="2:51" s="11" customFormat="1" ht="13.5">
      <c r="B89" s="236"/>
      <c r="C89" s="237"/>
      <c r="D89" s="233" t="s">
        <v>177</v>
      </c>
      <c r="E89" s="238" t="s">
        <v>84</v>
      </c>
      <c r="F89" s="239" t="s">
        <v>860</v>
      </c>
      <c r="G89" s="237"/>
      <c r="H89" s="240">
        <v>11</v>
      </c>
      <c r="I89" s="241"/>
      <c r="J89" s="237"/>
      <c r="K89" s="237"/>
      <c r="L89" s="242"/>
      <c r="M89" s="243"/>
      <c r="N89" s="244"/>
      <c r="O89" s="244"/>
      <c r="P89" s="244"/>
      <c r="Q89" s="244"/>
      <c r="R89" s="244"/>
      <c r="S89" s="244"/>
      <c r="T89" s="245"/>
      <c r="AT89" s="246" t="s">
        <v>177</v>
      </c>
      <c r="AU89" s="246" t="s">
        <v>95</v>
      </c>
      <c r="AV89" s="11" t="s">
        <v>95</v>
      </c>
      <c r="AW89" s="11" t="s">
        <v>48</v>
      </c>
      <c r="AX89" s="11" t="s">
        <v>86</v>
      </c>
      <c r="AY89" s="246" t="s">
        <v>166</v>
      </c>
    </row>
    <row r="90" spans="2:51" s="12" customFormat="1" ht="13.5">
      <c r="B90" s="261"/>
      <c r="C90" s="262"/>
      <c r="D90" s="233" t="s">
        <v>177</v>
      </c>
      <c r="E90" s="263" t="s">
        <v>84</v>
      </c>
      <c r="F90" s="264" t="s">
        <v>861</v>
      </c>
      <c r="G90" s="262"/>
      <c r="H90" s="263" t="s">
        <v>84</v>
      </c>
      <c r="I90" s="265"/>
      <c r="J90" s="262"/>
      <c r="K90" s="262"/>
      <c r="L90" s="266"/>
      <c r="M90" s="267"/>
      <c r="N90" s="268"/>
      <c r="O90" s="268"/>
      <c r="P90" s="268"/>
      <c r="Q90" s="268"/>
      <c r="R90" s="268"/>
      <c r="S90" s="268"/>
      <c r="T90" s="269"/>
      <c r="AT90" s="270" t="s">
        <v>177</v>
      </c>
      <c r="AU90" s="270" t="s">
        <v>95</v>
      </c>
      <c r="AV90" s="12" t="s">
        <v>25</v>
      </c>
      <c r="AW90" s="12" t="s">
        <v>48</v>
      </c>
      <c r="AX90" s="12" t="s">
        <v>86</v>
      </c>
      <c r="AY90" s="270" t="s">
        <v>166</v>
      </c>
    </row>
    <row r="91" spans="2:51" s="11" customFormat="1" ht="13.5">
      <c r="B91" s="236"/>
      <c r="C91" s="237"/>
      <c r="D91" s="233" t="s">
        <v>177</v>
      </c>
      <c r="E91" s="238" t="s">
        <v>84</v>
      </c>
      <c r="F91" s="239" t="s">
        <v>862</v>
      </c>
      <c r="G91" s="237"/>
      <c r="H91" s="240">
        <v>8</v>
      </c>
      <c r="I91" s="241"/>
      <c r="J91" s="237"/>
      <c r="K91" s="237"/>
      <c r="L91" s="242"/>
      <c r="M91" s="243"/>
      <c r="N91" s="244"/>
      <c r="O91" s="244"/>
      <c r="P91" s="244"/>
      <c r="Q91" s="244"/>
      <c r="R91" s="244"/>
      <c r="S91" s="244"/>
      <c r="T91" s="245"/>
      <c r="AT91" s="246" t="s">
        <v>177</v>
      </c>
      <c r="AU91" s="246" t="s">
        <v>95</v>
      </c>
      <c r="AV91" s="11" t="s">
        <v>95</v>
      </c>
      <c r="AW91" s="11" t="s">
        <v>48</v>
      </c>
      <c r="AX91" s="11" t="s">
        <v>86</v>
      </c>
      <c r="AY91" s="246" t="s">
        <v>166</v>
      </c>
    </row>
    <row r="92" spans="2:51" s="12" customFormat="1" ht="13.5">
      <c r="B92" s="261"/>
      <c r="C92" s="262"/>
      <c r="D92" s="233" t="s">
        <v>177</v>
      </c>
      <c r="E92" s="263" t="s">
        <v>84</v>
      </c>
      <c r="F92" s="264" t="s">
        <v>863</v>
      </c>
      <c r="G92" s="262"/>
      <c r="H92" s="263" t="s">
        <v>84</v>
      </c>
      <c r="I92" s="265"/>
      <c r="J92" s="262"/>
      <c r="K92" s="262"/>
      <c r="L92" s="266"/>
      <c r="M92" s="267"/>
      <c r="N92" s="268"/>
      <c r="O92" s="268"/>
      <c r="P92" s="268"/>
      <c r="Q92" s="268"/>
      <c r="R92" s="268"/>
      <c r="S92" s="268"/>
      <c r="T92" s="269"/>
      <c r="AT92" s="270" t="s">
        <v>177</v>
      </c>
      <c r="AU92" s="270" t="s">
        <v>95</v>
      </c>
      <c r="AV92" s="12" t="s">
        <v>25</v>
      </c>
      <c r="AW92" s="12" t="s">
        <v>48</v>
      </c>
      <c r="AX92" s="12" t="s">
        <v>86</v>
      </c>
      <c r="AY92" s="270" t="s">
        <v>166</v>
      </c>
    </row>
    <row r="93" spans="2:51" s="11" customFormat="1" ht="13.5">
      <c r="B93" s="236"/>
      <c r="C93" s="237"/>
      <c r="D93" s="233" t="s">
        <v>177</v>
      </c>
      <c r="E93" s="238" t="s">
        <v>84</v>
      </c>
      <c r="F93" s="239" t="s">
        <v>862</v>
      </c>
      <c r="G93" s="237"/>
      <c r="H93" s="240">
        <v>8</v>
      </c>
      <c r="I93" s="241"/>
      <c r="J93" s="237"/>
      <c r="K93" s="237"/>
      <c r="L93" s="242"/>
      <c r="M93" s="243"/>
      <c r="N93" s="244"/>
      <c r="O93" s="244"/>
      <c r="P93" s="244"/>
      <c r="Q93" s="244"/>
      <c r="R93" s="244"/>
      <c r="S93" s="244"/>
      <c r="T93" s="245"/>
      <c r="AT93" s="246" t="s">
        <v>177</v>
      </c>
      <c r="AU93" s="246" t="s">
        <v>95</v>
      </c>
      <c r="AV93" s="11" t="s">
        <v>95</v>
      </c>
      <c r="AW93" s="11" t="s">
        <v>48</v>
      </c>
      <c r="AX93" s="11" t="s">
        <v>86</v>
      </c>
      <c r="AY93" s="246" t="s">
        <v>166</v>
      </c>
    </row>
    <row r="94" spans="2:51" s="12" customFormat="1" ht="13.5">
      <c r="B94" s="261"/>
      <c r="C94" s="262"/>
      <c r="D94" s="233" t="s">
        <v>177</v>
      </c>
      <c r="E94" s="263" t="s">
        <v>84</v>
      </c>
      <c r="F94" s="264" t="s">
        <v>864</v>
      </c>
      <c r="G94" s="262"/>
      <c r="H94" s="263" t="s">
        <v>84</v>
      </c>
      <c r="I94" s="265"/>
      <c r="J94" s="262"/>
      <c r="K94" s="262"/>
      <c r="L94" s="266"/>
      <c r="M94" s="267"/>
      <c r="N94" s="268"/>
      <c r="O94" s="268"/>
      <c r="P94" s="268"/>
      <c r="Q94" s="268"/>
      <c r="R94" s="268"/>
      <c r="S94" s="268"/>
      <c r="T94" s="269"/>
      <c r="AT94" s="270" t="s">
        <v>177</v>
      </c>
      <c r="AU94" s="270" t="s">
        <v>95</v>
      </c>
      <c r="AV94" s="12" t="s">
        <v>25</v>
      </c>
      <c r="AW94" s="12" t="s">
        <v>48</v>
      </c>
      <c r="AX94" s="12" t="s">
        <v>86</v>
      </c>
      <c r="AY94" s="270" t="s">
        <v>166</v>
      </c>
    </row>
    <row r="95" spans="2:51" s="11" customFormat="1" ht="13.5">
      <c r="B95" s="236"/>
      <c r="C95" s="237"/>
      <c r="D95" s="233" t="s">
        <v>177</v>
      </c>
      <c r="E95" s="238" t="s">
        <v>84</v>
      </c>
      <c r="F95" s="239" t="s">
        <v>865</v>
      </c>
      <c r="G95" s="237"/>
      <c r="H95" s="240">
        <v>1</v>
      </c>
      <c r="I95" s="241"/>
      <c r="J95" s="237"/>
      <c r="K95" s="237"/>
      <c r="L95" s="242"/>
      <c r="M95" s="243"/>
      <c r="N95" s="244"/>
      <c r="O95" s="244"/>
      <c r="P95" s="244"/>
      <c r="Q95" s="244"/>
      <c r="R95" s="244"/>
      <c r="S95" s="244"/>
      <c r="T95" s="245"/>
      <c r="AT95" s="246" t="s">
        <v>177</v>
      </c>
      <c r="AU95" s="246" t="s">
        <v>95</v>
      </c>
      <c r="AV95" s="11" t="s">
        <v>95</v>
      </c>
      <c r="AW95" s="11" t="s">
        <v>48</v>
      </c>
      <c r="AX95" s="11" t="s">
        <v>86</v>
      </c>
      <c r="AY95" s="246" t="s">
        <v>166</v>
      </c>
    </row>
    <row r="96" spans="2:51" s="11" customFormat="1" ht="13.5">
      <c r="B96" s="236"/>
      <c r="C96" s="237"/>
      <c r="D96" s="233" t="s">
        <v>177</v>
      </c>
      <c r="E96" s="238" t="s">
        <v>84</v>
      </c>
      <c r="F96" s="239" t="s">
        <v>866</v>
      </c>
      <c r="G96" s="237"/>
      <c r="H96" s="240">
        <v>6</v>
      </c>
      <c r="I96" s="241"/>
      <c r="J96" s="237"/>
      <c r="K96" s="237"/>
      <c r="L96" s="242"/>
      <c r="M96" s="243"/>
      <c r="N96" s="244"/>
      <c r="O96" s="244"/>
      <c r="P96" s="244"/>
      <c r="Q96" s="244"/>
      <c r="R96" s="244"/>
      <c r="S96" s="244"/>
      <c r="T96" s="245"/>
      <c r="AT96" s="246" t="s">
        <v>177</v>
      </c>
      <c r="AU96" s="246" t="s">
        <v>95</v>
      </c>
      <c r="AV96" s="11" t="s">
        <v>95</v>
      </c>
      <c r="AW96" s="11" t="s">
        <v>48</v>
      </c>
      <c r="AX96" s="11" t="s">
        <v>86</v>
      </c>
      <c r="AY96" s="246" t="s">
        <v>166</v>
      </c>
    </row>
    <row r="97" spans="2:51" s="13" customFormat="1" ht="13.5">
      <c r="B97" s="271"/>
      <c r="C97" s="272"/>
      <c r="D97" s="233" t="s">
        <v>177</v>
      </c>
      <c r="E97" s="273" t="s">
        <v>84</v>
      </c>
      <c r="F97" s="274" t="s">
        <v>299</v>
      </c>
      <c r="G97" s="272"/>
      <c r="H97" s="275">
        <v>61</v>
      </c>
      <c r="I97" s="276"/>
      <c r="J97" s="272"/>
      <c r="K97" s="272"/>
      <c r="L97" s="277"/>
      <c r="M97" s="278"/>
      <c r="N97" s="279"/>
      <c r="O97" s="279"/>
      <c r="P97" s="279"/>
      <c r="Q97" s="279"/>
      <c r="R97" s="279"/>
      <c r="S97" s="279"/>
      <c r="T97" s="280"/>
      <c r="AT97" s="281" t="s">
        <v>177</v>
      </c>
      <c r="AU97" s="281" t="s">
        <v>95</v>
      </c>
      <c r="AV97" s="13" t="s">
        <v>173</v>
      </c>
      <c r="AW97" s="13" t="s">
        <v>48</v>
      </c>
      <c r="AX97" s="13" t="s">
        <v>25</v>
      </c>
      <c r="AY97" s="281" t="s">
        <v>166</v>
      </c>
    </row>
    <row r="98" spans="2:65" s="1" customFormat="1" ht="25.5" customHeight="1">
      <c r="B98" s="46"/>
      <c r="C98" s="221" t="s">
        <v>95</v>
      </c>
      <c r="D98" s="221" t="s">
        <v>168</v>
      </c>
      <c r="E98" s="222" t="s">
        <v>867</v>
      </c>
      <c r="F98" s="223" t="s">
        <v>868</v>
      </c>
      <c r="G98" s="224" t="s">
        <v>242</v>
      </c>
      <c r="H98" s="225">
        <v>78</v>
      </c>
      <c r="I98" s="226"/>
      <c r="J98" s="227">
        <f>ROUND(I98*H98,2)</f>
        <v>0</v>
      </c>
      <c r="K98" s="223" t="s">
        <v>172</v>
      </c>
      <c r="L98" s="72"/>
      <c r="M98" s="228" t="s">
        <v>84</v>
      </c>
      <c r="N98" s="229" t="s">
        <v>56</v>
      </c>
      <c r="O98" s="47"/>
      <c r="P98" s="230">
        <f>O98*H98</f>
        <v>0</v>
      </c>
      <c r="Q98" s="230">
        <v>0</v>
      </c>
      <c r="R98" s="230">
        <f>Q98*H98</f>
        <v>0</v>
      </c>
      <c r="S98" s="230">
        <v>0</v>
      </c>
      <c r="T98" s="231">
        <f>S98*H98</f>
        <v>0</v>
      </c>
      <c r="AR98" s="23" t="s">
        <v>173</v>
      </c>
      <c r="AT98" s="23" t="s">
        <v>168</v>
      </c>
      <c r="AU98" s="23" t="s">
        <v>95</v>
      </c>
      <c r="AY98" s="23" t="s">
        <v>166</v>
      </c>
      <c r="BE98" s="232">
        <f>IF(N98="základní",J98,0)</f>
        <v>0</v>
      </c>
      <c r="BF98" s="232">
        <f>IF(N98="snížená",J98,0)</f>
        <v>0</v>
      </c>
      <c r="BG98" s="232">
        <f>IF(N98="zákl. přenesená",J98,0)</f>
        <v>0</v>
      </c>
      <c r="BH98" s="232">
        <f>IF(N98="sníž. přenesená",J98,0)</f>
        <v>0</v>
      </c>
      <c r="BI98" s="232">
        <f>IF(N98="nulová",J98,0)</f>
        <v>0</v>
      </c>
      <c r="BJ98" s="23" t="s">
        <v>25</v>
      </c>
      <c r="BK98" s="232">
        <f>ROUND(I98*H98,2)</f>
        <v>0</v>
      </c>
      <c r="BL98" s="23" t="s">
        <v>173</v>
      </c>
      <c r="BM98" s="23" t="s">
        <v>869</v>
      </c>
    </row>
    <row r="99" spans="2:47" s="1" customFormat="1" ht="13.5">
      <c r="B99" s="46"/>
      <c r="C99" s="74"/>
      <c r="D99" s="233" t="s">
        <v>175</v>
      </c>
      <c r="E99" s="74"/>
      <c r="F99" s="234" t="s">
        <v>853</v>
      </c>
      <c r="G99" s="74"/>
      <c r="H99" s="74"/>
      <c r="I99" s="191"/>
      <c r="J99" s="74"/>
      <c r="K99" s="74"/>
      <c r="L99" s="72"/>
      <c r="M99" s="235"/>
      <c r="N99" s="47"/>
      <c r="O99" s="47"/>
      <c r="P99" s="47"/>
      <c r="Q99" s="47"/>
      <c r="R99" s="47"/>
      <c r="S99" s="47"/>
      <c r="T99" s="95"/>
      <c r="AT99" s="23" t="s">
        <v>175</v>
      </c>
      <c r="AU99" s="23" t="s">
        <v>95</v>
      </c>
    </row>
    <row r="100" spans="2:51" s="12" customFormat="1" ht="13.5">
      <c r="B100" s="261"/>
      <c r="C100" s="262"/>
      <c r="D100" s="233" t="s">
        <v>177</v>
      </c>
      <c r="E100" s="263" t="s">
        <v>84</v>
      </c>
      <c r="F100" s="264" t="s">
        <v>855</v>
      </c>
      <c r="G100" s="262"/>
      <c r="H100" s="263" t="s">
        <v>84</v>
      </c>
      <c r="I100" s="265"/>
      <c r="J100" s="262"/>
      <c r="K100" s="262"/>
      <c r="L100" s="266"/>
      <c r="M100" s="267"/>
      <c r="N100" s="268"/>
      <c r="O100" s="268"/>
      <c r="P100" s="268"/>
      <c r="Q100" s="268"/>
      <c r="R100" s="268"/>
      <c r="S100" s="268"/>
      <c r="T100" s="269"/>
      <c r="AT100" s="270" t="s">
        <v>177</v>
      </c>
      <c r="AU100" s="270" t="s">
        <v>95</v>
      </c>
      <c r="AV100" s="12" t="s">
        <v>25</v>
      </c>
      <c r="AW100" s="12" t="s">
        <v>48</v>
      </c>
      <c r="AX100" s="12" t="s">
        <v>86</v>
      </c>
      <c r="AY100" s="270" t="s">
        <v>166</v>
      </c>
    </row>
    <row r="101" spans="2:51" s="11" customFormat="1" ht="13.5">
      <c r="B101" s="236"/>
      <c r="C101" s="237"/>
      <c r="D101" s="233" t="s">
        <v>177</v>
      </c>
      <c r="E101" s="238" t="s">
        <v>84</v>
      </c>
      <c r="F101" s="239" t="s">
        <v>870</v>
      </c>
      <c r="G101" s="237"/>
      <c r="H101" s="240">
        <v>19</v>
      </c>
      <c r="I101" s="241"/>
      <c r="J101" s="237"/>
      <c r="K101" s="237"/>
      <c r="L101" s="242"/>
      <c r="M101" s="243"/>
      <c r="N101" s="244"/>
      <c r="O101" s="244"/>
      <c r="P101" s="244"/>
      <c r="Q101" s="244"/>
      <c r="R101" s="244"/>
      <c r="S101" s="244"/>
      <c r="T101" s="245"/>
      <c r="AT101" s="246" t="s">
        <v>177</v>
      </c>
      <c r="AU101" s="246" t="s">
        <v>95</v>
      </c>
      <c r="AV101" s="11" t="s">
        <v>95</v>
      </c>
      <c r="AW101" s="11" t="s">
        <v>48</v>
      </c>
      <c r="AX101" s="11" t="s">
        <v>86</v>
      </c>
      <c r="AY101" s="246" t="s">
        <v>166</v>
      </c>
    </row>
    <row r="102" spans="2:51" s="12" customFormat="1" ht="13.5">
      <c r="B102" s="261"/>
      <c r="C102" s="262"/>
      <c r="D102" s="233" t="s">
        <v>177</v>
      </c>
      <c r="E102" s="263" t="s">
        <v>84</v>
      </c>
      <c r="F102" s="264" t="s">
        <v>857</v>
      </c>
      <c r="G102" s="262"/>
      <c r="H102" s="263" t="s">
        <v>84</v>
      </c>
      <c r="I102" s="265"/>
      <c r="J102" s="262"/>
      <c r="K102" s="262"/>
      <c r="L102" s="266"/>
      <c r="M102" s="267"/>
      <c r="N102" s="268"/>
      <c r="O102" s="268"/>
      <c r="P102" s="268"/>
      <c r="Q102" s="268"/>
      <c r="R102" s="268"/>
      <c r="S102" s="268"/>
      <c r="T102" s="269"/>
      <c r="AT102" s="270" t="s">
        <v>177</v>
      </c>
      <c r="AU102" s="270" t="s">
        <v>95</v>
      </c>
      <c r="AV102" s="12" t="s">
        <v>25</v>
      </c>
      <c r="AW102" s="12" t="s">
        <v>48</v>
      </c>
      <c r="AX102" s="12" t="s">
        <v>86</v>
      </c>
      <c r="AY102" s="270" t="s">
        <v>166</v>
      </c>
    </row>
    <row r="103" spans="2:51" s="11" customFormat="1" ht="13.5">
      <c r="B103" s="236"/>
      <c r="C103" s="237"/>
      <c r="D103" s="233" t="s">
        <v>177</v>
      </c>
      <c r="E103" s="238" t="s">
        <v>84</v>
      </c>
      <c r="F103" s="239" t="s">
        <v>871</v>
      </c>
      <c r="G103" s="237"/>
      <c r="H103" s="240">
        <v>16</v>
      </c>
      <c r="I103" s="241"/>
      <c r="J103" s="237"/>
      <c r="K103" s="237"/>
      <c r="L103" s="242"/>
      <c r="M103" s="243"/>
      <c r="N103" s="244"/>
      <c r="O103" s="244"/>
      <c r="P103" s="244"/>
      <c r="Q103" s="244"/>
      <c r="R103" s="244"/>
      <c r="S103" s="244"/>
      <c r="T103" s="245"/>
      <c r="AT103" s="246" t="s">
        <v>177</v>
      </c>
      <c r="AU103" s="246" t="s">
        <v>95</v>
      </c>
      <c r="AV103" s="11" t="s">
        <v>95</v>
      </c>
      <c r="AW103" s="11" t="s">
        <v>48</v>
      </c>
      <c r="AX103" s="11" t="s">
        <v>86</v>
      </c>
      <c r="AY103" s="246" t="s">
        <v>166</v>
      </c>
    </row>
    <row r="104" spans="2:51" s="12" customFormat="1" ht="13.5">
      <c r="B104" s="261"/>
      <c r="C104" s="262"/>
      <c r="D104" s="233" t="s">
        <v>177</v>
      </c>
      <c r="E104" s="263" t="s">
        <v>84</v>
      </c>
      <c r="F104" s="264" t="s">
        <v>859</v>
      </c>
      <c r="G104" s="262"/>
      <c r="H104" s="263" t="s">
        <v>84</v>
      </c>
      <c r="I104" s="265"/>
      <c r="J104" s="262"/>
      <c r="K104" s="262"/>
      <c r="L104" s="266"/>
      <c r="M104" s="267"/>
      <c r="N104" s="268"/>
      <c r="O104" s="268"/>
      <c r="P104" s="268"/>
      <c r="Q104" s="268"/>
      <c r="R104" s="268"/>
      <c r="S104" s="268"/>
      <c r="T104" s="269"/>
      <c r="AT104" s="270" t="s">
        <v>177</v>
      </c>
      <c r="AU104" s="270" t="s">
        <v>95</v>
      </c>
      <c r="AV104" s="12" t="s">
        <v>25</v>
      </c>
      <c r="AW104" s="12" t="s">
        <v>48</v>
      </c>
      <c r="AX104" s="12" t="s">
        <v>86</v>
      </c>
      <c r="AY104" s="270" t="s">
        <v>166</v>
      </c>
    </row>
    <row r="105" spans="2:51" s="11" customFormat="1" ht="13.5">
      <c r="B105" s="236"/>
      <c r="C105" s="237"/>
      <c r="D105" s="233" t="s">
        <v>177</v>
      </c>
      <c r="E105" s="238" t="s">
        <v>84</v>
      </c>
      <c r="F105" s="239" t="s">
        <v>872</v>
      </c>
      <c r="G105" s="237"/>
      <c r="H105" s="240">
        <v>14</v>
      </c>
      <c r="I105" s="241"/>
      <c r="J105" s="237"/>
      <c r="K105" s="237"/>
      <c r="L105" s="242"/>
      <c r="M105" s="243"/>
      <c r="N105" s="244"/>
      <c r="O105" s="244"/>
      <c r="P105" s="244"/>
      <c r="Q105" s="244"/>
      <c r="R105" s="244"/>
      <c r="S105" s="244"/>
      <c r="T105" s="245"/>
      <c r="AT105" s="246" t="s">
        <v>177</v>
      </c>
      <c r="AU105" s="246" t="s">
        <v>95</v>
      </c>
      <c r="AV105" s="11" t="s">
        <v>95</v>
      </c>
      <c r="AW105" s="11" t="s">
        <v>48</v>
      </c>
      <c r="AX105" s="11" t="s">
        <v>86</v>
      </c>
      <c r="AY105" s="246" t="s">
        <v>166</v>
      </c>
    </row>
    <row r="106" spans="2:51" s="12" customFormat="1" ht="13.5">
      <c r="B106" s="261"/>
      <c r="C106" s="262"/>
      <c r="D106" s="233" t="s">
        <v>177</v>
      </c>
      <c r="E106" s="263" t="s">
        <v>84</v>
      </c>
      <c r="F106" s="264" t="s">
        <v>861</v>
      </c>
      <c r="G106" s="262"/>
      <c r="H106" s="263" t="s">
        <v>84</v>
      </c>
      <c r="I106" s="265"/>
      <c r="J106" s="262"/>
      <c r="K106" s="262"/>
      <c r="L106" s="266"/>
      <c r="M106" s="267"/>
      <c r="N106" s="268"/>
      <c r="O106" s="268"/>
      <c r="P106" s="268"/>
      <c r="Q106" s="268"/>
      <c r="R106" s="268"/>
      <c r="S106" s="268"/>
      <c r="T106" s="269"/>
      <c r="AT106" s="270" t="s">
        <v>177</v>
      </c>
      <c r="AU106" s="270" t="s">
        <v>95</v>
      </c>
      <c r="AV106" s="12" t="s">
        <v>25</v>
      </c>
      <c r="AW106" s="12" t="s">
        <v>48</v>
      </c>
      <c r="AX106" s="12" t="s">
        <v>86</v>
      </c>
      <c r="AY106" s="270" t="s">
        <v>166</v>
      </c>
    </row>
    <row r="107" spans="2:51" s="11" customFormat="1" ht="13.5">
      <c r="B107" s="236"/>
      <c r="C107" s="237"/>
      <c r="D107" s="233" t="s">
        <v>177</v>
      </c>
      <c r="E107" s="238" t="s">
        <v>84</v>
      </c>
      <c r="F107" s="239" t="s">
        <v>873</v>
      </c>
      <c r="G107" s="237"/>
      <c r="H107" s="240">
        <v>10</v>
      </c>
      <c r="I107" s="241"/>
      <c r="J107" s="237"/>
      <c r="K107" s="237"/>
      <c r="L107" s="242"/>
      <c r="M107" s="243"/>
      <c r="N107" s="244"/>
      <c r="O107" s="244"/>
      <c r="P107" s="244"/>
      <c r="Q107" s="244"/>
      <c r="R107" s="244"/>
      <c r="S107" s="244"/>
      <c r="T107" s="245"/>
      <c r="AT107" s="246" t="s">
        <v>177</v>
      </c>
      <c r="AU107" s="246" t="s">
        <v>95</v>
      </c>
      <c r="AV107" s="11" t="s">
        <v>95</v>
      </c>
      <c r="AW107" s="11" t="s">
        <v>48</v>
      </c>
      <c r="AX107" s="11" t="s">
        <v>86</v>
      </c>
      <c r="AY107" s="246" t="s">
        <v>166</v>
      </c>
    </row>
    <row r="108" spans="2:51" s="12" customFormat="1" ht="13.5">
      <c r="B108" s="261"/>
      <c r="C108" s="262"/>
      <c r="D108" s="233" t="s">
        <v>177</v>
      </c>
      <c r="E108" s="263" t="s">
        <v>84</v>
      </c>
      <c r="F108" s="264" t="s">
        <v>863</v>
      </c>
      <c r="G108" s="262"/>
      <c r="H108" s="263" t="s">
        <v>84</v>
      </c>
      <c r="I108" s="265"/>
      <c r="J108" s="262"/>
      <c r="K108" s="262"/>
      <c r="L108" s="266"/>
      <c r="M108" s="267"/>
      <c r="N108" s="268"/>
      <c r="O108" s="268"/>
      <c r="P108" s="268"/>
      <c r="Q108" s="268"/>
      <c r="R108" s="268"/>
      <c r="S108" s="268"/>
      <c r="T108" s="269"/>
      <c r="AT108" s="270" t="s">
        <v>177</v>
      </c>
      <c r="AU108" s="270" t="s">
        <v>95</v>
      </c>
      <c r="AV108" s="12" t="s">
        <v>25</v>
      </c>
      <c r="AW108" s="12" t="s">
        <v>48</v>
      </c>
      <c r="AX108" s="12" t="s">
        <v>86</v>
      </c>
      <c r="AY108" s="270" t="s">
        <v>166</v>
      </c>
    </row>
    <row r="109" spans="2:51" s="11" customFormat="1" ht="13.5">
      <c r="B109" s="236"/>
      <c r="C109" s="237"/>
      <c r="D109" s="233" t="s">
        <v>177</v>
      </c>
      <c r="E109" s="238" t="s">
        <v>84</v>
      </c>
      <c r="F109" s="239" t="s">
        <v>873</v>
      </c>
      <c r="G109" s="237"/>
      <c r="H109" s="240">
        <v>10</v>
      </c>
      <c r="I109" s="241"/>
      <c r="J109" s="237"/>
      <c r="K109" s="237"/>
      <c r="L109" s="242"/>
      <c r="M109" s="243"/>
      <c r="N109" s="244"/>
      <c r="O109" s="244"/>
      <c r="P109" s="244"/>
      <c r="Q109" s="244"/>
      <c r="R109" s="244"/>
      <c r="S109" s="244"/>
      <c r="T109" s="245"/>
      <c r="AT109" s="246" t="s">
        <v>177</v>
      </c>
      <c r="AU109" s="246" t="s">
        <v>95</v>
      </c>
      <c r="AV109" s="11" t="s">
        <v>95</v>
      </c>
      <c r="AW109" s="11" t="s">
        <v>48</v>
      </c>
      <c r="AX109" s="11" t="s">
        <v>86</v>
      </c>
      <c r="AY109" s="246" t="s">
        <v>166</v>
      </c>
    </row>
    <row r="110" spans="2:51" s="12" customFormat="1" ht="13.5">
      <c r="B110" s="261"/>
      <c r="C110" s="262"/>
      <c r="D110" s="233" t="s">
        <v>177</v>
      </c>
      <c r="E110" s="263" t="s">
        <v>84</v>
      </c>
      <c r="F110" s="264" t="s">
        <v>864</v>
      </c>
      <c r="G110" s="262"/>
      <c r="H110" s="263" t="s">
        <v>84</v>
      </c>
      <c r="I110" s="265"/>
      <c r="J110" s="262"/>
      <c r="K110" s="262"/>
      <c r="L110" s="266"/>
      <c r="M110" s="267"/>
      <c r="N110" s="268"/>
      <c r="O110" s="268"/>
      <c r="P110" s="268"/>
      <c r="Q110" s="268"/>
      <c r="R110" s="268"/>
      <c r="S110" s="268"/>
      <c r="T110" s="269"/>
      <c r="AT110" s="270" t="s">
        <v>177</v>
      </c>
      <c r="AU110" s="270" t="s">
        <v>95</v>
      </c>
      <c r="AV110" s="12" t="s">
        <v>25</v>
      </c>
      <c r="AW110" s="12" t="s">
        <v>48</v>
      </c>
      <c r="AX110" s="12" t="s">
        <v>86</v>
      </c>
      <c r="AY110" s="270" t="s">
        <v>166</v>
      </c>
    </row>
    <row r="111" spans="2:51" s="11" customFormat="1" ht="13.5">
      <c r="B111" s="236"/>
      <c r="C111" s="237"/>
      <c r="D111" s="233" t="s">
        <v>177</v>
      </c>
      <c r="E111" s="238" t="s">
        <v>84</v>
      </c>
      <c r="F111" s="239" t="s">
        <v>874</v>
      </c>
      <c r="G111" s="237"/>
      <c r="H111" s="240">
        <v>2</v>
      </c>
      <c r="I111" s="241"/>
      <c r="J111" s="237"/>
      <c r="K111" s="237"/>
      <c r="L111" s="242"/>
      <c r="M111" s="243"/>
      <c r="N111" s="244"/>
      <c r="O111" s="244"/>
      <c r="P111" s="244"/>
      <c r="Q111" s="244"/>
      <c r="R111" s="244"/>
      <c r="S111" s="244"/>
      <c r="T111" s="245"/>
      <c r="AT111" s="246" t="s">
        <v>177</v>
      </c>
      <c r="AU111" s="246" t="s">
        <v>95</v>
      </c>
      <c r="AV111" s="11" t="s">
        <v>95</v>
      </c>
      <c r="AW111" s="11" t="s">
        <v>48</v>
      </c>
      <c r="AX111" s="11" t="s">
        <v>86</v>
      </c>
      <c r="AY111" s="246" t="s">
        <v>166</v>
      </c>
    </row>
    <row r="112" spans="2:51" s="11" customFormat="1" ht="13.5">
      <c r="B112" s="236"/>
      <c r="C112" s="237"/>
      <c r="D112" s="233" t="s">
        <v>177</v>
      </c>
      <c r="E112" s="238" t="s">
        <v>84</v>
      </c>
      <c r="F112" s="239" t="s">
        <v>875</v>
      </c>
      <c r="G112" s="237"/>
      <c r="H112" s="240">
        <v>7</v>
      </c>
      <c r="I112" s="241"/>
      <c r="J112" s="237"/>
      <c r="K112" s="237"/>
      <c r="L112" s="242"/>
      <c r="M112" s="243"/>
      <c r="N112" s="244"/>
      <c r="O112" s="244"/>
      <c r="P112" s="244"/>
      <c r="Q112" s="244"/>
      <c r="R112" s="244"/>
      <c r="S112" s="244"/>
      <c r="T112" s="245"/>
      <c r="AT112" s="246" t="s">
        <v>177</v>
      </c>
      <c r="AU112" s="246" t="s">
        <v>95</v>
      </c>
      <c r="AV112" s="11" t="s">
        <v>95</v>
      </c>
      <c r="AW112" s="11" t="s">
        <v>48</v>
      </c>
      <c r="AX112" s="11" t="s">
        <v>86</v>
      </c>
      <c r="AY112" s="246" t="s">
        <v>166</v>
      </c>
    </row>
    <row r="113" spans="2:51" s="13" customFormat="1" ht="13.5">
      <c r="B113" s="271"/>
      <c r="C113" s="272"/>
      <c r="D113" s="233" t="s">
        <v>177</v>
      </c>
      <c r="E113" s="273" t="s">
        <v>84</v>
      </c>
      <c r="F113" s="274" t="s">
        <v>299</v>
      </c>
      <c r="G113" s="272"/>
      <c r="H113" s="275">
        <v>78</v>
      </c>
      <c r="I113" s="276"/>
      <c r="J113" s="272"/>
      <c r="K113" s="272"/>
      <c r="L113" s="277"/>
      <c r="M113" s="278"/>
      <c r="N113" s="279"/>
      <c r="O113" s="279"/>
      <c r="P113" s="279"/>
      <c r="Q113" s="279"/>
      <c r="R113" s="279"/>
      <c r="S113" s="279"/>
      <c r="T113" s="280"/>
      <c r="AT113" s="281" t="s">
        <v>177</v>
      </c>
      <c r="AU113" s="281" t="s">
        <v>95</v>
      </c>
      <c r="AV113" s="13" t="s">
        <v>173</v>
      </c>
      <c r="AW113" s="13" t="s">
        <v>48</v>
      </c>
      <c r="AX113" s="13" t="s">
        <v>25</v>
      </c>
      <c r="AY113" s="281" t="s">
        <v>166</v>
      </c>
    </row>
    <row r="114" spans="2:65" s="1" customFormat="1" ht="25.5" customHeight="1">
      <c r="B114" s="46"/>
      <c r="C114" s="221" t="s">
        <v>185</v>
      </c>
      <c r="D114" s="221" t="s">
        <v>168</v>
      </c>
      <c r="E114" s="222" t="s">
        <v>876</v>
      </c>
      <c r="F114" s="223" t="s">
        <v>877</v>
      </c>
      <c r="G114" s="224" t="s">
        <v>242</v>
      </c>
      <c r="H114" s="225">
        <v>79</v>
      </c>
      <c r="I114" s="226"/>
      <c r="J114" s="227">
        <f>ROUND(I114*H114,2)</f>
        <v>0</v>
      </c>
      <c r="K114" s="223" t="s">
        <v>172</v>
      </c>
      <c r="L114" s="72"/>
      <c r="M114" s="228" t="s">
        <v>84</v>
      </c>
      <c r="N114" s="229" t="s">
        <v>56</v>
      </c>
      <c r="O114" s="47"/>
      <c r="P114" s="230">
        <f>O114*H114</f>
        <v>0</v>
      </c>
      <c r="Q114" s="230">
        <v>0</v>
      </c>
      <c r="R114" s="230">
        <f>Q114*H114</f>
        <v>0</v>
      </c>
      <c r="S114" s="230">
        <v>0</v>
      </c>
      <c r="T114" s="231">
        <f>S114*H114</f>
        <v>0</v>
      </c>
      <c r="AR114" s="23" t="s">
        <v>173</v>
      </c>
      <c r="AT114" s="23" t="s">
        <v>168</v>
      </c>
      <c r="AU114" s="23" t="s">
        <v>95</v>
      </c>
      <c r="AY114" s="23" t="s">
        <v>166</v>
      </c>
      <c r="BE114" s="232">
        <f>IF(N114="základní",J114,0)</f>
        <v>0</v>
      </c>
      <c r="BF114" s="232">
        <f>IF(N114="snížená",J114,0)</f>
        <v>0</v>
      </c>
      <c r="BG114" s="232">
        <f>IF(N114="zákl. přenesená",J114,0)</f>
        <v>0</v>
      </c>
      <c r="BH114" s="232">
        <f>IF(N114="sníž. přenesená",J114,0)</f>
        <v>0</v>
      </c>
      <c r="BI114" s="232">
        <f>IF(N114="nulová",J114,0)</f>
        <v>0</v>
      </c>
      <c r="BJ114" s="23" t="s">
        <v>25</v>
      </c>
      <c r="BK114" s="232">
        <f>ROUND(I114*H114,2)</f>
        <v>0</v>
      </c>
      <c r="BL114" s="23" t="s">
        <v>173</v>
      </c>
      <c r="BM114" s="23" t="s">
        <v>878</v>
      </c>
    </row>
    <row r="115" spans="2:47" s="1" customFormat="1" ht="13.5">
      <c r="B115" s="46"/>
      <c r="C115" s="74"/>
      <c r="D115" s="233" t="s">
        <v>175</v>
      </c>
      <c r="E115" s="74"/>
      <c r="F115" s="234" t="s">
        <v>853</v>
      </c>
      <c r="G115" s="74"/>
      <c r="H115" s="74"/>
      <c r="I115" s="191"/>
      <c r="J115" s="74"/>
      <c r="K115" s="74"/>
      <c r="L115" s="72"/>
      <c r="M115" s="235"/>
      <c r="N115" s="47"/>
      <c r="O115" s="47"/>
      <c r="P115" s="47"/>
      <c r="Q115" s="47"/>
      <c r="R115" s="47"/>
      <c r="S115" s="47"/>
      <c r="T115" s="95"/>
      <c r="AT115" s="23" t="s">
        <v>175</v>
      </c>
      <c r="AU115" s="23" t="s">
        <v>95</v>
      </c>
    </row>
    <row r="116" spans="2:51" s="12" customFormat="1" ht="13.5">
      <c r="B116" s="261"/>
      <c r="C116" s="262"/>
      <c r="D116" s="233" t="s">
        <v>177</v>
      </c>
      <c r="E116" s="263" t="s">
        <v>84</v>
      </c>
      <c r="F116" s="264" t="s">
        <v>855</v>
      </c>
      <c r="G116" s="262"/>
      <c r="H116" s="263" t="s">
        <v>84</v>
      </c>
      <c r="I116" s="265"/>
      <c r="J116" s="262"/>
      <c r="K116" s="262"/>
      <c r="L116" s="266"/>
      <c r="M116" s="267"/>
      <c r="N116" s="268"/>
      <c r="O116" s="268"/>
      <c r="P116" s="268"/>
      <c r="Q116" s="268"/>
      <c r="R116" s="268"/>
      <c r="S116" s="268"/>
      <c r="T116" s="269"/>
      <c r="AT116" s="270" t="s">
        <v>177</v>
      </c>
      <c r="AU116" s="270" t="s">
        <v>95</v>
      </c>
      <c r="AV116" s="12" t="s">
        <v>25</v>
      </c>
      <c r="AW116" s="12" t="s">
        <v>48</v>
      </c>
      <c r="AX116" s="12" t="s">
        <v>86</v>
      </c>
      <c r="AY116" s="270" t="s">
        <v>166</v>
      </c>
    </row>
    <row r="117" spans="2:51" s="11" customFormat="1" ht="13.5">
      <c r="B117" s="236"/>
      <c r="C117" s="237"/>
      <c r="D117" s="233" t="s">
        <v>177</v>
      </c>
      <c r="E117" s="238" t="s">
        <v>84</v>
      </c>
      <c r="F117" s="239" t="s">
        <v>879</v>
      </c>
      <c r="G117" s="237"/>
      <c r="H117" s="240">
        <v>12</v>
      </c>
      <c r="I117" s="241"/>
      <c r="J117" s="237"/>
      <c r="K117" s="237"/>
      <c r="L117" s="242"/>
      <c r="M117" s="243"/>
      <c r="N117" s="244"/>
      <c r="O117" s="244"/>
      <c r="P117" s="244"/>
      <c r="Q117" s="244"/>
      <c r="R117" s="244"/>
      <c r="S117" s="244"/>
      <c r="T117" s="245"/>
      <c r="AT117" s="246" t="s">
        <v>177</v>
      </c>
      <c r="AU117" s="246" t="s">
        <v>95</v>
      </c>
      <c r="AV117" s="11" t="s">
        <v>95</v>
      </c>
      <c r="AW117" s="11" t="s">
        <v>48</v>
      </c>
      <c r="AX117" s="11" t="s">
        <v>86</v>
      </c>
      <c r="AY117" s="246" t="s">
        <v>166</v>
      </c>
    </row>
    <row r="118" spans="2:51" s="12" customFormat="1" ht="13.5">
      <c r="B118" s="261"/>
      <c r="C118" s="262"/>
      <c r="D118" s="233" t="s">
        <v>177</v>
      </c>
      <c r="E118" s="263" t="s">
        <v>84</v>
      </c>
      <c r="F118" s="264" t="s">
        <v>857</v>
      </c>
      <c r="G118" s="262"/>
      <c r="H118" s="263" t="s">
        <v>84</v>
      </c>
      <c r="I118" s="265"/>
      <c r="J118" s="262"/>
      <c r="K118" s="262"/>
      <c r="L118" s="266"/>
      <c r="M118" s="267"/>
      <c r="N118" s="268"/>
      <c r="O118" s="268"/>
      <c r="P118" s="268"/>
      <c r="Q118" s="268"/>
      <c r="R118" s="268"/>
      <c r="S118" s="268"/>
      <c r="T118" s="269"/>
      <c r="AT118" s="270" t="s">
        <v>177</v>
      </c>
      <c r="AU118" s="270" t="s">
        <v>95</v>
      </c>
      <c r="AV118" s="12" t="s">
        <v>25</v>
      </c>
      <c r="AW118" s="12" t="s">
        <v>48</v>
      </c>
      <c r="AX118" s="12" t="s">
        <v>86</v>
      </c>
      <c r="AY118" s="270" t="s">
        <v>166</v>
      </c>
    </row>
    <row r="119" spans="2:51" s="11" customFormat="1" ht="13.5">
      <c r="B119" s="236"/>
      <c r="C119" s="237"/>
      <c r="D119" s="233" t="s">
        <v>177</v>
      </c>
      <c r="E119" s="238" t="s">
        <v>84</v>
      </c>
      <c r="F119" s="239" t="s">
        <v>880</v>
      </c>
      <c r="G119" s="237"/>
      <c r="H119" s="240">
        <v>9</v>
      </c>
      <c r="I119" s="241"/>
      <c r="J119" s="237"/>
      <c r="K119" s="237"/>
      <c r="L119" s="242"/>
      <c r="M119" s="243"/>
      <c r="N119" s="244"/>
      <c r="O119" s="244"/>
      <c r="P119" s="244"/>
      <c r="Q119" s="244"/>
      <c r="R119" s="244"/>
      <c r="S119" s="244"/>
      <c r="T119" s="245"/>
      <c r="AT119" s="246" t="s">
        <v>177</v>
      </c>
      <c r="AU119" s="246" t="s">
        <v>95</v>
      </c>
      <c r="AV119" s="11" t="s">
        <v>95</v>
      </c>
      <c r="AW119" s="11" t="s">
        <v>48</v>
      </c>
      <c r="AX119" s="11" t="s">
        <v>86</v>
      </c>
      <c r="AY119" s="246" t="s">
        <v>166</v>
      </c>
    </row>
    <row r="120" spans="2:51" s="12" customFormat="1" ht="13.5">
      <c r="B120" s="261"/>
      <c r="C120" s="262"/>
      <c r="D120" s="233" t="s">
        <v>177</v>
      </c>
      <c r="E120" s="263" t="s">
        <v>84</v>
      </c>
      <c r="F120" s="264" t="s">
        <v>859</v>
      </c>
      <c r="G120" s="262"/>
      <c r="H120" s="263" t="s">
        <v>84</v>
      </c>
      <c r="I120" s="265"/>
      <c r="J120" s="262"/>
      <c r="K120" s="262"/>
      <c r="L120" s="266"/>
      <c r="M120" s="267"/>
      <c r="N120" s="268"/>
      <c r="O120" s="268"/>
      <c r="P120" s="268"/>
      <c r="Q120" s="268"/>
      <c r="R120" s="268"/>
      <c r="S120" s="268"/>
      <c r="T120" s="269"/>
      <c r="AT120" s="270" t="s">
        <v>177</v>
      </c>
      <c r="AU120" s="270" t="s">
        <v>95</v>
      </c>
      <c r="AV120" s="12" t="s">
        <v>25</v>
      </c>
      <c r="AW120" s="12" t="s">
        <v>48</v>
      </c>
      <c r="AX120" s="12" t="s">
        <v>86</v>
      </c>
      <c r="AY120" s="270" t="s">
        <v>166</v>
      </c>
    </row>
    <row r="121" spans="2:51" s="11" customFormat="1" ht="13.5">
      <c r="B121" s="236"/>
      <c r="C121" s="237"/>
      <c r="D121" s="233" t="s">
        <v>177</v>
      </c>
      <c r="E121" s="238" t="s">
        <v>84</v>
      </c>
      <c r="F121" s="239" t="s">
        <v>880</v>
      </c>
      <c r="G121" s="237"/>
      <c r="H121" s="240">
        <v>9</v>
      </c>
      <c r="I121" s="241"/>
      <c r="J121" s="237"/>
      <c r="K121" s="237"/>
      <c r="L121" s="242"/>
      <c r="M121" s="243"/>
      <c r="N121" s="244"/>
      <c r="O121" s="244"/>
      <c r="P121" s="244"/>
      <c r="Q121" s="244"/>
      <c r="R121" s="244"/>
      <c r="S121" s="244"/>
      <c r="T121" s="245"/>
      <c r="AT121" s="246" t="s">
        <v>177</v>
      </c>
      <c r="AU121" s="246" t="s">
        <v>95</v>
      </c>
      <c r="AV121" s="11" t="s">
        <v>95</v>
      </c>
      <c r="AW121" s="11" t="s">
        <v>48</v>
      </c>
      <c r="AX121" s="11" t="s">
        <v>86</v>
      </c>
      <c r="AY121" s="246" t="s">
        <v>166</v>
      </c>
    </row>
    <row r="122" spans="2:51" s="12" customFormat="1" ht="13.5">
      <c r="B122" s="261"/>
      <c r="C122" s="262"/>
      <c r="D122" s="233" t="s">
        <v>177</v>
      </c>
      <c r="E122" s="263" t="s">
        <v>84</v>
      </c>
      <c r="F122" s="264" t="s">
        <v>864</v>
      </c>
      <c r="G122" s="262"/>
      <c r="H122" s="263" t="s">
        <v>84</v>
      </c>
      <c r="I122" s="265"/>
      <c r="J122" s="262"/>
      <c r="K122" s="262"/>
      <c r="L122" s="266"/>
      <c r="M122" s="267"/>
      <c r="N122" s="268"/>
      <c r="O122" s="268"/>
      <c r="P122" s="268"/>
      <c r="Q122" s="268"/>
      <c r="R122" s="268"/>
      <c r="S122" s="268"/>
      <c r="T122" s="269"/>
      <c r="AT122" s="270" t="s">
        <v>177</v>
      </c>
      <c r="AU122" s="270" t="s">
        <v>95</v>
      </c>
      <c r="AV122" s="12" t="s">
        <v>25</v>
      </c>
      <c r="AW122" s="12" t="s">
        <v>48</v>
      </c>
      <c r="AX122" s="12" t="s">
        <v>86</v>
      </c>
      <c r="AY122" s="270" t="s">
        <v>166</v>
      </c>
    </row>
    <row r="123" spans="2:51" s="11" customFormat="1" ht="13.5">
      <c r="B123" s="236"/>
      <c r="C123" s="237"/>
      <c r="D123" s="233" t="s">
        <v>177</v>
      </c>
      <c r="E123" s="238" t="s">
        <v>84</v>
      </c>
      <c r="F123" s="239" t="s">
        <v>881</v>
      </c>
      <c r="G123" s="237"/>
      <c r="H123" s="240">
        <v>42</v>
      </c>
      <c r="I123" s="241"/>
      <c r="J123" s="237"/>
      <c r="K123" s="237"/>
      <c r="L123" s="242"/>
      <c r="M123" s="243"/>
      <c r="N123" s="244"/>
      <c r="O123" s="244"/>
      <c r="P123" s="244"/>
      <c r="Q123" s="244"/>
      <c r="R123" s="244"/>
      <c r="S123" s="244"/>
      <c r="T123" s="245"/>
      <c r="AT123" s="246" t="s">
        <v>177</v>
      </c>
      <c r="AU123" s="246" t="s">
        <v>95</v>
      </c>
      <c r="AV123" s="11" t="s">
        <v>95</v>
      </c>
      <c r="AW123" s="11" t="s">
        <v>48</v>
      </c>
      <c r="AX123" s="11" t="s">
        <v>86</v>
      </c>
      <c r="AY123" s="246" t="s">
        <v>166</v>
      </c>
    </row>
    <row r="124" spans="2:51" s="11" customFormat="1" ht="13.5">
      <c r="B124" s="236"/>
      <c r="C124" s="237"/>
      <c r="D124" s="233" t="s">
        <v>177</v>
      </c>
      <c r="E124" s="238" t="s">
        <v>84</v>
      </c>
      <c r="F124" s="239" t="s">
        <v>875</v>
      </c>
      <c r="G124" s="237"/>
      <c r="H124" s="240">
        <v>7</v>
      </c>
      <c r="I124" s="241"/>
      <c r="J124" s="237"/>
      <c r="K124" s="237"/>
      <c r="L124" s="242"/>
      <c r="M124" s="243"/>
      <c r="N124" s="244"/>
      <c r="O124" s="244"/>
      <c r="P124" s="244"/>
      <c r="Q124" s="244"/>
      <c r="R124" s="244"/>
      <c r="S124" s="244"/>
      <c r="T124" s="245"/>
      <c r="AT124" s="246" t="s">
        <v>177</v>
      </c>
      <c r="AU124" s="246" t="s">
        <v>95</v>
      </c>
      <c r="AV124" s="11" t="s">
        <v>95</v>
      </c>
      <c r="AW124" s="11" t="s">
        <v>48</v>
      </c>
      <c r="AX124" s="11" t="s">
        <v>86</v>
      </c>
      <c r="AY124" s="246" t="s">
        <v>166</v>
      </c>
    </row>
    <row r="125" spans="2:51" s="13" customFormat="1" ht="13.5">
      <c r="B125" s="271"/>
      <c r="C125" s="272"/>
      <c r="D125" s="233" t="s">
        <v>177</v>
      </c>
      <c r="E125" s="273" t="s">
        <v>84</v>
      </c>
      <c r="F125" s="274" t="s">
        <v>299</v>
      </c>
      <c r="G125" s="272"/>
      <c r="H125" s="275">
        <v>79</v>
      </c>
      <c r="I125" s="276"/>
      <c r="J125" s="272"/>
      <c r="K125" s="272"/>
      <c r="L125" s="277"/>
      <c r="M125" s="278"/>
      <c r="N125" s="279"/>
      <c r="O125" s="279"/>
      <c r="P125" s="279"/>
      <c r="Q125" s="279"/>
      <c r="R125" s="279"/>
      <c r="S125" s="279"/>
      <c r="T125" s="280"/>
      <c r="AT125" s="281" t="s">
        <v>177</v>
      </c>
      <c r="AU125" s="281" t="s">
        <v>95</v>
      </c>
      <c r="AV125" s="13" t="s">
        <v>173</v>
      </c>
      <c r="AW125" s="13" t="s">
        <v>48</v>
      </c>
      <c r="AX125" s="13" t="s">
        <v>25</v>
      </c>
      <c r="AY125" s="281" t="s">
        <v>166</v>
      </c>
    </row>
    <row r="126" spans="2:65" s="1" customFormat="1" ht="25.5" customHeight="1">
      <c r="B126" s="46"/>
      <c r="C126" s="221" t="s">
        <v>173</v>
      </c>
      <c r="D126" s="221" t="s">
        <v>168</v>
      </c>
      <c r="E126" s="222" t="s">
        <v>882</v>
      </c>
      <c r="F126" s="223" t="s">
        <v>883</v>
      </c>
      <c r="G126" s="224" t="s">
        <v>242</v>
      </c>
      <c r="H126" s="225">
        <v>3954</v>
      </c>
      <c r="I126" s="226"/>
      <c r="J126" s="227">
        <f>ROUND(I126*H126,2)</f>
        <v>0</v>
      </c>
      <c r="K126" s="223" t="s">
        <v>172</v>
      </c>
      <c r="L126" s="72"/>
      <c r="M126" s="228" t="s">
        <v>84</v>
      </c>
      <c r="N126" s="229" t="s">
        <v>56</v>
      </c>
      <c r="O126" s="47"/>
      <c r="P126" s="230">
        <f>O126*H126</f>
        <v>0</v>
      </c>
      <c r="Q126" s="230">
        <v>0</v>
      </c>
      <c r="R126" s="230">
        <f>Q126*H126</f>
        <v>0</v>
      </c>
      <c r="S126" s="230">
        <v>0</v>
      </c>
      <c r="T126" s="231">
        <f>S126*H126</f>
        <v>0</v>
      </c>
      <c r="AR126" s="23" t="s">
        <v>173</v>
      </c>
      <c r="AT126" s="23" t="s">
        <v>168</v>
      </c>
      <c r="AU126" s="23" t="s">
        <v>95</v>
      </c>
      <c r="AY126" s="23" t="s">
        <v>166</v>
      </c>
      <c r="BE126" s="232">
        <f>IF(N126="základní",J126,0)</f>
        <v>0</v>
      </c>
      <c r="BF126" s="232">
        <f>IF(N126="snížená",J126,0)</f>
        <v>0</v>
      </c>
      <c r="BG126" s="232">
        <f>IF(N126="zákl. přenesená",J126,0)</f>
        <v>0</v>
      </c>
      <c r="BH126" s="232">
        <f>IF(N126="sníž. přenesená",J126,0)</f>
        <v>0</v>
      </c>
      <c r="BI126" s="232">
        <f>IF(N126="nulová",J126,0)</f>
        <v>0</v>
      </c>
      <c r="BJ126" s="23" t="s">
        <v>25</v>
      </c>
      <c r="BK126" s="232">
        <f>ROUND(I126*H126,2)</f>
        <v>0</v>
      </c>
      <c r="BL126" s="23" t="s">
        <v>173</v>
      </c>
      <c r="BM126" s="23" t="s">
        <v>884</v>
      </c>
    </row>
    <row r="127" spans="2:47" s="1" customFormat="1" ht="13.5">
      <c r="B127" s="46"/>
      <c r="C127" s="74"/>
      <c r="D127" s="233" t="s">
        <v>175</v>
      </c>
      <c r="E127" s="74"/>
      <c r="F127" s="234" t="s">
        <v>853</v>
      </c>
      <c r="G127" s="74"/>
      <c r="H127" s="74"/>
      <c r="I127" s="191"/>
      <c r="J127" s="74"/>
      <c r="K127" s="74"/>
      <c r="L127" s="72"/>
      <c r="M127" s="235"/>
      <c r="N127" s="47"/>
      <c r="O127" s="47"/>
      <c r="P127" s="47"/>
      <c r="Q127" s="47"/>
      <c r="R127" s="47"/>
      <c r="S127" s="47"/>
      <c r="T127" s="95"/>
      <c r="AT127" s="23" t="s">
        <v>175</v>
      </c>
      <c r="AU127" s="23" t="s">
        <v>95</v>
      </c>
    </row>
    <row r="128" spans="2:51" s="12" customFormat="1" ht="13.5">
      <c r="B128" s="261"/>
      <c r="C128" s="262"/>
      <c r="D128" s="233" t="s">
        <v>177</v>
      </c>
      <c r="E128" s="263" t="s">
        <v>84</v>
      </c>
      <c r="F128" s="264" t="s">
        <v>854</v>
      </c>
      <c r="G128" s="262"/>
      <c r="H128" s="263" t="s">
        <v>84</v>
      </c>
      <c r="I128" s="265"/>
      <c r="J128" s="262"/>
      <c r="K128" s="262"/>
      <c r="L128" s="266"/>
      <c r="M128" s="267"/>
      <c r="N128" s="268"/>
      <c r="O128" s="268"/>
      <c r="P128" s="268"/>
      <c r="Q128" s="268"/>
      <c r="R128" s="268"/>
      <c r="S128" s="268"/>
      <c r="T128" s="269"/>
      <c r="AT128" s="270" t="s">
        <v>177</v>
      </c>
      <c r="AU128" s="270" t="s">
        <v>95</v>
      </c>
      <c r="AV128" s="12" t="s">
        <v>25</v>
      </c>
      <c r="AW128" s="12" t="s">
        <v>48</v>
      </c>
      <c r="AX128" s="12" t="s">
        <v>86</v>
      </c>
      <c r="AY128" s="270" t="s">
        <v>166</v>
      </c>
    </row>
    <row r="129" spans="2:51" s="12" customFormat="1" ht="13.5">
      <c r="B129" s="261"/>
      <c r="C129" s="262"/>
      <c r="D129" s="233" t="s">
        <v>177</v>
      </c>
      <c r="E129" s="263" t="s">
        <v>84</v>
      </c>
      <c r="F129" s="264" t="s">
        <v>855</v>
      </c>
      <c r="G129" s="262"/>
      <c r="H129" s="263" t="s">
        <v>84</v>
      </c>
      <c r="I129" s="265"/>
      <c r="J129" s="262"/>
      <c r="K129" s="262"/>
      <c r="L129" s="266"/>
      <c r="M129" s="267"/>
      <c r="N129" s="268"/>
      <c r="O129" s="268"/>
      <c r="P129" s="268"/>
      <c r="Q129" s="268"/>
      <c r="R129" s="268"/>
      <c r="S129" s="268"/>
      <c r="T129" s="269"/>
      <c r="AT129" s="270" t="s">
        <v>177</v>
      </c>
      <c r="AU129" s="270" t="s">
        <v>95</v>
      </c>
      <c r="AV129" s="12" t="s">
        <v>25</v>
      </c>
      <c r="AW129" s="12" t="s">
        <v>48</v>
      </c>
      <c r="AX129" s="12" t="s">
        <v>86</v>
      </c>
      <c r="AY129" s="270" t="s">
        <v>166</v>
      </c>
    </row>
    <row r="130" spans="2:51" s="11" customFormat="1" ht="13.5">
      <c r="B130" s="236"/>
      <c r="C130" s="237"/>
      <c r="D130" s="233" t="s">
        <v>177</v>
      </c>
      <c r="E130" s="238" t="s">
        <v>84</v>
      </c>
      <c r="F130" s="239" t="s">
        <v>885</v>
      </c>
      <c r="G130" s="237"/>
      <c r="H130" s="240">
        <v>465</v>
      </c>
      <c r="I130" s="241"/>
      <c r="J130" s="237"/>
      <c r="K130" s="237"/>
      <c r="L130" s="242"/>
      <c r="M130" s="243"/>
      <c r="N130" s="244"/>
      <c r="O130" s="244"/>
      <c r="P130" s="244"/>
      <c r="Q130" s="244"/>
      <c r="R130" s="244"/>
      <c r="S130" s="244"/>
      <c r="T130" s="245"/>
      <c r="AT130" s="246" t="s">
        <v>177</v>
      </c>
      <c r="AU130" s="246" t="s">
        <v>95</v>
      </c>
      <c r="AV130" s="11" t="s">
        <v>95</v>
      </c>
      <c r="AW130" s="11" t="s">
        <v>48</v>
      </c>
      <c r="AX130" s="11" t="s">
        <v>86</v>
      </c>
      <c r="AY130" s="246" t="s">
        <v>166</v>
      </c>
    </row>
    <row r="131" spans="2:51" s="12" customFormat="1" ht="13.5">
      <c r="B131" s="261"/>
      <c r="C131" s="262"/>
      <c r="D131" s="233" t="s">
        <v>177</v>
      </c>
      <c r="E131" s="263" t="s">
        <v>84</v>
      </c>
      <c r="F131" s="264" t="s">
        <v>857</v>
      </c>
      <c r="G131" s="262"/>
      <c r="H131" s="263" t="s">
        <v>84</v>
      </c>
      <c r="I131" s="265"/>
      <c r="J131" s="262"/>
      <c r="K131" s="262"/>
      <c r="L131" s="266"/>
      <c r="M131" s="267"/>
      <c r="N131" s="268"/>
      <c r="O131" s="268"/>
      <c r="P131" s="268"/>
      <c r="Q131" s="268"/>
      <c r="R131" s="268"/>
      <c r="S131" s="268"/>
      <c r="T131" s="269"/>
      <c r="AT131" s="270" t="s">
        <v>177</v>
      </c>
      <c r="AU131" s="270" t="s">
        <v>95</v>
      </c>
      <c r="AV131" s="12" t="s">
        <v>25</v>
      </c>
      <c r="AW131" s="12" t="s">
        <v>48</v>
      </c>
      <c r="AX131" s="12" t="s">
        <v>86</v>
      </c>
      <c r="AY131" s="270" t="s">
        <v>166</v>
      </c>
    </row>
    <row r="132" spans="2:51" s="11" customFormat="1" ht="13.5">
      <c r="B132" s="236"/>
      <c r="C132" s="237"/>
      <c r="D132" s="233" t="s">
        <v>177</v>
      </c>
      <c r="E132" s="238" t="s">
        <v>84</v>
      </c>
      <c r="F132" s="239" t="s">
        <v>886</v>
      </c>
      <c r="G132" s="237"/>
      <c r="H132" s="240">
        <v>1104</v>
      </c>
      <c r="I132" s="241"/>
      <c r="J132" s="237"/>
      <c r="K132" s="237"/>
      <c r="L132" s="242"/>
      <c r="M132" s="243"/>
      <c r="N132" s="244"/>
      <c r="O132" s="244"/>
      <c r="P132" s="244"/>
      <c r="Q132" s="244"/>
      <c r="R132" s="244"/>
      <c r="S132" s="244"/>
      <c r="T132" s="245"/>
      <c r="AT132" s="246" t="s">
        <v>177</v>
      </c>
      <c r="AU132" s="246" t="s">
        <v>95</v>
      </c>
      <c r="AV132" s="11" t="s">
        <v>95</v>
      </c>
      <c r="AW132" s="11" t="s">
        <v>48</v>
      </c>
      <c r="AX132" s="11" t="s">
        <v>86</v>
      </c>
      <c r="AY132" s="246" t="s">
        <v>166</v>
      </c>
    </row>
    <row r="133" spans="2:51" s="12" customFormat="1" ht="13.5">
      <c r="B133" s="261"/>
      <c r="C133" s="262"/>
      <c r="D133" s="233" t="s">
        <v>177</v>
      </c>
      <c r="E133" s="263" t="s">
        <v>84</v>
      </c>
      <c r="F133" s="264" t="s">
        <v>859</v>
      </c>
      <c r="G133" s="262"/>
      <c r="H133" s="263" t="s">
        <v>84</v>
      </c>
      <c r="I133" s="265"/>
      <c r="J133" s="262"/>
      <c r="K133" s="262"/>
      <c r="L133" s="266"/>
      <c r="M133" s="267"/>
      <c r="N133" s="268"/>
      <c r="O133" s="268"/>
      <c r="P133" s="268"/>
      <c r="Q133" s="268"/>
      <c r="R133" s="268"/>
      <c r="S133" s="268"/>
      <c r="T133" s="269"/>
      <c r="AT133" s="270" t="s">
        <v>177</v>
      </c>
      <c r="AU133" s="270" t="s">
        <v>95</v>
      </c>
      <c r="AV133" s="12" t="s">
        <v>25</v>
      </c>
      <c r="AW133" s="12" t="s">
        <v>48</v>
      </c>
      <c r="AX133" s="12" t="s">
        <v>86</v>
      </c>
      <c r="AY133" s="270" t="s">
        <v>166</v>
      </c>
    </row>
    <row r="134" spans="2:51" s="11" customFormat="1" ht="13.5">
      <c r="B134" s="236"/>
      <c r="C134" s="237"/>
      <c r="D134" s="233" t="s">
        <v>177</v>
      </c>
      <c r="E134" s="238" t="s">
        <v>84</v>
      </c>
      <c r="F134" s="239" t="s">
        <v>887</v>
      </c>
      <c r="G134" s="237"/>
      <c r="H134" s="240">
        <v>1001</v>
      </c>
      <c r="I134" s="241"/>
      <c r="J134" s="237"/>
      <c r="K134" s="237"/>
      <c r="L134" s="242"/>
      <c r="M134" s="243"/>
      <c r="N134" s="244"/>
      <c r="O134" s="244"/>
      <c r="P134" s="244"/>
      <c r="Q134" s="244"/>
      <c r="R134" s="244"/>
      <c r="S134" s="244"/>
      <c r="T134" s="245"/>
      <c r="AT134" s="246" t="s">
        <v>177</v>
      </c>
      <c r="AU134" s="246" t="s">
        <v>95</v>
      </c>
      <c r="AV134" s="11" t="s">
        <v>95</v>
      </c>
      <c r="AW134" s="11" t="s">
        <v>48</v>
      </c>
      <c r="AX134" s="11" t="s">
        <v>86</v>
      </c>
      <c r="AY134" s="246" t="s">
        <v>166</v>
      </c>
    </row>
    <row r="135" spans="2:51" s="12" customFormat="1" ht="13.5">
      <c r="B135" s="261"/>
      <c r="C135" s="262"/>
      <c r="D135" s="233" t="s">
        <v>177</v>
      </c>
      <c r="E135" s="263" t="s">
        <v>84</v>
      </c>
      <c r="F135" s="264" t="s">
        <v>861</v>
      </c>
      <c r="G135" s="262"/>
      <c r="H135" s="263" t="s">
        <v>84</v>
      </c>
      <c r="I135" s="265"/>
      <c r="J135" s="262"/>
      <c r="K135" s="262"/>
      <c r="L135" s="266"/>
      <c r="M135" s="267"/>
      <c r="N135" s="268"/>
      <c r="O135" s="268"/>
      <c r="P135" s="268"/>
      <c r="Q135" s="268"/>
      <c r="R135" s="268"/>
      <c r="S135" s="268"/>
      <c r="T135" s="269"/>
      <c r="AT135" s="270" t="s">
        <v>177</v>
      </c>
      <c r="AU135" s="270" t="s">
        <v>95</v>
      </c>
      <c r="AV135" s="12" t="s">
        <v>25</v>
      </c>
      <c r="AW135" s="12" t="s">
        <v>48</v>
      </c>
      <c r="AX135" s="12" t="s">
        <v>86</v>
      </c>
      <c r="AY135" s="270" t="s">
        <v>166</v>
      </c>
    </row>
    <row r="136" spans="2:51" s="11" customFormat="1" ht="13.5">
      <c r="B136" s="236"/>
      <c r="C136" s="237"/>
      <c r="D136" s="233" t="s">
        <v>177</v>
      </c>
      <c r="E136" s="238" t="s">
        <v>84</v>
      </c>
      <c r="F136" s="239" t="s">
        <v>888</v>
      </c>
      <c r="G136" s="237"/>
      <c r="H136" s="240">
        <v>360</v>
      </c>
      <c r="I136" s="241"/>
      <c r="J136" s="237"/>
      <c r="K136" s="237"/>
      <c r="L136" s="242"/>
      <c r="M136" s="243"/>
      <c r="N136" s="244"/>
      <c r="O136" s="244"/>
      <c r="P136" s="244"/>
      <c r="Q136" s="244"/>
      <c r="R136" s="244"/>
      <c r="S136" s="244"/>
      <c r="T136" s="245"/>
      <c r="AT136" s="246" t="s">
        <v>177</v>
      </c>
      <c r="AU136" s="246" t="s">
        <v>95</v>
      </c>
      <c r="AV136" s="11" t="s">
        <v>95</v>
      </c>
      <c r="AW136" s="11" t="s">
        <v>48</v>
      </c>
      <c r="AX136" s="11" t="s">
        <v>86</v>
      </c>
      <c r="AY136" s="246" t="s">
        <v>166</v>
      </c>
    </row>
    <row r="137" spans="2:51" s="12" customFormat="1" ht="13.5">
      <c r="B137" s="261"/>
      <c r="C137" s="262"/>
      <c r="D137" s="233" t="s">
        <v>177</v>
      </c>
      <c r="E137" s="263" t="s">
        <v>84</v>
      </c>
      <c r="F137" s="264" t="s">
        <v>863</v>
      </c>
      <c r="G137" s="262"/>
      <c r="H137" s="263" t="s">
        <v>84</v>
      </c>
      <c r="I137" s="265"/>
      <c r="J137" s="262"/>
      <c r="K137" s="262"/>
      <c r="L137" s="266"/>
      <c r="M137" s="267"/>
      <c r="N137" s="268"/>
      <c r="O137" s="268"/>
      <c r="P137" s="268"/>
      <c r="Q137" s="268"/>
      <c r="R137" s="268"/>
      <c r="S137" s="268"/>
      <c r="T137" s="269"/>
      <c r="AT137" s="270" t="s">
        <v>177</v>
      </c>
      <c r="AU137" s="270" t="s">
        <v>95</v>
      </c>
      <c r="AV137" s="12" t="s">
        <v>25</v>
      </c>
      <c r="AW137" s="12" t="s">
        <v>48</v>
      </c>
      <c r="AX137" s="12" t="s">
        <v>86</v>
      </c>
      <c r="AY137" s="270" t="s">
        <v>166</v>
      </c>
    </row>
    <row r="138" spans="2:51" s="11" customFormat="1" ht="13.5">
      <c r="B138" s="236"/>
      <c r="C138" s="237"/>
      <c r="D138" s="233" t="s">
        <v>177</v>
      </c>
      <c r="E138" s="238" t="s">
        <v>84</v>
      </c>
      <c r="F138" s="239" t="s">
        <v>888</v>
      </c>
      <c r="G138" s="237"/>
      <c r="H138" s="240">
        <v>360</v>
      </c>
      <c r="I138" s="241"/>
      <c r="J138" s="237"/>
      <c r="K138" s="237"/>
      <c r="L138" s="242"/>
      <c r="M138" s="243"/>
      <c r="N138" s="244"/>
      <c r="O138" s="244"/>
      <c r="P138" s="244"/>
      <c r="Q138" s="244"/>
      <c r="R138" s="244"/>
      <c r="S138" s="244"/>
      <c r="T138" s="245"/>
      <c r="AT138" s="246" t="s">
        <v>177</v>
      </c>
      <c r="AU138" s="246" t="s">
        <v>95</v>
      </c>
      <c r="AV138" s="11" t="s">
        <v>95</v>
      </c>
      <c r="AW138" s="11" t="s">
        <v>48</v>
      </c>
      <c r="AX138" s="11" t="s">
        <v>86</v>
      </c>
      <c r="AY138" s="246" t="s">
        <v>166</v>
      </c>
    </row>
    <row r="139" spans="2:51" s="12" customFormat="1" ht="13.5">
      <c r="B139" s="261"/>
      <c r="C139" s="262"/>
      <c r="D139" s="233" t="s">
        <v>177</v>
      </c>
      <c r="E139" s="263" t="s">
        <v>84</v>
      </c>
      <c r="F139" s="264" t="s">
        <v>864</v>
      </c>
      <c r="G139" s="262"/>
      <c r="H139" s="263" t="s">
        <v>84</v>
      </c>
      <c r="I139" s="265"/>
      <c r="J139" s="262"/>
      <c r="K139" s="262"/>
      <c r="L139" s="266"/>
      <c r="M139" s="267"/>
      <c r="N139" s="268"/>
      <c r="O139" s="268"/>
      <c r="P139" s="268"/>
      <c r="Q139" s="268"/>
      <c r="R139" s="268"/>
      <c r="S139" s="268"/>
      <c r="T139" s="269"/>
      <c r="AT139" s="270" t="s">
        <v>177</v>
      </c>
      <c r="AU139" s="270" t="s">
        <v>95</v>
      </c>
      <c r="AV139" s="12" t="s">
        <v>25</v>
      </c>
      <c r="AW139" s="12" t="s">
        <v>48</v>
      </c>
      <c r="AX139" s="12" t="s">
        <v>86</v>
      </c>
      <c r="AY139" s="270" t="s">
        <v>166</v>
      </c>
    </row>
    <row r="140" spans="2:51" s="11" customFormat="1" ht="13.5">
      <c r="B140" s="236"/>
      <c r="C140" s="237"/>
      <c r="D140" s="233" t="s">
        <v>177</v>
      </c>
      <c r="E140" s="238" t="s">
        <v>84</v>
      </c>
      <c r="F140" s="239" t="s">
        <v>889</v>
      </c>
      <c r="G140" s="237"/>
      <c r="H140" s="240">
        <v>304</v>
      </c>
      <c r="I140" s="241"/>
      <c r="J140" s="237"/>
      <c r="K140" s="237"/>
      <c r="L140" s="242"/>
      <c r="M140" s="243"/>
      <c r="N140" s="244"/>
      <c r="O140" s="244"/>
      <c r="P140" s="244"/>
      <c r="Q140" s="244"/>
      <c r="R140" s="244"/>
      <c r="S140" s="244"/>
      <c r="T140" s="245"/>
      <c r="AT140" s="246" t="s">
        <v>177</v>
      </c>
      <c r="AU140" s="246" t="s">
        <v>95</v>
      </c>
      <c r="AV140" s="11" t="s">
        <v>95</v>
      </c>
      <c r="AW140" s="11" t="s">
        <v>48</v>
      </c>
      <c r="AX140" s="11" t="s">
        <v>86</v>
      </c>
      <c r="AY140" s="246" t="s">
        <v>166</v>
      </c>
    </row>
    <row r="141" spans="2:51" s="11" customFormat="1" ht="13.5">
      <c r="B141" s="236"/>
      <c r="C141" s="237"/>
      <c r="D141" s="233" t="s">
        <v>177</v>
      </c>
      <c r="E141" s="238" t="s">
        <v>84</v>
      </c>
      <c r="F141" s="239" t="s">
        <v>890</v>
      </c>
      <c r="G141" s="237"/>
      <c r="H141" s="240">
        <v>360</v>
      </c>
      <c r="I141" s="241"/>
      <c r="J141" s="237"/>
      <c r="K141" s="237"/>
      <c r="L141" s="242"/>
      <c r="M141" s="243"/>
      <c r="N141" s="244"/>
      <c r="O141" s="244"/>
      <c r="P141" s="244"/>
      <c r="Q141" s="244"/>
      <c r="R141" s="244"/>
      <c r="S141" s="244"/>
      <c r="T141" s="245"/>
      <c r="AT141" s="246" t="s">
        <v>177</v>
      </c>
      <c r="AU141" s="246" t="s">
        <v>95</v>
      </c>
      <c r="AV141" s="11" t="s">
        <v>95</v>
      </c>
      <c r="AW141" s="11" t="s">
        <v>48</v>
      </c>
      <c r="AX141" s="11" t="s">
        <v>86</v>
      </c>
      <c r="AY141" s="246" t="s">
        <v>166</v>
      </c>
    </row>
    <row r="142" spans="2:51" s="13" customFormat="1" ht="13.5">
      <c r="B142" s="271"/>
      <c r="C142" s="272"/>
      <c r="D142" s="233" t="s">
        <v>177</v>
      </c>
      <c r="E142" s="273" t="s">
        <v>84</v>
      </c>
      <c r="F142" s="274" t="s">
        <v>299</v>
      </c>
      <c r="G142" s="272"/>
      <c r="H142" s="275">
        <v>3954</v>
      </c>
      <c r="I142" s="276"/>
      <c r="J142" s="272"/>
      <c r="K142" s="272"/>
      <c r="L142" s="277"/>
      <c r="M142" s="278"/>
      <c r="N142" s="279"/>
      <c r="O142" s="279"/>
      <c r="P142" s="279"/>
      <c r="Q142" s="279"/>
      <c r="R142" s="279"/>
      <c r="S142" s="279"/>
      <c r="T142" s="280"/>
      <c r="AT142" s="281" t="s">
        <v>177</v>
      </c>
      <c r="AU142" s="281" t="s">
        <v>95</v>
      </c>
      <c r="AV142" s="13" t="s">
        <v>173</v>
      </c>
      <c r="AW142" s="13" t="s">
        <v>48</v>
      </c>
      <c r="AX142" s="13" t="s">
        <v>25</v>
      </c>
      <c r="AY142" s="281" t="s">
        <v>166</v>
      </c>
    </row>
    <row r="143" spans="2:65" s="1" customFormat="1" ht="25.5" customHeight="1">
      <c r="B143" s="46"/>
      <c r="C143" s="221" t="s">
        <v>183</v>
      </c>
      <c r="D143" s="221" t="s">
        <v>168</v>
      </c>
      <c r="E143" s="222" t="s">
        <v>891</v>
      </c>
      <c r="F143" s="223" t="s">
        <v>892</v>
      </c>
      <c r="G143" s="224" t="s">
        <v>242</v>
      </c>
      <c r="H143" s="225">
        <v>5327</v>
      </c>
      <c r="I143" s="226"/>
      <c r="J143" s="227">
        <f>ROUND(I143*H143,2)</f>
        <v>0</v>
      </c>
      <c r="K143" s="223" t="s">
        <v>172</v>
      </c>
      <c r="L143" s="72"/>
      <c r="M143" s="228" t="s">
        <v>84</v>
      </c>
      <c r="N143" s="229" t="s">
        <v>56</v>
      </c>
      <c r="O143" s="47"/>
      <c r="P143" s="230">
        <f>O143*H143</f>
        <v>0</v>
      </c>
      <c r="Q143" s="230">
        <v>0</v>
      </c>
      <c r="R143" s="230">
        <f>Q143*H143</f>
        <v>0</v>
      </c>
      <c r="S143" s="230">
        <v>0</v>
      </c>
      <c r="T143" s="231">
        <f>S143*H143</f>
        <v>0</v>
      </c>
      <c r="AR143" s="23" t="s">
        <v>173</v>
      </c>
      <c r="AT143" s="23" t="s">
        <v>168</v>
      </c>
      <c r="AU143" s="23" t="s">
        <v>95</v>
      </c>
      <c r="AY143" s="23" t="s">
        <v>166</v>
      </c>
      <c r="BE143" s="232">
        <f>IF(N143="základní",J143,0)</f>
        <v>0</v>
      </c>
      <c r="BF143" s="232">
        <f>IF(N143="snížená",J143,0)</f>
        <v>0</v>
      </c>
      <c r="BG143" s="232">
        <f>IF(N143="zákl. přenesená",J143,0)</f>
        <v>0</v>
      </c>
      <c r="BH143" s="232">
        <f>IF(N143="sníž. přenesená",J143,0)</f>
        <v>0</v>
      </c>
      <c r="BI143" s="232">
        <f>IF(N143="nulová",J143,0)</f>
        <v>0</v>
      </c>
      <c r="BJ143" s="23" t="s">
        <v>25</v>
      </c>
      <c r="BK143" s="232">
        <f>ROUND(I143*H143,2)</f>
        <v>0</v>
      </c>
      <c r="BL143" s="23" t="s">
        <v>173</v>
      </c>
      <c r="BM143" s="23" t="s">
        <v>893</v>
      </c>
    </row>
    <row r="144" spans="2:47" s="1" customFormat="1" ht="13.5">
      <c r="B144" s="46"/>
      <c r="C144" s="74"/>
      <c r="D144" s="233" t="s">
        <v>175</v>
      </c>
      <c r="E144" s="74"/>
      <c r="F144" s="234" t="s">
        <v>853</v>
      </c>
      <c r="G144" s="74"/>
      <c r="H144" s="74"/>
      <c r="I144" s="191"/>
      <c r="J144" s="74"/>
      <c r="K144" s="74"/>
      <c r="L144" s="72"/>
      <c r="M144" s="235"/>
      <c r="N144" s="47"/>
      <c r="O144" s="47"/>
      <c r="P144" s="47"/>
      <c r="Q144" s="47"/>
      <c r="R144" s="47"/>
      <c r="S144" s="47"/>
      <c r="T144" s="95"/>
      <c r="AT144" s="23" t="s">
        <v>175</v>
      </c>
      <c r="AU144" s="23" t="s">
        <v>95</v>
      </c>
    </row>
    <row r="145" spans="2:51" s="12" customFormat="1" ht="13.5">
      <c r="B145" s="261"/>
      <c r="C145" s="262"/>
      <c r="D145" s="233" t="s">
        <v>177</v>
      </c>
      <c r="E145" s="263" t="s">
        <v>84</v>
      </c>
      <c r="F145" s="264" t="s">
        <v>855</v>
      </c>
      <c r="G145" s="262"/>
      <c r="H145" s="263" t="s">
        <v>84</v>
      </c>
      <c r="I145" s="265"/>
      <c r="J145" s="262"/>
      <c r="K145" s="262"/>
      <c r="L145" s="266"/>
      <c r="M145" s="267"/>
      <c r="N145" s="268"/>
      <c r="O145" s="268"/>
      <c r="P145" s="268"/>
      <c r="Q145" s="268"/>
      <c r="R145" s="268"/>
      <c r="S145" s="268"/>
      <c r="T145" s="269"/>
      <c r="AT145" s="270" t="s">
        <v>177</v>
      </c>
      <c r="AU145" s="270" t="s">
        <v>95</v>
      </c>
      <c r="AV145" s="12" t="s">
        <v>25</v>
      </c>
      <c r="AW145" s="12" t="s">
        <v>48</v>
      </c>
      <c r="AX145" s="12" t="s">
        <v>86</v>
      </c>
      <c r="AY145" s="270" t="s">
        <v>166</v>
      </c>
    </row>
    <row r="146" spans="2:51" s="11" customFormat="1" ht="13.5">
      <c r="B146" s="236"/>
      <c r="C146" s="237"/>
      <c r="D146" s="233" t="s">
        <v>177</v>
      </c>
      <c r="E146" s="238" t="s">
        <v>84</v>
      </c>
      <c r="F146" s="239" t="s">
        <v>894</v>
      </c>
      <c r="G146" s="237"/>
      <c r="H146" s="240">
        <v>589</v>
      </c>
      <c r="I146" s="241"/>
      <c r="J146" s="237"/>
      <c r="K146" s="237"/>
      <c r="L146" s="242"/>
      <c r="M146" s="243"/>
      <c r="N146" s="244"/>
      <c r="O146" s="244"/>
      <c r="P146" s="244"/>
      <c r="Q146" s="244"/>
      <c r="R146" s="244"/>
      <c r="S146" s="244"/>
      <c r="T146" s="245"/>
      <c r="AT146" s="246" t="s">
        <v>177</v>
      </c>
      <c r="AU146" s="246" t="s">
        <v>95</v>
      </c>
      <c r="AV146" s="11" t="s">
        <v>95</v>
      </c>
      <c r="AW146" s="11" t="s">
        <v>48</v>
      </c>
      <c r="AX146" s="11" t="s">
        <v>86</v>
      </c>
      <c r="AY146" s="246" t="s">
        <v>166</v>
      </c>
    </row>
    <row r="147" spans="2:51" s="12" customFormat="1" ht="13.5">
      <c r="B147" s="261"/>
      <c r="C147" s="262"/>
      <c r="D147" s="233" t="s">
        <v>177</v>
      </c>
      <c r="E147" s="263" t="s">
        <v>84</v>
      </c>
      <c r="F147" s="264" t="s">
        <v>857</v>
      </c>
      <c r="G147" s="262"/>
      <c r="H147" s="263" t="s">
        <v>84</v>
      </c>
      <c r="I147" s="265"/>
      <c r="J147" s="262"/>
      <c r="K147" s="262"/>
      <c r="L147" s="266"/>
      <c r="M147" s="267"/>
      <c r="N147" s="268"/>
      <c r="O147" s="268"/>
      <c r="P147" s="268"/>
      <c r="Q147" s="268"/>
      <c r="R147" s="268"/>
      <c r="S147" s="268"/>
      <c r="T147" s="269"/>
      <c r="AT147" s="270" t="s">
        <v>177</v>
      </c>
      <c r="AU147" s="270" t="s">
        <v>95</v>
      </c>
      <c r="AV147" s="12" t="s">
        <v>25</v>
      </c>
      <c r="AW147" s="12" t="s">
        <v>48</v>
      </c>
      <c r="AX147" s="12" t="s">
        <v>86</v>
      </c>
      <c r="AY147" s="270" t="s">
        <v>166</v>
      </c>
    </row>
    <row r="148" spans="2:51" s="11" customFormat="1" ht="13.5">
      <c r="B148" s="236"/>
      <c r="C148" s="237"/>
      <c r="D148" s="233" t="s">
        <v>177</v>
      </c>
      <c r="E148" s="238" t="s">
        <v>84</v>
      </c>
      <c r="F148" s="239" t="s">
        <v>895</v>
      </c>
      <c r="G148" s="237"/>
      <c r="H148" s="240">
        <v>1472</v>
      </c>
      <c r="I148" s="241"/>
      <c r="J148" s="237"/>
      <c r="K148" s="237"/>
      <c r="L148" s="242"/>
      <c r="M148" s="243"/>
      <c r="N148" s="244"/>
      <c r="O148" s="244"/>
      <c r="P148" s="244"/>
      <c r="Q148" s="244"/>
      <c r="R148" s="244"/>
      <c r="S148" s="244"/>
      <c r="T148" s="245"/>
      <c r="AT148" s="246" t="s">
        <v>177</v>
      </c>
      <c r="AU148" s="246" t="s">
        <v>95</v>
      </c>
      <c r="AV148" s="11" t="s">
        <v>95</v>
      </c>
      <c r="AW148" s="11" t="s">
        <v>48</v>
      </c>
      <c r="AX148" s="11" t="s">
        <v>86</v>
      </c>
      <c r="AY148" s="246" t="s">
        <v>166</v>
      </c>
    </row>
    <row r="149" spans="2:51" s="12" customFormat="1" ht="13.5">
      <c r="B149" s="261"/>
      <c r="C149" s="262"/>
      <c r="D149" s="233" t="s">
        <v>177</v>
      </c>
      <c r="E149" s="263" t="s">
        <v>84</v>
      </c>
      <c r="F149" s="264" t="s">
        <v>859</v>
      </c>
      <c r="G149" s="262"/>
      <c r="H149" s="263" t="s">
        <v>84</v>
      </c>
      <c r="I149" s="265"/>
      <c r="J149" s="262"/>
      <c r="K149" s="262"/>
      <c r="L149" s="266"/>
      <c r="M149" s="267"/>
      <c r="N149" s="268"/>
      <c r="O149" s="268"/>
      <c r="P149" s="268"/>
      <c r="Q149" s="268"/>
      <c r="R149" s="268"/>
      <c r="S149" s="268"/>
      <c r="T149" s="269"/>
      <c r="AT149" s="270" t="s">
        <v>177</v>
      </c>
      <c r="AU149" s="270" t="s">
        <v>95</v>
      </c>
      <c r="AV149" s="12" t="s">
        <v>25</v>
      </c>
      <c r="AW149" s="12" t="s">
        <v>48</v>
      </c>
      <c r="AX149" s="12" t="s">
        <v>86</v>
      </c>
      <c r="AY149" s="270" t="s">
        <v>166</v>
      </c>
    </row>
    <row r="150" spans="2:51" s="11" customFormat="1" ht="13.5">
      <c r="B150" s="236"/>
      <c r="C150" s="237"/>
      <c r="D150" s="233" t="s">
        <v>177</v>
      </c>
      <c r="E150" s="238" t="s">
        <v>84</v>
      </c>
      <c r="F150" s="239" t="s">
        <v>896</v>
      </c>
      <c r="G150" s="237"/>
      <c r="H150" s="240">
        <v>1274</v>
      </c>
      <c r="I150" s="241"/>
      <c r="J150" s="237"/>
      <c r="K150" s="237"/>
      <c r="L150" s="242"/>
      <c r="M150" s="243"/>
      <c r="N150" s="244"/>
      <c r="O150" s="244"/>
      <c r="P150" s="244"/>
      <c r="Q150" s="244"/>
      <c r="R150" s="244"/>
      <c r="S150" s="244"/>
      <c r="T150" s="245"/>
      <c r="AT150" s="246" t="s">
        <v>177</v>
      </c>
      <c r="AU150" s="246" t="s">
        <v>95</v>
      </c>
      <c r="AV150" s="11" t="s">
        <v>95</v>
      </c>
      <c r="AW150" s="11" t="s">
        <v>48</v>
      </c>
      <c r="AX150" s="11" t="s">
        <v>86</v>
      </c>
      <c r="AY150" s="246" t="s">
        <v>166</v>
      </c>
    </row>
    <row r="151" spans="2:51" s="12" customFormat="1" ht="13.5">
      <c r="B151" s="261"/>
      <c r="C151" s="262"/>
      <c r="D151" s="233" t="s">
        <v>177</v>
      </c>
      <c r="E151" s="263" t="s">
        <v>84</v>
      </c>
      <c r="F151" s="264" t="s">
        <v>861</v>
      </c>
      <c r="G151" s="262"/>
      <c r="H151" s="263" t="s">
        <v>84</v>
      </c>
      <c r="I151" s="265"/>
      <c r="J151" s="262"/>
      <c r="K151" s="262"/>
      <c r="L151" s="266"/>
      <c r="M151" s="267"/>
      <c r="N151" s="268"/>
      <c r="O151" s="268"/>
      <c r="P151" s="268"/>
      <c r="Q151" s="268"/>
      <c r="R151" s="268"/>
      <c r="S151" s="268"/>
      <c r="T151" s="269"/>
      <c r="AT151" s="270" t="s">
        <v>177</v>
      </c>
      <c r="AU151" s="270" t="s">
        <v>95</v>
      </c>
      <c r="AV151" s="12" t="s">
        <v>25</v>
      </c>
      <c r="AW151" s="12" t="s">
        <v>48</v>
      </c>
      <c r="AX151" s="12" t="s">
        <v>86</v>
      </c>
      <c r="AY151" s="270" t="s">
        <v>166</v>
      </c>
    </row>
    <row r="152" spans="2:51" s="11" customFormat="1" ht="13.5">
      <c r="B152" s="236"/>
      <c r="C152" s="237"/>
      <c r="D152" s="233" t="s">
        <v>177</v>
      </c>
      <c r="E152" s="238" t="s">
        <v>84</v>
      </c>
      <c r="F152" s="239" t="s">
        <v>897</v>
      </c>
      <c r="G152" s="237"/>
      <c r="H152" s="240">
        <v>450</v>
      </c>
      <c r="I152" s="241"/>
      <c r="J152" s="237"/>
      <c r="K152" s="237"/>
      <c r="L152" s="242"/>
      <c r="M152" s="243"/>
      <c r="N152" s="244"/>
      <c r="O152" s="244"/>
      <c r="P152" s="244"/>
      <c r="Q152" s="244"/>
      <c r="R152" s="244"/>
      <c r="S152" s="244"/>
      <c r="T152" s="245"/>
      <c r="AT152" s="246" t="s">
        <v>177</v>
      </c>
      <c r="AU152" s="246" t="s">
        <v>95</v>
      </c>
      <c r="AV152" s="11" t="s">
        <v>95</v>
      </c>
      <c r="AW152" s="11" t="s">
        <v>48</v>
      </c>
      <c r="AX152" s="11" t="s">
        <v>86</v>
      </c>
      <c r="AY152" s="246" t="s">
        <v>166</v>
      </c>
    </row>
    <row r="153" spans="2:51" s="12" customFormat="1" ht="13.5">
      <c r="B153" s="261"/>
      <c r="C153" s="262"/>
      <c r="D153" s="233" t="s">
        <v>177</v>
      </c>
      <c r="E153" s="263" t="s">
        <v>84</v>
      </c>
      <c r="F153" s="264" t="s">
        <v>863</v>
      </c>
      <c r="G153" s="262"/>
      <c r="H153" s="263" t="s">
        <v>84</v>
      </c>
      <c r="I153" s="265"/>
      <c r="J153" s="262"/>
      <c r="K153" s="262"/>
      <c r="L153" s="266"/>
      <c r="M153" s="267"/>
      <c r="N153" s="268"/>
      <c r="O153" s="268"/>
      <c r="P153" s="268"/>
      <c r="Q153" s="268"/>
      <c r="R153" s="268"/>
      <c r="S153" s="268"/>
      <c r="T153" s="269"/>
      <c r="AT153" s="270" t="s">
        <v>177</v>
      </c>
      <c r="AU153" s="270" t="s">
        <v>95</v>
      </c>
      <c r="AV153" s="12" t="s">
        <v>25</v>
      </c>
      <c r="AW153" s="12" t="s">
        <v>48</v>
      </c>
      <c r="AX153" s="12" t="s">
        <v>86</v>
      </c>
      <c r="AY153" s="270" t="s">
        <v>166</v>
      </c>
    </row>
    <row r="154" spans="2:51" s="11" customFormat="1" ht="13.5">
      <c r="B154" s="236"/>
      <c r="C154" s="237"/>
      <c r="D154" s="233" t="s">
        <v>177</v>
      </c>
      <c r="E154" s="238" t="s">
        <v>84</v>
      </c>
      <c r="F154" s="239" t="s">
        <v>897</v>
      </c>
      <c r="G154" s="237"/>
      <c r="H154" s="240">
        <v>450</v>
      </c>
      <c r="I154" s="241"/>
      <c r="J154" s="237"/>
      <c r="K154" s="237"/>
      <c r="L154" s="242"/>
      <c r="M154" s="243"/>
      <c r="N154" s="244"/>
      <c r="O154" s="244"/>
      <c r="P154" s="244"/>
      <c r="Q154" s="244"/>
      <c r="R154" s="244"/>
      <c r="S154" s="244"/>
      <c r="T154" s="245"/>
      <c r="AT154" s="246" t="s">
        <v>177</v>
      </c>
      <c r="AU154" s="246" t="s">
        <v>95</v>
      </c>
      <c r="AV154" s="11" t="s">
        <v>95</v>
      </c>
      <c r="AW154" s="11" t="s">
        <v>48</v>
      </c>
      <c r="AX154" s="11" t="s">
        <v>86</v>
      </c>
      <c r="AY154" s="246" t="s">
        <v>166</v>
      </c>
    </row>
    <row r="155" spans="2:51" s="12" customFormat="1" ht="13.5">
      <c r="B155" s="261"/>
      <c r="C155" s="262"/>
      <c r="D155" s="233" t="s">
        <v>177</v>
      </c>
      <c r="E155" s="263" t="s">
        <v>84</v>
      </c>
      <c r="F155" s="264" t="s">
        <v>864</v>
      </c>
      <c r="G155" s="262"/>
      <c r="H155" s="263" t="s">
        <v>84</v>
      </c>
      <c r="I155" s="265"/>
      <c r="J155" s="262"/>
      <c r="K155" s="262"/>
      <c r="L155" s="266"/>
      <c r="M155" s="267"/>
      <c r="N155" s="268"/>
      <c r="O155" s="268"/>
      <c r="P155" s="268"/>
      <c r="Q155" s="268"/>
      <c r="R155" s="268"/>
      <c r="S155" s="268"/>
      <c r="T155" s="269"/>
      <c r="AT155" s="270" t="s">
        <v>177</v>
      </c>
      <c r="AU155" s="270" t="s">
        <v>95</v>
      </c>
      <c r="AV155" s="12" t="s">
        <v>25</v>
      </c>
      <c r="AW155" s="12" t="s">
        <v>48</v>
      </c>
      <c r="AX155" s="12" t="s">
        <v>86</v>
      </c>
      <c r="AY155" s="270" t="s">
        <v>166</v>
      </c>
    </row>
    <row r="156" spans="2:51" s="11" customFormat="1" ht="13.5">
      <c r="B156" s="236"/>
      <c r="C156" s="237"/>
      <c r="D156" s="233" t="s">
        <v>177</v>
      </c>
      <c r="E156" s="238" t="s">
        <v>84</v>
      </c>
      <c r="F156" s="239" t="s">
        <v>898</v>
      </c>
      <c r="G156" s="237"/>
      <c r="H156" s="240">
        <v>608</v>
      </c>
      <c r="I156" s="241"/>
      <c r="J156" s="237"/>
      <c r="K156" s="237"/>
      <c r="L156" s="242"/>
      <c r="M156" s="243"/>
      <c r="N156" s="244"/>
      <c r="O156" s="244"/>
      <c r="P156" s="244"/>
      <c r="Q156" s="244"/>
      <c r="R156" s="244"/>
      <c r="S156" s="244"/>
      <c r="T156" s="245"/>
      <c r="AT156" s="246" t="s">
        <v>177</v>
      </c>
      <c r="AU156" s="246" t="s">
        <v>95</v>
      </c>
      <c r="AV156" s="11" t="s">
        <v>95</v>
      </c>
      <c r="AW156" s="11" t="s">
        <v>48</v>
      </c>
      <c r="AX156" s="11" t="s">
        <v>86</v>
      </c>
      <c r="AY156" s="246" t="s">
        <v>166</v>
      </c>
    </row>
    <row r="157" spans="2:51" s="11" customFormat="1" ht="13.5">
      <c r="B157" s="236"/>
      <c r="C157" s="237"/>
      <c r="D157" s="233" t="s">
        <v>177</v>
      </c>
      <c r="E157" s="238" t="s">
        <v>84</v>
      </c>
      <c r="F157" s="239" t="s">
        <v>899</v>
      </c>
      <c r="G157" s="237"/>
      <c r="H157" s="240">
        <v>484</v>
      </c>
      <c r="I157" s="241"/>
      <c r="J157" s="237"/>
      <c r="K157" s="237"/>
      <c r="L157" s="242"/>
      <c r="M157" s="243"/>
      <c r="N157" s="244"/>
      <c r="O157" s="244"/>
      <c r="P157" s="244"/>
      <c r="Q157" s="244"/>
      <c r="R157" s="244"/>
      <c r="S157" s="244"/>
      <c r="T157" s="245"/>
      <c r="AT157" s="246" t="s">
        <v>177</v>
      </c>
      <c r="AU157" s="246" t="s">
        <v>95</v>
      </c>
      <c r="AV157" s="11" t="s">
        <v>95</v>
      </c>
      <c r="AW157" s="11" t="s">
        <v>48</v>
      </c>
      <c r="AX157" s="11" t="s">
        <v>86</v>
      </c>
      <c r="AY157" s="246" t="s">
        <v>166</v>
      </c>
    </row>
    <row r="158" spans="2:51" s="13" customFormat="1" ht="13.5">
      <c r="B158" s="271"/>
      <c r="C158" s="272"/>
      <c r="D158" s="233" t="s">
        <v>177</v>
      </c>
      <c r="E158" s="273" t="s">
        <v>84</v>
      </c>
      <c r="F158" s="274" t="s">
        <v>299</v>
      </c>
      <c r="G158" s="272"/>
      <c r="H158" s="275">
        <v>5327</v>
      </c>
      <c r="I158" s="276"/>
      <c r="J158" s="272"/>
      <c r="K158" s="272"/>
      <c r="L158" s="277"/>
      <c r="M158" s="278"/>
      <c r="N158" s="279"/>
      <c r="O158" s="279"/>
      <c r="P158" s="279"/>
      <c r="Q158" s="279"/>
      <c r="R158" s="279"/>
      <c r="S158" s="279"/>
      <c r="T158" s="280"/>
      <c r="AT158" s="281" t="s">
        <v>177</v>
      </c>
      <c r="AU158" s="281" t="s">
        <v>95</v>
      </c>
      <c r="AV158" s="13" t="s">
        <v>173</v>
      </c>
      <c r="AW158" s="13" t="s">
        <v>48</v>
      </c>
      <c r="AX158" s="13" t="s">
        <v>25</v>
      </c>
      <c r="AY158" s="281" t="s">
        <v>166</v>
      </c>
    </row>
    <row r="159" spans="2:65" s="1" customFormat="1" ht="25.5" customHeight="1">
      <c r="B159" s="46"/>
      <c r="C159" s="221" t="s">
        <v>206</v>
      </c>
      <c r="D159" s="221" t="s">
        <v>168</v>
      </c>
      <c r="E159" s="222" t="s">
        <v>900</v>
      </c>
      <c r="F159" s="223" t="s">
        <v>901</v>
      </c>
      <c r="G159" s="224" t="s">
        <v>242</v>
      </c>
      <c r="H159" s="225">
        <v>16266</v>
      </c>
      <c r="I159" s="226"/>
      <c r="J159" s="227">
        <f>ROUND(I159*H159,2)</f>
        <v>0</v>
      </c>
      <c r="K159" s="223" t="s">
        <v>172</v>
      </c>
      <c r="L159" s="72"/>
      <c r="M159" s="228" t="s">
        <v>84</v>
      </c>
      <c r="N159" s="229" t="s">
        <v>56</v>
      </c>
      <c r="O159" s="47"/>
      <c r="P159" s="230">
        <f>O159*H159</f>
        <v>0</v>
      </c>
      <c r="Q159" s="230">
        <v>0</v>
      </c>
      <c r="R159" s="230">
        <f>Q159*H159</f>
        <v>0</v>
      </c>
      <c r="S159" s="230">
        <v>0</v>
      </c>
      <c r="T159" s="231">
        <f>S159*H159</f>
        <v>0</v>
      </c>
      <c r="AR159" s="23" t="s">
        <v>173</v>
      </c>
      <c r="AT159" s="23" t="s">
        <v>168</v>
      </c>
      <c r="AU159" s="23" t="s">
        <v>95</v>
      </c>
      <c r="AY159" s="23" t="s">
        <v>166</v>
      </c>
      <c r="BE159" s="232">
        <f>IF(N159="základní",J159,0)</f>
        <v>0</v>
      </c>
      <c r="BF159" s="232">
        <f>IF(N159="snížená",J159,0)</f>
        <v>0</v>
      </c>
      <c r="BG159" s="232">
        <f>IF(N159="zákl. přenesená",J159,0)</f>
        <v>0</v>
      </c>
      <c r="BH159" s="232">
        <f>IF(N159="sníž. přenesená",J159,0)</f>
        <v>0</v>
      </c>
      <c r="BI159" s="232">
        <f>IF(N159="nulová",J159,0)</f>
        <v>0</v>
      </c>
      <c r="BJ159" s="23" t="s">
        <v>25</v>
      </c>
      <c r="BK159" s="232">
        <f>ROUND(I159*H159,2)</f>
        <v>0</v>
      </c>
      <c r="BL159" s="23" t="s">
        <v>173</v>
      </c>
      <c r="BM159" s="23" t="s">
        <v>902</v>
      </c>
    </row>
    <row r="160" spans="2:47" s="1" customFormat="1" ht="13.5">
      <c r="B160" s="46"/>
      <c r="C160" s="74"/>
      <c r="D160" s="233" t="s">
        <v>175</v>
      </c>
      <c r="E160" s="74"/>
      <c r="F160" s="234" t="s">
        <v>853</v>
      </c>
      <c r="G160" s="74"/>
      <c r="H160" s="74"/>
      <c r="I160" s="191"/>
      <c r="J160" s="74"/>
      <c r="K160" s="74"/>
      <c r="L160" s="72"/>
      <c r="M160" s="235"/>
      <c r="N160" s="47"/>
      <c r="O160" s="47"/>
      <c r="P160" s="47"/>
      <c r="Q160" s="47"/>
      <c r="R160" s="47"/>
      <c r="S160" s="47"/>
      <c r="T160" s="95"/>
      <c r="AT160" s="23" t="s">
        <v>175</v>
      </c>
      <c r="AU160" s="23" t="s">
        <v>95</v>
      </c>
    </row>
    <row r="161" spans="2:51" s="12" customFormat="1" ht="13.5">
      <c r="B161" s="261"/>
      <c r="C161" s="262"/>
      <c r="D161" s="233" t="s">
        <v>177</v>
      </c>
      <c r="E161" s="263" t="s">
        <v>84</v>
      </c>
      <c r="F161" s="264" t="s">
        <v>903</v>
      </c>
      <c r="G161" s="262"/>
      <c r="H161" s="263" t="s">
        <v>84</v>
      </c>
      <c r="I161" s="265"/>
      <c r="J161" s="262"/>
      <c r="K161" s="262"/>
      <c r="L161" s="266"/>
      <c r="M161" s="267"/>
      <c r="N161" s="268"/>
      <c r="O161" s="268"/>
      <c r="P161" s="268"/>
      <c r="Q161" s="268"/>
      <c r="R161" s="268"/>
      <c r="S161" s="268"/>
      <c r="T161" s="269"/>
      <c r="AT161" s="270" t="s">
        <v>177</v>
      </c>
      <c r="AU161" s="270" t="s">
        <v>95</v>
      </c>
      <c r="AV161" s="12" t="s">
        <v>25</v>
      </c>
      <c r="AW161" s="12" t="s">
        <v>48</v>
      </c>
      <c r="AX161" s="12" t="s">
        <v>86</v>
      </c>
      <c r="AY161" s="270" t="s">
        <v>166</v>
      </c>
    </row>
    <row r="162" spans="2:51" s="12" customFormat="1" ht="13.5">
      <c r="B162" s="261"/>
      <c r="C162" s="262"/>
      <c r="D162" s="233" t="s">
        <v>177</v>
      </c>
      <c r="E162" s="263" t="s">
        <v>84</v>
      </c>
      <c r="F162" s="264" t="s">
        <v>855</v>
      </c>
      <c r="G162" s="262"/>
      <c r="H162" s="263" t="s">
        <v>84</v>
      </c>
      <c r="I162" s="265"/>
      <c r="J162" s="262"/>
      <c r="K162" s="262"/>
      <c r="L162" s="266"/>
      <c r="M162" s="267"/>
      <c r="N162" s="268"/>
      <c r="O162" s="268"/>
      <c r="P162" s="268"/>
      <c r="Q162" s="268"/>
      <c r="R162" s="268"/>
      <c r="S162" s="268"/>
      <c r="T162" s="269"/>
      <c r="AT162" s="270" t="s">
        <v>177</v>
      </c>
      <c r="AU162" s="270" t="s">
        <v>95</v>
      </c>
      <c r="AV162" s="12" t="s">
        <v>25</v>
      </c>
      <c r="AW162" s="12" t="s">
        <v>48</v>
      </c>
      <c r="AX162" s="12" t="s">
        <v>86</v>
      </c>
      <c r="AY162" s="270" t="s">
        <v>166</v>
      </c>
    </row>
    <row r="163" spans="2:51" s="11" customFormat="1" ht="13.5">
      <c r="B163" s="236"/>
      <c r="C163" s="237"/>
      <c r="D163" s="233" t="s">
        <v>177</v>
      </c>
      <c r="E163" s="238" t="s">
        <v>84</v>
      </c>
      <c r="F163" s="239" t="s">
        <v>904</v>
      </c>
      <c r="G163" s="237"/>
      <c r="H163" s="240">
        <v>372</v>
      </c>
      <c r="I163" s="241"/>
      <c r="J163" s="237"/>
      <c r="K163" s="237"/>
      <c r="L163" s="242"/>
      <c r="M163" s="243"/>
      <c r="N163" s="244"/>
      <c r="O163" s="244"/>
      <c r="P163" s="244"/>
      <c r="Q163" s="244"/>
      <c r="R163" s="244"/>
      <c r="S163" s="244"/>
      <c r="T163" s="245"/>
      <c r="AT163" s="246" t="s">
        <v>177</v>
      </c>
      <c r="AU163" s="246" t="s">
        <v>95</v>
      </c>
      <c r="AV163" s="11" t="s">
        <v>95</v>
      </c>
      <c r="AW163" s="11" t="s">
        <v>48</v>
      </c>
      <c r="AX163" s="11" t="s">
        <v>86</v>
      </c>
      <c r="AY163" s="246" t="s">
        <v>166</v>
      </c>
    </row>
    <row r="164" spans="2:51" s="12" customFormat="1" ht="13.5">
      <c r="B164" s="261"/>
      <c r="C164" s="262"/>
      <c r="D164" s="233" t="s">
        <v>177</v>
      </c>
      <c r="E164" s="263" t="s">
        <v>84</v>
      </c>
      <c r="F164" s="264" t="s">
        <v>857</v>
      </c>
      <c r="G164" s="262"/>
      <c r="H164" s="263" t="s">
        <v>84</v>
      </c>
      <c r="I164" s="265"/>
      <c r="J164" s="262"/>
      <c r="K164" s="262"/>
      <c r="L164" s="266"/>
      <c r="M164" s="267"/>
      <c r="N164" s="268"/>
      <c r="O164" s="268"/>
      <c r="P164" s="268"/>
      <c r="Q164" s="268"/>
      <c r="R164" s="268"/>
      <c r="S164" s="268"/>
      <c r="T164" s="269"/>
      <c r="AT164" s="270" t="s">
        <v>177</v>
      </c>
      <c r="AU164" s="270" t="s">
        <v>95</v>
      </c>
      <c r="AV164" s="12" t="s">
        <v>25</v>
      </c>
      <c r="AW164" s="12" t="s">
        <v>48</v>
      </c>
      <c r="AX164" s="12" t="s">
        <v>86</v>
      </c>
      <c r="AY164" s="270" t="s">
        <v>166</v>
      </c>
    </row>
    <row r="165" spans="2:51" s="11" customFormat="1" ht="13.5">
      <c r="B165" s="236"/>
      <c r="C165" s="237"/>
      <c r="D165" s="233" t="s">
        <v>177</v>
      </c>
      <c r="E165" s="238" t="s">
        <v>84</v>
      </c>
      <c r="F165" s="239" t="s">
        <v>905</v>
      </c>
      <c r="G165" s="237"/>
      <c r="H165" s="240">
        <v>828</v>
      </c>
      <c r="I165" s="241"/>
      <c r="J165" s="237"/>
      <c r="K165" s="237"/>
      <c r="L165" s="242"/>
      <c r="M165" s="243"/>
      <c r="N165" s="244"/>
      <c r="O165" s="244"/>
      <c r="P165" s="244"/>
      <c r="Q165" s="244"/>
      <c r="R165" s="244"/>
      <c r="S165" s="244"/>
      <c r="T165" s="245"/>
      <c r="AT165" s="246" t="s">
        <v>177</v>
      </c>
      <c r="AU165" s="246" t="s">
        <v>95</v>
      </c>
      <c r="AV165" s="11" t="s">
        <v>95</v>
      </c>
      <c r="AW165" s="11" t="s">
        <v>48</v>
      </c>
      <c r="AX165" s="11" t="s">
        <v>86</v>
      </c>
      <c r="AY165" s="246" t="s">
        <v>166</v>
      </c>
    </row>
    <row r="166" spans="2:51" s="12" customFormat="1" ht="13.5">
      <c r="B166" s="261"/>
      <c r="C166" s="262"/>
      <c r="D166" s="233" t="s">
        <v>177</v>
      </c>
      <c r="E166" s="263" t="s">
        <v>84</v>
      </c>
      <c r="F166" s="264" t="s">
        <v>859</v>
      </c>
      <c r="G166" s="262"/>
      <c r="H166" s="263" t="s">
        <v>84</v>
      </c>
      <c r="I166" s="265"/>
      <c r="J166" s="262"/>
      <c r="K166" s="262"/>
      <c r="L166" s="266"/>
      <c r="M166" s="267"/>
      <c r="N166" s="268"/>
      <c r="O166" s="268"/>
      <c r="P166" s="268"/>
      <c r="Q166" s="268"/>
      <c r="R166" s="268"/>
      <c r="S166" s="268"/>
      <c r="T166" s="269"/>
      <c r="AT166" s="270" t="s">
        <v>177</v>
      </c>
      <c r="AU166" s="270" t="s">
        <v>95</v>
      </c>
      <c r="AV166" s="12" t="s">
        <v>25</v>
      </c>
      <c r="AW166" s="12" t="s">
        <v>48</v>
      </c>
      <c r="AX166" s="12" t="s">
        <v>86</v>
      </c>
      <c r="AY166" s="270" t="s">
        <v>166</v>
      </c>
    </row>
    <row r="167" spans="2:51" s="11" customFormat="1" ht="13.5">
      <c r="B167" s="236"/>
      <c r="C167" s="237"/>
      <c r="D167" s="233" t="s">
        <v>177</v>
      </c>
      <c r="E167" s="238" t="s">
        <v>84</v>
      </c>
      <c r="F167" s="239" t="s">
        <v>906</v>
      </c>
      <c r="G167" s="237"/>
      <c r="H167" s="240">
        <v>819</v>
      </c>
      <c r="I167" s="241"/>
      <c r="J167" s="237"/>
      <c r="K167" s="237"/>
      <c r="L167" s="242"/>
      <c r="M167" s="243"/>
      <c r="N167" s="244"/>
      <c r="O167" s="244"/>
      <c r="P167" s="244"/>
      <c r="Q167" s="244"/>
      <c r="R167" s="244"/>
      <c r="S167" s="244"/>
      <c r="T167" s="245"/>
      <c r="AT167" s="246" t="s">
        <v>177</v>
      </c>
      <c r="AU167" s="246" t="s">
        <v>95</v>
      </c>
      <c r="AV167" s="11" t="s">
        <v>95</v>
      </c>
      <c r="AW167" s="11" t="s">
        <v>48</v>
      </c>
      <c r="AX167" s="11" t="s">
        <v>86</v>
      </c>
      <c r="AY167" s="246" t="s">
        <v>166</v>
      </c>
    </row>
    <row r="168" spans="2:51" s="12" customFormat="1" ht="13.5">
      <c r="B168" s="261"/>
      <c r="C168" s="262"/>
      <c r="D168" s="233" t="s">
        <v>177</v>
      </c>
      <c r="E168" s="263" t="s">
        <v>84</v>
      </c>
      <c r="F168" s="264" t="s">
        <v>864</v>
      </c>
      <c r="G168" s="262"/>
      <c r="H168" s="263" t="s">
        <v>84</v>
      </c>
      <c r="I168" s="265"/>
      <c r="J168" s="262"/>
      <c r="K168" s="262"/>
      <c r="L168" s="266"/>
      <c r="M168" s="267"/>
      <c r="N168" s="268"/>
      <c r="O168" s="268"/>
      <c r="P168" s="268"/>
      <c r="Q168" s="268"/>
      <c r="R168" s="268"/>
      <c r="S168" s="268"/>
      <c r="T168" s="269"/>
      <c r="AT168" s="270" t="s">
        <v>177</v>
      </c>
      <c r="AU168" s="270" t="s">
        <v>95</v>
      </c>
      <c r="AV168" s="12" t="s">
        <v>25</v>
      </c>
      <c r="AW168" s="12" t="s">
        <v>48</v>
      </c>
      <c r="AX168" s="12" t="s">
        <v>86</v>
      </c>
      <c r="AY168" s="270" t="s">
        <v>166</v>
      </c>
    </row>
    <row r="169" spans="2:51" s="11" customFormat="1" ht="13.5">
      <c r="B169" s="236"/>
      <c r="C169" s="237"/>
      <c r="D169" s="233" t="s">
        <v>177</v>
      </c>
      <c r="E169" s="238" t="s">
        <v>84</v>
      </c>
      <c r="F169" s="239" t="s">
        <v>907</v>
      </c>
      <c r="G169" s="237"/>
      <c r="H169" s="240">
        <v>12768</v>
      </c>
      <c r="I169" s="241"/>
      <c r="J169" s="237"/>
      <c r="K169" s="237"/>
      <c r="L169" s="242"/>
      <c r="M169" s="243"/>
      <c r="N169" s="244"/>
      <c r="O169" s="244"/>
      <c r="P169" s="244"/>
      <c r="Q169" s="244"/>
      <c r="R169" s="244"/>
      <c r="S169" s="244"/>
      <c r="T169" s="245"/>
      <c r="AT169" s="246" t="s">
        <v>177</v>
      </c>
      <c r="AU169" s="246" t="s">
        <v>95</v>
      </c>
      <c r="AV169" s="11" t="s">
        <v>95</v>
      </c>
      <c r="AW169" s="11" t="s">
        <v>48</v>
      </c>
      <c r="AX169" s="11" t="s">
        <v>86</v>
      </c>
      <c r="AY169" s="246" t="s">
        <v>166</v>
      </c>
    </row>
    <row r="170" spans="2:51" s="11" customFormat="1" ht="13.5">
      <c r="B170" s="236"/>
      <c r="C170" s="237"/>
      <c r="D170" s="233" t="s">
        <v>177</v>
      </c>
      <c r="E170" s="238" t="s">
        <v>84</v>
      </c>
      <c r="F170" s="239" t="s">
        <v>908</v>
      </c>
      <c r="G170" s="237"/>
      <c r="H170" s="240">
        <v>1479</v>
      </c>
      <c r="I170" s="241"/>
      <c r="J170" s="237"/>
      <c r="K170" s="237"/>
      <c r="L170" s="242"/>
      <c r="M170" s="243"/>
      <c r="N170" s="244"/>
      <c r="O170" s="244"/>
      <c r="P170" s="244"/>
      <c r="Q170" s="244"/>
      <c r="R170" s="244"/>
      <c r="S170" s="244"/>
      <c r="T170" s="245"/>
      <c r="AT170" s="246" t="s">
        <v>177</v>
      </c>
      <c r="AU170" s="246" t="s">
        <v>95</v>
      </c>
      <c r="AV170" s="11" t="s">
        <v>95</v>
      </c>
      <c r="AW170" s="11" t="s">
        <v>48</v>
      </c>
      <c r="AX170" s="11" t="s">
        <v>86</v>
      </c>
      <c r="AY170" s="246" t="s">
        <v>166</v>
      </c>
    </row>
    <row r="171" spans="2:51" s="13" customFormat="1" ht="13.5">
      <c r="B171" s="271"/>
      <c r="C171" s="272"/>
      <c r="D171" s="233" t="s">
        <v>177</v>
      </c>
      <c r="E171" s="273" t="s">
        <v>84</v>
      </c>
      <c r="F171" s="274" t="s">
        <v>299</v>
      </c>
      <c r="G171" s="272"/>
      <c r="H171" s="275">
        <v>16266</v>
      </c>
      <c r="I171" s="276"/>
      <c r="J171" s="272"/>
      <c r="K171" s="272"/>
      <c r="L171" s="277"/>
      <c r="M171" s="278"/>
      <c r="N171" s="279"/>
      <c r="O171" s="279"/>
      <c r="P171" s="279"/>
      <c r="Q171" s="279"/>
      <c r="R171" s="279"/>
      <c r="S171" s="279"/>
      <c r="T171" s="280"/>
      <c r="AT171" s="281" t="s">
        <v>177</v>
      </c>
      <c r="AU171" s="281" t="s">
        <v>95</v>
      </c>
      <c r="AV171" s="13" t="s">
        <v>173</v>
      </c>
      <c r="AW171" s="13" t="s">
        <v>48</v>
      </c>
      <c r="AX171" s="13" t="s">
        <v>25</v>
      </c>
      <c r="AY171" s="281" t="s">
        <v>166</v>
      </c>
    </row>
    <row r="172" spans="2:65" s="1" customFormat="1" ht="16.5" customHeight="1">
      <c r="B172" s="46"/>
      <c r="C172" s="221" t="s">
        <v>213</v>
      </c>
      <c r="D172" s="221" t="s">
        <v>168</v>
      </c>
      <c r="E172" s="222" t="s">
        <v>909</v>
      </c>
      <c r="F172" s="223" t="s">
        <v>910</v>
      </c>
      <c r="G172" s="224" t="s">
        <v>242</v>
      </c>
      <c r="H172" s="225">
        <v>13</v>
      </c>
      <c r="I172" s="226"/>
      <c r="J172" s="227">
        <f>ROUND(I172*H172,2)</f>
        <v>0</v>
      </c>
      <c r="K172" s="223" t="s">
        <v>172</v>
      </c>
      <c r="L172" s="72"/>
      <c r="M172" s="228" t="s">
        <v>84</v>
      </c>
      <c r="N172" s="229" t="s">
        <v>56</v>
      </c>
      <c r="O172" s="47"/>
      <c r="P172" s="230">
        <f>O172*H172</f>
        <v>0</v>
      </c>
      <c r="Q172" s="230">
        <v>0</v>
      </c>
      <c r="R172" s="230">
        <f>Q172*H172</f>
        <v>0</v>
      </c>
      <c r="S172" s="230">
        <v>0</v>
      </c>
      <c r="T172" s="231">
        <f>S172*H172</f>
        <v>0</v>
      </c>
      <c r="AR172" s="23" t="s">
        <v>173</v>
      </c>
      <c r="AT172" s="23" t="s">
        <v>168</v>
      </c>
      <c r="AU172" s="23" t="s">
        <v>95</v>
      </c>
      <c r="AY172" s="23" t="s">
        <v>166</v>
      </c>
      <c r="BE172" s="232">
        <f>IF(N172="základní",J172,0)</f>
        <v>0</v>
      </c>
      <c r="BF172" s="232">
        <f>IF(N172="snížená",J172,0)</f>
        <v>0</v>
      </c>
      <c r="BG172" s="232">
        <f>IF(N172="zákl. přenesená",J172,0)</f>
        <v>0</v>
      </c>
      <c r="BH172" s="232">
        <f>IF(N172="sníž. přenesená",J172,0)</f>
        <v>0</v>
      </c>
      <c r="BI172" s="232">
        <f>IF(N172="nulová",J172,0)</f>
        <v>0</v>
      </c>
      <c r="BJ172" s="23" t="s">
        <v>25</v>
      </c>
      <c r="BK172" s="232">
        <f>ROUND(I172*H172,2)</f>
        <v>0</v>
      </c>
      <c r="BL172" s="23" t="s">
        <v>173</v>
      </c>
      <c r="BM172" s="23" t="s">
        <v>911</v>
      </c>
    </row>
    <row r="173" spans="2:47" s="1" customFormat="1" ht="13.5">
      <c r="B173" s="46"/>
      <c r="C173" s="74"/>
      <c r="D173" s="233" t="s">
        <v>175</v>
      </c>
      <c r="E173" s="74"/>
      <c r="F173" s="234" t="s">
        <v>912</v>
      </c>
      <c r="G173" s="74"/>
      <c r="H173" s="74"/>
      <c r="I173" s="191"/>
      <c r="J173" s="74"/>
      <c r="K173" s="74"/>
      <c r="L173" s="72"/>
      <c r="M173" s="235"/>
      <c r="N173" s="47"/>
      <c r="O173" s="47"/>
      <c r="P173" s="47"/>
      <c r="Q173" s="47"/>
      <c r="R173" s="47"/>
      <c r="S173" s="47"/>
      <c r="T173" s="95"/>
      <c r="AT173" s="23" t="s">
        <v>175</v>
      </c>
      <c r="AU173" s="23" t="s">
        <v>95</v>
      </c>
    </row>
    <row r="174" spans="2:51" s="12" customFormat="1" ht="13.5">
      <c r="B174" s="261"/>
      <c r="C174" s="262"/>
      <c r="D174" s="233" t="s">
        <v>177</v>
      </c>
      <c r="E174" s="263" t="s">
        <v>84</v>
      </c>
      <c r="F174" s="264" t="s">
        <v>913</v>
      </c>
      <c r="G174" s="262"/>
      <c r="H174" s="263" t="s">
        <v>84</v>
      </c>
      <c r="I174" s="265"/>
      <c r="J174" s="262"/>
      <c r="K174" s="262"/>
      <c r="L174" s="266"/>
      <c r="M174" s="267"/>
      <c r="N174" s="268"/>
      <c r="O174" s="268"/>
      <c r="P174" s="268"/>
      <c r="Q174" s="268"/>
      <c r="R174" s="268"/>
      <c r="S174" s="268"/>
      <c r="T174" s="269"/>
      <c r="AT174" s="270" t="s">
        <v>177</v>
      </c>
      <c r="AU174" s="270" t="s">
        <v>95</v>
      </c>
      <c r="AV174" s="12" t="s">
        <v>25</v>
      </c>
      <c r="AW174" s="12" t="s">
        <v>48</v>
      </c>
      <c r="AX174" s="12" t="s">
        <v>86</v>
      </c>
      <c r="AY174" s="270" t="s">
        <v>166</v>
      </c>
    </row>
    <row r="175" spans="2:51" s="12" customFormat="1" ht="13.5">
      <c r="B175" s="261"/>
      <c r="C175" s="262"/>
      <c r="D175" s="233" t="s">
        <v>177</v>
      </c>
      <c r="E175" s="263" t="s">
        <v>84</v>
      </c>
      <c r="F175" s="264" t="s">
        <v>855</v>
      </c>
      <c r="G175" s="262"/>
      <c r="H175" s="263" t="s">
        <v>84</v>
      </c>
      <c r="I175" s="265"/>
      <c r="J175" s="262"/>
      <c r="K175" s="262"/>
      <c r="L175" s="266"/>
      <c r="M175" s="267"/>
      <c r="N175" s="268"/>
      <c r="O175" s="268"/>
      <c r="P175" s="268"/>
      <c r="Q175" s="268"/>
      <c r="R175" s="268"/>
      <c r="S175" s="268"/>
      <c r="T175" s="269"/>
      <c r="AT175" s="270" t="s">
        <v>177</v>
      </c>
      <c r="AU175" s="270" t="s">
        <v>95</v>
      </c>
      <c r="AV175" s="12" t="s">
        <v>25</v>
      </c>
      <c r="AW175" s="12" t="s">
        <v>48</v>
      </c>
      <c r="AX175" s="12" t="s">
        <v>86</v>
      </c>
      <c r="AY175" s="270" t="s">
        <v>166</v>
      </c>
    </row>
    <row r="176" spans="2:51" s="11" customFormat="1" ht="13.5">
      <c r="B176" s="236"/>
      <c r="C176" s="237"/>
      <c r="D176" s="233" t="s">
        <v>177</v>
      </c>
      <c r="E176" s="238" t="s">
        <v>84</v>
      </c>
      <c r="F176" s="239" t="s">
        <v>185</v>
      </c>
      <c r="G176" s="237"/>
      <c r="H176" s="240">
        <v>3</v>
      </c>
      <c r="I176" s="241"/>
      <c r="J176" s="237"/>
      <c r="K176" s="237"/>
      <c r="L176" s="242"/>
      <c r="M176" s="243"/>
      <c r="N176" s="244"/>
      <c r="O176" s="244"/>
      <c r="P176" s="244"/>
      <c r="Q176" s="244"/>
      <c r="R176" s="244"/>
      <c r="S176" s="244"/>
      <c r="T176" s="245"/>
      <c r="AT176" s="246" t="s">
        <v>177</v>
      </c>
      <c r="AU176" s="246" t="s">
        <v>95</v>
      </c>
      <c r="AV176" s="11" t="s">
        <v>95</v>
      </c>
      <c r="AW176" s="11" t="s">
        <v>48</v>
      </c>
      <c r="AX176" s="11" t="s">
        <v>86</v>
      </c>
      <c r="AY176" s="246" t="s">
        <v>166</v>
      </c>
    </row>
    <row r="177" spans="2:51" s="12" customFormat="1" ht="13.5">
      <c r="B177" s="261"/>
      <c r="C177" s="262"/>
      <c r="D177" s="233" t="s">
        <v>177</v>
      </c>
      <c r="E177" s="263" t="s">
        <v>84</v>
      </c>
      <c r="F177" s="264" t="s">
        <v>857</v>
      </c>
      <c r="G177" s="262"/>
      <c r="H177" s="263" t="s">
        <v>84</v>
      </c>
      <c r="I177" s="265"/>
      <c r="J177" s="262"/>
      <c r="K177" s="262"/>
      <c r="L177" s="266"/>
      <c r="M177" s="267"/>
      <c r="N177" s="268"/>
      <c r="O177" s="268"/>
      <c r="P177" s="268"/>
      <c r="Q177" s="268"/>
      <c r="R177" s="268"/>
      <c r="S177" s="268"/>
      <c r="T177" s="269"/>
      <c r="AT177" s="270" t="s">
        <v>177</v>
      </c>
      <c r="AU177" s="270" t="s">
        <v>95</v>
      </c>
      <c r="AV177" s="12" t="s">
        <v>25</v>
      </c>
      <c r="AW177" s="12" t="s">
        <v>48</v>
      </c>
      <c r="AX177" s="12" t="s">
        <v>86</v>
      </c>
      <c r="AY177" s="270" t="s">
        <v>166</v>
      </c>
    </row>
    <row r="178" spans="2:51" s="11" customFormat="1" ht="13.5">
      <c r="B178" s="236"/>
      <c r="C178" s="237"/>
      <c r="D178" s="233" t="s">
        <v>177</v>
      </c>
      <c r="E178" s="238" t="s">
        <v>84</v>
      </c>
      <c r="F178" s="239" t="s">
        <v>95</v>
      </c>
      <c r="G178" s="237"/>
      <c r="H178" s="240">
        <v>2</v>
      </c>
      <c r="I178" s="241"/>
      <c r="J178" s="237"/>
      <c r="K178" s="237"/>
      <c r="L178" s="242"/>
      <c r="M178" s="243"/>
      <c r="N178" s="244"/>
      <c r="O178" s="244"/>
      <c r="P178" s="244"/>
      <c r="Q178" s="244"/>
      <c r="R178" s="244"/>
      <c r="S178" s="244"/>
      <c r="T178" s="245"/>
      <c r="AT178" s="246" t="s">
        <v>177</v>
      </c>
      <c r="AU178" s="246" t="s">
        <v>95</v>
      </c>
      <c r="AV178" s="11" t="s">
        <v>95</v>
      </c>
      <c r="AW178" s="11" t="s">
        <v>48</v>
      </c>
      <c r="AX178" s="11" t="s">
        <v>86</v>
      </c>
      <c r="AY178" s="246" t="s">
        <v>166</v>
      </c>
    </row>
    <row r="179" spans="2:51" s="12" customFormat="1" ht="13.5">
      <c r="B179" s="261"/>
      <c r="C179" s="262"/>
      <c r="D179" s="233" t="s">
        <v>177</v>
      </c>
      <c r="E179" s="263" t="s">
        <v>84</v>
      </c>
      <c r="F179" s="264" t="s">
        <v>859</v>
      </c>
      <c r="G179" s="262"/>
      <c r="H179" s="263" t="s">
        <v>84</v>
      </c>
      <c r="I179" s="265"/>
      <c r="J179" s="262"/>
      <c r="K179" s="262"/>
      <c r="L179" s="266"/>
      <c r="M179" s="267"/>
      <c r="N179" s="268"/>
      <c r="O179" s="268"/>
      <c r="P179" s="268"/>
      <c r="Q179" s="268"/>
      <c r="R179" s="268"/>
      <c r="S179" s="268"/>
      <c r="T179" s="269"/>
      <c r="AT179" s="270" t="s">
        <v>177</v>
      </c>
      <c r="AU179" s="270" t="s">
        <v>95</v>
      </c>
      <c r="AV179" s="12" t="s">
        <v>25</v>
      </c>
      <c r="AW179" s="12" t="s">
        <v>48</v>
      </c>
      <c r="AX179" s="12" t="s">
        <v>86</v>
      </c>
      <c r="AY179" s="270" t="s">
        <v>166</v>
      </c>
    </row>
    <row r="180" spans="2:51" s="11" customFormat="1" ht="13.5">
      <c r="B180" s="236"/>
      <c r="C180" s="237"/>
      <c r="D180" s="233" t="s">
        <v>177</v>
      </c>
      <c r="E180" s="238" t="s">
        <v>84</v>
      </c>
      <c r="F180" s="239" t="s">
        <v>95</v>
      </c>
      <c r="G180" s="237"/>
      <c r="H180" s="240">
        <v>2</v>
      </c>
      <c r="I180" s="241"/>
      <c r="J180" s="237"/>
      <c r="K180" s="237"/>
      <c r="L180" s="242"/>
      <c r="M180" s="243"/>
      <c r="N180" s="244"/>
      <c r="O180" s="244"/>
      <c r="P180" s="244"/>
      <c r="Q180" s="244"/>
      <c r="R180" s="244"/>
      <c r="S180" s="244"/>
      <c r="T180" s="245"/>
      <c r="AT180" s="246" t="s">
        <v>177</v>
      </c>
      <c r="AU180" s="246" t="s">
        <v>95</v>
      </c>
      <c r="AV180" s="11" t="s">
        <v>95</v>
      </c>
      <c r="AW180" s="11" t="s">
        <v>48</v>
      </c>
      <c r="AX180" s="11" t="s">
        <v>86</v>
      </c>
      <c r="AY180" s="246" t="s">
        <v>166</v>
      </c>
    </row>
    <row r="181" spans="2:51" s="12" customFormat="1" ht="13.5">
      <c r="B181" s="261"/>
      <c r="C181" s="262"/>
      <c r="D181" s="233" t="s">
        <v>177</v>
      </c>
      <c r="E181" s="263" t="s">
        <v>84</v>
      </c>
      <c r="F181" s="264" t="s">
        <v>861</v>
      </c>
      <c r="G181" s="262"/>
      <c r="H181" s="263" t="s">
        <v>84</v>
      </c>
      <c r="I181" s="265"/>
      <c r="J181" s="262"/>
      <c r="K181" s="262"/>
      <c r="L181" s="266"/>
      <c r="M181" s="267"/>
      <c r="N181" s="268"/>
      <c r="O181" s="268"/>
      <c r="P181" s="268"/>
      <c r="Q181" s="268"/>
      <c r="R181" s="268"/>
      <c r="S181" s="268"/>
      <c r="T181" s="269"/>
      <c r="AT181" s="270" t="s">
        <v>177</v>
      </c>
      <c r="AU181" s="270" t="s">
        <v>95</v>
      </c>
      <c r="AV181" s="12" t="s">
        <v>25</v>
      </c>
      <c r="AW181" s="12" t="s">
        <v>48</v>
      </c>
      <c r="AX181" s="12" t="s">
        <v>86</v>
      </c>
      <c r="AY181" s="270" t="s">
        <v>166</v>
      </c>
    </row>
    <row r="182" spans="2:51" s="11" customFormat="1" ht="13.5">
      <c r="B182" s="236"/>
      <c r="C182" s="237"/>
      <c r="D182" s="233" t="s">
        <v>177</v>
      </c>
      <c r="E182" s="238" t="s">
        <v>84</v>
      </c>
      <c r="F182" s="239" t="s">
        <v>95</v>
      </c>
      <c r="G182" s="237"/>
      <c r="H182" s="240">
        <v>2</v>
      </c>
      <c r="I182" s="241"/>
      <c r="J182" s="237"/>
      <c r="K182" s="237"/>
      <c r="L182" s="242"/>
      <c r="M182" s="243"/>
      <c r="N182" s="244"/>
      <c r="O182" s="244"/>
      <c r="P182" s="244"/>
      <c r="Q182" s="244"/>
      <c r="R182" s="244"/>
      <c r="S182" s="244"/>
      <c r="T182" s="245"/>
      <c r="AT182" s="246" t="s">
        <v>177</v>
      </c>
      <c r="AU182" s="246" t="s">
        <v>95</v>
      </c>
      <c r="AV182" s="11" t="s">
        <v>95</v>
      </c>
      <c r="AW182" s="11" t="s">
        <v>48</v>
      </c>
      <c r="AX182" s="11" t="s">
        <v>86</v>
      </c>
      <c r="AY182" s="246" t="s">
        <v>166</v>
      </c>
    </row>
    <row r="183" spans="2:51" s="12" customFormat="1" ht="13.5">
      <c r="B183" s="261"/>
      <c r="C183" s="262"/>
      <c r="D183" s="233" t="s">
        <v>177</v>
      </c>
      <c r="E183" s="263" t="s">
        <v>84</v>
      </c>
      <c r="F183" s="264" t="s">
        <v>863</v>
      </c>
      <c r="G183" s="262"/>
      <c r="H183" s="263" t="s">
        <v>84</v>
      </c>
      <c r="I183" s="265"/>
      <c r="J183" s="262"/>
      <c r="K183" s="262"/>
      <c r="L183" s="266"/>
      <c r="M183" s="267"/>
      <c r="N183" s="268"/>
      <c r="O183" s="268"/>
      <c r="P183" s="268"/>
      <c r="Q183" s="268"/>
      <c r="R183" s="268"/>
      <c r="S183" s="268"/>
      <c r="T183" s="269"/>
      <c r="AT183" s="270" t="s">
        <v>177</v>
      </c>
      <c r="AU183" s="270" t="s">
        <v>95</v>
      </c>
      <c r="AV183" s="12" t="s">
        <v>25</v>
      </c>
      <c r="AW183" s="12" t="s">
        <v>48</v>
      </c>
      <c r="AX183" s="12" t="s">
        <v>86</v>
      </c>
      <c r="AY183" s="270" t="s">
        <v>166</v>
      </c>
    </row>
    <row r="184" spans="2:51" s="11" customFormat="1" ht="13.5">
      <c r="B184" s="236"/>
      <c r="C184" s="237"/>
      <c r="D184" s="233" t="s">
        <v>177</v>
      </c>
      <c r="E184" s="238" t="s">
        <v>84</v>
      </c>
      <c r="F184" s="239" t="s">
        <v>95</v>
      </c>
      <c r="G184" s="237"/>
      <c r="H184" s="240">
        <v>2</v>
      </c>
      <c r="I184" s="241"/>
      <c r="J184" s="237"/>
      <c r="K184" s="237"/>
      <c r="L184" s="242"/>
      <c r="M184" s="243"/>
      <c r="N184" s="244"/>
      <c r="O184" s="244"/>
      <c r="P184" s="244"/>
      <c r="Q184" s="244"/>
      <c r="R184" s="244"/>
      <c r="S184" s="244"/>
      <c r="T184" s="245"/>
      <c r="AT184" s="246" t="s">
        <v>177</v>
      </c>
      <c r="AU184" s="246" t="s">
        <v>95</v>
      </c>
      <c r="AV184" s="11" t="s">
        <v>95</v>
      </c>
      <c r="AW184" s="11" t="s">
        <v>48</v>
      </c>
      <c r="AX184" s="11" t="s">
        <v>86</v>
      </c>
      <c r="AY184" s="246" t="s">
        <v>166</v>
      </c>
    </row>
    <row r="185" spans="2:51" s="11" customFormat="1" ht="13.5">
      <c r="B185" s="236"/>
      <c r="C185" s="237"/>
      <c r="D185" s="233" t="s">
        <v>177</v>
      </c>
      <c r="E185" s="238" t="s">
        <v>84</v>
      </c>
      <c r="F185" s="239" t="s">
        <v>914</v>
      </c>
      <c r="G185" s="237"/>
      <c r="H185" s="240">
        <v>2</v>
      </c>
      <c r="I185" s="241"/>
      <c r="J185" s="237"/>
      <c r="K185" s="237"/>
      <c r="L185" s="242"/>
      <c r="M185" s="243"/>
      <c r="N185" s="244"/>
      <c r="O185" s="244"/>
      <c r="P185" s="244"/>
      <c r="Q185" s="244"/>
      <c r="R185" s="244"/>
      <c r="S185" s="244"/>
      <c r="T185" s="245"/>
      <c r="AT185" s="246" t="s">
        <v>177</v>
      </c>
      <c r="AU185" s="246" t="s">
        <v>95</v>
      </c>
      <c r="AV185" s="11" t="s">
        <v>95</v>
      </c>
      <c r="AW185" s="11" t="s">
        <v>48</v>
      </c>
      <c r="AX185" s="11" t="s">
        <v>86</v>
      </c>
      <c r="AY185" s="246" t="s">
        <v>166</v>
      </c>
    </row>
    <row r="186" spans="2:51" s="13" customFormat="1" ht="13.5">
      <c r="B186" s="271"/>
      <c r="C186" s="272"/>
      <c r="D186" s="233" t="s">
        <v>177</v>
      </c>
      <c r="E186" s="273" t="s">
        <v>84</v>
      </c>
      <c r="F186" s="274" t="s">
        <v>299</v>
      </c>
      <c r="G186" s="272"/>
      <c r="H186" s="275">
        <v>13</v>
      </c>
      <c r="I186" s="276"/>
      <c r="J186" s="272"/>
      <c r="K186" s="272"/>
      <c r="L186" s="277"/>
      <c r="M186" s="278"/>
      <c r="N186" s="279"/>
      <c r="O186" s="279"/>
      <c r="P186" s="279"/>
      <c r="Q186" s="279"/>
      <c r="R186" s="279"/>
      <c r="S186" s="279"/>
      <c r="T186" s="280"/>
      <c r="AT186" s="281" t="s">
        <v>177</v>
      </c>
      <c r="AU186" s="281" t="s">
        <v>95</v>
      </c>
      <c r="AV186" s="13" t="s">
        <v>173</v>
      </c>
      <c r="AW186" s="13" t="s">
        <v>48</v>
      </c>
      <c r="AX186" s="13" t="s">
        <v>25</v>
      </c>
      <c r="AY186" s="281" t="s">
        <v>166</v>
      </c>
    </row>
    <row r="187" spans="2:65" s="1" customFormat="1" ht="25.5" customHeight="1">
      <c r="B187" s="46"/>
      <c r="C187" s="221" t="s">
        <v>200</v>
      </c>
      <c r="D187" s="221" t="s">
        <v>168</v>
      </c>
      <c r="E187" s="222" t="s">
        <v>915</v>
      </c>
      <c r="F187" s="223" t="s">
        <v>916</v>
      </c>
      <c r="G187" s="224" t="s">
        <v>242</v>
      </c>
      <c r="H187" s="225">
        <v>703</v>
      </c>
      <c r="I187" s="226"/>
      <c r="J187" s="227">
        <f>ROUND(I187*H187,2)</f>
        <v>0</v>
      </c>
      <c r="K187" s="223" t="s">
        <v>172</v>
      </c>
      <c r="L187" s="72"/>
      <c r="M187" s="228" t="s">
        <v>84</v>
      </c>
      <c r="N187" s="229" t="s">
        <v>56</v>
      </c>
      <c r="O187" s="47"/>
      <c r="P187" s="230">
        <f>O187*H187</f>
        <v>0</v>
      </c>
      <c r="Q187" s="230">
        <v>0</v>
      </c>
      <c r="R187" s="230">
        <f>Q187*H187</f>
        <v>0</v>
      </c>
      <c r="S187" s="230">
        <v>0</v>
      </c>
      <c r="T187" s="231">
        <f>S187*H187</f>
        <v>0</v>
      </c>
      <c r="AR187" s="23" t="s">
        <v>173</v>
      </c>
      <c r="AT187" s="23" t="s">
        <v>168</v>
      </c>
      <c r="AU187" s="23" t="s">
        <v>95</v>
      </c>
      <c r="AY187" s="23" t="s">
        <v>166</v>
      </c>
      <c r="BE187" s="232">
        <f>IF(N187="základní",J187,0)</f>
        <v>0</v>
      </c>
      <c r="BF187" s="232">
        <f>IF(N187="snížená",J187,0)</f>
        <v>0</v>
      </c>
      <c r="BG187" s="232">
        <f>IF(N187="zákl. přenesená",J187,0)</f>
        <v>0</v>
      </c>
      <c r="BH187" s="232">
        <f>IF(N187="sníž. přenesená",J187,0)</f>
        <v>0</v>
      </c>
      <c r="BI187" s="232">
        <f>IF(N187="nulová",J187,0)</f>
        <v>0</v>
      </c>
      <c r="BJ187" s="23" t="s">
        <v>25</v>
      </c>
      <c r="BK187" s="232">
        <f>ROUND(I187*H187,2)</f>
        <v>0</v>
      </c>
      <c r="BL187" s="23" t="s">
        <v>173</v>
      </c>
      <c r="BM187" s="23" t="s">
        <v>917</v>
      </c>
    </row>
    <row r="188" spans="2:47" s="1" customFormat="1" ht="13.5">
      <c r="B188" s="46"/>
      <c r="C188" s="74"/>
      <c r="D188" s="233" t="s">
        <v>175</v>
      </c>
      <c r="E188" s="74"/>
      <c r="F188" s="234" t="s">
        <v>912</v>
      </c>
      <c r="G188" s="74"/>
      <c r="H188" s="74"/>
      <c r="I188" s="191"/>
      <c r="J188" s="74"/>
      <c r="K188" s="74"/>
      <c r="L188" s="72"/>
      <c r="M188" s="235"/>
      <c r="N188" s="47"/>
      <c r="O188" s="47"/>
      <c r="P188" s="47"/>
      <c r="Q188" s="47"/>
      <c r="R188" s="47"/>
      <c r="S188" s="47"/>
      <c r="T188" s="95"/>
      <c r="AT188" s="23" t="s">
        <v>175</v>
      </c>
      <c r="AU188" s="23" t="s">
        <v>95</v>
      </c>
    </row>
    <row r="189" spans="2:51" s="12" customFormat="1" ht="13.5">
      <c r="B189" s="261"/>
      <c r="C189" s="262"/>
      <c r="D189" s="233" t="s">
        <v>177</v>
      </c>
      <c r="E189" s="263" t="s">
        <v>84</v>
      </c>
      <c r="F189" s="264" t="s">
        <v>913</v>
      </c>
      <c r="G189" s="262"/>
      <c r="H189" s="263" t="s">
        <v>84</v>
      </c>
      <c r="I189" s="265"/>
      <c r="J189" s="262"/>
      <c r="K189" s="262"/>
      <c r="L189" s="266"/>
      <c r="M189" s="267"/>
      <c r="N189" s="268"/>
      <c r="O189" s="268"/>
      <c r="P189" s="268"/>
      <c r="Q189" s="268"/>
      <c r="R189" s="268"/>
      <c r="S189" s="268"/>
      <c r="T189" s="269"/>
      <c r="AT189" s="270" t="s">
        <v>177</v>
      </c>
      <c r="AU189" s="270" t="s">
        <v>95</v>
      </c>
      <c r="AV189" s="12" t="s">
        <v>25</v>
      </c>
      <c r="AW189" s="12" t="s">
        <v>48</v>
      </c>
      <c r="AX189" s="12" t="s">
        <v>86</v>
      </c>
      <c r="AY189" s="270" t="s">
        <v>166</v>
      </c>
    </row>
    <row r="190" spans="2:51" s="12" customFormat="1" ht="13.5">
      <c r="B190" s="261"/>
      <c r="C190" s="262"/>
      <c r="D190" s="233" t="s">
        <v>177</v>
      </c>
      <c r="E190" s="263" t="s">
        <v>84</v>
      </c>
      <c r="F190" s="264" t="s">
        <v>855</v>
      </c>
      <c r="G190" s="262"/>
      <c r="H190" s="263" t="s">
        <v>84</v>
      </c>
      <c r="I190" s="265"/>
      <c r="J190" s="262"/>
      <c r="K190" s="262"/>
      <c r="L190" s="266"/>
      <c r="M190" s="267"/>
      <c r="N190" s="268"/>
      <c r="O190" s="268"/>
      <c r="P190" s="268"/>
      <c r="Q190" s="268"/>
      <c r="R190" s="268"/>
      <c r="S190" s="268"/>
      <c r="T190" s="269"/>
      <c r="AT190" s="270" t="s">
        <v>177</v>
      </c>
      <c r="AU190" s="270" t="s">
        <v>95</v>
      </c>
      <c r="AV190" s="12" t="s">
        <v>25</v>
      </c>
      <c r="AW190" s="12" t="s">
        <v>48</v>
      </c>
      <c r="AX190" s="12" t="s">
        <v>86</v>
      </c>
      <c r="AY190" s="270" t="s">
        <v>166</v>
      </c>
    </row>
    <row r="191" spans="2:51" s="11" customFormat="1" ht="13.5">
      <c r="B191" s="236"/>
      <c r="C191" s="237"/>
      <c r="D191" s="233" t="s">
        <v>177</v>
      </c>
      <c r="E191" s="238" t="s">
        <v>84</v>
      </c>
      <c r="F191" s="239" t="s">
        <v>918</v>
      </c>
      <c r="G191" s="237"/>
      <c r="H191" s="240">
        <v>93</v>
      </c>
      <c r="I191" s="241"/>
      <c r="J191" s="237"/>
      <c r="K191" s="237"/>
      <c r="L191" s="242"/>
      <c r="M191" s="243"/>
      <c r="N191" s="244"/>
      <c r="O191" s="244"/>
      <c r="P191" s="244"/>
      <c r="Q191" s="244"/>
      <c r="R191" s="244"/>
      <c r="S191" s="244"/>
      <c r="T191" s="245"/>
      <c r="AT191" s="246" t="s">
        <v>177</v>
      </c>
      <c r="AU191" s="246" t="s">
        <v>95</v>
      </c>
      <c r="AV191" s="11" t="s">
        <v>95</v>
      </c>
      <c r="AW191" s="11" t="s">
        <v>48</v>
      </c>
      <c r="AX191" s="11" t="s">
        <v>86</v>
      </c>
      <c r="AY191" s="246" t="s">
        <v>166</v>
      </c>
    </row>
    <row r="192" spans="2:51" s="12" customFormat="1" ht="13.5">
      <c r="B192" s="261"/>
      <c r="C192" s="262"/>
      <c r="D192" s="233" t="s">
        <v>177</v>
      </c>
      <c r="E192" s="263" t="s">
        <v>84</v>
      </c>
      <c r="F192" s="264" t="s">
        <v>857</v>
      </c>
      <c r="G192" s="262"/>
      <c r="H192" s="263" t="s">
        <v>84</v>
      </c>
      <c r="I192" s="265"/>
      <c r="J192" s="262"/>
      <c r="K192" s="262"/>
      <c r="L192" s="266"/>
      <c r="M192" s="267"/>
      <c r="N192" s="268"/>
      <c r="O192" s="268"/>
      <c r="P192" s="268"/>
      <c r="Q192" s="268"/>
      <c r="R192" s="268"/>
      <c r="S192" s="268"/>
      <c r="T192" s="269"/>
      <c r="AT192" s="270" t="s">
        <v>177</v>
      </c>
      <c r="AU192" s="270" t="s">
        <v>95</v>
      </c>
      <c r="AV192" s="12" t="s">
        <v>25</v>
      </c>
      <c r="AW192" s="12" t="s">
        <v>48</v>
      </c>
      <c r="AX192" s="12" t="s">
        <v>86</v>
      </c>
      <c r="AY192" s="270" t="s">
        <v>166</v>
      </c>
    </row>
    <row r="193" spans="2:51" s="11" customFormat="1" ht="13.5">
      <c r="B193" s="236"/>
      <c r="C193" s="237"/>
      <c r="D193" s="233" t="s">
        <v>177</v>
      </c>
      <c r="E193" s="238" t="s">
        <v>84</v>
      </c>
      <c r="F193" s="239" t="s">
        <v>919</v>
      </c>
      <c r="G193" s="237"/>
      <c r="H193" s="240">
        <v>184</v>
      </c>
      <c r="I193" s="241"/>
      <c r="J193" s="237"/>
      <c r="K193" s="237"/>
      <c r="L193" s="242"/>
      <c r="M193" s="243"/>
      <c r="N193" s="244"/>
      <c r="O193" s="244"/>
      <c r="P193" s="244"/>
      <c r="Q193" s="244"/>
      <c r="R193" s="244"/>
      <c r="S193" s="244"/>
      <c r="T193" s="245"/>
      <c r="AT193" s="246" t="s">
        <v>177</v>
      </c>
      <c r="AU193" s="246" t="s">
        <v>95</v>
      </c>
      <c r="AV193" s="11" t="s">
        <v>95</v>
      </c>
      <c r="AW193" s="11" t="s">
        <v>48</v>
      </c>
      <c r="AX193" s="11" t="s">
        <v>86</v>
      </c>
      <c r="AY193" s="246" t="s">
        <v>166</v>
      </c>
    </row>
    <row r="194" spans="2:51" s="12" customFormat="1" ht="13.5">
      <c r="B194" s="261"/>
      <c r="C194" s="262"/>
      <c r="D194" s="233" t="s">
        <v>177</v>
      </c>
      <c r="E194" s="263" t="s">
        <v>84</v>
      </c>
      <c r="F194" s="264" t="s">
        <v>859</v>
      </c>
      <c r="G194" s="262"/>
      <c r="H194" s="263" t="s">
        <v>84</v>
      </c>
      <c r="I194" s="265"/>
      <c r="J194" s="262"/>
      <c r="K194" s="262"/>
      <c r="L194" s="266"/>
      <c r="M194" s="267"/>
      <c r="N194" s="268"/>
      <c r="O194" s="268"/>
      <c r="P194" s="268"/>
      <c r="Q194" s="268"/>
      <c r="R194" s="268"/>
      <c r="S194" s="268"/>
      <c r="T194" s="269"/>
      <c r="AT194" s="270" t="s">
        <v>177</v>
      </c>
      <c r="AU194" s="270" t="s">
        <v>95</v>
      </c>
      <c r="AV194" s="12" t="s">
        <v>25</v>
      </c>
      <c r="AW194" s="12" t="s">
        <v>48</v>
      </c>
      <c r="AX194" s="12" t="s">
        <v>86</v>
      </c>
      <c r="AY194" s="270" t="s">
        <v>166</v>
      </c>
    </row>
    <row r="195" spans="2:51" s="11" customFormat="1" ht="13.5">
      <c r="B195" s="236"/>
      <c r="C195" s="237"/>
      <c r="D195" s="233" t="s">
        <v>177</v>
      </c>
      <c r="E195" s="238" t="s">
        <v>84</v>
      </c>
      <c r="F195" s="239" t="s">
        <v>920</v>
      </c>
      <c r="G195" s="237"/>
      <c r="H195" s="240">
        <v>182</v>
      </c>
      <c r="I195" s="241"/>
      <c r="J195" s="237"/>
      <c r="K195" s="237"/>
      <c r="L195" s="242"/>
      <c r="M195" s="243"/>
      <c r="N195" s="244"/>
      <c r="O195" s="244"/>
      <c r="P195" s="244"/>
      <c r="Q195" s="244"/>
      <c r="R195" s="244"/>
      <c r="S195" s="244"/>
      <c r="T195" s="245"/>
      <c r="AT195" s="246" t="s">
        <v>177</v>
      </c>
      <c r="AU195" s="246" t="s">
        <v>95</v>
      </c>
      <c r="AV195" s="11" t="s">
        <v>95</v>
      </c>
      <c r="AW195" s="11" t="s">
        <v>48</v>
      </c>
      <c r="AX195" s="11" t="s">
        <v>86</v>
      </c>
      <c r="AY195" s="246" t="s">
        <v>166</v>
      </c>
    </row>
    <row r="196" spans="2:51" s="12" customFormat="1" ht="13.5">
      <c r="B196" s="261"/>
      <c r="C196" s="262"/>
      <c r="D196" s="233" t="s">
        <v>177</v>
      </c>
      <c r="E196" s="263" t="s">
        <v>84</v>
      </c>
      <c r="F196" s="264" t="s">
        <v>861</v>
      </c>
      <c r="G196" s="262"/>
      <c r="H196" s="263" t="s">
        <v>84</v>
      </c>
      <c r="I196" s="265"/>
      <c r="J196" s="262"/>
      <c r="K196" s="262"/>
      <c r="L196" s="266"/>
      <c r="M196" s="267"/>
      <c r="N196" s="268"/>
      <c r="O196" s="268"/>
      <c r="P196" s="268"/>
      <c r="Q196" s="268"/>
      <c r="R196" s="268"/>
      <c r="S196" s="268"/>
      <c r="T196" s="269"/>
      <c r="AT196" s="270" t="s">
        <v>177</v>
      </c>
      <c r="AU196" s="270" t="s">
        <v>95</v>
      </c>
      <c r="AV196" s="12" t="s">
        <v>25</v>
      </c>
      <c r="AW196" s="12" t="s">
        <v>48</v>
      </c>
      <c r="AX196" s="12" t="s">
        <v>86</v>
      </c>
      <c r="AY196" s="270" t="s">
        <v>166</v>
      </c>
    </row>
    <row r="197" spans="2:51" s="11" customFormat="1" ht="13.5">
      <c r="B197" s="236"/>
      <c r="C197" s="237"/>
      <c r="D197" s="233" t="s">
        <v>177</v>
      </c>
      <c r="E197" s="238" t="s">
        <v>84</v>
      </c>
      <c r="F197" s="239" t="s">
        <v>921</v>
      </c>
      <c r="G197" s="237"/>
      <c r="H197" s="240">
        <v>90</v>
      </c>
      <c r="I197" s="241"/>
      <c r="J197" s="237"/>
      <c r="K197" s="237"/>
      <c r="L197" s="242"/>
      <c r="M197" s="243"/>
      <c r="N197" s="244"/>
      <c r="O197" s="244"/>
      <c r="P197" s="244"/>
      <c r="Q197" s="244"/>
      <c r="R197" s="244"/>
      <c r="S197" s="244"/>
      <c r="T197" s="245"/>
      <c r="AT197" s="246" t="s">
        <v>177</v>
      </c>
      <c r="AU197" s="246" t="s">
        <v>95</v>
      </c>
      <c r="AV197" s="11" t="s">
        <v>95</v>
      </c>
      <c r="AW197" s="11" t="s">
        <v>48</v>
      </c>
      <c r="AX197" s="11" t="s">
        <v>86</v>
      </c>
      <c r="AY197" s="246" t="s">
        <v>166</v>
      </c>
    </row>
    <row r="198" spans="2:51" s="12" customFormat="1" ht="13.5">
      <c r="B198" s="261"/>
      <c r="C198" s="262"/>
      <c r="D198" s="233" t="s">
        <v>177</v>
      </c>
      <c r="E198" s="263" t="s">
        <v>84</v>
      </c>
      <c r="F198" s="264" t="s">
        <v>863</v>
      </c>
      <c r="G198" s="262"/>
      <c r="H198" s="263" t="s">
        <v>84</v>
      </c>
      <c r="I198" s="265"/>
      <c r="J198" s="262"/>
      <c r="K198" s="262"/>
      <c r="L198" s="266"/>
      <c r="M198" s="267"/>
      <c r="N198" s="268"/>
      <c r="O198" s="268"/>
      <c r="P198" s="268"/>
      <c r="Q198" s="268"/>
      <c r="R198" s="268"/>
      <c r="S198" s="268"/>
      <c r="T198" s="269"/>
      <c r="AT198" s="270" t="s">
        <v>177</v>
      </c>
      <c r="AU198" s="270" t="s">
        <v>95</v>
      </c>
      <c r="AV198" s="12" t="s">
        <v>25</v>
      </c>
      <c r="AW198" s="12" t="s">
        <v>48</v>
      </c>
      <c r="AX198" s="12" t="s">
        <v>86</v>
      </c>
      <c r="AY198" s="270" t="s">
        <v>166</v>
      </c>
    </row>
    <row r="199" spans="2:51" s="11" customFormat="1" ht="13.5">
      <c r="B199" s="236"/>
      <c r="C199" s="237"/>
      <c r="D199" s="233" t="s">
        <v>177</v>
      </c>
      <c r="E199" s="238" t="s">
        <v>84</v>
      </c>
      <c r="F199" s="239" t="s">
        <v>921</v>
      </c>
      <c r="G199" s="237"/>
      <c r="H199" s="240">
        <v>90</v>
      </c>
      <c r="I199" s="241"/>
      <c r="J199" s="237"/>
      <c r="K199" s="237"/>
      <c r="L199" s="242"/>
      <c r="M199" s="243"/>
      <c r="N199" s="244"/>
      <c r="O199" s="244"/>
      <c r="P199" s="244"/>
      <c r="Q199" s="244"/>
      <c r="R199" s="244"/>
      <c r="S199" s="244"/>
      <c r="T199" s="245"/>
      <c r="AT199" s="246" t="s">
        <v>177</v>
      </c>
      <c r="AU199" s="246" t="s">
        <v>95</v>
      </c>
      <c r="AV199" s="11" t="s">
        <v>95</v>
      </c>
      <c r="AW199" s="11" t="s">
        <v>48</v>
      </c>
      <c r="AX199" s="11" t="s">
        <v>86</v>
      </c>
      <c r="AY199" s="246" t="s">
        <v>166</v>
      </c>
    </row>
    <row r="200" spans="2:51" s="11" customFormat="1" ht="13.5">
      <c r="B200" s="236"/>
      <c r="C200" s="237"/>
      <c r="D200" s="233" t="s">
        <v>177</v>
      </c>
      <c r="E200" s="238" t="s">
        <v>84</v>
      </c>
      <c r="F200" s="239" t="s">
        <v>922</v>
      </c>
      <c r="G200" s="237"/>
      <c r="H200" s="240">
        <v>64</v>
      </c>
      <c r="I200" s="241"/>
      <c r="J200" s="237"/>
      <c r="K200" s="237"/>
      <c r="L200" s="242"/>
      <c r="M200" s="243"/>
      <c r="N200" s="244"/>
      <c r="O200" s="244"/>
      <c r="P200" s="244"/>
      <c r="Q200" s="244"/>
      <c r="R200" s="244"/>
      <c r="S200" s="244"/>
      <c r="T200" s="245"/>
      <c r="AT200" s="246" t="s">
        <v>177</v>
      </c>
      <c r="AU200" s="246" t="s">
        <v>95</v>
      </c>
      <c r="AV200" s="11" t="s">
        <v>95</v>
      </c>
      <c r="AW200" s="11" t="s">
        <v>48</v>
      </c>
      <c r="AX200" s="11" t="s">
        <v>86</v>
      </c>
      <c r="AY200" s="246" t="s">
        <v>166</v>
      </c>
    </row>
    <row r="201" spans="2:51" s="13" customFormat="1" ht="13.5">
      <c r="B201" s="271"/>
      <c r="C201" s="272"/>
      <c r="D201" s="233" t="s">
        <v>177</v>
      </c>
      <c r="E201" s="273" t="s">
        <v>84</v>
      </c>
      <c r="F201" s="274" t="s">
        <v>299</v>
      </c>
      <c r="G201" s="272"/>
      <c r="H201" s="275">
        <v>703</v>
      </c>
      <c r="I201" s="276"/>
      <c r="J201" s="272"/>
      <c r="K201" s="272"/>
      <c r="L201" s="277"/>
      <c r="M201" s="278"/>
      <c r="N201" s="279"/>
      <c r="O201" s="279"/>
      <c r="P201" s="279"/>
      <c r="Q201" s="279"/>
      <c r="R201" s="279"/>
      <c r="S201" s="279"/>
      <c r="T201" s="280"/>
      <c r="AT201" s="281" t="s">
        <v>177</v>
      </c>
      <c r="AU201" s="281" t="s">
        <v>95</v>
      </c>
      <c r="AV201" s="13" t="s">
        <v>173</v>
      </c>
      <c r="AW201" s="13" t="s">
        <v>48</v>
      </c>
      <c r="AX201" s="13" t="s">
        <v>25</v>
      </c>
      <c r="AY201" s="281" t="s">
        <v>166</v>
      </c>
    </row>
    <row r="202" spans="2:65" s="1" customFormat="1" ht="25.5" customHeight="1">
      <c r="B202" s="46"/>
      <c r="C202" s="221" t="s">
        <v>223</v>
      </c>
      <c r="D202" s="221" t="s">
        <v>168</v>
      </c>
      <c r="E202" s="222" t="s">
        <v>923</v>
      </c>
      <c r="F202" s="223" t="s">
        <v>924</v>
      </c>
      <c r="G202" s="224" t="s">
        <v>242</v>
      </c>
      <c r="H202" s="225">
        <v>73</v>
      </c>
      <c r="I202" s="226"/>
      <c r="J202" s="227">
        <f>ROUND(I202*H202,2)</f>
        <v>0</v>
      </c>
      <c r="K202" s="223" t="s">
        <v>172</v>
      </c>
      <c r="L202" s="72"/>
      <c r="M202" s="228" t="s">
        <v>84</v>
      </c>
      <c r="N202" s="229" t="s">
        <v>56</v>
      </c>
      <c r="O202" s="47"/>
      <c r="P202" s="230">
        <f>O202*H202</f>
        <v>0</v>
      </c>
      <c r="Q202" s="230">
        <v>0</v>
      </c>
      <c r="R202" s="230">
        <f>Q202*H202</f>
        <v>0</v>
      </c>
      <c r="S202" s="230">
        <v>0</v>
      </c>
      <c r="T202" s="231">
        <f>S202*H202</f>
        <v>0</v>
      </c>
      <c r="AR202" s="23" t="s">
        <v>173</v>
      </c>
      <c r="AT202" s="23" t="s">
        <v>168</v>
      </c>
      <c r="AU202" s="23" t="s">
        <v>95</v>
      </c>
      <c r="AY202" s="23" t="s">
        <v>166</v>
      </c>
      <c r="BE202" s="232">
        <f>IF(N202="základní",J202,0)</f>
        <v>0</v>
      </c>
      <c r="BF202" s="232">
        <f>IF(N202="snížená",J202,0)</f>
        <v>0</v>
      </c>
      <c r="BG202" s="232">
        <f>IF(N202="zákl. přenesená",J202,0)</f>
        <v>0</v>
      </c>
      <c r="BH202" s="232">
        <f>IF(N202="sníž. přenesená",J202,0)</f>
        <v>0</v>
      </c>
      <c r="BI202" s="232">
        <f>IF(N202="nulová",J202,0)</f>
        <v>0</v>
      </c>
      <c r="BJ202" s="23" t="s">
        <v>25</v>
      </c>
      <c r="BK202" s="232">
        <f>ROUND(I202*H202,2)</f>
        <v>0</v>
      </c>
      <c r="BL202" s="23" t="s">
        <v>173</v>
      </c>
      <c r="BM202" s="23" t="s">
        <v>925</v>
      </c>
    </row>
    <row r="203" spans="2:47" s="1" customFormat="1" ht="13.5">
      <c r="B203" s="46"/>
      <c r="C203" s="74"/>
      <c r="D203" s="233" t="s">
        <v>175</v>
      </c>
      <c r="E203" s="74"/>
      <c r="F203" s="234" t="s">
        <v>926</v>
      </c>
      <c r="G203" s="74"/>
      <c r="H203" s="74"/>
      <c r="I203" s="191"/>
      <c r="J203" s="74"/>
      <c r="K203" s="74"/>
      <c r="L203" s="72"/>
      <c r="M203" s="235"/>
      <c r="N203" s="47"/>
      <c r="O203" s="47"/>
      <c r="P203" s="47"/>
      <c r="Q203" s="47"/>
      <c r="R203" s="47"/>
      <c r="S203" s="47"/>
      <c r="T203" s="95"/>
      <c r="AT203" s="23" t="s">
        <v>175</v>
      </c>
      <c r="AU203" s="23" t="s">
        <v>95</v>
      </c>
    </row>
    <row r="204" spans="2:51" s="12" customFormat="1" ht="13.5">
      <c r="B204" s="261"/>
      <c r="C204" s="262"/>
      <c r="D204" s="233" t="s">
        <v>177</v>
      </c>
      <c r="E204" s="263" t="s">
        <v>84</v>
      </c>
      <c r="F204" s="264" t="s">
        <v>927</v>
      </c>
      <c r="G204" s="262"/>
      <c r="H204" s="263" t="s">
        <v>84</v>
      </c>
      <c r="I204" s="265"/>
      <c r="J204" s="262"/>
      <c r="K204" s="262"/>
      <c r="L204" s="266"/>
      <c r="M204" s="267"/>
      <c r="N204" s="268"/>
      <c r="O204" s="268"/>
      <c r="P204" s="268"/>
      <c r="Q204" s="268"/>
      <c r="R204" s="268"/>
      <c r="S204" s="268"/>
      <c r="T204" s="269"/>
      <c r="AT204" s="270" t="s">
        <v>177</v>
      </c>
      <c r="AU204" s="270" t="s">
        <v>95</v>
      </c>
      <c r="AV204" s="12" t="s">
        <v>25</v>
      </c>
      <c r="AW204" s="12" t="s">
        <v>48</v>
      </c>
      <c r="AX204" s="12" t="s">
        <v>86</v>
      </c>
      <c r="AY204" s="270" t="s">
        <v>166</v>
      </c>
    </row>
    <row r="205" spans="2:51" s="11" customFormat="1" ht="13.5">
      <c r="B205" s="236"/>
      <c r="C205" s="237"/>
      <c r="D205" s="233" t="s">
        <v>177</v>
      </c>
      <c r="E205" s="238" t="s">
        <v>84</v>
      </c>
      <c r="F205" s="239" t="s">
        <v>928</v>
      </c>
      <c r="G205" s="237"/>
      <c r="H205" s="240">
        <v>33</v>
      </c>
      <c r="I205" s="241"/>
      <c r="J205" s="237"/>
      <c r="K205" s="237"/>
      <c r="L205" s="242"/>
      <c r="M205" s="243"/>
      <c r="N205" s="244"/>
      <c r="O205" s="244"/>
      <c r="P205" s="244"/>
      <c r="Q205" s="244"/>
      <c r="R205" s="244"/>
      <c r="S205" s="244"/>
      <c r="T205" s="245"/>
      <c r="AT205" s="246" t="s">
        <v>177</v>
      </c>
      <c r="AU205" s="246" t="s">
        <v>95</v>
      </c>
      <c r="AV205" s="11" t="s">
        <v>95</v>
      </c>
      <c r="AW205" s="11" t="s">
        <v>48</v>
      </c>
      <c r="AX205" s="11" t="s">
        <v>86</v>
      </c>
      <c r="AY205" s="246" t="s">
        <v>166</v>
      </c>
    </row>
    <row r="206" spans="2:51" s="11" customFormat="1" ht="13.5">
      <c r="B206" s="236"/>
      <c r="C206" s="237"/>
      <c r="D206" s="233" t="s">
        <v>177</v>
      </c>
      <c r="E206" s="238" t="s">
        <v>84</v>
      </c>
      <c r="F206" s="239" t="s">
        <v>929</v>
      </c>
      <c r="G206" s="237"/>
      <c r="H206" s="240">
        <v>33</v>
      </c>
      <c r="I206" s="241"/>
      <c r="J206" s="237"/>
      <c r="K206" s="237"/>
      <c r="L206" s="242"/>
      <c r="M206" s="243"/>
      <c r="N206" s="244"/>
      <c r="O206" s="244"/>
      <c r="P206" s="244"/>
      <c r="Q206" s="244"/>
      <c r="R206" s="244"/>
      <c r="S206" s="244"/>
      <c r="T206" s="245"/>
      <c r="AT206" s="246" t="s">
        <v>177</v>
      </c>
      <c r="AU206" s="246" t="s">
        <v>95</v>
      </c>
      <c r="AV206" s="11" t="s">
        <v>95</v>
      </c>
      <c r="AW206" s="11" t="s">
        <v>48</v>
      </c>
      <c r="AX206" s="11" t="s">
        <v>86</v>
      </c>
      <c r="AY206" s="246" t="s">
        <v>166</v>
      </c>
    </row>
    <row r="207" spans="2:51" s="11" customFormat="1" ht="13.5">
      <c r="B207" s="236"/>
      <c r="C207" s="237"/>
      <c r="D207" s="233" t="s">
        <v>177</v>
      </c>
      <c r="E207" s="238" t="s">
        <v>84</v>
      </c>
      <c r="F207" s="239" t="s">
        <v>875</v>
      </c>
      <c r="G207" s="237"/>
      <c r="H207" s="240">
        <v>7</v>
      </c>
      <c r="I207" s="241"/>
      <c r="J207" s="237"/>
      <c r="K207" s="237"/>
      <c r="L207" s="242"/>
      <c r="M207" s="243"/>
      <c r="N207" s="244"/>
      <c r="O207" s="244"/>
      <c r="P207" s="244"/>
      <c r="Q207" s="244"/>
      <c r="R207" s="244"/>
      <c r="S207" s="244"/>
      <c r="T207" s="245"/>
      <c r="AT207" s="246" t="s">
        <v>177</v>
      </c>
      <c r="AU207" s="246" t="s">
        <v>95</v>
      </c>
      <c r="AV207" s="11" t="s">
        <v>95</v>
      </c>
      <c r="AW207" s="11" t="s">
        <v>48</v>
      </c>
      <c r="AX207" s="11" t="s">
        <v>86</v>
      </c>
      <c r="AY207" s="246" t="s">
        <v>166</v>
      </c>
    </row>
    <row r="208" spans="2:51" s="13" customFormat="1" ht="13.5">
      <c r="B208" s="271"/>
      <c r="C208" s="272"/>
      <c r="D208" s="233" t="s">
        <v>177</v>
      </c>
      <c r="E208" s="273" t="s">
        <v>84</v>
      </c>
      <c r="F208" s="274" t="s">
        <v>299</v>
      </c>
      <c r="G208" s="272"/>
      <c r="H208" s="275">
        <v>73</v>
      </c>
      <c r="I208" s="276"/>
      <c r="J208" s="272"/>
      <c r="K208" s="272"/>
      <c r="L208" s="277"/>
      <c r="M208" s="278"/>
      <c r="N208" s="279"/>
      <c r="O208" s="279"/>
      <c r="P208" s="279"/>
      <c r="Q208" s="279"/>
      <c r="R208" s="279"/>
      <c r="S208" s="279"/>
      <c r="T208" s="280"/>
      <c r="AT208" s="281" t="s">
        <v>177</v>
      </c>
      <c r="AU208" s="281" t="s">
        <v>95</v>
      </c>
      <c r="AV208" s="13" t="s">
        <v>173</v>
      </c>
      <c r="AW208" s="13" t="s">
        <v>48</v>
      </c>
      <c r="AX208" s="13" t="s">
        <v>25</v>
      </c>
      <c r="AY208" s="281" t="s">
        <v>166</v>
      </c>
    </row>
    <row r="209" spans="2:65" s="1" customFormat="1" ht="38.25" customHeight="1">
      <c r="B209" s="46"/>
      <c r="C209" s="221" t="s">
        <v>30</v>
      </c>
      <c r="D209" s="221" t="s">
        <v>168</v>
      </c>
      <c r="E209" s="222" t="s">
        <v>930</v>
      </c>
      <c r="F209" s="223" t="s">
        <v>931</v>
      </c>
      <c r="G209" s="224" t="s">
        <v>242</v>
      </c>
      <c r="H209" s="225">
        <v>3267</v>
      </c>
      <c r="I209" s="226"/>
      <c r="J209" s="227">
        <f>ROUND(I209*H209,2)</f>
        <v>0</v>
      </c>
      <c r="K209" s="223" t="s">
        <v>172</v>
      </c>
      <c r="L209" s="72"/>
      <c r="M209" s="228" t="s">
        <v>84</v>
      </c>
      <c r="N209" s="229" t="s">
        <v>56</v>
      </c>
      <c r="O209" s="47"/>
      <c r="P209" s="230">
        <f>O209*H209</f>
        <v>0</v>
      </c>
      <c r="Q209" s="230">
        <v>0</v>
      </c>
      <c r="R209" s="230">
        <f>Q209*H209</f>
        <v>0</v>
      </c>
      <c r="S209" s="230">
        <v>0</v>
      </c>
      <c r="T209" s="231">
        <f>S209*H209</f>
        <v>0</v>
      </c>
      <c r="AR209" s="23" t="s">
        <v>173</v>
      </c>
      <c r="AT209" s="23" t="s">
        <v>168</v>
      </c>
      <c r="AU209" s="23" t="s">
        <v>95</v>
      </c>
      <c r="AY209" s="23" t="s">
        <v>166</v>
      </c>
      <c r="BE209" s="232">
        <f>IF(N209="základní",J209,0)</f>
        <v>0</v>
      </c>
      <c r="BF209" s="232">
        <f>IF(N209="snížená",J209,0)</f>
        <v>0</v>
      </c>
      <c r="BG209" s="232">
        <f>IF(N209="zákl. přenesená",J209,0)</f>
        <v>0</v>
      </c>
      <c r="BH209" s="232">
        <f>IF(N209="sníž. přenesená",J209,0)</f>
        <v>0</v>
      </c>
      <c r="BI209" s="232">
        <f>IF(N209="nulová",J209,0)</f>
        <v>0</v>
      </c>
      <c r="BJ209" s="23" t="s">
        <v>25</v>
      </c>
      <c r="BK209" s="232">
        <f>ROUND(I209*H209,2)</f>
        <v>0</v>
      </c>
      <c r="BL209" s="23" t="s">
        <v>173</v>
      </c>
      <c r="BM209" s="23" t="s">
        <v>932</v>
      </c>
    </row>
    <row r="210" spans="2:47" s="1" customFormat="1" ht="13.5">
      <c r="B210" s="46"/>
      <c r="C210" s="74"/>
      <c r="D210" s="233" t="s">
        <v>175</v>
      </c>
      <c r="E210" s="74"/>
      <c r="F210" s="234" t="s">
        <v>926</v>
      </c>
      <c r="G210" s="74"/>
      <c r="H210" s="74"/>
      <c r="I210" s="191"/>
      <c r="J210" s="74"/>
      <c r="K210" s="74"/>
      <c r="L210" s="72"/>
      <c r="M210" s="235"/>
      <c r="N210" s="47"/>
      <c r="O210" s="47"/>
      <c r="P210" s="47"/>
      <c r="Q210" s="47"/>
      <c r="R210" s="47"/>
      <c r="S210" s="47"/>
      <c r="T210" s="95"/>
      <c r="AT210" s="23" t="s">
        <v>175</v>
      </c>
      <c r="AU210" s="23" t="s">
        <v>95</v>
      </c>
    </row>
    <row r="211" spans="2:51" s="12" customFormat="1" ht="13.5">
      <c r="B211" s="261"/>
      <c r="C211" s="262"/>
      <c r="D211" s="233" t="s">
        <v>177</v>
      </c>
      <c r="E211" s="263" t="s">
        <v>84</v>
      </c>
      <c r="F211" s="264" t="s">
        <v>927</v>
      </c>
      <c r="G211" s="262"/>
      <c r="H211" s="263" t="s">
        <v>84</v>
      </c>
      <c r="I211" s="265"/>
      <c r="J211" s="262"/>
      <c r="K211" s="262"/>
      <c r="L211" s="266"/>
      <c r="M211" s="267"/>
      <c r="N211" s="268"/>
      <c r="O211" s="268"/>
      <c r="P211" s="268"/>
      <c r="Q211" s="268"/>
      <c r="R211" s="268"/>
      <c r="S211" s="268"/>
      <c r="T211" s="269"/>
      <c r="AT211" s="270" t="s">
        <v>177</v>
      </c>
      <c r="AU211" s="270" t="s">
        <v>95</v>
      </c>
      <c r="AV211" s="12" t="s">
        <v>25</v>
      </c>
      <c r="AW211" s="12" t="s">
        <v>48</v>
      </c>
      <c r="AX211" s="12" t="s">
        <v>86</v>
      </c>
      <c r="AY211" s="270" t="s">
        <v>166</v>
      </c>
    </row>
    <row r="212" spans="2:51" s="11" customFormat="1" ht="13.5">
      <c r="B212" s="236"/>
      <c r="C212" s="237"/>
      <c r="D212" s="233" t="s">
        <v>177</v>
      </c>
      <c r="E212" s="238" t="s">
        <v>84</v>
      </c>
      <c r="F212" s="239" t="s">
        <v>933</v>
      </c>
      <c r="G212" s="237"/>
      <c r="H212" s="240">
        <v>1485</v>
      </c>
      <c r="I212" s="241"/>
      <c r="J212" s="237"/>
      <c r="K212" s="237"/>
      <c r="L212" s="242"/>
      <c r="M212" s="243"/>
      <c r="N212" s="244"/>
      <c r="O212" s="244"/>
      <c r="P212" s="244"/>
      <c r="Q212" s="244"/>
      <c r="R212" s="244"/>
      <c r="S212" s="244"/>
      <c r="T212" s="245"/>
      <c r="AT212" s="246" t="s">
        <v>177</v>
      </c>
      <c r="AU212" s="246" t="s">
        <v>95</v>
      </c>
      <c r="AV212" s="11" t="s">
        <v>95</v>
      </c>
      <c r="AW212" s="11" t="s">
        <v>48</v>
      </c>
      <c r="AX212" s="11" t="s">
        <v>86</v>
      </c>
      <c r="AY212" s="246" t="s">
        <v>166</v>
      </c>
    </row>
    <row r="213" spans="2:51" s="11" customFormat="1" ht="13.5">
      <c r="B213" s="236"/>
      <c r="C213" s="237"/>
      <c r="D213" s="233" t="s">
        <v>177</v>
      </c>
      <c r="E213" s="238" t="s">
        <v>84</v>
      </c>
      <c r="F213" s="239" t="s">
        <v>934</v>
      </c>
      <c r="G213" s="237"/>
      <c r="H213" s="240">
        <v>1485</v>
      </c>
      <c r="I213" s="241"/>
      <c r="J213" s="237"/>
      <c r="K213" s="237"/>
      <c r="L213" s="242"/>
      <c r="M213" s="243"/>
      <c r="N213" s="244"/>
      <c r="O213" s="244"/>
      <c r="P213" s="244"/>
      <c r="Q213" s="244"/>
      <c r="R213" s="244"/>
      <c r="S213" s="244"/>
      <c r="T213" s="245"/>
      <c r="AT213" s="246" t="s">
        <v>177</v>
      </c>
      <c r="AU213" s="246" t="s">
        <v>95</v>
      </c>
      <c r="AV213" s="11" t="s">
        <v>95</v>
      </c>
      <c r="AW213" s="11" t="s">
        <v>48</v>
      </c>
      <c r="AX213" s="11" t="s">
        <v>86</v>
      </c>
      <c r="AY213" s="246" t="s">
        <v>166</v>
      </c>
    </row>
    <row r="214" spans="2:51" s="11" customFormat="1" ht="13.5">
      <c r="B214" s="236"/>
      <c r="C214" s="237"/>
      <c r="D214" s="233" t="s">
        <v>177</v>
      </c>
      <c r="E214" s="238" t="s">
        <v>84</v>
      </c>
      <c r="F214" s="239" t="s">
        <v>935</v>
      </c>
      <c r="G214" s="237"/>
      <c r="H214" s="240">
        <v>297</v>
      </c>
      <c r="I214" s="241"/>
      <c r="J214" s="237"/>
      <c r="K214" s="237"/>
      <c r="L214" s="242"/>
      <c r="M214" s="243"/>
      <c r="N214" s="244"/>
      <c r="O214" s="244"/>
      <c r="P214" s="244"/>
      <c r="Q214" s="244"/>
      <c r="R214" s="244"/>
      <c r="S214" s="244"/>
      <c r="T214" s="245"/>
      <c r="AT214" s="246" t="s">
        <v>177</v>
      </c>
      <c r="AU214" s="246" t="s">
        <v>95</v>
      </c>
      <c r="AV214" s="11" t="s">
        <v>95</v>
      </c>
      <c r="AW214" s="11" t="s">
        <v>48</v>
      </c>
      <c r="AX214" s="11" t="s">
        <v>86</v>
      </c>
      <c r="AY214" s="246" t="s">
        <v>166</v>
      </c>
    </row>
    <row r="215" spans="2:51" s="13" customFormat="1" ht="13.5">
      <c r="B215" s="271"/>
      <c r="C215" s="272"/>
      <c r="D215" s="233" t="s">
        <v>177</v>
      </c>
      <c r="E215" s="273" t="s">
        <v>84</v>
      </c>
      <c r="F215" s="274" t="s">
        <v>299</v>
      </c>
      <c r="G215" s="272"/>
      <c r="H215" s="275">
        <v>3267</v>
      </c>
      <c r="I215" s="276"/>
      <c r="J215" s="272"/>
      <c r="K215" s="272"/>
      <c r="L215" s="277"/>
      <c r="M215" s="278"/>
      <c r="N215" s="279"/>
      <c r="O215" s="279"/>
      <c r="P215" s="279"/>
      <c r="Q215" s="279"/>
      <c r="R215" s="279"/>
      <c r="S215" s="279"/>
      <c r="T215" s="280"/>
      <c r="AT215" s="281" t="s">
        <v>177</v>
      </c>
      <c r="AU215" s="281" t="s">
        <v>95</v>
      </c>
      <c r="AV215" s="13" t="s">
        <v>173</v>
      </c>
      <c r="AW215" s="13" t="s">
        <v>48</v>
      </c>
      <c r="AX215" s="13" t="s">
        <v>25</v>
      </c>
      <c r="AY215" s="281" t="s">
        <v>166</v>
      </c>
    </row>
    <row r="216" spans="2:65" s="1" customFormat="1" ht="25.5" customHeight="1">
      <c r="B216" s="46"/>
      <c r="C216" s="221" t="s">
        <v>235</v>
      </c>
      <c r="D216" s="221" t="s">
        <v>168</v>
      </c>
      <c r="E216" s="222" t="s">
        <v>936</v>
      </c>
      <c r="F216" s="223" t="s">
        <v>937</v>
      </c>
      <c r="G216" s="224" t="s">
        <v>171</v>
      </c>
      <c r="H216" s="225">
        <v>13</v>
      </c>
      <c r="I216" s="226"/>
      <c r="J216" s="227">
        <f>ROUND(I216*H216,2)</f>
        <v>0</v>
      </c>
      <c r="K216" s="223" t="s">
        <v>84</v>
      </c>
      <c r="L216" s="72"/>
      <c r="M216" s="228" t="s">
        <v>84</v>
      </c>
      <c r="N216" s="229" t="s">
        <v>56</v>
      </c>
      <c r="O216" s="47"/>
      <c r="P216" s="230">
        <f>O216*H216</f>
        <v>0</v>
      </c>
      <c r="Q216" s="230">
        <v>0</v>
      </c>
      <c r="R216" s="230">
        <f>Q216*H216</f>
        <v>0</v>
      </c>
      <c r="S216" s="230">
        <v>0</v>
      </c>
      <c r="T216" s="231">
        <f>S216*H216</f>
        <v>0</v>
      </c>
      <c r="AR216" s="23" t="s">
        <v>173</v>
      </c>
      <c r="AT216" s="23" t="s">
        <v>168</v>
      </c>
      <c r="AU216" s="23" t="s">
        <v>95</v>
      </c>
      <c r="AY216" s="23" t="s">
        <v>166</v>
      </c>
      <c r="BE216" s="232">
        <f>IF(N216="základní",J216,0)</f>
        <v>0</v>
      </c>
      <c r="BF216" s="232">
        <f>IF(N216="snížená",J216,0)</f>
        <v>0</v>
      </c>
      <c r="BG216" s="232">
        <f>IF(N216="zákl. přenesená",J216,0)</f>
        <v>0</v>
      </c>
      <c r="BH216" s="232">
        <f>IF(N216="sníž. přenesená",J216,0)</f>
        <v>0</v>
      </c>
      <c r="BI216" s="232">
        <f>IF(N216="nulová",J216,0)</f>
        <v>0</v>
      </c>
      <c r="BJ216" s="23" t="s">
        <v>25</v>
      </c>
      <c r="BK216" s="232">
        <f>ROUND(I216*H216,2)</f>
        <v>0</v>
      </c>
      <c r="BL216" s="23" t="s">
        <v>173</v>
      </c>
      <c r="BM216" s="23" t="s">
        <v>938</v>
      </c>
    </row>
    <row r="217" spans="2:51" s="11" customFormat="1" ht="13.5">
      <c r="B217" s="236"/>
      <c r="C217" s="237"/>
      <c r="D217" s="233" t="s">
        <v>177</v>
      </c>
      <c r="E217" s="238" t="s">
        <v>84</v>
      </c>
      <c r="F217" s="239" t="s">
        <v>939</v>
      </c>
      <c r="G217" s="237"/>
      <c r="H217" s="240">
        <v>5.5</v>
      </c>
      <c r="I217" s="241"/>
      <c r="J217" s="237"/>
      <c r="K217" s="237"/>
      <c r="L217" s="242"/>
      <c r="M217" s="243"/>
      <c r="N217" s="244"/>
      <c r="O217" s="244"/>
      <c r="P217" s="244"/>
      <c r="Q217" s="244"/>
      <c r="R217" s="244"/>
      <c r="S217" s="244"/>
      <c r="T217" s="245"/>
      <c r="AT217" s="246" t="s">
        <v>177</v>
      </c>
      <c r="AU217" s="246" t="s">
        <v>95</v>
      </c>
      <c r="AV217" s="11" t="s">
        <v>95</v>
      </c>
      <c r="AW217" s="11" t="s">
        <v>48</v>
      </c>
      <c r="AX217" s="11" t="s">
        <v>86</v>
      </c>
      <c r="AY217" s="246" t="s">
        <v>166</v>
      </c>
    </row>
    <row r="218" spans="2:51" s="11" customFormat="1" ht="13.5">
      <c r="B218" s="236"/>
      <c r="C218" s="237"/>
      <c r="D218" s="233" t="s">
        <v>177</v>
      </c>
      <c r="E218" s="238" t="s">
        <v>84</v>
      </c>
      <c r="F218" s="239" t="s">
        <v>940</v>
      </c>
      <c r="G218" s="237"/>
      <c r="H218" s="240">
        <v>5.5</v>
      </c>
      <c r="I218" s="241"/>
      <c r="J218" s="237"/>
      <c r="K218" s="237"/>
      <c r="L218" s="242"/>
      <c r="M218" s="243"/>
      <c r="N218" s="244"/>
      <c r="O218" s="244"/>
      <c r="P218" s="244"/>
      <c r="Q218" s="244"/>
      <c r="R218" s="244"/>
      <c r="S218" s="244"/>
      <c r="T218" s="245"/>
      <c r="AT218" s="246" t="s">
        <v>177</v>
      </c>
      <c r="AU218" s="246" t="s">
        <v>95</v>
      </c>
      <c r="AV218" s="11" t="s">
        <v>95</v>
      </c>
      <c r="AW218" s="11" t="s">
        <v>48</v>
      </c>
      <c r="AX218" s="11" t="s">
        <v>86</v>
      </c>
      <c r="AY218" s="246" t="s">
        <v>166</v>
      </c>
    </row>
    <row r="219" spans="2:51" s="11" customFormat="1" ht="13.5">
      <c r="B219" s="236"/>
      <c r="C219" s="237"/>
      <c r="D219" s="233" t="s">
        <v>177</v>
      </c>
      <c r="E219" s="238" t="s">
        <v>84</v>
      </c>
      <c r="F219" s="239" t="s">
        <v>914</v>
      </c>
      <c r="G219" s="237"/>
      <c r="H219" s="240">
        <v>2</v>
      </c>
      <c r="I219" s="241"/>
      <c r="J219" s="237"/>
      <c r="K219" s="237"/>
      <c r="L219" s="242"/>
      <c r="M219" s="243"/>
      <c r="N219" s="244"/>
      <c r="O219" s="244"/>
      <c r="P219" s="244"/>
      <c r="Q219" s="244"/>
      <c r="R219" s="244"/>
      <c r="S219" s="244"/>
      <c r="T219" s="245"/>
      <c r="AT219" s="246" t="s">
        <v>177</v>
      </c>
      <c r="AU219" s="246" t="s">
        <v>95</v>
      </c>
      <c r="AV219" s="11" t="s">
        <v>95</v>
      </c>
      <c r="AW219" s="11" t="s">
        <v>48</v>
      </c>
      <c r="AX219" s="11" t="s">
        <v>86</v>
      </c>
      <c r="AY219" s="246" t="s">
        <v>166</v>
      </c>
    </row>
    <row r="220" spans="2:51" s="13" customFormat="1" ht="13.5">
      <c r="B220" s="271"/>
      <c r="C220" s="272"/>
      <c r="D220" s="233" t="s">
        <v>177</v>
      </c>
      <c r="E220" s="273" t="s">
        <v>84</v>
      </c>
      <c r="F220" s="274" t="s">
        <v>299</v>
      </c>
      <c r="G220" s="272"/>
      <c r="H220" s="275">
        <v>13</v>
      </c>
      <c r="I220" s="276"/>
      <c r="J220" s="272"/>
      <c r="K220" s="272"/>
      <c r="L220" s="277"/>
      <c r="M220" s="284"/>
      <c r="N220" s="285"/>
      <c r="O220" s="285"/>
      <c r="P220" s="285"/>
      <c r="Q220" s="285"/>
      <c r="R220" s="285"/>
      <c r="S220" s="285"/>
      <c r="T220" s="286"/>
      <c r="AT220" s="281" t="s">
        <v>177</v>
      </c>
      <c r="AU220" s="281" t="s">
        <v>95</v>
      </c>
      <c r="AV220" s="13" t="s">
        <v>173</v>
      </c>
      <c r="AW220" s="13" t="s">
        <v>48</v>
      </c>
      <c r="AX220" s="13" t="s">
        <v>25</v>
      </c>
      <c r="AY220" s="281" t="s">
        <v>166</v>
      </c>
    </row>
    <row r="221" spans="2:12" s="1" customFormat="1" ht="6.95" customHeight="1">
      <c r="B221" s="67"/>
      <c r="C221" s="68"/>
      <c r="D221" s="68"/>
      <c r="E221" s="68"/>
      <c r="F221" s="68"/>
      <c r="G221" s="68"/>
      <c r="H221" s="68"/>
      <c r="I221" s="166"/>
      <c r="J221" s="68"/>
      <c r="K221" s="68"/>
      <c r="L221" s="72"/>
    </row>
  </sheetData>
  <sheetProtection password="CC35" sheet="1" objects="1" scenarios="1" formatColumns="0" formatRows="0" autoFilter="0"/>
  <autoFilter ref="C77:K220"/>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Vodička Jan Ing.</dc:creator>
  <cp:keywords/>
  <dc:description/>
  <cp:lastModifiedBy>Vodička Jan Ing.</cp:lastModifiedBy>
  <dcterms:created xsi:type="dcterms:W3CDTF">2018-01-12T10:07:54Z</dcterms:created>
  <dcterms:modified xsi:type="dcterms:W3CDTF">2018-01-12T10:08:23Z</dcterms:modified>
  <cp:category/>
  <cp:version/>
  <cp:contentType/>
  <cp:contentStatus/>
</cp:coreProperties>
</file>