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dvedova\Documents\NEDVĚDOVÁ RENATA - SOUBORY\VÝBĚROVÉ ŘÍZENÍ\vývěrové řízení 2023\učebna chovu\"/>
    </mc:Choice>
  </mc:AlternateContent>
  <xr:revisionPtr revIDLastSave="0" documentId="13_ncr:1_{C9A1DA4A-85D1-4B0B-93E1-7F4E1A06D638}" xr6:coauthVersionLast="36" xr6:coauthVersionMax="47" xr10:uidLastSave="{00000000-0000-0000-0000-000000000000}"/>
  <bookViews>
    <workbookView xWindow="0" yWindow="0" windowWidth="19200" windowHeight="11385" activeTab="3" xr2:uid="{00000000-000D-0000-FFFF-FFFF00000000}"/>
  </bookViews>
  <sheets>
    <sheet name="1_23" sheetId="1" r:id="rId1"/>
    <sheet name="1_23-HSV" sheetId="2" r:id="rId2"/>
    <sheet name="1_23-PSV" sheetId="3" r:id="rId3"/>
    <sheet name="1_23-Mon" sheetId="4" r:id="rId4"/>
  </sheets>
  <definedNames>
    <definedName name="_xlnm.Print_Area" localSheetId="0">'1_23'!$A:$L</definedName>
    <definedName name="_xlnm.Print_Area" localSheetId="1">'1_23-HSV'!$A:$G</definedName>
    <definedName name="_xlnm.Print_Area" localSheetId="3">'1_23-Mon'!$A:$G</definedName>
    <definedName name="_xlnm.Print_Area" localSheetId="2">'1_23-PSV'!$A:$G</definedName>
  </definedNames>
  <calcPr calcId="191029"/>
</workbook>
</file>

<file path=xl/calcChain.xml><?xml version="1.0" encoding="utf-8"?>
<calcChain xmlns="http://schemas.openxmlformats.org/spreadsheetml/2006/main">
  <c r="G12" i="4" l="1"/>
  <c r="G11" i="4"/>
  <c r="G13" i="4" s="1"/>
  <c r="R1" i="4"/>
  <c r="R4" i="4" s="1"/>
  <c r="Q1" i="4"/>
  <c r="Q4" i="4" s="1"/>
  <c r="P1" i="4"/>
  <c r="P4" i="4" s="1"/>
  <c r="O1" i="4"/>
  <c r="O4" i="4" s="1"/>
  <c r="M1" i="4"/>
  <c r="M4" i="4" s="1"/>
  <c r="L1" i="4"/>
  <c r="I22" i="1" s="1"/>
  <c r="K1" i="4"/>
  <c r="K4" i="4" s="1"/>
  <c r="J1" i="4"/>
  <c r="I20" i="1" s="1"/>
  <c r="G28" i="3"/>
  <c r="G27" i="3"/>
  <c r="G26" i="3"/>
  <c r="G22" i="3"/>
  <c r="G21" i="3"/>
  <c r="G20" i="3"/>
  <c r="G19" i="3"/>
  <c r="G18" i="3"/>
  <c r="G17" i="3"/>
  <c r="G16" i="3"/>
  <c r="G12" i="3"/>
  <c r="G11" i="3"/>
  <c r="R1" i="3"/>
  <c r="R3" i="3" s="1"/>
  <c r="Q1" i="3"/>
  <c r="Q3" i="3" s="1"/>
  <c r="P1" i="3"/>
  <c r="P3" i="3" s="1"/>
  <c r="M1" i="3"/>
  <c r="F23" i="1" s="1"/>
  <c r="L1" i="3"/>
  <c r="F22" i="1" s="1"/>
  <c r="K1" i="3"/>
  <c r="F21" i="1" s="1"/>
  <c r="J1" i="3"/>
  <c r="F20" i="1" s="1"/>
  <c r="G53" i="2"/>
  <c r="G54" i="2" s="1"/>
  <c r="E67" i="2" s="1"/>
  <c r="G49" i="2"/>
  <c r="G48" i="2"/>
  <c r="G47" i="2"/>
  <c r="G46" i="2"/>
  <c r="G42" i="2"/>
  <c r="G41" i="2"/>
  <c r="G40" i="2"/>
  <c r="G36" i="2"/>
  <c r="G37" i="2" s="1"/>
  <c r="E64" i="2" s="1"/>
  <c r="G32" i="2"/>
  <c r="G33" i="2" s="1"/>
  <c r="E63" i="2" s="1"/>
  <c r="G28" i="2"/>
  <c r="G29" i="2" s="1"/>
  <c r="E62" i="2" s="1"/>
  <c r="G24" i="2"/>
  <c r="G23" i="2"/>
  <c r="G19" i="2"/>
  <c r="G18" i="2"/>
  <c r="G17" i="2"/>
  <c r="G16" i="2"/>
  <c r="G15" i="2"/>
  <c r="G14" i="2"/>
  <c r="G13" i="2"/>
  <c r="G12" i="2"/>
  <c r="G11" i="2"/>
  <c r="R1" i="2"/>
  <c r="R2" i="2" s="1"/>
  <c r="Q1" i="2"/>
  <c r="Q2" i="2" s="1"/>
  <c r="P1" i="2"/>
  <c r="P2" i="2" s="1"/>
  <c r="M1" i="2"/>
  <c r="D23" i="1" s="1"/>
  <c r="L1" i="2"/>
  <c r="D22" i="1" s="1"/>
  <c r="K1" i="2"/>
  <c r="K2" i="2" s="1"/>
  <c r="J1" i="2"/>
  <c r="D20" i="1" s="1"/>
  <c r="O1" i="2" l="1"/>
  <c r="O2" i="2" s="1"/>
  <c r="G25" i="2"/>
  <c r="E61" i="2" s="1"/>
  <c r="G43" i="2"/>
  <c r="E65" i="2" s="1"/>
  <c r="J3" i="3"/>
  <c r="G23" i="3"/>
  <c r="E36" i="3" s="1"/>
  <c r="I1" i="4"/>
  <c r="I4" i="4" s="1"/>
  <c r="K20" i="1"/>
  <c r="G13" i="3"/>
  <c r="G29" i="3"/>
  <c r="E37" i="3" s="1"/>
  <c r="K22" i="1"/>
  <c r="L3" i="3"/>
  <c r="G20" i="2"/>
  <c r="G50" i="2"/>
  <c r="E66" i="2" s="1"/>
  <c r="L2" i="2"/>
  <c r="M2" i="2"/>
  <c r="E19" i="4"/>
  <c r="E20" i="4" s="1"/>
  <c r="G15" i="4"/>
  <c r="I1" i="2"/>
  <c r="I1" i="3"/>
  <c r="J4" i="4"/>
  <c r="I21" i="1"/>
  <c r="O1" i="3"/>
  <c r="O3" i="3" s="1"/>
  <c r="M3" i="3"/>
  <c r="J2" i="2"/>
  <c r="L4" i="4"/>
  <c r="I19" i="1"/>
  <c r="D21" i="1"/>
  <c r="I23" i="1"/>
  <c r="K23" i="1" s="1"/>
  <c r="K3" i="3"/>
  <c r="G31" i="3" l="1"/>
  <c r="E35" i="3"/>
  <c r="G56" i="2"/>
  <c r="E60" i="2"/>
  <c r="E68" i="2" s="1"/>
  <c r="E38" i="3"/>
  <c r="K21" i="1"/>
  <c r="F19" i="1"/>
  <c r="F24" i="1" s="1"/>
  <c r="I3" i="3"/>
  <c r="I24" i="1"/>
  <c r="D19" i="1"/>
  <c r="I2" i="2"/>
  <c r="D24" i="1" l="1"/>
  <c r="K19" i="1"/>
  <c r="K24" i="1" s="1"/>
  <c r="K28" i="1" l="1"/>
  <c r="K27" i="1"/>
  <c r="K29" i="1" l="1"/>
  <c r="F33" i="1" s="1"/>
  <c r="K33" i="1" s="1"/>
  <c r="K34" i="1" s="1"/>
  <c r="K32" i="1" l="1"/>
</calcChain>
</file>

<file path=xl/sharedStrings.xml><?xml version="1.0" encoding="utf-8"?>
<sst xmlns="http://schemas.openxmlformats.org/spreadsheetml/2006/main" count="514" uniqueCount="214">
  <si>
    <t>Označení</t>
  </si>
  <si>
    <t>Popis</t>
  </si>
  <si>
    <t>Stavební úpravy vnitřních prostor VOŠ Březnice</t>
  </si>
  <si>
    <t>STAVBA, OBJEKT</t>
  </si>
  <si>
    <t>Stavba</t>
  </si>
  <si>
    <t>Objekt</t>
  </si>
  <si>
    <t>Rekonstrukce učeben v podkroví hlavní části budovy</t>
  </si>
  <si>
    <t>DODAVATEL</t>
  </si>
  <si>
    <t>ODBĚRATEL</t>
  </si>
  <si>
    <t>Vyšší odborná škola a Střední odborná škola Březnice</t>
  </si>
  <si>
    <t>Rožmitálská č.p.340</t>
  </si>
  <si>
    <t>Březnice</t>
  </si>
  <si>
    <t>262 72</t>
  </si>
  <si>
    <t/>
  </si>
  <si>
    <t>ZÁKLADNÍ ROZPOČTOVÉ NÁKLADY</t>
  </si>
  <si>
    <t>HSV</t>
  </si>
  <si>
    <t>PSV</t>
  </si>
  <si>
    <t>Montáže</t>
  </si>
  <si>
    <t>S</t>
  </si>
  <si>
    <t>stavební práce</t>
  </si>
  <si>
    <t>specifikace</t>
  </si>
  <si>
    <t>stroje</t>
  </si>
  <si>
    <t>HZS</t>
  </si>
  <si>
    <t>ostatní</t>
  </si>
  <si>
    <t>VEDLEJŠÍ ROZPOČTOVÉ NÁKLADY</t>
  </si>
  <si>
    <t>GZS</t>
  </si>
  <si>
    <t>Přesun stavebních kapacit</t>
  </si>
  <si>
    <t>CENA OBJEKTU</t>
  </si>
  <si>
    <t>cena bez DPH</t>
  </si>
  <si>
    <t>DPH</t>
  </si>
  <si>
    <t>ze základu</t>
  </si>
  <si>
    <t>POLOŽKOVÝ ROZPIS</t>
  </si>
  <si>
    <t>Rek. složek</t>
  </si>
  <si>
    <t>Rek. DPH</t>
  </si>
  <si>
    <t>zakázka</t>
  </si>
  <si>
    <t>stavba</t>
  </si>
  <si>
    <t>objekt</t>
  </si>
  <si>
    <t>typ činností</t>
  </si>
  <si>
    <t>pořadí</t>
  </si>
  <si>
    <t>číslo</t>
  </si>
  <si>
    <t>popis</t>
  </si>
  <si>
    <t>m.j.</t>
  </si>
  <si>
    <t>množství</t>
  </si>
  <si>
    <t>cena</t>
  </si>
  <si>
    <t>pomocná definiční oblast pro výpočty</t>
  </si>
  <si>
    <t>jednotka</t>
  </si>
  <si>
    <t>celkem</t>
  </si>
  <si>
    <t>_stavebi_dil</t>
  </si>
  <si>
    <t>_stavebni_dil_sum</t>
  </si>
  <si>
    <t>_hpm</t>
  </si>
  <si>
    <t>_cenik</t>
  </si>
  <si>
    <t>_cenik_cast</t>
  </si>
  <si>
    <t>_typ_zaklad</t>
  </si>
  <si>
    <t>_typ_def</t>
  </si>
  <si>
    <t>_typ_def_hpm</t>
  </si>
  <si>
    <t>_typ_def_cenik</t>
  </si>
  <si>
    <t>_typ_def_cenik_cast</t>
  </si>
  <si>
    <t>_nasobek</t>
  </si>
  <si>
    <t>_dph</t>
  </si>
  <si>
    <t>_typ_slozky</t>
  </si>
  <si>
    <t>61 (Úprava povrchů vnitřní)</t>
  </si>
  <si>
    <t>610 99 1111_/00</t>
  </si>
  <si>
    <t>Zakrytí vnitřních výplní otvorů (oken,dveří,zárubní,apod) jakýmkoliv vhodným způsobem</t>
  </si>
  <si>
    <t>m2</t>
  </si>
  <si>
    <t>díl 61</t>
  </si>
  <si>
    <t>H</t>
  </si>
  <si>
    <t>801-1</t>
  </si>
  <si>
    <t>801-1,A01</t>
  </si>
  <si>
    <t>sp</t>
  </si>
  <si>
    <t>611 47 1861</t>
  </si>
  <si>
    <t>Nátěr penetrační pro vnitřní omítky tenkovrstvé</t>
  </si>
  <si>
    <t>,</t>
  </si>
  <si>
    <t>611 47 3112_/00</t>
  </si>
  <si>
    <t>Omítka vnitřní stropů rovných vápenocementová ze suchých směsí štuková</t>
  </si>
  <si>
    <t>612 42 5931_/00</t>
  </si>
  <si>
    <t>Omítka vniřního ostění oken a dveří vápenná štuková</t>
  </si>
  <si>
    <t>801-4</t>
  </si>
  <si>
    <t>801-4,C01</t>
  </si>
  <si>
    <t>612 47 3182_/00</t>
  </si>
  <si>
    <t>Omítka vnitřní zdiva vápenocementová ze suchých směsí štuková</t>
  </si>
  <si>
    <t>620 47 2921_/00</t>
  </si>
  <si>
    <t>Vyrovnání podkladu pro vnitřní omítku tenkovrstvou tmelem Terranova a skelnou tkaninou</t>
  </si>
  <si>
    <t>622 40 5932_/00</t>
  </si>
  <si>
    <t>Rohová lišta systému Al 100x100mm s tkaninou</t>
  </si>
  <si>
    <t>m</t>
  </si>
  <si>
    <t>622 75 4111_/00</t>
  </si>
  <si>
    <t>Začišťovací lišta systému u oken, dveří, výloh s tkaninou</t>
  </si>
  <si>
    <t>998 01 1003_/00</t>
  </si>
  <si>
    <t>Přesun hmot pro budovy zděné výšky do 24m</t>
  </si>
  <si>
    <t>t</t>
  </si>
  <si>
    <t>díl 61 (Úprava povrchů vnitřní)</t>
  </si>
  <si>
    <t>61/1</t>
  </si>
  <si>
    <t>622 40 5298_/00</t>
  </si>
  <si>
    <t>Zateplovací systém PCi s deskou polystyrenovou expandovanou EPS tl. 100mm</t>
  </si>
  <si>
    <t>díl 61/1</t>
  </si>
  <si>
    <t>998 01 1001_/00</t>
  </si>
  <si>
    <t>Přesun hmot pro budovy zděné výšky do 6m</t>
  </si>
  <si>
    <t>63 (Podlahy a podlahové konstrukce)</t>
  </si>
  <si>
    <t>775 59 1919_/00</t>
  </si>
  <si>
    <t>Oprava podlah , broušení celkové,vysátí</t>
  </si>
  <si>
    <t>díl 63</t>
  </si>
  <si>
    <t>800-775</t>
  </si>
  <si>
    <t>800-775,C01</t>
  </si>
  <si>
    <t>díl 63 (Podlahy a podlahové konstrukce)</t>
  </si>
  <si>
    <t>94 (Lešení a stavební výtahy)</t>
  </si>
  <si>
    <t>941 95 5001_/00</t>
  </si>
  <si>
    <t>Montáž lešení lehkého pracovního pomocného - výška podlah &lt;1,2m</t>
  </si>
  <si>
    <t>díl 94</t>
  </si>
  <si>
    <t>800-3</t>
  </si>
  <si>
    <t>800-3,A01</t>
  </si>
  <si>
    <t>díl 94 (Lešení a stavební výtahy)</t>
  </si>
  <si>
    <t>95 (Různé dokončovací konstrukce a práce)</t>
  </si>
  <si>
    <t>952 90 1111_/00</t>
  </si>
  <si>
    <t>Vyčistění budov (bytových,občanských) výšky podlaží do 4m</t>
  </si>
  <si>
    <t>díl 95</t>
  </si>
  <si>
    <t>díl 95 (Různé dokončovací konstrukce a práce)</t>
  </si>
  <si>
    <t>96 (Bourání a demontáž konstrukcí)</t>
  </si>
  <si>
    <t>962 03 1133_/00</t>
  </si>
  <si>
    <t>Bourání příček cihelných pálených malta MV/MVC tl. do 25cm</t>
  </si>
  <si>
    <t>díl 96</t>
  </si>
  <si>
    <t>801-3</t>
  </si>
  <si>
    <t>801-3,B01</t>
  </si>
  <si>
    <t>962 03 1134</t>
  </si>
  <si>
    <t>Statické zajištění stropní konstrukce,podpěrná konstrukce stropu ocelovými stojkami</t>
  </si>
  <si>
    <t>mb</t>
  </si>
  <si>
    <t>V případě nutnosti vložit I PROFILY,po dohodě se statikem,návrh ocelové konstrukce,stat.posudek</t>
  </si>
  <si>
    <t>kpl</t>
  </si>
  <si>
    <t>díl 96 (Bourání a demontáž konstrukcí)</t>
  </si>
  <si>
    <t>979 (Odvoz suti)</t>
  </si>
  <si>
    <t>979 1</t>
  </si>
  <si>
    <t>Odvozi suti, kontejner přistavení 1000,-,nájem 250,-,vývoz 1500,-</t>
  </si>
  <si>
    <t>ks</t>
  </si>
  <si>
    <t>díl 979</t>
  </si>
  <si>
    <t>979 2</t>
  </si>
  <si>
    <t>Odvoz suti a likvidace odpadu,poplatek za skládku</t>
  </si>
  <si>
    <t>tun</t>
  </si>
  <si>
    <t>979 3</t>
  </si>
  <si>
    <t>Odvozi suti, vodorovný přesun nošením</t>
  </si>
  <si>
    <t>979 4</t>
  </si>
  <si>
    <t>Odvozi suti,svislý přesun</t>
  </si>
  <si>
    <t>díl 979 (Odvoz suti)</t>
  </si>
  <si>
    <t>99 (Přesun hmot, dočasné jeřábové dráhy)</t>
  </si>
  <si>
    <t>díl 99</t>
  </si>
  <si>
    <t>díl 99 (Přesun hmot, dočasné jeřábové dráhy)</t>
  </si>
  <si>
    <t>rekapitulace</t>
  </si>
  <si>
    <t>61</t>
  </si>
  <si>
    <t>Úprava povrchů vnitřní</t>
  </si>
  <si>
    <t>63</t>
  </si>
  <si>
    <t>Podlahy a podlahové konstrukce</t>
  </si>
  <si>
    <t>94</t>
  </si>
  <si>
    <t>Lešení a stavební výtahy</t>
  </si>
  <si>
    <t>95</t>
  </si>
  <si>
    <t>Různé dokončovací konstrukce a práce</t>
  </si>
  <si>
    <t>96</t>
  </si>
  <si>
    <t>Bourání a demontáž konstrukcí</t>
  </si>
  <si>
    <t>979</t>
  </si>
  <si>
    <t>Odvoz suti</t>
  </si>
  <si>
    <t>99</t>
  </si>
  <si>
    <t>Přesun hmot, dočasné jeřábové dráhy</t>
  </si>
  <si>
    <t>762 (Konstrukce tesařské)</t>
  </si>
  <si>
    <t>762 51 1274_/00</t>
  </si>
  <si>
    <t>Podlaha podkladová z desek OSB broušených na pero a drážku šroubovaných tl. 18mm</t>
  </si>
  <si>
    <t>díl 762</t>
  </si>
  <si>
    <t>P</t>
  </si>
  <si>
    <t>800-762</t>
  </si>
  <si>
    <t>800-762,A01</t>
  </si>
  <si>
    <t>Podlaha podkladová z desek OSB dodávka desek</t>
  </si>
  <si>
    <t>díl 762 (Konstrukce tesařské)</t>
  </si>
  <si>
    <t>776 (Podlahy povlakové)</t>
  </si>
  <si>
    <t>776 1</t>
  </si>
  <si>
    <t>Dodávka zátěžového lina</t>
  </si>
  <si>
    <t>díl 776</t>
  </si>
  <si>
    <t>776 2</t>
  </si>
  <si>
    <t>Dodávka soklové lišty</t>
  </si>
  <si>
    <t>bm</t>
  </si>
  <si>
    <t>776 3</t>
  </si>
  <si>
    <t>Dodávka svařovací šňura na spoje</t>
  </si>
  <si>
    <t>776 4</t>
  </si>
  <si>
    <t>Montáž lina včetně lepidla</t>
  </si>
  <si>
    <t>776 5</t>
  </si>
  <si>
    <t>Montáž lišt</t>
  </si>
  <si>
    <t>776 6</t>
  </si>
  <si>
    <t>Přebroušení a vyspravení spar OSB podkladních desek</t>
  </si>
  <si>
    <t>776 7</t>
  </si>
  <si>
    <t>Vystěrkování s vláknem, v případě požadavku investora</t>
  </si>
  <si>
    <t>díl 776 (Podlahy povlakové)</t>
  </si>
  <si>
    <t>784 (Malby)</t>
  </si>
  <si>
    <t>783 80 1811_/00</t>
  </si>
  <si>
    <t>Odstranění malby z omítek stropů - oškrabání + obroušení</t>
  </si>
  <si>
    <t>díl 784</t>
  </si>
  <si>
    <t>800-783</t>
  </si>
  <si>
    <t>800-783,B01</t>
  </si>
  <si>
    <t>783 80 1812_/00</t>
  </si>
  <si>
    <t>Odstranění malby z omítek stěn - oškrabání + obroušení</t>
  </si>
  <si>
    <t>784 19 5212</t>
  </si>
  <si>
    <t>Malba tekutá Primalex,1x penetrace, nátěr</t>
  </si>
  <si>
    <t>díl 784 (Malby)</t>
  </si>
  <si>
    <t>762</t>
  </si>
  <si>
    <t>Konstrukce tesařské</t>
  </si>
  <si>
    <t>776</t>
  </si>
  <si>
    <t>Podlahy povlakové</t>
  </si>
  <si>
    <t>784</t>
  </si>
  <si>
    <t>Malby</t>
  </si>
  <si>
    <t>M21 (Elektromontáže)</t>
  </si>
  <si>
    <t>215 48</t>
  </si>
  <si>
    <t>Elektroinstalace-úprava osvětlení,výměna těles,úprava zásuvek a vypínačů,zajišťuje investor</t>
  </si>
  <si>
    <t>díl M21</t>
  </si>
  <si>
    <t>M</t>
  </si>
  <si>
    <t>215 49</t>
  </si>
  <si>
    <t>Elektroinstalace-zednické začištění</t>
  </si>
  <si>
    <t>díl M21 (Elektromontáže)</t>
  </si>
  <si>
    <t>M21</t>
  </si>
  <si>
    <t>Elektromontáže</t>
  </si>
  <si>
    <t>ZAKÁZKA "Učebna chovu"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</si>
</sst>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0.000"/>
    <numFmt numFmtId="165" formatCode="0.00000"/>
  </numFmts>
  <fonts count="2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name val="Symbol"/>
      <family val="1"/>
      <charset val="2"/>
    </font>
    <font>
      <i/>
      <sz val="10"/>
      <name val="Arial"/>
      <family val="2"/>
      <charset val="238"/>
    </font>
    <font>
      <sz val="10"/>
      <name val="Symbol"/>
      <family val="1"/>
      <charset val="2"/>
    </font>
    <font>
      <b/>
      <sz val="10"/>
      <name val="Arial"/>
      <family val="2"/>
      <charset val="238"/>
    </font>
    <font>
      <b/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sz val="8"/>
      <name val="Arial Narrow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0C0C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42">
    <xf numFmtId="0" fontId="0" fillId="0" borderId="0">
      <alignment vertical="top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8">
    <xf numFmtId="0" fontId="0" fillId="0" borderId="0" xfId="0">
      <alignment vertical="top"/>
    </xf>
    <xf numFmtId="0" fontId="20" fillId="0" borderId="11" xfId="0" applyFont="1" applyBorder="1">
      <alignment vertical="top"/>
    </xf>
    <xf numFmtId="0" fontId="20" fillId="0" borderId="0" xfId="0" applyFont="1">
      <alignment vertical="top"/>
    </xf>
    <xf numFmtId="9" fontId="0" fillId="0" borderId="0" xfId="0" applyNumberFormat="1">
      <alignment vertical="top"/>
    </xf>
    <xf numFmtId="49" fontId="25" fillId="35" borderId="0" xfId="0" applyNumberFormat="1" applyFont="1" applyFill="1">
      <alignment vertical="top"/>
    </xf>
    <xf numFmtId="165" fontId="25" fillId="35" borderId="0" xfId="0" applyNumberFormat="1" applyFont="1" applyFill="1">
      <alignment vertical="top"/>
    </xf>
    <xf numFmtId="0" fontId="23" fillId="33" borderId="17" xfId="0" applyFont="1" applyFill="1" applyBorder="1" applyAlignment="1">
      <alignment horizontal="center" vertical="center" wrapText="1"/>
    </xf>
    <xf numFmtId="49" fontId="24" fillId="35" borderId="0" xfId="0" applyNumberFormat="1" applyFont="1" applyFill="1" applyAlignment="1">
      <alignment horizontal="center" vertical="center" wrapText="1"/>
    </xf>
    <xf numFmtId="0" fontId="18" fillId="34" borderId="0" xfId="0" applyFont="1" applyFill="1" applyAlignment="1">
      <alignment vertical="center"/>
    </xf>
    <xf numFmtId="49" fontId="22" fillId="0" borderId="0" xfId="0" applyNumberFormat="1" applyFont="1">
      <alignment vertical="top"/>
    </xf>
    <xf numFmtId="49" fontId="22" fillId="0" borderId="0" xfId="0" applyNumberFormat="1" applyFont="1" applyAlignment="1">
      <alignment vertical="top" wrapText="1"/>
    </xf>
    <xf numFmtId="164" fontId="22" fillId="0" borderId="0" xfId="0" applyNumberFormat="1" applyFont="1">
      <alignment vertical="top"/>
    </xf>
    <xf numFmtId="44" fontId="22" fillId="0" borderId="0" xfId="0" applyNumberFormat="1" applyFont="1">
      <alignment vertical="top"/>
    </xf>
    <xf numFmtId="0" fontId="25" fillId="35" borderId="0" xfId="0" applyFont="1" applyFill="1">
      <alignment vertical="top"/>
    </xf>
    <xf numFmtId="0" fontId="19" fillId="34" borderId="0" xfId="0" applyFont="1" applyFill="1" applyAlignment="1">
      <alignment horizontal="right" vertical="center"/>
    </xf>
    <xf numFmtId="44" fontId="22" fillId="34" borderId="0" xfId="0" applyNumberFormat="1" applyFont="1" applyFill="1" applyAlignment="1">
      <alignment vertical="center"/>
    </xf>
    <xf numFmtId="0" fontId="19" fillId="33" borderId="18" xfId="0" applyFont="1" applyFill="1" applyBorder="1" applyAlignment="1">
      <alignment horizontal="right" vertical="center"/>
    </xf>
    <xf numFmtId="0" fontId="18" fillId="33" borderId="18" xfId="0" applyFont="1" applyFill="1" applyBorder="1" applyAlignment="1">
      <alignment vertical="center"/>
    </xf>
    <xf numFmtId="44" fontId="22" fillId="33" borderId="18" xfId="0" applyNumberFormat="1" applyFont="1" applyFill="1" applyBorder="1" applyAlignment="1">
      <alignment vertical="center"/>
    </xf>
    <xf numFmtId="0" fontId="22" fillId="34" borderId="14" xfId="0" applyFont="1" applyFill="1" applyBorder="1">
      <alignment vertical="top"/>
    </xf>
    <xf numFmtId="0" fontId="22" fillId="34" borderId="0" xfId="0" applyFont="1" applyFill="1">
      <alignment vertical="top"/>
    </xf>
    <xf numFmtId="0" fontId="18" fillId="33" borderId="10" xfId="0" applyFont="1" applyFill="1" applyBorder="1" applyAlignment="1">
      <alignment horizontal="left" vertical="center"/>
    </xf>
    <xf numFmtId="0" fontId="22" fillId="0" borderId="12" xfId="0" applyFont="1" applyBorder="1">
      <alignment vertical="top"/>
    </xf>
    <xf numFmtId="0" fontId="22" fillId="0" borderId="13" xfId="0" applyFont="1" applyBorder="1">
      <alignment vertical="top"/>
    </xf>
    <xf numFmtId="0" fontId="22" fillId="0" borderId="14" xfId="0" applyFont="1" applyBorder="1">
      <alignment vertical="top"/>
    </xf>
    <xf numFmtId="0" fontId="22" fillId="0" borderId="0" xfId="0" applyFont="1">
      <alignment vertical="top"/>
    </xf>
    <xf numFmtId="0" fontId="22" fillId="34" borderId="12" xfId="0" applyFont="1" applyFill="1" applyBorder="1">
      <alignment vertical="top"/>
    </xf>
    <xf numFmtId="0" fontId="22" fillId="34" borderId="13" xfId="0" applyFont="1" applyFill="1" applyBorder="1">
      <alignment vertical="top"/>
    </xf>
    <xf numFmtId="0" fontId="20" fillId="0" borderId="10" xfId="0" applyFont="1" applyBorder="1">
      <alignment vertical="top"/>
    </xf>
    <xf numFmtId="0" fontId="20" fillId="0" borderId="15" xfId="0" applyFont="1" applyBorder="1">
      <alignment vertical="top"/>
    </xf>
    <xf numFmtId="0" fontId="20" fillId="0" borderId="10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0" fillId="0" borderId="11" xfId="0" applyFont="1" applyBorder="1">
      <alignment vertical="top"/>
    </xf>
    <xf numFmtId="44" fontId="22" fillId="34" borderId="0" xfId="0" applyNumberFormat="1" applyFont="1" applyFill="1">
      <alignment vertical="top"/>
    </xf>
    <xf numFmtId="44" fontId="22" fillId="34" borderId="11" xfId="0" applyNumberFormat="1" applyFont="1" applyFill="1" applyBorder="1">
      <alignment vertical="top"/>
    </xf>
    <xf numFmtId="44" fontId="22" fillId="34" borderId="14" xfId="0" applyNumberFormat="1" applyFont="1" applyFill="1" applyBorder="1">
      <alignment vertical="top"/>
    </xf>
    <xf numFmtId="0" fontId="20" fillId="0" borderId="0" xfId="0" applyFont="1">
      <alignment vertical="top"/>
    </xf>
    <xf numFmtId="44" fontId="22" fillId="34" borderId="12" xfId="0" applyNumberFormat="1" applyFont="1" applyFill="1" applyBorder="1">
      <alignment vertical="top"/>
    </xf>
    <xf numFmtId="44" fontId="22" fillId="34" borderId="13" xfId="0" applyNumberFormat="1" applyFont="1" applyFill="1" applyBorder="1">
      <alignment vertical="top"/>
    </xf>
    <xf numFmtId="0" fontId="21" fillId="0" borderId="13" xfId="0" applyFont="1" applyBorder="1">
      <alignment vertical="top"/>
    </xf>
    <xf numFmtId="0" fontId="21" fillId="0" borderId="16" xfId="0" applyFont="1" applyBorder="1">
      <alignment vertical="top"/>
    </xf>
    <xf numFmtId="44" fontId="22" fillId="34" borderId="10" xfId="0" applyNumberFormat="1" applyFont="1" applyFill="1" applyBorder="1">
      <alignment vertical="top"/>
    </xf>
    <xf numFmtId="44" fontId="22" fillId="34" borderId="15" xfId="0" applyNumberFormat="1" applyFont="1" applyFill="1" applyBorder="1">
      <alignment vertical="top"/>
    </xf>
    <xf numFmtId="0" fontId="21" fillId="0" borderId="0" xfId="0" applyFont="1">
      <alignment vertical="top"/>
    </xf>
    <xf numFmtId="0" fontId="21" fillId="0" borderId="11" xfId="0" applyFont="1" applyBorder="1">
      <alignment vertical="top"/>
    </xf>
    <xf numFmtId="0" fontId="21" fillId="34" borderId="13" xfId="0" applyFont="1" applyFill="1" applyBorder="1">
      <alignment vertical="top"/>
    </xf>
    <xf numFmtId="0" fontId="21" fillId="34" borderId="16" xfId="0" applyFont="1" applyFill="1" applyBorder="1">
      <alignment vertical="top"/>
    </xf>
    <xf numFmtId="0" fontId="20" fillId="34" borderId="10" xfId="0" applyFont="1" applyFill="1" applyBorder="1">
      <alignment vertical="top"/>
    </xf>
    <xf numFmtId="0" fontId="20" fillId="34" borderId="15" xfId="0" applyFont="1" applyFill="1" applyBorder="1">
      <alignment vertical="top"/>
    </xf>
    <xf numFmtId="44" fontId="0" fillId="0" borderId="13" xfId="0" applyNumberFormat="1" applyBorder="1">
      <alignment vertical="top"/>
    </xf>
    <xf numFmtId="44" fontId="0" fillId="0" borderId="12" xfId="0" applyNumberFormat="1" applyBorder="1">
      <alignment vertical="top"/>
    </xf>
    <xf numFmtId="49" fontId="24" fillId="35" borderId="0" xfId="0" applyNumberFormat="1" applyFont="1" applyFill="1" applyAlignment="1">
      <alignment horizontal="center" vertical="center" wrapText="1"/>
    </xf>
    <xf numFmtId="0" fontId="23" fillId="33" borderId="17" xfId="0" applyFont="1" applyFill="1" applyBorder="1" applyAlignment="1">
      <alignment horizontal="center" vertical="center" wrapText="1"/>
    </xf>
    <xf numFmtId="0" fontId="23" fillId="33" borderId="0" xfId="0" applyFont="1" applyFill="1" applyAlignment="1">
      <alignment horizontal="center" vertical="center" wrapText="1"/>
    </xf>
    <xf numFmtId="49" fontId="22" fillId="0" borderId="0" xfId="0" applyNumberFormat="1" applyFont="1" applyAlignment="1">
      <alignment vertical="top" wrapText="1"/>
    </xf>
    <xf numFmtId="0" fontId="18" fillId="33" borderId="17" xfId="0" applyFont="1" applyFill="1" applyBorder="1" applyAlignment="1">
      <alignment horizontal="left" vertical="center"/>
    </xf>
    <xf numFmtId="49" fontId="22" fillId="0" borderId="18" xfId="0" applyNumberFormat="1" applyFont="1" applyBorder="1" applyAlignment="1">
      <alignment vertical="top" wrapText="1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 customBuiltin="1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view="pageBreakPreview" zoomScaleNormal="100" zoomScaleSheetLayoutView="100" workbookViewId="0">
      <selection activeCell="N13" sqref="N13"/>
    </sheetView>
  </sheetViews>
  <sheetFormatPr defaultRowHeight="12.75" x14ac:dyDescent="0.2"/>
  <cols>
    <col min="1" max="1" width="5.28515625" customWidth="1"/>
    <col min="2" max="5" width="10.7109375" customWidth="1"/>
    <col min="6" max="7" width="5.28515625" customWidth="1"/>
    <col min="8" max="11" width="10.7109375" customWidth="1"/>
  </cols>
  <sheetData>
    <row r="1" spans="1:12" ht="18.75" customHeight="1" x14ac:dyDescent="0.2">
      <c r="A1" s="21" t="s">
        <v>213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2.75" customHeight="1" x14ac:dyDescent="0.2">
      <c r="B2" s="1" t="s">
        <v>0</v>
      </c>
      <c r="C2" s="22"/>
      <c r="D2" s="23"/>
      <c r="E2" s="23"/>
      <c r="F2" s="23"/>
      <c r="G2" s="23"/>
      <c r="H2" s="23"/>
      <c r="I2" s="23"/>
      <c r="J2" s="23"/>
      <c r="K2" s="23"/>
      <c r="L2" s="23"/>
    </row>
    <row r="3" spans="1:12" ht="12.75" customHeight="1" x14ac:dyDescent="0.2">
      <c r="B3" s="1" t="s">
        <v>1</v>
      </c>
      <c r="C3" s="24" t="s">
        <v>2</v>
      </c>
      <c r="D3" s="25"/>
      <c r="E3" s="25"/>
      <c r="F3" s="25"/>
      <c r="G3" s="25"/>
      <c r="H3" s="25"/>
      <c r="I3" s="25"/>
      <c r="J3" s="25"/>
      <c r="K3" s="25"/>
      <c r="L3" s="25"/>
    </row>
    <row r="5" spans="1:12" ht="18.75" customHeight="1" x14ac:dyDescent="0.2">
      <c r="A5" s="21" t="s">
        <v>3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2" ht="12.75" customHeight="1" x14ac:dyDescent="0.2">
      <c r="B6" s="1" t="s">
        <v>4</v>
      </c>
      <c r="C6" s="26" t="s">
        <v>2</v>
      </c>
      <c r="D6" s="27"/>
      <c r="E6" s="27"/>
      <c r="F6" s="27"/>
      <c r="G6" s="27"/>
      <c r="H6" s="27"/>
      <c r="I6" s="27"/>
      <c r="J6" s="27"/>
      <c r="K6" s="27"/>
      <c r="L6" s="27"/>
    </row>
    <row r="7" spans="1:12" ht="12.75" customHeight="1" x14ac:dyDescent="0.2">
      <c r="B7" s="1" t="s">
        <v>5</v>
      </c>
      <c r="C7" s="19" t="s">
        <v>6</v>
      </c>
      <c r="D7" s="20"/>
      <c r="E7" s="20"/>
      <c r="F7" s="20"/>
      <c r="G7" s="20"/>
      <c r="H7" s="20"/>
      <c r="I7" s="20"/>
      <c r="J7" s="20"/>
      <c r="K7" s="20"/>
      <c r="L7" s="20"/>
    </row>
    <row r="9" spans="1:12" ht="18.75" customHeight="1" x14ac:dyDescent="0.2">
      <c r="A9" s="21" t="s">
        <v>7</v>
      </c>
      <c r="B9" s="21"/>
      <c r="C9" s="21"/>
      <c r="D9" s="21"/>
      <c r="E9" s="21"/>
      <c r="F9" s="21"/>
      <c r="G9" s="21" t="s">
        <v>8</v>
      </c>
      <c r="H9" s="21"/>
      <c r="I9" s="21"/>
      <c r="J9" s="21"/>
      <c r="K9" s="21"/>
      <c r="L9" s="21"/>
    </row>
    <row r="10" spans="1:12" ht="12.75" customHeight="1" x14ac:dyDescent="0.2">
      <c r="B10" s="23"/>
      <c r="C10" s="23"/>
      <c r="D10" s="23"/>
      <c r="E10" s="23"/>
      <c r="F10" s="23"/>
      <c r="G10" s="23"/>
      <c r="H10" s="23" t="s">
        <v>9</v>
      </c>
      <c r="I10" s="23"/>
      <c r="J10" s="23"/>
      <c r="K10" s="23"/>
      <c r="L10" s="23"/>
    </row>
    <row r="11" spans="1:12" ht="12.75" customHeight="1" x14ac:dyDescent="0.2">
      <c r="B11" s="25"/>
      <c r="C11" s="25"/>
      <c r="D11" s="25"/>
      <c r="E11" s="25"/>
      <c r="F11" s="25"/>
      <c r="G11" s="25"/>
      <c r="H11" s="25" t="s">
        <v>10</v>
      </c>
      <c r="I11" s="25"/>
      <c r="J11" s="25"/>
      <c r="K11" s="25"/>
      <c r="L11" s="25"/>
    </row>
    <row r="12" spans="1:12" ht="12.75" customHeight="1" x14ac:dyDescent="0.2">
      <c r="B12" s="25"/>
      <c r="C12" s="25"/>
      <c r="D12" s="25"/>
      <c r="E12" s="25"/>
      <c r="F12" s="25"/>
      <c r="G12" s="25"/>
      <c r="H12" s="25" t="s">
        <v>11</v>
      </c>
      <c r="I12" s="25"/>
      <c r="J12" s="25"/>
      <c r="K12" s="25"/>
      <c r="L12" s="25"/>
    </row>
    <row r="13" spans="1:12" ht="12.75" customHeight="1" x14ac:dyDescent="0.2">
      <c r="B13" s="25"/>
      <c r="C13" s="25"/>
      <c r="D13" s="25"/>
      <c r="E13" s="25"/>
      <c r="F13" s="25"/>
      <c r="G13" s="25"/>
      <c r="H13" s="25" t="s">
        <v>12</v>
      </c>
      <c r="I13" s="25"/>
      <c r="J13" s="25"/>
      <c r="K13" s="25"/>
      <c r="L13" s="25"/>
    </row>
    <row r="14" spans="1:12" ht="12.75" customHeight="1" x14ac:dyDescent="0.2">
      <c r="B14" s="25"/>
      <c r="C14" s="25"/>
      <c r="D14" s="25"/>
      <c r="E14" s="25"/>
      <c r="F14" s="25"/>
      <c r="G14" s="25"/>
      <c r="H14" s="25" t="s">
        <v>13</v>
      </c>
      <c r="I14" s="25"/>
      <c r="J14" s="25"/>
      <c r="K14" s="25"/>
      <c r="L14" s="25"/>
    </row>
    <row r="15" spans="1:12" ht="12.75" customHeight="1" x14ac:dyDescent="0.2">
      <c r="B15" s="25"/>
      <c r="C15" s="25"/>
      <c r="D15" s="25"/>
      <c r="E15" s="25"/>
      <c r="F15" s="25"/>
      <c r="G15" s="25"/>
      <c r="H15" s="25" t="s">
        <v>13</v>
      </c>
      <c r="I15" s="25"/>
      <c r="J15" s="25"/>
      <c r="K15" s="25"/>
      <c r="L15" s="25"/>
    </row>
    <row r="17" spans="1:12" ht="18.75" customHeight="1" x14ac:dyDescent="0.2">
      <c r="A17" s="21" t="s">
        <v>14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</row>
    <row r="18" spans="1:12" ht="12.75" customHeight="1" x14ac:dyDescent="0.2">
      <c r="B18" s="28"/>
      <c r="C18" s="29"/>
      <c r="D18" s="30" t="s">
        <v>15</v>
      </c>
      <c r="E18" s="31"/>
      <c r="F18" s="30" t="s">
        <v>16</v>
      </c>
      <c r="G18" s="30"/>
      <c r="H18" s="31"/>
      <c r="I18" s="30" t="s">
        <v>17</v>
      </c>
      <c r="J18" s="31"/>
      <c r="K18" s="32" t="s">
        <v>18</v>
      </c>
      <c r="L18" s="32"/>
    </row>
    <row r="19" spans="1:12" ht="12.75" customHeight="1" x14ac:dyDescent="0.2">
      <c r="B19" s="37" t="s">
        <v>19</v>
      </c>
      <c r="C19" s="33"/>
      <c r="D19" s="34">
        <f>'1_23-HSV'!$I$1</f>
        <v>0</v>
      </c>
      <c r="E19" s="35"/>
      <c r="F19" s="34">
        <f>'1_23-PSV'!$I$1</f>
        <v>0</v>
      </c>
      <c r="G19" s="34"/>
      <c r="H19" s="35"/>
      <c r="I19" s="34">
        <f>'1_23-Mon'!$I$1</f>
        <v>0</v>
      </c>
      <c r="J19" s="35"/>
      <c r="K19" s="38">
        <f>SUM(D19:J19)</f>
        <v>0</v>
      </c>
      <c r="L19" s="39"/>
    </row>
    <row r="20" spans="1:12" ht="12.75" customHeight="1" x14ac:dyDescent="0.2">
      <c r="B20" s="33" t="s">
        <v>20</v>
      </c>
      <c r="C20" s="33"/>
      <c r="D20" s="34">
        <f>'1_23-HSV'!$J$1</f>
        <v>0</v>
      </c>
      <c r="E20" s="35"/>
      <c r="F20" s="34">
        <f>'1_23-PSV'!$J$1</f>
        <v>0</v>
      </c>
      <c r="G20" s="34"/>
      <c r="H20" s="35"/>
      <c r="I20" s="34">
        <f>'1_23-Mon'!$J$1</f>
        <v>0</v>
      </c>
      <c r="J20" s="35"/>
      <c r="K20" s="36">
        <f>SUM(D20:J20)</f>
        <v>0</v>
      </c>
      <c r="L20" s="34"/>
    </row>
    <row r="21" spans="1:12" ht="12.75" customHeight="1" x14ac:dyDescent="0.2">
      <c r="B21" s="33" t="s">
        <v>21</v>
      </c>
      <c r="C21" s="33"/>
      <c r="D21" s="34">
        <f>'1_23-HSV'!$K$1</f>
        <v>0</v>
      </c>
      <c r="E21" s="35"/>
      <c r="F21" s="34">
        <f>'1_23-PSV'!$K$1</f>
        <v>0</v>
      </c>
      <c r="G21" s="34"/>
      <c r="H21" s="35"/>
      <c r="I21" s="34">
        <f>'1_23-Mon'!$K$1</f>
        <v>0</v>
      </c>
      <c r="J21" s="35"/>
      <c r="K21" s="36">
        <f>SUM(D21:J21)</f>
        <v>0</v>
      </c>
      <c r="L21" s="34"/>
    </row>
    <row r="22" spans="1:12" ht="12.75" customHeight="1" x14ac:dyDescent="0.2">
      <c r="B22" s="33" t="s">
        <v>22</v>
      </c>
      <c r="C22" s="33"/>
      <c r="D22" s="34">
        <f>'1_23-HSV'!$L$1</f>
        <v>0</v>
      </c>
      <c r="E22" s="35"/>
      <c r="F22" s="34">
        <f>'1_23-PSV'!$L$1</f>
        <v>0</v>
      </c>
      <c r="G22" s="34"/>
      <c r="H22" s="35"/>
      <c r="I22" s="34">
        <f>'1_23-Mon'!$L$1</f>
        <v>0</v>
      </c>
      <c r="J22" s="35"/>
      <c r="K22" s="36">
        <f>SUM(D22:J22)</f>
        <v>0</v>
      </c>
      <c r="L22" s="34"/>
    </row>
    <row r="23" spans="1:12" ht="12.75" customHeight="1" x14ac:dyDescent="0.2">
      <c r="B23" s="28" t="s">
        <v>23</v>
      </c>
      <c r="C23" s="29"/>
      <c r="D23" s="42">
        <f>'1_23-HSV'!$M$1</f>
        <v>0</v>
      </c>
      <c r="E23" s="43"/>
      <c r="F23" s="42">
        <f>'1_23-PSV'!$M$1</f>
        <v>0</v>
      </c>
      <c r="G23" s="42"/>
      <c r="H23" s="43"/>
      <c r="I23" s="42">
        <f>'1_23-Mon'!$M$1</f>
        <v>0</v>
      </c>
      <c r="J23" s="43"/>
      <c r="K23" s="42">
        <f>SUM(D23:J23)</f>
        <v>0</v>
      </c>
      <c r="L23" s="42"/>
    </row>
    <row r="24" spans="1:12" ht="12.75" customHeight="1" x14ac:dyDescent="0.2">
      <c r="B24" s="44" t="s">
        <v>18</v>
      </c>
      <c r="C24" s="45"/>
      <c r="D24" s="34">
        <f>SUM(D19:E23)</f>
        <v>0</v>
      </c>
      <c r="E24" s="35"/>
      <c r="F24" s="34">
        <f>SUM(F19:H23)</f>
        <v>0</v>
      </c>
      <c r="G24" s="34"/>
      <c r="H24" s="35"/>
      <c r="I24" s="34">
        <f>SUM(I19:J23)</f>
        <v>0</v>
      </c>
      <c r="J24" s="35"/>
      <c r="K24" s="38">
        <f>SUM(K19:L23)</f>
        <v>0</v>
      </c>
      <c r="L24" s="39"/>
    </row>
    <row r="26" spans="1:12" ht="18.75" customHeight="1" x14ac:dyDescent="0.2">
      <c r="A26" s="21" t="s">
        <v>24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1:12" ht="12.75" customHeight="1" x14ac:dyDescent="0.2">
      <c r="B27" s="37" t="s">
        <v>25</v>
      </c>
      <c r="C27" s="37"/>
      <c r="D27" s="37"/>
      <c r="E27" s="37"/>
      <c r="F27" s="37"/>
      <c r="G27" s="37"/>
      <c r="H27" s="37"/>
      <c r="I27" s="37"/>
      <c r="J27" s="33"/>
      <c r="K27" s="38">
        <f>($K$24)*0.9/100+0</f>
        <v>0</v>
      </c>
      <c r="L27" s="39"/>
    </row>
    <row r="28" spans="1:12" ht="12.75" customHeight="1" x14ac:dyDescent="0.2">
      <c r="B28" s="33" t="s">
        <v>26</v>
      </c>
      <c r="C28" s="33"/>
      <c r="D28" s="33"/>
      <c r="E28" s="33"/>
      <c r="F28" s="33"/>
      <c r="G28" s="33"/>
      <c r="H28" s="33"/>
      <c r="I28" s="33"/>
      <c r="J28" s="33"/>
      <c r="K28" s="36">
        <f>($K$24)*3/100+0</f>
        <v>0</v>
      </c>
      <c r="L28" s="34"/>
    </row>
    <row r="29" spans="1:12" ht="12.75" customHeight="1" x14ac:dyDescent="0.2">
      <c r="B29" s="40" t="s">
        <v>18</v>
      </c>
      <c r="C29" s="40"/>
      <c r="D29" s="40"/>
      <c r="E29" s="40"/>
      <c r="F29" s="40"/>
      <c r="G29" s="40"/>
      <c r="H29" s="40"/>
      <c r="I29" s="40"/>
      <c r="J29" s="41"/>
      <c r="K29" s="39">
        <f>SUM($K$27:$K$28)</f>
        <v>0</v>
      </c>
      <c r="L29" s="39"/>
    </row>
    <row r="31" spans="1:12" ht="18.75" customHeight="1" x14ac:dyDescent="0.2">
      <c r="A31" s="21" t="s">
        <v>27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</row>
    <row r="32" spans="1:12" ht="12.75" customHeight="1" x14ac:dyDescent="0.2">
      <c r="B32" s="48" t="s">
        <v>28</v>
      </c>
      <c r="C32" s="48"/>
      <c r="D32" s="48"/>
      <c r="E32" s="48"/>
      <c r="F32" s="48"/>
      <c r="G32" s="48"/>
      <c r="H32" s="48"/>
      <c r="I32" s="48"/>
      <c r="J32" s="49"/>
      <c r="K32" s="42">
        <f>$K$24+$K$29</f>
        <v>0</v>
      </c>
      <c r="L32" s="42"/>
    </row>
    <row r="33" spans="2:12" ht="12.75" customHeight="1" x14ac:dyDescent="0.2">
      <c r="C33" s="2" t="s">
        <v>29</v>
      </c>
      <c r="D33" s="3">
        <v>0.15</v>
      </c>
      <c r="E33" s="2" t="s">
        <v>30</v>
      </c>
      <c r="F33" s="50">
        <f>$K$29+'1_23-HSV'!$O$1+'1_23-PSV'!$O$1+'1_23-Mon'!$O$1</f>
        <v>0</v>
      </c>
      <c r="G33" s="50"/>
      <c r="H33" s="50"/>
      <c r="I33" s="37"/>
      <c r="J33" s="33"/>
      <c r="K33" s="51">
        <f>F33*D33</f>
        <v>0</v>
      </c>
      <c r="L33" s="50"/>
    </row>
    <row r="34" spans="2:12" ht="12.75" customHeight="1" x14ac:dyDescent="0.2">
      <c r="B34" s="46" t="s">
        <v>18</v>
      </c>
      <c r="C34" s="46"/>
      <c r="D34" s="46"/>
      <c r="E34" s="46"/>
      <c r="F34" s="46"/>
      <c r="G34" s="46"/>
      <c r="H34" s="46"/>
      <c r="I34" s="46"/>
      <c r="J34" s="47"/>
      <c r="K34" s="39">
        <f>SUM($K$33:$K$33)+$K$24+$K$29</f>
        <v>0</v>
      </c>
      <c r="L34" s="39"/>
    </row>
  </sheetData>
  <mergeCells count="71">
    <mergeCell ref="K28:L28"/>
    <mergeCell ref="B34:J34"/>
    <mergeCell ref="K34:L34"/>
    <mergeCell ref="A31:L31"/>
    <mergeCell ref="B32:J32"/>
    <mergeCell ref="K32:L32"/>
    <mergeCell ref="F33:H33"/>
    <mergeCell ref="I33:J33"/>
    <mergeCell ref="K33:L33"/>
    <mergeCell ref="B29:J29"/>
    <mergeCell ref="K29:L29"/>
    <mergeCell ref="B23:C23"/>
    <mergeCell ref="D23:E23"/>
    <mergeCell ref="F23:H23"/>
    <mergeCell ref="I23:J23"/>
    <mergeCell ref="K23:L23"/>
    <mergeCell ref="B24:C24"/>
    <mergeCell ref="D24:E24"/>
    <mergeCell ref="F24:H24"/>
    <mergeCell ref="I24:J24"/>
    <mergeCell ref="K24:L24"/>
    <mergeCell ref="A26:L26"/>
    <mergeCell ref="B27:J27"/>
    <mergeCell ref="K27:L27"/>
    <mergeCell ref="B28:J28"/>
    <mergeCell ref="B21:C21"/>
    <mergeCell ref="D21:E21"/>
    <mergeCell ref="F21:H21"/>
    <mergeCell ref="I21:J21"/>
    <mergeCell ref="K21:L21"/>
    <mergeCell ref="B22:C22"/>
    <mergeCell ref="D22:E22"/>
    <mergeCell ref="F22:H22"/>
    <mergeCell ref="I22:J22"/>
    <mergeCell ref="K22:L22"/>
    <mergeCell ref="B19:C19"/>
    <mergeCell ref="D19:E19"/>
    <mergeCell ref="F19:H19"/>
    <mergeCell ref="I19:J19"/>
    <mergeCell ref="K19:L19"/>
    <mergeCell ref="B20:C20"/>
    <mergeCell ref="D20:E20"/>
    <mergeCell ref="F20:H20"/>
    <mergeCell ref="I20:J20"/>
    <mergeCell ref="K20:L20"/>
    <mergeCell ref="B15:G15"/>
    <mergeCell ref="H15:L15"/>
    <mergeCell ref="A17:L17"/>
    <mergeCell ref="B18:C18"/>
    <mergeCell ref="D18:E18"/>
    <mergeCell ref="F18:H18"/>
    <mergeCell ref="I18:J18"/>
    <mergeCell ref="K18:L18"/>
    <mergeCell ref="B12:G12"/>
    <mergeCell ref="H12:L12"/>
    <mergeCell ref="B13:G13"/>
    <mergeCell ref="H13:L13"/>
    <mergeCell ref="B14:G14"/>
    <mergeCell ref="H14:L14"/>
    <mergeCell ref="A9:F9"/>
    <mergeCell ref="G9:L9"/>
    <mergeCell ref="B10:G10"/>
    <mergeCell ref="H10:L10"/>
    <mergeCell ref="B11:G11"/>
    <mergeCell ref="H11:L11"/>
    <mergeCell ref="C7:L7"/>
    <mergeCell ref="A1:L1"/>
    <mergeCell ref="C2:L2"/>
    <mergeCell ref="C3:L3"/>
    <mergeCell ref="A5:L5"/>
    <mergeCell ref="C6:L6"/>
  </mergeCells>
  <pageMargins left="0.78740157480314965" right="0.59055118110236227" top="0.98425196850393704" bottom="0.98425196850393704" header="0.51181102362204722" footer="0.51181102362204722"/>
  <pageSetup paperSize="9" scale="79" orientation="portrait" horizontalDpi="1200" verticalDpi="1200" r:id="rId1"/>
  <headerFooter>
    <oddHeader>&amp;Rpříloha č. 3 - specifikace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68"/>
  <sheetViews>
    <sheetView view="pageBreakPreview" zoomScaleNormal="100" zoomScaleSheetLayoutView="100" workbookViewId="0">
      <selection activeCell="F16" sqref="F16"/>
    </sheetView>
  </sheetViews>
  <sheetFormatPr defaultRowHeight="12.75" x14ac:dyDescent="0.2"/>
  <cols>
    <col min="1" max="1" width="5.7109375" customWidth="1"/>
    <col min="2" max="2" width="14.7109375" customWidth="1"/>
    <col min="3" max="3" width="80.7109375" customWidth="1"/>
    <col min="4" max="4" width="8.5703125" customWidth="1"/>
    <col min="5" max="7" width="17.140625" customWidth="1"/>
    <col min="8" max="20" width="0" hidden="1" customWidth="1"/>
  </cols>
  <sheetData>
    <row r="1" spans="1:20" ht="18.75" customHeight="1" x14ac:dyDescent="0.2">
      <c r="A1" s="21" t="s">
        <v>31</v>
      </c>
      <c r="B1" s="21"/>
      <c r="C1" s="21"/>
      <c r="D1" s="21"/>
      <c r="E1" s="21"/>
      <c r="F1" s="21"/>
      <c r="G1" s="21"/>
      <c r="H1" s="4" t="s">
        <v>32</v>
      </c>
      <c r="I1" s="5">
        <f>SUMIF($T:$T,"sp",$G:$G)</f>
        <v>0</v>
      </c>
      <c r="J1" s="5">
        <f>SUMIF($T:$T,"spec",$G:$G)</f>
        <v>0</v>
      </c>
      <c r="K1" s="5">
        <f>SUMIF($T:$T,"str",$G:$G)</f>
        <v>0</v>
      </c>
      <c r="L1" s="5">
        <f>SUMIF($T:$T,"hzs",$G:$G)</f>
        <v>0</v>
      </c>
      <c r="M1" s="5">
        <f>SUMIF($T:$T,"ost",$G:$G)</f>
        <v>0</v>
      </c>
      <c r="N1" s="4" t="s">
        <v>33</v>
      </c>
      <c r="O1" s="5">
        <f>SUMIF($S:$S,15,$G:$G)</f>
        <v>0</v>
      </c>
      <c r="P1" s="5">
        <f>SUMIF($S:$S,-1,$G:$G)</f>
        <v>0</v>
      </c>
      <c r="Q1" s="5">
        <f>SUMIF($S:$S,-1,$G:$G)</f>
        <v>0</v>
      </c>
      <c r="R1" s="5">
        <f>SUMIF($S:$S,-1,$G:$G)</f>
        <v>0</v>
      </c>
    </row>
    <row r="2" spans="1:20" ht="12.75" customHeight="1" x14ac:dyDescent="0.2">
      <c r="B2" s="1" t="s">
        <v>34</v>
      </c>
      <c r="C2" s="26"/>
      <c r="D2" s="27"/>
      <c r="E2" s="27"/>
      <c r="F2" s="27"/>
      <c r="G2" s="27"/>
      <c r="H2" s="4"/>
      <c r="I2" s="5">
        <f>I$1</f>
        <v>0</v>
      </c>
      <c r="J2" s="5">
        <f>J$1</f>
        <v>0</v>
      </c>
      <c r="K2" s="5">
        <f>K$1</f>
        <v>0</v>
      </c>
      <c r="L2" s="5">
        <f>L$1</f>
        <v>0</v>
      </c>
      <c r="M2" s="5">
        <f>M$1</f>
        <v>0</v>
      </c>
      <c r="N2" s="4"/>
      <c r="O2" s="5">
        <f>O$1</f>
        <v>0</v>
      </c>
      <c r="P2" s="5">
        <f>P$1</f>
        <v>0</v>
      </c>
      <c r="Q2" s="5">
        <f>Q$1</f>
        <v>0</v>
      </c>
      <c r="R2" s="5">
        <f>R$1</f>
        <v>0</v>
      </c>
    </row>
    <row r="3" spans="1:20" ht="12.75" customHeight="1" x14ac:dyDescent="0.2">
      <c r="B3" s="1" t="s">
        <v>35</v>
      </c>
      <c r="C3" s="19" t="s">
        <v>2</v>
      </c>
      <c r="D3" s="20"/>
      <c r="E3" s="20"/>
      <c r="F3" s="20"/>
      <c r="G3" s="20"/>
    </row>
    <row r="4" spans="1:20" ht="12.75" customHeight="1" x14ac:dyDescent="0.2">
      <c r="B4" s="1" t="s">
        <v>36</v>
      </c>
      <c r="C4" s="19" t="s">
        <v>6</v>
      </c>
      <c r="D4" s="20"/>
      <c r="E4" s="20"/>
      <c r="F4" s="20"/>
      <c r="G4" s="20"/>
    </row>
    <row r="5" spans="1:20" ht="12.75" customHeight="1" x14ac:dyDescent="0.2">
      <c r="B5" s="1" t="s">
        <v>37</v>
      </c>
      <c r="C5" s="19" t="s">
        <v>15</v>
      </c>
      <c r="D5" s="20"/>
      <c r="E5" s="20"/>
      <c r="F5" s="20"/>
      <c r="G5" s="20"/>
    </row>
    <row r="7" spans="1:20" ht="11.25" customHeight="1" thickBot="1" x14ac:dyDescent="0.25">
      <c r="A7" s="53" t="s">
        <v>38</v>
      </c>
      <c r="B7" s="53" t="s">
        <v>39</v>
      </c>
      <c r="C7" s="53" t="s">
        <v>40</v>
      </c>
      <c r="D7" s="53" t="s">
        <v>41</v>
      </c>
      <c r="E7" s="53" t="s">
        <v>42</v>
      </c>
      <c r="F7" s="54" t="s">
        <v>43</v>
      </c>
      <c r="G7" s="54"/>
      <c r="H7" s="52" t="s">
        <v>44</v>
      </c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</row>
    <row r="8" spans="1:20" ht="11.25" customHeight="1" thickBot="1" x14ac:dyDescent="0.25">
      <c r="A8" s="53"/>
      <c r="B8" s="53"/>
      <c r="C8" s="53"/>
      <c r="D8" s="53"/>
      <c r="E8" s="53"/>
      <c r="F8" s="6" t="s">
        <v>45</v>
      </c>
      <c r="G8" s="6" t="s">
        <v>46</v>
      </c>
      <c r="H8" s="7" t="s">
        <v>47</v>
      </c>
      <c r="I8" s="7" t="s">
        <v>48</v>
      </c>
      <c r="J8" s="7" t="s">
        <v>49</v>
      </c>
      <c r="K8" s="7" t="s">
        <v>50</v>
      </c>
      <c r="L8" s="7" t="s">
        <v>51</v>
      </c>
      <c r="M8" s="7" t="s">
        <v>52</v>
      </c>
      <c r="N8" s="7" t="s">
        <v>53</v>
      </c>
      <c r="O8" s="7" t="s">
        <v>54</v>
      </c>
      <c r="P8" s="7" t="s">
        <v>55</v>
      </c>
      <c r="Q8" s="7" t="s">
        <v>56</v>
      </c>
      <c r="R8" s="7" t="s">
        <v>57</v>
      </c>
      <c r="S8" s="7" t="s">
        <v>58</v>
      </c>
      <c r="T8" s="7" t="s">
        <v>59</v>
      </c>
    </row>
    <row r="9" spans="1:20" ht="12.75" customHeight="1" x14ac:dyDescent="0.2"/>
    <row r="10" spans="1:20" ht="18.75" customHeight="1" x14ac:dyDescent="0.2">
      <c r="A10" s="8"/>
      <c r="B10" s="8" t="s">
        <v>60</v>
      </c>
      <c r="C10" s="8"/>
      <c r="D10" s="8"/>
      <c r="E10" s="8"/>
      <c r="F10" s="8"/>
      <c r="G10" s="8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25.5" x14ac:dyDescent="0.2">
      <c r="A11">
        <v>1</v>
      </c>
      <c r="B11" s="9" t="s">
        <v>61</v>
      </c>
      <c r="C11" s="10" t="s">
        <v>62</v>
      </c>
      <c r="D11" s="9" t="s">
        <v>63</v>
      </c>
      <c r="E11" s="11">
        <v>70</v>
      </c>
      <c r="F11" s="12">
        <v>0</v>
      </c>
      <c r="G11" s="12">
        <f t="shared" ref="G11:G19" si="0">E11*F11</f>
        <v>0</v>
      </c>
      <c r="H11" s="4" t="s">
        <v>64</v>
      </c>
      <c r="I11" s="4"/>
      <c r="J11" s="4" t="s">
        <v>65</v>
      </c>
      <c r="K11" s="4" t="s">
        <v>66</v>
      </c>
      <c r="L11" s="4" t="s">
        <v>67</v>
      </c>
      <c r="M11" s="4"/>
      <c r="N11" s="4"/>
      <c r="O11" s="4"/>
      <c r="P11" s="4"/>
      <c r="Q11" s="4"/>
      <c r="R11" s="4"/>
      <c r="S11" s="13">
        <v>15</v>
      </c>
      <c r="T11" s="4" t="s">
        <v>68</v>
      </c>
    </row>
    <row r="12" spans="1:20" x14ac:dyDescent="0.2">
      <c r="A12">
        <v>2</v>
      </c>
      <c r="B12" s="9" t="s">
        <v>69</v>
      </c>
      <c r="C12" s="10" t="s">
        <v>70</v>
      </c>
      <c r="D12" s="9" t="s">
        <v>63</v>
      </c>
      <c r="E12" s="11">
        <v>125.3</v>
      </c>
      <c r="F12" s="12">
        <v>0</v>
      </c>
      <c r="G12" s="12">
        <f t="shared" si="0"/>
        <v>0</v>
      </c>
      <c r="H12" s="4" t="s">
        <v>64</v>
      </c>
      <c r="I12" s="4"/>
      <c r="J12" s="4" t="s">
        <v>65</v>
      </c>
      <c r="K12" s="4" t="s">
        <v>13</v>
      </c>
      <c r="L12" s="4" t="s">
        <v>71</v>
      </c>
      <c r="M12" s="4"/>
      <c r="N12" s="4"/>
      <c r="O12" s="4"/>
      <c r="P12" s="4"/>
      <c r="Q12" s="4"/>
      <c r="R12" s="4"/>
      <c r="S12" s="13">
        <v>15</v>
      </c>
      <c r="T12" s="4" t="s">
        <v>68</v>
      </c>
    </row>
    <row r="13" spans="1:20" x14ac:dyDescent="0.2">
      <c r="A13">
        <v>3</v>
      </c>
      <c r="B13" s="9" t="s">
        <v>72</v>
      </c>
      <c r="C13" s="10" t="s">
        <v>73</v>
      </c>
      <c r="D13" s="9" t="s">
        <v>63</v>
      </c>
      <c r="E13" s="11">
        <v>43.3</v>
      </c>
      <c r="F13" s="12">
        <v>0</v>
      </c>
      <c r="G13" s="12">
        <f t="shared" si="0"/>
        <v>0</v>
      </c>
      <c r="H13" s="4" t="s">
        <v>64</v>
      </c>
      <c r="I13" s="4"/>
      <c r="J13" s="4" t="s">
        <v>65</v>
      </c>
      <c r="K13" s="4" t="s">
        <v>66</v>
      </c>
      <c r="L13" s="4" t="s">
        <v>67</v>
      </c>
      <c r="M13" s="4"/>
      <c r="N13" s="4"/>
      <c r="O13" s="4"/>
      <c r="P13" s="4"/>
      <c r="Q13" s="4"/>
      <c r="R13" s="4"/>
      <c r="S13" s="13">
        <v>15</v>
      </c>
      <c r="T13" s="4" t="s">
        <v>68</v>
      </c>
    </row>
    <row r="14" spans="1:20" x14ac:dyDescent="0.2">
      <c r="A14">
        <v>4</v>
      </c>
      <c r="B14" s="9" t="s">
        <v>74</v>
      </c>
      <c r="C14" s="10" t="s">
        <v>75</v>
      </c>
      <c r="D14" s="9" t="s">
        <v>63</v>
      </c>
      <c r="E14" s="11">
        <v>6</v>
      </c>
      <c r="F14" s="12">
        <v>0</v>
      </c>
      <c r="G14" s="12">
        <f t="shared" si="0"/>
        <v>0</v>
      </c>
      <c r="H14" s="4" t="s">
        <v>64</v>
      </c>
      <c r="I14" s="4"/>
      <c r="J14" s="4" t="s">
        <v>65</v>
      </c>
      <c r="K14" s="4" t="s">
        <v>76</v>
      </c>
      <c r="L14" s="4" t="s">
        <v>77</v>
      </c>
      <c r="M14" s="4"/>
      <c r="N14" s="4"/>
      <c r="O14" s="4"/>
      <c r="P14" s="4"/>
      <c r="Q14" s="4"/>
      <c r="R14" s="4"/>
      <c r="S14" s="13">
        <v>15</v>
      </c>
      <c r="T14" s="4" t="s">
        <v>68</v>
      </c>
    </row>
    <row r="15" spans="1:20" x14ac:dyDescent="0.2">
      <c r="A15">
        <v>5</v>
      </c>
      <c r="B15" s="9" t="s">
        <v>78</v>
      </c>
      <c r="C15" s="10" t="s">
        <v>79</v>
      </c>
      <c r="D15" s="9" t="s">
        <v>63</v>
      </c>
      <c r="E15" s="11">
        <v>76</v>
      </c>
      <c r="F15" s="12">
        <v>0</v>
      </c>
      <c r="G15" s="12">
        <f t="shared" si="0"/>
        <v>0</v>
      </c>
      <c r="H15" s="4" t="s">
        <v>64</v>
      </c>
      <c r="I15" s="4"/>
      <c r="J15" s="4" t="s">
        <v>65</v>
      </c>
      <c r="K15" s="4" t="s">
        <v>66</v>
      </c>
      <c r="L15" s="4" t="s">
        <v>67</v>
      </c>
      <c r="M15" s="4"/>
      <c r="N15" s="4"/>
      <c r="O15" s="4"/>
      <c r="P15" s="4"/>
      <c r="Q15" s="4"/>
      <c r="R15" s="4"/>
      <c r="S15" s="13">
        <v>15</v>
      </c>
      <c r="T15" s="4" t="s">
        <v>68</v>
      </c>
    </row>
    <row r="16" spans="1:20" ht="25.5" x14ac:dyDescent="0.2">
      <c r="A16">
        <v>6</v>
      </c>
      <c r="B16" s="9" t="s">
        <v>80</v>
      </c>
      <c r="C16" s="10" t="s">
        <v>81</v>
      </c>
      <c r="D16" s="9" t="s">
        <v>63</v>
      </c>
      <c r="E16" s="11">
        <v>125.3</v>
      </c>
      <c r="F16" s="12">
        <v>0</v>
      </c>
      <c r="G16" s="12">
        <f t="shared" si="0"/>
        <v>0</v>
      </c>
      <c r="H16" s="4" t="s">
        <v>64</v>
      </c>
      <c r="I16" s="4"/>
      <c r="J16" s="4" t="s">
        <v>65</v>
      </c>
      <c r="K16" s="4" t="s">
        <v>66</v>
      </c>
      <c r="L16" s="4" t="s">
        <v>67</v>
      </c>
      <c r="M16" s="4"/>
      <c r="N16" s="4"/>
      <c r="O16" s="4"/>
      <c r="P16" s="4"/>
      <c r="Q16" s="4"/>
      <c r="R16" s="4"/>
      <c r="S16" s="13">
        <v>15</v>
      </c>
      <c r="T16" s="4" t="s">
        <v>68</v>
      </c>
    </row>
    <row r="17" spans="1:20" x14ac:dyDescent="0.2">
      <c r="A17">
        <v>7</v>
      </c>
      <c r="B17" s="9" t="s">
        <v>82</v>
      </c>
      <c r="C17" s="10" t="s">
        <v>83</v>
      </c>
      <c r="D17" s="9" t="s">
        <v>84</v>
      </c>
      <c r="E17" s="11">
        <v>9.8000000000000007</v>
      </c>
      <c r="F17" s="12">
        <v>0</v>
      </c>
      <c r="G17" s="12">
        <f t="shared" si="0"/>
        <v>0</v>
      </c>
      <c r="H17" s="4" t="s">
        <v>64</v>
      </c>
      <c r="I17" s="4"/>
      <c r="J17" s="4" t="s">
        <v>65</v>
      </c>
      <c r="K17" s="4" t="s">
        <v>66</v>
      </c>
      <c r="L17" s="4" t="s">
        <v>67</v>
      </c>
      <c r="M17" s="4"/>
      <c r="N17" s="4"/>
      <c r="O17" s="4"/>
      <c r="P17" s="4"/>
      <c r="Q17" s="4"/>
      <c r="R17" s="4"/>
      <c r="S17" s="13">
        <v>15</v>
      </c>
      <c r="T17" s="4" t="s">
        <v>68</v>
      </c>
    </row>
    <row r="18" spans="1:20" x14ac:dyDescent="0.2">
      <c r="A18">
        <v>8</v>
      </c>
      <c r="B18" s="9" t="s">
        <v>85</v>
      </c>
      <c r="C18" s="10" t="s">
        <v>86</v>
      </c>
      <c r="D18" s="9" t="s">
        <v>84</v>
      </c>
      <c r="E18" s="11">
        <v>14</v>
      </c>
      <c r="F18" s="12">
        <v>0</v>
      </c>
      <c r="G18" s="12">
        <f t="shared" si="0"/>
        <v>0</v>
      </c>
      <c r="H18" s="4" t="s">
        <v>64</v>
      </c>
      <c r="I18" s="4"/>
      <c r="J18" s="4" t="s">
        <v>65</v>
      </c>
      <c r="K18" s="4" t="s">
        <v>66</v>
      </c>
      <c r="L18" s="4" t="s">
        <v>67</v>
      </c>
      <c r="M18" s="4"/>
      <c r="N18" s="4"/>
      <c r="O18" s="4"/>
      <c r="P18" s="4"/>
      <c r="Q18" s="4"/>
      <c r="R18" s="4"/>
      <c r="S18" s="13">
        <v>15</v>
      </c>
      <c r="T18" s="4" t="s">
        <v>68</v>
      </c>
    </row>
    <row r="19" spans="1:20" x14ac:dyDescent="0.2">
      <c r="A19">
        <v>9</v>
      </c>
      <c r="B19" s="9" t="s">
        <v>87</v>
      </c>
      <c r="C19" s="10" t="s">
        <v>88</v>
      </c>
      <c r="D19" s="9" t="s">
        <v>89</v>
      </c>
      <c r="E19" s="11">
        <v>4.6811723479999996</v>
      </c>
      <c r="F19" s="12">
        <v>0</v>
      </c>
      <c r="G19" s="12">
        <f t="shared" si="0"/>
        <v>0</v>
      </c>
      <c r="H19" s="4" t="s">
        <v>64</v>
      </c>
      <c r="I19" s="4"/>
      <c r="J19" s="4" t="s">
        <v>65</v>
      </c>
      <c r="K19" s="4" t="s">
        <v>66</v>
      </c>
      <c r="L19" s="4" t="s">
        <v>67</v>
      </c>
      <c r="M19" s="4"/>
      <c r="N19" s="4"/>
      <c r="O19" s="4"/>
      <c r="P19" s="4"/>
      <c r="Q19" s="4"/>
      <c r="R19" s="4"/>
      <c r="S19" s="13">
        <v>15</v>
      </c>
      <c r="T19" s="4" t="s">
        <v>68</v>
      </c>
    </row>
    <row r="20" spans="1:20" ht="18.75" customHeight="1" x14ac:dyDescent="0.2">
      <c r="A20" s="14" t="s">
        <v>18</v>
      </c>
      <c r="B20" s="8" t="s">
        <v>90</v>
      </c>
      <c r="C20" s="8"/>
      <c r="D20" s="8"/>
      <c r="E20" s="8"/>
      <c r="F20" s="8"/>
      <c r="G20" s="15">
        <f>SUMIF($H:$H,$I20,G:G)</f>
        <v>0</v>
      </c>
      <c r="H20" s="4" t="s">
        <v>18</v>
      </c>
      <c r="I20" s="4" t="s">
        <v>64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ht="12.75" customHeight="1" x14ac:dyDescent="0.2"/>
    <row r="22" spans="1:20" ht="18.75" customHeight="1" x14ac:dyDescent="0.2">
      <c r="A22" s="8"/>
      <c r="B22" s="8" t="s">
        <v>91</v>
      </c>
      <c r="C22" s="8"/>
      <c r="D22" s="8"/>
      <c r="E22" s="8"/>
      <c r="F22" s="8"/>
      <c r="G22" s="8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x14ac:dyDescent="0.2">
      <c r="A23">
        <v>10</v>
      </c>
      <c r="B23" s="9" t="s">
        <v>92</v>
      </c>
      <c r="C23" s="10" t="s">
        <v>93</v>
      </c>
      <c r="D23" s="9" t="s">
        <v>63</v>
      </c>
      <c r="E23" s="11">
        <v>43.3</v>
      </c>
      <c r="F23" s="12">
        <v>0</v>
      </c>
      <c r="G23" s="12">
        <f>E23*F23</f>
        <v>0</v>
      </c>
      <c r="H23" s="4" t="s">
        <v>94</v>
      </c>
      <c r="I23" s="4"/>
      <c r="J23" s="4" t="s">
        <v>65</v>
      </c>
      <c r="K23" s="4" t="s">
        <v>66</v>
      </c>
      <c r="L23" s="4" t="s">
        <v>67</v>
      </c>
      <c r="M23" s="4"/>
      <c r="N23" s="4"/>
      <c r="O23" s="4"/>
      <c r="P23" s="4"/>
      <c r="Q23" s="4"/>
      <c r="R23" s="4"/>
      <c r="S23" s="13">
        <v>15</v>
      </c>
      <c r="T23" s="4" t="s">
        <v>68</v>
      </c>
    </row>
    <row r="24" spans="1:20" x14ac:dyDescent="0.2">
      <c r="A24">
        <v>11</v>
      </c>
      <c r="B24" s="9" t="s">
        <v>95</v>
      </c>
      <c r="C24" s="10" t="s">
        <v>96</v>
      </c>
      <c r="D24" s="9" t="s">
        <v>89</v>
      </c>
      <c r="E24" s="11">
        <v>1.22</v>
      </c>
      <c r="F24" s="12">
        <v>0</v>
      </c>
      <c r="G24" s="12">
        <f>E24*F24</f>
        <v>0</v>
      </c>
      <c r="H24" s="4" t="s">
        <v>94</v>
      </c>
      <c r="I24" s="4"/>
      <c r="J24" s="4" t="s">
        <v>65</v>
      </c>
      <c r="K24" s="4" t="s">
        <v>66</v>
      </c>
      <c r="L24" s="4" t="s">
        <v>67</v>
      </c>
      <c r="M24" s="4"/>
      <c r="N24" s="4"/>
      <c r="O24" s="4"/>
      <c r="P24" s="4"/>
      <c r="Q24" s="4"/>
      <c r="R24" s="4"/>
      <c r="S24" s="13">
        <v>15</v>
      </c>
      <c r="T24" s="4" t="s">
        <v>68</v>
      </c>
    </row>
    <row r="25" spans="1:20" ht="18.75" customHeight="1" x14ac:dyDescent="0.2">
      <c r="A25" s="14" t="s">
        <v>18</v>
      </c>
      <c r="B25" s="8" t="s">
        <v>94</v>
      </c>
      <c r="C25" s="8"/>
      <c r="D25" s="8"/>
      <c r="E25" s="8"/>
      <c r="F25" s="8"/>
      <c r="G25" s="15">
        <f>SUMIF($H:$H,$I25,G:G)</f>
        <v>0</v>
      </c>
      <c r="H25" s="4" t="s">
        <v>18</v>
      </c>
      <c r="I25" s="4" t="s">
        <v>94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ht="12.75" customHeight="1" x14ac:dyDescent="0.2"/>
    <row r="27" spans="1:20" ht="18.75" customHeight="1" x14ac:dyDescent="0.2">
      <c r="A27" s="8"/>
      <c r="B27" s="8" t="s">
        <v>97</v>
      </c>
      <c r="C27" s="8"/>
      <c r="D27" s="8"/>
      <c r="E27" s="8"/>
      <c r="F27" s="8"/>
      <c r="G27" s="8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 x14ac:dyDescent="0.2">
      <c r="A28">
        <v>12</v>
      </c>
      <c r="B28" s="9" t="s">
        <v>98</v>
      </c>
      <c r="C28" s="10" t="s">
        <v>99</v>
      </c>
      <c r="D28" s="9" t="s">
        <v>63</v>
      </c>
      <c r="E28" s="11">
        <v>43.3</v>
      </c>
      <c r="F28" s="12">
        <v>0</v>
      </c>
      <c r="G28" s="12">
        <f>E28*F28</f>
        <v>0</v>
      </c>
      <c r="H28" s="4" t="s">
        <v>100</v>
      </c>
      <c r="I28" s="4"/>
      <c r="J28" s="4" t="s">
        <v>65</v>
      </c>
      <c r="K28" s="4" t="s">
        <v>101</v>
      </c>
      <c r="L28" s="4" t="s">
        <v>102</v>
      </c>
      <c r="M28" s="4"/>
      <c r="N28" s="4"/>
      <c r="O28" s="4"/>
      <c r="P28" s="4"/>
      <c r="Q28" s="4"/>
      <c r="R28" s="4"/>
      <c r="S28" s="13">
        <v>15</v>
      </c>
      <c r="T28" s="4" t="s">
        <v>68</v>
      </c>
    </row>
    <row r="29" spans="1:20" ht="18.75" customHeight="1" x14ac:dyDescent="0.2">
      <c r="A29" s="14" t="s">
        <v>18</v>
      </c>
      <c r="B29" s="8" t="s">
        <v>103</v>
      </c>
      <c r="C29" s="8"/>
      <c r="D29" s="8"/>
      <c r="E29" s="8"/>
      <c r="F29" s="8"/>
      <c r="G29" s="15">
        <f>SUMIF($H:$H,$I29,G:G)</f>
        <v>0</v>
      </c>
      <c r="H29" s="4" t="s">
        <v>18</v>
      </c>
      <c r="I29" s="4" t="s">
        <v>100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 ht="12.75" customHeight="1" x14ac:dyDescent="0.2"/>
    <row r="31" spans="1:20" ht="18.75" customHeight="1" x14ac:dyDescent="0.2">
      <c r="A31" s="8"/>
      <c r="B31" s="8" t="s">
        <v>104</v>
      </c>
      <c r="C31" s="8"/>
      <c r="D31" s="8"/>
      <c r="E31" s="8"/>
      <c r="F31" s="8"/>
      <c r="G31" s="8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0" x14ac:dyDescent="0.2">
      <c r="A32">
        <v>13</v>
      </c>
      <c r="B32" s="9" t="s">
        <v>105</v>
      </c>
      <c r="C32" s="10" t="s">
        <v>106</v>
      </c>
      <c r="D32" s="9" t="s">
        <v>63</v>
      </c>
      <c r="E32" s="11">
        <v>43.3</v>
      </c>
      <c r="F32" s="12">
        <v>0</v>
      </c>
      <c r="G32" s="12">
        <f>E32*F32</f>
        <v>0</v>
      </c>
      <c r="H32" s="4" t="s">
        <v>107</v>
      </c>
      <c r="I32" s="4"/>
      <c r="J32" s="4" t="s">
        <v>65</v>
      </c>
      <c r="K32" s="4" t="s">
        <v>108</v>
      </c>
      <c r="L32" s="4" t="s">
        <v>109</v>
      </c>
      <c r="M32" s="4"/>
      <c r="N32" s="4"/>
      <c r="O32" s="4"/>
      <c r="P32" s="4"/>
      <c r="Q32" s="4"/>
      <c r="R32" s="4"/>
      <c r="S32" s="13">
        <v>15</v>
      </c>
      <c r="T32" s="4" t="s">
        <v>68</v>
      </c>
    </row>
    <row r="33" spans="1:20" ht="18.75" customHeight="1" x14ac:dyDescent="0.2">
      <c r="A33" s="14" t="s">
        <v>18</v>
      </c>
      <c r="B33" s="8" t="s">
        <v>110</v>
      </c>
      <c r="C33" s="8"/>
      <c r="D33" s="8"/>
      <c r="E33" s="8"/>
      <c r="F33" s="8"/>
      <c r="G33" s="15">
        <f>SUMIF($H:$H,$I33,G:G)</f>
        <v>0</v>
      </c>
      <c r="H33" s="4" t="s">
        <v>18</v>
      </c>
      <c r="I33" s="4" t="s">
        <v>107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ht="12.75" customHeight="1" x14ac:dyDescent="0.2"/>
    <row r="35" spans="1:20" ht="18.75" customHeight="1" x14ac:dyDescent="0.2">
      <c r="A35" s="8"/>
      <c r="B35" s="8" t="s">
        <v>111</v>
      </c>
      <c r="C35" s="8"/>
      <c r="D35" s="8"/>
      <c r="E35" s="8"/>
      <c r="F35" s="8"/>
      <c r="G35" s="8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 x14ac:dyDescent="0.2">
      <c r="A36">
        <v>14</v>
      </c>
      <c r="B36" s="9" t="s">
        <v>112</v>
      </c>
      <c r="C36" s="10" t="s">
        <v>113</v>
      </c>
      <c r="D36" s="9" t="s">
        <v>63</v>
      </c>
      <c r="E36" s="11">
        <v>124</v>
      </c>
      <c r="F36" s="12">
        <v>0</v>
      </c>
      <c r="G36" s="12">
        <f>E36*F36</f>
        <v>0</v>
      </c>
      <c r="H36" s="4" t="s">
        <v>114</v>
      </c>
      <c r="I36" s="4"/>
      <c r="J36" s="4" t="s">
        <v>65</v>
      </c>
      <c r="K36" s="4" t="s">
        <v>66</v>
      </c>
      <c r="L36" s="4" t="s">
        <v>67</v>
      </c>
      <c r="M36" s="4"/>
      <c r="N36" s="4"/>
      <c r="O36" s="4"/>
      <c r="P36" s="4"/>
      <c r="Q36" s="4"/>
      <c r="R36" s="4"/>
      <c r="S36" s="13">
        <v>15</v>
      </c>
      <c r="T36" s="4" t="s">
        <v>68</v>
      </c>
    </row>
    <row r="37" spans="1:20" ht="18.75" customHeight="1" x14ac:dyDescent="0.2">
      <c r="A37" s="14" t="s">
        <v>18</v>
      </c>
      <c r="B37" s="8" t="s">
        <v>115</v>
      </c>
      <c r="C37" s="8"/>
      <c r="D37" s="8"/>
      <c r="E37" s="8"/>
      <c r="F37" s="8"/>
      <c r="G37" s="15">
        <f>SUMIF($H:$H,$I37,G:G)</f>
        <v>0</v>
      </c>
      <c r="H37" s="4" t="s">
        <v>18</v>
      </c>
      <c r="I37" s="4" t="s">
        <v>114</v>
      </c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1:20" ht="12.75" customHeight="1" x14ac:dyDescent="0.2"/>
    <row r="39" spans="1:20" ht="18.75" customHeight="1" x14ac:dyDescent="0.2">
      <c r="A39" s="8"/>
      <c r="B39" s="8" t="s">
        <v>116</v>
      </c>
      <c r="C39" s="8"/>
      <c r="D39" s="8"/>
      <c r="E39" s="8"/>
      <c r="F39" s="8"/>
      <c r="G39" s="8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 x14ac:dyDescent="0.2">
      <c r="A40">
        <v>15</v>
      </c>
      <c r="B40" s="9" t="s">
        <v>117</v>
      </c>
      <c r="C40" s="10" t="s">
        <v>118</v>
      </c>
      <c r="D40" s="9" t="s">
        <v>63</v>
      </c>
      <c r="E40" s="11">
        <v>19</v>
      </c>
      <c r="F40" s="12">
        <v>0</v>
      </c>
      <c r="G40" s="12">
        <f>E40*F40</f>
        <v>0</v>
      </c>
      <c r="H40" s="4" t="s">
        <v>119</v>
      </c>
      <c r="I40" s="4"/>
      <c r="J40" s="4" t="s">
        <v>65</v>
      </c>
      <c r="K40" s="4" t="s">
        <v>120</v>
      </c>
      <c r="L40" s="4" t="s">
        <v>121</v>
      </c>
      <c r="M40" s="4"/>
      <c r="N40" s="4"/>
      <c r="O40" s="4"/>
      <c r="P40" s="4"/>
      <c r="Q40" s="4"/>
      <c r="R40" s="4"/>
      <c r="S40" s="13">
        <v>15</v>
      </c>
      <c r="T40" s="4" t="s">
        <v>68</v>
      </c>
    </row>
    <row r="41" spans="1:20" x14ac:dyDescent="0.2">
      <c r="A41">
        <v>16</v>
      </c>
      <c r="B41" s="9" t="s">
        <v>122</v>
      </c>
      <c r="C41" s="10" t="s">
        <v>123</v>
      </c>
      <c r="D41" s="9" t="s">
        <v>124</v>
      </c>
      <c r="E41" s="11">
        <v>7.6</v>
      </c>
      <c r="F41" s="12">
        <v>0</v>
      </c>
      <c r="G41" s="12">
        <f>E41*F41</f>
        <v>0</v>
      </c>
      <c r="H41" s="4" t="s">
        <v>119</v>
      </c>
      <c r="I41" s="4"/>
      <c r="J41" s="4" t="s">
        <v>65</v>
      </c>
      <c r="K41" s="4" t="s">
        <v>13</v>
      </c>
      <c r="L41" s="4" t="s">
        <v>71</v>
      </c>
      <c r="M41" s="4"/>
      <c r="N41" s="4"/>
      <c r="O41" s="4"/>
      <c r="P41" s="4"/>
      <c r="Q41" s="4"/>
      <c r="R41" s="4"/>
      <c r="S41" s="13">
        <v>15</v>
      </c>
      <c r="T41" s="4" t="s">
        <v>68</v>
      </c>
    </row>
    <row r="42" spans="1:20" ht="25.5" x14ac:dyDescent="0.2">
      <c r="A42">
        <v>17</v>
      </c>
      <c r="B42" s="9" t="s">
        <v>122</v>
      </c>
      <c r="C42" s="10" t="s">
        <v>125</v>
      </c>
      <c r="D42" s="9" t="s">
        <v>126</v>
      </c>
      <c r="E42" s="11">
        <v>0</v>
      </c>
      <c r="F42" s="12">
        <v>0</v>
      </c>
      <c r="G42" s="12">
        <f>E42*F42</f>
        <v>0</v>
      </c>
      <c r="H42" s="4" t="s">
        <v>119</v>
      </c>
      <c r="I42" s="4"/>
      <c r="J42" s="4" t="s">
        <v>65</v>
      </c>
      <c r="K42" s="4" t="s">
        <v>13</v>
      </c>
      <c r="L42" s="4" t="s">
        <v>71</v>
      </c>
      <c r="M42" s="4"/>
      <c r="N42" s="4"/>
      <c r="O42" s="4"/>
      <c r="P42" s="4"/>
      <c r="Q42" s="4"/>
      <c r="R42" s="4"/>
      <c r="S42" s="13">
        <v>15</v>
      </c>
      <c r="T42" s="4" t="s">
        <v>68</v>
      </c>
    </row>
    <row r="43" spans="1:20" ht="18.75" customHeight="1" x14ac:dyDescent="0.2">
      <c r="A43" s="14" t="s">
        <v>18</v>
      </c>
      <c r="B43" s="8" t="s">
        <v>127</v>
      </c>
      <c r="C43" s="8"/>
      <c r="D43" s="8"/>
      <c r="E43" s="8"/>
      <c r="F43" s="8"/>
      <c r="G43" s="15">
        <f>SUMIF($H:$H,$I43,G:G)</f>
        <v>0</v>
      </c>
      <c r="H43" s="4" t="s">
        <v>18</v>
      </c>
      <c r="I43" s="4" t="s">
        <v>119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 ht="12.75" customHeight="1" x14ac:dyDescent="0.2"/>
    <row r="45" spans="1:20" ht="18.75" customHeight="1" x14ac:dyDescent="0.2">
      <c r="A45" s="8"/>
      <c r="B45" s="8" t="s">
        <v>128</v>
      </c>
      <c r="C45" s="8"/>
      <c r="D45" s="8"/>
      <c r="E45" s="8"/>
      <c r="F45" s="8"/>
      <c r="G45" s="8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0" x14ac:dyDescent="0.2">
      <c r="A46">
        <v>18</v>
      </c>
      <c r="B46" s="9" t="s">
        <v>129</v>
      </c>
      <c r="C46" s="10" t="s">
        <v>130</v>
      </c>
      <c r="D46" s="9" t="s">
        <v>131</v>
      </c>
      <c r="E46" s="11">
        <v>3</v>
      </c>
      <c r="F46" s="12">
        <v>0</v>
      </c>
      <c r="G46" s="12">
        <f>E46*F46</f>
        <v>0</v>
      </c>
      <c r="H46" s="4" t="s">
        <v>132</v>
      </c>
      <c r="I46" s="4"/>
      <c r="J46" s="4" t="s">
        <v>65</v>
      </c>
      <c r="K46" s="4" t="s">
        <v>13</v>
      </c>
      <c r="L46" s="4" t="s">
        <v>71</v>
      </c>
      <c r="M46" s="4"/>
      <c r="N46" s="4"/>
      <c r="O46" s="4"/>
      <c r="P46" s="4"/>
      <c r="Q46" s="4"/>
      <c r="R46" s="4"/>
      <c r="S46" s="13">
        <v>15</v>
      </c>
      <c r="T46" s="4" t="s">
        <v>68</v>
      </c>
    </row>
    <row r="47" spans="1:20" x14ac:dyDescent="0.2">
      <c r="A47">
        <v>19</v>
      </c>
      <c r="B47" s="9" t="s">
        <v>133</v>
      </c>
      <c r="C47" s="10" t="s">
        <v>134</v>
      </c>
      <c r="D47" s="9" t="s">
        <v>135</v>
      </c>
      <c r="E47" s="11">
        <v>10</v>
      </c>
      <c r="F47" s="12">
        <v>0</v>
      </c>
      <c r="G47" s="12">
        <f>E47*F47</f>
        <v>0</v>
      </c>
      <c r="H47" s="4" t="s">
        <v>132</v>
      </c>
      <c r="I47" s="4"/>
      <c r="J47" s="4" t="s">
        <v>65</v>
      </c>
      <c r="K47" s="4" t="s">
        <v>13</v>
      </c>
      <c r="L47" s="4" t="s">
        <v>71</v>
      </c>
      <c r="M47" s="4"/>
      <c r="N47" s="4"/>
      <c r="O47" s="4"/>
      <c r="P47" s="4"/>
      <c r="Q47" s="4"/>
      <c r="R47" s="4"/>
      <c r="S47" s="13">
        <v>15</v>
      </c>
      <c r="T47" s="4" t="s">
        <v>68</v>
      </c>
    </row>
    <row r="48" spans="1:20" x14ac:dyDescent="0.2">
      <c r="A48">
        <v>20</v>
      </c>
      <c r="B48" s="9" t="s">
        <v>136</v>
      </c>
      <c r="C48" s="10" t="s">
        <v>137</v>
      </c>
      <c r="D48" s="9" t="s">
        <v>126</v>
      </c>
      <c r="E48" s="11">
        <v>1</v>
      </c>
      <c r="F48" s="12">
        <v>0</v>
      </c>
      <c r="G48" s="12">
        <f>E48*F48</f>
        <v>0</v>
      </c>
      <c r="H48" s="4" t="s">
        <v>132</v>
      </c>
      <c r="I48" s="4"/>
      <c r="J48" s="4" t="s">
        <v>65</v>
      </c>
      <c r="K48" s="4" t="s">
        <v>13</v>
      </c>
      <c r="L48" s="4" t="s">
        <v>71</v>
      </c>
      <c r="M48" s="4"/>
      <c r="N48" s="4"/>
      <c r="O48" s="4"/>
      <c r="P48" s="4"/>
      <c r="Q48" s="4"/>
      <c r="R48" s="4"/>
      <c r="S48" s="13">
        <v>15</v>
      </c>
      <c r="T48" s="4" t="s">
        <v>68</v>
      </c>
    </row>
    <row r="49" spans="1:20" x14ac:dyDescent="0.2">
      <c r="A49">
        <v>21</v>
      </c>
      <c r="B49" s="9" t="s">
        <v>138</v>
      </c>
      <c r="C49" s="10" t="s">
        <v>139</v>
      </c>
      <c r="D49" s="9" t="s">
        <v>126</v>
      </c>
      <c r="E49" s="11">
        <v>1</v>
      </c>
      <c r="F49" s="12">
        <v>0</v>
      </c>
      <c r="G49" s="12">
        <f>E49*F49</f>
        <v>0</v>
      </c>
      <c r="H49" s="4" t="s">
        <v>132</v>
      </c>
      <c r="I49" s="4"/>
      <c r="J49" s="4" t="s">
        <v>65</v>
      </c>
      <c r="K49" s="4" t="s">
        <v>13</v>
      </c>
      <c r="L49" s="4" t="s">
        <v>71</v>
      </c>
      <c r="M49" s="4"/>
      <c r="N49" s="4"/>
      <c r="O49" s="4"/>
      <c r="P49" s="4"/>
      <c r="Q49" s="4"/>
      <c r="R49" s="4"/>
      <c r="S49" s="13">
        <v>15</v>
      </c>
      <c r="T49" s="4" t="s">
        <v>68</v>
      </c>
    </row>
    <row r="50" spans="1:20" ht="18.75" customHeight="1" x14ac:dyDescent="0.2">
      <c r="A50" s="14" t="s">
        <v>18</v>
      </c>
      <c r="B50" s="8" t="s">
        <v>140</v>
      </c>
      <c r="C50" s="8"/>
      <c r="D50" s="8"/>
      <c r="E50" s="8"/>
      <c r="F50" s="8"/>
      <c r="G50" s="15">
        <f>SUMIF($H:$H,$I50,G:G)</f>
        <v>0</v>
      </c>
      <c r="H50" s="4" t="s">
        <v>18</v>
      </c>
      <c r="I50" s="4" t="s">
        <v>132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 ht="12.75" customHeight="1" x14ac:dyDescent="0.2"/>
    <row r="52" spans="1:20" ht="18.75" customHeight="1" x14ac:dyDescent="0.2">
      <c r="A52" s="8"/>
      <c r="B52" s="8" t="s">
        <v>141</v>
      </c>
      <c r="C52" s="8"/>
      <c r="D52" s="8"/>
      <c r="E52" s="8"/>
      <c r="F52" s="8"/>
      <c r="G52" s="8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 x14ac:dyDescent="0.2">
      <c r="A53">
        <v>22</v>
      </c>
      <c r="B53" s="9" t="s">
        <v>87</v>
      </c>
      <c r="C53" s="10" t="s">
        <v>88</v>
      </c>
      <c r="D53" s="9" t="s">
        <v>89</v>
      </c>
      <c r="E53" s="11">
        <v>5.2956805170000001</v>
      </c>
      <c r="F53" s="12">
        <v>0</v>
      </c>
      <c r="G53" s="12">
        <f>E53*F53</f>
        <v>0</v>
      </c>
      <c r="H53" s="4" t="s">
        <v>142</v>
      </c>
      <c r="I53" s="4"/>
      <c r="J53" s="4" t="s">
        <v>65</v>
      </c>
      <c r="K53" s="4" t="s">
        <v>66</v>
      </c>
      <c r="L53" s="4" t="s">
        <v>67</v>
      </c>
      <c r="M53" s="4"/>
      <c r="N53" s="4"/>
      <c r="O53" s="4"/>
      <c r="P53" s="4"/>
      <c r="Q53" s="4"/>
      <c r="R53" s="4"/>
      <c r="S53" s="13">
        <v>15</v>
      </c>
      <c r="T53" s="4" t="s">
        <v>68</v>
      </c>
    </row>
    <row r="54" spans="1:20" ht="18.75" customHeight="1" x14ac:dyDescent="0.2">
      <c r="A54" s="14" t="s">
        <v>18</v>
      </c>
      <c r="B54" s="8" t="s">
        <v>143</v>
      </c>
      <c r="C54" s="8"/>
      <c r="D54" s="8"/>
      <c r="E54" s="8"/>
      <c r="F54" s="8"/>
      <c r="G54" s="15">
        <f>SUMIF($H:$H,$I54,G:G)</f>
        <v>0</v>
      </c>
      <c r="H54" s="4" t="s">
        <v>18</v>
      </c>
      <c r="I54" s="4" t="s">
        <v>142</v>
      </c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1:20" ht="12.75" customHeight="1" thickBot="1" x14ac:dyDescent="0.25"/>
    <row r="56" spans="1:20" ht="18.75" customHeight="1" x14ac:dyDescent="0.2">
      <c r="A56" s="16" t="s">
        <v>18</v>
      </c>
      <c r="B56" s="17"/>
      <c r="C56" s="17"/>
      <c r="D56" s="17"/>
      <c r="E56" s="17"/>
      <c r="F56" s="17"/>
      <c r="G56" s="18">
        <f>SUMIF($H:$H,"S",G:G)</f>
        <v>0</v>
      </c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</row>
    <row r="59" spans="1:20" ht="18.75" customHeight="1" thickBot="1" x14ac:dyDescent="0.25">
      <c r="A59" s="56" t="s">
        <v>144</v>
      </c>
      <c r="B59" s="56"/>
      <c r="C59" s="56"/>
      <c r="D59" s="56"/>
      <c r="E59" s="56"/>
    </row>
    <row r="60" spans="1:20" x14ac:dyDescent="0.2">
      <c r="B60" s="9" t="s">
        <v>145</v>
      </c>
      <c r="C60" s="57" t="s">
        <v>146</v>
      </c>
      <c r="D60" s="57"/>
      <c r="E60" s="12">
        <f>$G$20</f>
        <v>0</v>
      </c>
    </row>
    <row r="61" spans="1:20" x14ac:dyDescent="0.2">
      <c r="B61" s="9" t="s">
        <v>91</v>
      </c>
      <c r="C61" s="55" t="s">
        <v>13</v>
      </c>
      <c r="D61" s="55"/>
      <c r="E61" s="12">
        <f>$G$25</f>
        <v>0</v>
      </c>
    </row>
    <row r="62" spans="1:20" x14ac:dyDescent="0.2">
      <c r="B62" s="9" t="s">
        <v>147</v>
      </c>
      <c r="C62" s="55" t="s">
        <v>148</v>
      </c>
      <c r="D62" s="55"/>
      <c r="E62" s="12">
        <f>$G$29</f>
        <v>0</v>
      </c>
    </row>
    <row r="63" spans="1:20" x14ac:dyDescent="0.2">
      <c r="B63" s="9" t="s">
        <v>149</v>
      </c>
      <c r="C63" s="55" t="s">
        <v>150</v>
      </c>
      <c r="D63" s="55"/>
      <c r="E63" s="12">
        <f>$G$33</f>
        <v>0</v>
      </c>
    </row>
    <row r="64" spans="1:20" x14ac:dyDescent="0.2">
      <c r="B64" s="9" t="s">
        <v>151</v>
      </c>
      <c r="C64" s="55" t="s">
        <v>152</v>
      </c>
      <c r="D64" s="55"/>
      <c r="E64" s="12">
        <f>$G$37</f>
        <v>0</v>
      </c>
    </row>
    <row r="65" spans="1:5" x14ac:dyDescent="0.2">
      <c r="B65" s="9" t="s">
        <v>153</v>
      </c>
      <c r="C65" s="55" t="s">
        <v>154</v>
      </c>
      <c r="D65" s="55"/>
      <c r="E65" s="12">
        <f>$G$43</f>
        <v>0</v>
      </c>
    </row>
    <row r="66" spans="1:5" x14ac:dyDescent="0.2">
      <c r="B66" s="9" t="s">
        <v>155</v>
      </c>
      <c r="C66" s="55" t="s">
        <v>156</v>
      </c>
      <c r="D66" s="55"/>
      <c r="E66" s="12">
        <f>$G$50</f>
        <v>0</v>
      </c>
    </row>
    <row r="67" spans="1:5" ht="13.5" thickBot="1" x14ac:dyDescent="0.25">
      <c r="B67" s="9" t="s">
        <v>157</v>
      </c>
      <c r="C67" s="55" t="s">
        <v>158</v>
      </c>
      <c r="D67" s="55"/>
      <c r="E67" s="12">
        <f>$G$54</f>
        <v>0</v>
      </c>
    </row>
    <row r="68" spans="1:5" ht="18.75" customHeight="1" x14ac:dyDescent="0.2">
      <c r="A68" s="16" t="s">
        <v>18</v>
      </c>
      <c r="B68" s="17"/>
      <c r="C68" s="17"/>
      <c r="D68" s="17"/>
      <c r="E68" s="18">
        <f>SUM($E$60:$E$67)</f>
        <v>0</v>
      </c>
    </row>
  </sheetData>
  <mergeCells count="21">
    <mergeCell ref="C65:D65"/>
    <mergeCell ref="C66:D66"/>
    <mergeCell ref="C67:D67"/>
    <mergeCell ref="A59:E59"/>
    <mergeCell ref="C60:D60"/>
    <mergeCell ref="C61:D61"/>
    <mergeCell ref="C62:D62"/>
    <mergeCell ref="C63:D63"/>
    <mergeCell ref="C64:D64"/>
    <mergeCell ref="H7:T7"/>
    <mergeCell ref="A1:G1"/>
    <mergeCell ref="C2:G2"/>
    <mergeCell ref="C3:G3"/>
    <mergeCell ref="C4:G4"/>
    <mergeCell ref="C5:G5"/>
    <mergeCell ref="A7:A8"/>
    <mergeCell ref="B7:B8"/>
    <mergeCell ref="C7:C8"/>
    <mergeCell ref="D7:D8"/>
    <mergeCell ref="E7:E8"/>
    <mergeCell ref="F7:G7"/>
  </mergeCells>
  <pageMargins left="0.78740157480314965" right="0.59055118110236227" top="0.98425196850393704" bottom="0.98425196850393704" header="0.51181102362204722" footer="0.51181102362204722"/>
  <pageSetup paperSize="9" scale="82" orientation="landscape" horizontalDpi="1200" verticalDpi="1200" r:id="rId1"/>
  <headerFooter>
    <oddHeader>&amp;Rpříloha č. 3 - specifikace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8"/>
  <sheetViews>
    <sheetView view="pageBreakPreview" topLeftCell="A4" zoomScaleNormal="100" zoomScaleSheetLayoutView="100" workbookViewId="0">
      <selection activeCell="C4" sqref="C4:G4"/>
    </sheetView>
  </sheetViews>
  <sheetFormatPr defaultRowHeight="12.75" x14ac:dyDescent="0.2"/>
  <cols>
    <col min="1" max="1" width="5.7109375" customWidth="1"/>
    <col min="2" max="2" width="14.7109375" customWidth="1"/>
    <col min="3" max="3" width="80.7109375" customWidth="1"/>
    <col min="4" max="4" width="8.5703125" customWidth="1"/>
    <col min="5" max="7" width="17.140625" customWidth="1"/>
    <col min="8" max="20" width="0" hidden="1" customWidth="1"/>
  </cols>
  <sheetData>
    <row r="1" spans="1:20" ht="18.75" customHeight="1" x14ac:dyDescent="0.2">
      <c r="A1" s="21" t="s">
        <v>31</v>
      </c>
      <c r="B1" s="21"/>
      <c r="C1" s="21"/>
      <c r="D1" s="21"/>
      <c r="E1" s="21"/>
      <c r="F1" s="21"/>
      <c r="G1" s="21"/>
      <c r="H1" s="4" t="s">
        <v>32</v>
      </c>
      <c r="I1" s="5">
        <f>SUMIF($T:$T,"sp",$G:$G)</f>
        <v>0</v>
      </c>
      <c r="J1" s="5">
        <f>SUMIF($T:$T,"spec",$G:$G)</f>
        <v>0</v>
      </c>
      <c r="K1" s="5">
        <f>SUMIF($T:$T,"str",$G:$G)</f>
        <v>0</v>
      </c>
      <c r="L1" s="5">
        <f>SUMIF($T:$T,"hzs",$G:$G)</f>
        <v>0</v>
      </c>
      <c r="M1" s="5">
        <f>SUMIF($T:$T,"ost",$G:$G)</f>
        <v>0</v>
      </c>
      <c r="N1" s="4" t="s">
        <v>33</v>
      </c>
      <c r="O1" s="5">
        <f>SUMIF($S:$S,15,$G:$G)</f>
        <v>0</v>
      </c>
      <c r="P1" s="5">
        <f>SUMIF($S:$S,-1,$G:$G)</f>
        <v>0</v>
      </c>
      <c r="Q1" s="5">
        <f>SUMIF($S:$S,-1,$G:$G)</f>
        <v>0</v>
      </c>
      <c r="R1" s="5">
        <f>SUMIF($S:$S,-1,$G:$G)</f>
        <v>0</v>
      </c>
    </row>
    <row r="2" spans="1:20" ht="12.75" customHeight="1" x14ac:dyDescent="0.2">
      <c r="B2" s="1" t="s">
        <v>34</v>
      </c>
      <c r="C2" s="26"/>
      <c r="D2" s="27"/>
      <c r="E2" s="27"/>
      <c r="F2" s="27"/>
      <c r="G2" s="27"/>
    </row>
    <row r="3" spans="1:20" ht="12.75" customHeight="1" x14ac:dyDescent="0.2">
      <c r="B3" s="1" t="s">
        <v>35</v>
      </c>
      <c r="C3" s="19" t="s">
        <v>2</v>
      </c>
      <c r="D3" s="20"/>
      <c r="E3" s="20"/>
      <c r="F3" s="20"/>
      <c r="G3" s="20"/>
      <c r="H3" s="4"/>
      <c r="I3" s="5">
        <f>I$1</f>
        <v>0</v>
      </c>
      <c r="J3" s="5">
        <f>J$1</f>
        <v>0</v>
      </c>
      <c r="K3" s="5">
        <f>K$1</f>
        <v>0</v>
      </c>
      <c r="L3" s="5">
        <f>L$1</f>
        <v>0</v>
      </c>
      <c r="M3" s="5">
        <f>M$1</f>
        <v>0</v>
      </c>
      <c r="N3" s="4"/>
      <c r="O3" s="5">
        <f>O$1</f>
        <v>0</v>
      </c>
      <c r="P3" s="5">
        <f>P$1</f>
        <v>0</v>
      </c>
      <c r="Q3" s="5">
        <f>Q$1</f>
        <v>0</v>
      </c>
      <c r="R3" s="5">
        <f>R$1</f>
        <v>0</v>
      </c>
    </row>
    <row r="4" spans="1:20" ht="12.75" customHeight="1" x14ac:dyDescent="0.2">
      <c r="B4" s="1" t="s">
        <v>36</v>
      </c>
      <c r="C4" s="19" t="s">
        <v>6</v>
      </c>
      <c r="D4" s="20"/>
      <c r="E4" s="20"/>
      <c r="F4" s="20"/>
      <c r="G4" s="20"/>
    </row>
    <row r="5" spans="1:20" ht="12.75" customHeight="1" x14ac:dyDescent="0.2">
      <c r="B5" s="1" t="s">
        <v>37</v>
      </c>
      <c r="C5" s="19" t="s">
        <v>16</v>
      </c>
      <c r="D5" s="20"/>
      <c r="E5" s="20"/>
      <c r="F5" s="20"/>
      <c r="G5" s="20"/>
    </row>
    <row r="7" spans="1:20" ht="11.25" customHeight="1" thickBot="1" x14ac:dyDescent="0.25">
      <c r="A7" s="53" t="s">
        <v>38</v>
      </c>
      <c r="B7" s="53" t="s">
        <v>39</v>
      </c>
      <c r="C7" s="53" t="s">
        <v>40</v>
      </c>
      <c r="D7" s="53" t="s">
        <v>41</v>
      </c>
      <c r="E7" s="53" t="s">
        <v>42</v>
      </c>
      <c r="F7" s="54" t="s">
        <v>43</v>
      </c>
      <c r="G7" s="54"/>
      <c r="H7" s="52" t="s">
        <v>44</v>
      </c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</row>
    <row r="8" spans="1:20" ht="11.25" customHeight="1" thickBot="1" x14ac:dyDescent="0.25">
      <c r="A8" s="53"/>
      <c r="B8" s="53"/>
      <c r="C8" s="53"/>
      <c r="D8" s="53"/>
      <c r="E8" s="53"/>
      <c r="F8" s="6" t="s">
        <v>45</v>
      </c>
      <c r="G8" s="6" t="s">
        <v>46</v>
      </c>
      <c r="H8" s="7" t="s">
        <v>47</v>
      </c>
      <c r="I8" s="7" t="s">
        <v>48</v>
      </c>
      <c r="J8" s="7" t="s">
        <v>49</v>
      </c>
      <c r="K8" s="7" t="s">
        <v>50</v>
      </c>
      <c r="L8" s="7" t="s">
        <v>51</v>
      </c>
      <c r="M8" s="7" t="s">
        <v>52</v>
      </c>
      <c r="N8" s="7" t="s">
        <v>53</v>
      </c>
      <c r="O8" s="7" t="s">
        <v>54</v>
      </c>
      <c r="P8" s="7" t="s">
        <v>55</v>
      </c>
      <c r="Q8" s="7" t="s">
        <v>56</v>
      </c>
      <c r="R8" s="7" t="s">
        <v>57</v>
      </c>
      <c r="S8" s="7" t="s">
        <v>58</v>
      </c>
      <c r="T8" s="7" t="s">
        <v>59</v>
      </c>
    </row>
    <row r="9" spans="1:20" ht="12.75" customHeight="1" x14ac:dyDescent="0.2"/>
    <row r="10" spans="1:20" ht="18.75" customHeight="1" x14ac:dyDescent="0.2">
      <c r="A10" s="8"/>
      <c r="B10" s="8" t="s">
        <v>159</v>
      </c>
      <c r="C10" s="8"/>
      <c r="D10" s="8"/>
      <c r="E10" s="8"/>
      <c r="F10" s="8"/>
      <c r="G10" s="8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25.5" x14ac:dyDescent="0.2">
      <c r="A11">
        <v>1</v>
      </c>
      <c r="B11" s="9" t="s">
        <v>160</v>
      </c>
      <c r="C11" s="10" t="s">
        <v>161</v>
      </c>
      <c r="D11" s="9" t="s">
        <v>63</v>
      </c>
      <c r="E11" s="11">
        <v>43.3</v>
      </c>
      <c r="F11" s="12">
        <v>0</v>
      </c>
      <c r="G11" s="12">
        <f>E11*F11</f>
        <v>0</v>
      </c>
      <c r="H11" s="4" t="s">
        <v>162</v>
      </c>
      <c r="I11" s="4"/>
      <c r="J11" s="4" t="s">
        <v>163</v>
      </c>
      <c r="K11" s="4" t="s">
        <v>164</v>
      </c>
      <c r="L11" s="4" t="s">
        <v>165</v>
      </c>
      <c r="M11" s="4"/>
      <c r="N11" s="4"/>
      <c r="O11" s="4"/>
      <c r="P11" s="4"/>
      <c r="Q11" s="4"/>
      <c r="R11" s="4"/>
      <c r="S11" s="13">
        <v>15</v>
      </c>
      <c r="T11" s="4" t="s">
        <v>68</v>
      </c>
    </row>
    <row r="12" spans="1:20" x14ac:dyDescent="0.2">
      <c r="A12">
        <v>2</v>
      </c>
      <c r="B12" s="9" t="s">
        <v>160</v>
      </c>
      <c r="C12" s="10" t="s">
        <v>166</v>
      </c>
      <c r="D12" s="9" t="s">
        <v>63</v>
      </c>
      <c r="E12" s="11">
        <v>48</v>
      </c>
      <c r="F12" s="12">
        <v>0</v>
      </c>
      <c r="G12" s="12">
        <f>E12*F12</f>
        <v>0</v>
      </c>
      <c r="H12" s="4" t="s">
        <v>162</v>
      </c>
      <c r="I12" s="4"/>
      <c r="J12" s="4" t="s">
        <v>163</v>
      </c>
      <c r="K12" s="4" t="s">
        <v>164</v>
      </c>
      <c r="L12" s="4" t="s">
        <v>165</v>
      </c>
      <c r="M12" s="4"/>
      <c r="N12" s="4"/>
      <c r="O12" s="4"/>
      <c r="P12" s="4"/>
      <c r="Q12" s="4"/>
      <c r="R12" s="4"/>
      <c r="S12" s="13">
        <v>15</v>
      </c>
      <c r="T12" s="4" t="s">
        <v>68</v>
      </c>
    </row>
    <row r="13" spans="1:20" ht="18.75" customHeight="1" x14ac:dyDescent="0.2">
      <c r="A13" s="14" t="s">
        <v>18</v>
      </c>
      <c r="B13" s="8" t="s">
        <v>167</v>
      </c>
      <c r="C13" s="8"/>
      <c r="D13" s="8"/>
      <c r="E13" s="8"/>
      <c r="F13" s="8"/>
      <c r="G13" s="15">
        <f>SUMIF($H:$H,$I13,G:G)</f>
        <v>0</v>
      </c>
      <c r="H13" s="4" t="s">
        <v>18</v>
      </c>
      <c r="I13" s="4" t="s">
        <v>162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2.75" customHeight="1" x14ac:dyDescent="0.2"/>
    <row r="15" spans="1:20" ht="18.75" customHeight="1" x14ac:dyDescent="0.2">
      <c r="A15" s="8"/>
      <c r="B15" s="8" t="s">
        <v>168</v>
      </c>
      <c r="C15" s="8"/>
      <c r="D15" s="8"/>
      <c r="E15" s="8"/>
      <c r="F15" s="8"/>
      <c r="G15" s="8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x14ac:dyDescent="0.2">
      <c r="A16">
        <v>3</v>
      </c>
      <c r="B16" s="9" t="s">
        <v>169</v>
      </c>
      <c r="C16" s="10" t="s">
        <v>170</v>
      </c>
      <c r="D16" s="9" t="s">
        <v>63</v>
      </c>
      <c r="E16" s="11">
        <v>50</v>
      </c>
      <c r="F16" s="12">
        <v>0</v>
      </c>
      <c r="G16" s="12">
        <f t="shared" ref="G16:G22" si="0">E16*F16</f>
        <v>0</v>
      </c>
      <c r="H16" s="4" t="s">
        <v>171</v>
      </c>
      <c r="I16" s="4"/>
      <c r="J16" s="4" t="s">
        <v>163</v>
      </c>
      <c r="K16" s="4" t="s">
        <v>13</v>
      </c>
      <c r="L16" s="4" t="s">
        <v>71</v>
      </c>
      <c r="M16" s="4"/>
      <c r="N16" s="4"/>
      <c r="O16" s="4"/>
      <c r="P16" s="4"/>
      <c r="Q16" s="4"/>
      <c r="R16" s="4"/>
      <c r="S16" s="13">
        <v>15</v>
      </c>
      <c r="T16" s="4" t="s">
        <v>68</v>
      </c>
    </row>
    <row r="17" spans="1:20" x14ac:dyDescent="0.2">
      <c r="A17">
        <v>4</v>
      </c>
      <c r="B17" s="9" t="s">
        <v>172</v>
      </c>
      <c r="C17" s="10" t="s">
        <v>173</v>
      </c>
      <c r="D17" s="9" t="s">
        <v>174</v>
      </c>
      <c r="E17" s="11">
        <v>31</v>
      </c>
      <c r="F17" s="12">
        <v>0</v>
      </c>
      <c r="G17" s="12">
        <f t="shared" si="0"/>
        <v>0</v>
      </c>
      <c r="H17" s="4" t="s">
        <v>171</v>
      </c>
      <c r="I17" s="4"/>
      <c r="J17" s="4" t="s">
        <v>163</v>
      </c>
      <c r="K17" s="4" t="s">
        <v>13</v>
      </c>
      <c r="L17" s="4" t="s">
        <v>71</v>
      </c>
      <c r="M17" s="4"/>
      <c r="N17" s="4"/>
      <c r="O17" s="4"/>
      <c r="P17" s="4"/>
      <c r="Q17" s="4"/>
      <c r="R17" s="4"/>
      <c r="S17" s="13">
        <v>15</v>
      </c>
      <c r="T17" s="4" t="s">
        <v>68</v>
      </c>
    </row>
    <row r="18" spans="1:20" x14ac:dyDescent="0.2">
      <c r="A18">
        <v>5</v>
      </c>
      <c r="B18" s="9" t="s">
        <v>175</v>
      </c>
      <c r="C18" s="10" t="s">
        <v>176</v>
      </c>
      <c r="D18" s="9" t="s">
        <v>174</v>
      </c>
      <c r="E18" s="11">
        <v>40</v>
      </c>
      <c r="F18" s="12">
        <v>0</v>
      </c>
      <c r="G18" s="12">
        <f t="shared" si="0"/>
        <v>0</v>
      </c>
      <c r="H18" s="4" t="s">
        <v>171</v>
      </c>
      <c r="I18" s="4"/>
      <c r="J18" s="4" t="s">
        <v>163</v>
      </c>
      <c r="K18" s="4" t="s">
        <v>13</v>
      </c>
      <c r="L18" s="4" t="s">
        <v>71</v>
      </c>
      <c r="M18" s="4"/>
      <c r="N18" s="4"/>
      <c r="O18" s="4"/>
      <c r="P18" s="4"/>
      <c r="Q18" s="4"/>
      <c r="R18" s="4"/>
      <c r="S18" s="13">
        <v>15</v>
      </c>
      <c r="T18" s="4" t="s">
        <v>68</v>
      </c>
    </row>
    <row r="19" spans="1:20" x14ac:dyDescent="0.2">
      <c r="A19">
        <v>6</v>
      </c>
      <c r="B19" s="9" t="s">
        <v>177</v>
      </c>
      <c r="C19" s="10" t="s">
        <v>178</v>
      </c>
      <c r="D19" s="9" t="s">
        <v>63</v>
      </c>
      <c r="E19" s="11">
        <v>43.3</v>
      </c>
      <c r="F19" s="12">
        <v>0</v>
      </c>
      <c r="G19" s="12">
        <f t="shared" si="0"/>
        <v>0</v>
      </c>
      <c r="H19" s="4" t="s">
        <v>171</v>
      </c>
      <c r="I19" s="4"/>
      <c r="J19" s="4" t="s">
        <v>163</v>
      </c>
      <c r="K19" s="4" t="s">
        <v>13</v>
      </c>
      <c r="L19" s="4" t="s">
        <v>71</v>
      </c>
      <c r="M19" s="4"/>
      <c r="N19" s="4"/>
      <c r="O19" s="4"/>
      <c r="P19" s="4"/>
      <c r="Q19" s="4"/>
      <c r="R19" s="4"/>
      <c r="S19" s="13">
        <v>15</v>
      </c>
      <c r="T19" s="4" t="s">
        <v>68</v>
      </c>
    </row>
    <row r="20" spans="1:20" x14ac:dyDescent="0.2">
      <c r="A20">
        <v>7</v>
      </c>
      <c r="B20" s="9" t="s">
        <v>179</v>
      </c>
      <c r="C20" s="10" t="s">
        <v>180</v>
      </c>
      <c r="D20" s="9" t="s">
        <v>174</v>
      </c>
      <c r="E20" s="11">
        <v>31</v>
      </c>
      <c r="F20" s="12">
        <v>0</v>
      </c>
      <c r="G20" s="12">
        <f t="shared" si="0"/>
        <v>0</v>
      </c>
      <c r="H20" s="4" t="s">
        <v>171</v>
      </c>
      <c r="I20" s="4"/>
      <c r="J20" s="4" t="s">
        <v>163</v>
      </c>
      <c r="K20" s="4" t="s">
        <v>13</v>
      </c>
      <c r="L20" s="4" t="s">
        <v>71</v>
      </c>
      <c r="M20" s="4"/>
      <c r="N20" s="4"/>
      <c r="O20" s="4"/>
      <c r="P20" s="4"/>
      <c r="Q20" s="4"/>
      <c r="R20" s="4"/>
      <c r="S20" s="13">
        <v>15</v>
      </c>
      <c r="T20" s="4" t="s">
        <v>68</v>
      </c>
    </row>
    <row r="21" spans="1:20" x14ac:dyDescent="0.2">
      <c r="A21">
        <v>8</v>
      </c>
      <c r="B21" s="9" t="s">
        <v>181</v>
      </c>
      <c r="C21" s="10" t="s">
        <v>182</v>
      </c>
      <c r="D21" s="9" t="s">
        <v>63</v>
      </c>
      <c r="E21" s="11">
        <v>43.3</v>
      </c>
      <c r="F21" s="12">
        <v>0</v>
      </c>
      <c r="G21" s="12">
        <f t="shared" si="0"/>
        <v>0</v>
      </c>
      <c r="H21" s="4" t="s">
        <v>171</v>
      </c>
      <c r="I21" s="4"/>
      <c r="J21" s="4" t="s">
        <v>163</v>
      </c>
      <c r="K21" s="4" t="s">
        <v>13</v>
      </c>
      <c r="L21" s="4" t="s">
        <v>71</v>
      </c>
      <c r="M21" s="4"/>
      <c r="N21" s="4"/>
      <c r="O21" s="4"/>
      <c r="P21" s="4"/>
      <c r="Q21" s="4"/>
      <c r="R21" s="4"/>
      <c r="S21" s="13">
        <v>15</v>
      </c>
      <c r="T21" s="4" t="s">
        <v>68</v>
      </c>
    </row>
    <row r="22" spans="1:20" x14ac:dyDescent="0.2">
      <c r="A22">
        <v>9</v>
      </c>
      <c r="B22" s="9" t="s">
        <v>183</v>
      </c>
      <c r="C22" s="10" t="s">
        <v>184</v>
      </c>
      <c r="D22" s="9" t="s">
        <v>63</v>
      </c>
      <c r="E22" s="11">
        <v>0</v>
      </c>
      <c r="F22" s="12">
        <v>0</v>
      </c>
      <c r="G22" s="12">
        <f t="shared" si="0"/>
        <v>0</v>
      </c>
      <c r="H22" s="4" t="s">
        <v>171</v>
      </c>
      <c r="I22" s="4"/>
      <c r="J22" s="4" t="s">
        <v>163</v>
      </c>
      <c r="K22" s="4" t="s">
        <v>13</v>
      </c>
      <c r="L22" s="4" t="s">
        <v>71</v>
      </c>
      <c r="M22" s="4"/>
      <c r="N22" s="4"/>
      <c r="O22" s="4"/>
      <c r="P22" s="4"/>
      <c r="Q22" s="4"/>
      <c r="R22" s="4"/>
      <c r="S22" s="13">
        <v>15</v>
      </c>
      <c r="T22" s="4" t="s">
        <v>68</v>
      </c>
    </row>
    <row r="23" spans="1:20" ht="18.75" customHeight="1" x14ac:dyDescent="0.2">
      <c r="A23" s="14" t="s">
        <v>18</v>
      </c>
      <c r="B23" s="8" t="s">
        <v>185</v>
      </c>
      <c r="C23" s="8"/>
      <c r="D23" s="8"/>
      <c r="E23" s="8"/>
      <c r="F23" s="8"/>
      <c r="G23" s="15">
        <f>SUMIF($H:$H,$I23,G:G)</f>
        <v>0</v>
      </c>
      <c r="H23" s="4" t="s">
        <v>18</v>
      </c>
      <c r="I23" s="4" t="s">
        <v>171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ht="12.75" customHeight="1" x14ac:dyDescent="0.2"/>
    <row r="25" spans="1:20" ht="18.75" customHeight="1" x14ac:dyDescent="0.2">
      <c r="A25" s="8"/>
      <c r="B25" s="8" t="s">
        <v>186</v>
      </c>
      <c r="C25" s="8"/>
      <c r="D25" s="8"/>
      <c r="E25" s="8"/>
      <c r="F25" s="8"/>
      <c r="G25" s="8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x14ac:dyDescent="0.2">
      <c r="A26">
        <v>10</v>
      </c>
      <c r="B26" s="9" t="s">
        <v>187</v>
      </c>
      <c r="C26" s="10" t="s">
        <v>188</v>
      </c>
      <c r="D26" s="9" t="s">
        <v>63</v>
      </c>
      <c r="E26" s="11">
        <v>43.3</v>
      </c>
      <c r="F26" s="12">
        <v>0</v>
      </c>
      <c r="G26" s="12">
        <f>E26*F26</f>
        <v>0</v>
      </c>
      <c r="H26" s="4" t="s">
        <v>189</v>
      </c>
      <c r="I26" s="4"/>
      <c r="J26" s="4" t="s">
        <v>163</v>
      </c>
      <c r="K26" s="4" t="s">
        <v>190</v>
      </c>
      <c r="L26" s="4" t="s">
        <v>191</v>
      </c>
      <c r="M26" s="4"/>
      <c r="N26" s="4"/>
      <c r="O26" s="4"/>
      <c r="P26" s="4"/>
      <c r="Q26" s="4"/>
      <c r="R26" s="4"/>
      <c r="S26" s="13">
        <v>15</v>
      </c>
      <c r="T26" s="4" t="s">
        <v>68</v>
      </c>
    </row>
    <row r="27" spans="1:20" x14ac:dyDescent="0.2">
      <c r="A27">
        <v>11</v>
      </c>
      <c r="B27" s="9" t="s">
        <v>192</v>
      </c>
      <c r="C27" s="10" t="s">
        <v>193</v>
      </c>
      <c r="D27" s="9" t="s">
        <v>63</v>
      </c>
      <c r="E27" s="11">
        <v>76</v>
      </c>
      <c r="F27" s="12">
        <v>0</v>
      </c>
      <c r="G27" s="12">
        <f>E27*F27</f>
        <v>0</v>
      </c>
      <c r="H27" s="4" t="s">
        <v>189</v>
      </c>
      <c r="I27" s="4"/>
      <c r="J27" s="4" t="s">
        <v>163</v>
      </c>
      <c r="K27" s="4" t="s">
        <v>190</v>
      </c>
      <c r="L27" s="4" t="s">
        <v>191</v>
      </c>
      <c r="M27" s="4"/>
      <c r="N27" s="4"/>
      <c r="O27" s="4"/>
      <c r="P27" s="4"/>
      <c r="Q27" s="4"/>
      <c r="R27" s="4"/>
      <c r="S27" s="13">
        <v>15</v>
      </c>
      <c r="T27" s="4" t="s">
        <v>68</v>
      </c>
    </row>
    <row r="28" spans="1:20" x14ac:dyDescent="0.2">
      <c r="A28">
        <v>12</v>
      </c>
      <c r="B28" s="9" t="s">
        <v>194</v>
      </c>
      <c r="C28" s="10" t="s">
        <v>195</v>
      </c>
      <c r="D28" s="9" t="s">
        <v>63</v>
      </c>
      <c r="E28" s="11">
        <v>125.3</v>
      </c>
      <c r="F28" s="12">
        <v>0</v>
      </c>
      <c r="G28" s="12">
        <f>E28*F28</f>
        <v>0</v>
      </c>
      <c r="H28" s="4" t="s">
        <v>189</v>
      </c>
      <c r="I28" s="4"/>
      <c r="J28" s="4" t="s">
        <v>163</v>
      </c>
      <c r="K28" s="4" t="s">
        <v>13</v>
      </c>
      <c r="L28" s="4" t="s">
        <v>71</v>
      </c>
      <c r="M28" s="4"/>
      <c r="N28" s="4"/>
      <c r="O28" s="4"/>
      <c r="P28" s="4"/>
      <c r="Q28" s="4"/>
      <c r="R28" s="4"/>
      <c r="S28" s="13">
        <v>15</v>
      </c>
      <c r="T28" s="4" t="s">
        <v>68</v>
      </c>
    </row>
    <row r="29" spans="1:20" ht="18.75" customHeight="1" x14ac:dyDescent="0.2">
      <c r="A29" s="14" t="s">
        <v>18</v>
      </c>
      <c r="B29" s="8" t="s">
        <v>196</v>
      </c>
      <c r="C29" s="8"/>
      <c r="D29" s="8"/>
      <c r="E29" s="8"/>
      <c r="F29" s="8"/>
      <c r="G29" s="15">
        <f>SUMIF($H:$H,$I29,G:G)</f>
        <v>0</v>
      </c>
      <c r="H29" s="4" t="s">
        <v>18</v>
      </c>
      <c r="I29" s="4" t="s">
        <v>189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 ht="12.75" customHeight="1" thickBot="1" x14ac:dyDescent="0.25"/>
    <row r="31" spans="1:20" ht="18.75" customHeight="1" x14ac:dyDescent="0.2">
      <c r="A31" s="16" t="s">
        <v>18</v>
      </c>
      <c r="B31" s="17"/>
      <c r="C31" s="17"/>
      <c r="D31" s="17"/>
      <c r="E31" s="17"/>
      <c r="F31" s="17"/>
      <c r="G31" s="18">
        <f>SUMIF($H:$H,"S",G:G)</f>
        <v>0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4" spans="1:5" ht="18.75" customHeight="1" thickBot="1" x14ac:dyDescent="0.25">
      <c r="A34" s="56" t="s">
        <v>144</v>
      </c>
      <c r="B34" s="56"/>
      <c r="C34" s="56"/>
      <c r="D34" s="56"/>
      <c r="E34" s="56"/>
    </row>
    <row r="35" spans="1:5" x14ac:dyDescent="0.2">
      <c r="B35" s="9" t="s">
        <v>197</v>
      </c>
      <c r="C35" s="57" t="s">
        <v>198</v>
      </c>
      <c r="D35" s="57"/>
      <c r="E35" s="12">
        <f>$G$13</f>
        <v>0</v>
      </c>
    </row>
    <row r="36" spans="1:5" x14ac:dyDescent="0.2">
      <c r="B36" s="9" t="s">
        <v>199</v>
      </c>
      <c r="C36" s="55" t="s">
        <v>200</v>
      </c>
      <c r="D36" s="55"/>
      <c r="E36" s="12">
        <f>$G$23</f>
        <v>0</v>
      </c>
    </row>
    <row r="37" spans="1:5" ht="13.5" thickBot="1" x14ac:dyDescent="0.25">
      <c r="B37" s="9" t="s">
        <v>201</v>
      </c>
      <c r="C37" s="55" t="s">
        <v>202</v>
      </c>
      <c r="D37" s="55"/>
      <c r="E37" s="12">
        <f>$G$29</f>
        <v>0</v>
      </c>
    </row>
    <row r="38" spans="1:5" ht="18.75" customHeight="1" x14ac:dyDescent="0.2">
      <c r="A38" s="16" t="s">
        <v>18</v>
      </c>
      <c r="B38" s="17"/>
      <c r="C38" s="17"/>
      <c r="D38" s="17"/>
      <c r="E38" s="18">
        <f>SUM($E$35:$E$37)</f>
        <v>0</v>
      </c>
    </row>
  </sheetData>
  <mergeCells count="16">
    <mergeCell ref="H7:T7"/>
    <mergeCell ref="A34:E34"/>
    <mergeCell ref="C35:D35"/>
    <mergeCell ref="C36:D36"/>
    <mergeCell ref="C37:D37"/>
    <mergeCell ref="F7:G7"/>
    <mergeCell ref="A7:A8"/>
    <mergeCell ref="B7:B8"/>
    <mergeCell ref="C7:C8"/>
    <mergeCell ref="D7:D8"/>
    <mergeCell ref="E7:E8"/>
    <mergeCell ref="A1:G1"/>
    <mergeCell ref="C2:G2"/>
    <mergeCell ref="C3:G3"/>
    <mergeCell ref="C4:G4"/>
    <mergeCell ref="C5:G5"/>
  </mergeCells>
  <pageMargins left="0.78740157480314965" right="0.59055118110236227" top="0.98425196850393704" bottom="0.98425196850393704" header="0.51181102362204722" footer="0.51181102362204722"/>
  <pageSetup paperSize="9" scale="82" orientation="landscape" horizontalDpi="1200" verticalDpi="1200" r:id="rId1"/>
  <headerFooter>
    <oddHeader>&amp;Rpříloha č. 3 -  specifikace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0"/>
  <sheetViews>
    <sheetView tabSelected="1" view="pageBreakPreview" zoomScaleNormal="100" zoomScaleSheetLayoutView="100" workbookViewId="0">
      <selection activeCell="F13" sqref="F13"/>
    </sheetView>
  </sheetViews>
  <sheetFormatPr defaultRowHeight="12.75" x14ac:dyDescent="0.2"/>
  <cols>
    <col min="1" max="1" width="5.7109375" customWidth="1"/>
    <col min="2" max="2" width="14.7109375" customWidth="1"/>
    <col min="3" max="3" width="80.7109375" customWidth="1"/>
    <col min="4" max="4" width="8.5703125" customWidth="1"/>
    <col min="5" max="7" width="17.140625" customWidth="1"/>
    <col min="8" max="20" width="0" hidden="1" customWidth="1"/>
  </cols>
  <sheetData>
    <row r="1" spans="1:20" ht="18.75" customHeight="1" x14ac:dyDescent="0.2">
      <c r="A1" s="21" t="s">
        <v>31</v>
      </c>
      <c r="B1" s="21"/>
      <c r="C1" s="21"/>
      <c r="D1" s="21"/>
      <c r="E1" s="21"/>
      <c r="F1" s="21"/>
      <c r="G1" s="21"/>
      <c r="H1" s="4" t="s">
        <v>32</v>
      </c>
      <c r="I1" s="5">
        <f>SUMIF($T:$T,"sp",$G:$G)</f>
        <v>0</v>
      </c>
      <c r="J1" s="5">
        <f>SUMIF($T:$T,"spec",$G:$G)</f>
        <v>0</v>
      </c>
      <c r="K1" s="5">
        <f>SUMIF($T:$T,"str",$G:$G)</f>
        <v>0</v>
      </c>
      <c r="L1" s="5">
        <f>SUMIF($T:$T,"hzs",$G:$G)</f>
        <v>0</v>
      </c>
      <c r="M1" s="5">
        <f>SUMIF($T:$T,"ost",$G:$G)</f>
        <v>0</v>
      </c>
      <c r="N1" s="4" t="s">
        <v>33</v>
      </c>
      <c r="O1" s="5">
        <f>SUMIF($S:$S,15,$G:$G)</f>
        <v>0</v>
      </c>
      <c r="P1" s="5">
        <f>SUMIF($S:$S,-1,$G:$G)</f>
        <v>0</v>
      </c>
      <c r="Q1" s="5">
        <f>SUMIF($S:$S,-1,$G:$G)</f>
        <v>0</v>
      </c>
      <c r="R1" s="5">
        <f>SUMIF($S:$S,-1,$G:$G)</f>
        <v>0</v>
      </c>
    </row>
    <row r="2" spans="1:20" ht="12.75" customHeight="1" x14ac:dyDescent="0.2">
      <c r="B2" s="1" t="s">
        <v>34</v>
      </c>
      <c r="C2" s="26"/>
      <c r="D2" s="27"/>
      <c r="E2" s="27"/>
      <c r="F2" s="27"/>
      <c r="G2" s="27"/>
    </row>
    <row r="3" spans="1:20" ht="12.75" customHeight="1" x14ac:dyDescent="0.2">
      <c r="B3" s="1" t="s">
        <v>35</v>
      </c>
      <c r="C3" s="19" t="s">
        <v>2</v>
      </c>
      <c r="D3" s="20"/>
      <c r="E3" s="20"/>
      <c r="F3" s="20"/>
      <c r="G3" s="20"/>
    </row>
    <row r="4" spans="1:20" ht="12.75" customHeight="1" x14ac:dyDescent="0.2">
      <c r="B4" s="1" t="s">
        <v>36</v>
      </c>
      <c r="C4" s="19" t="s">
        <v>6</v>
      </c>
      <c r="D4" s="20"/>
      <c r="E4" s="20"/>
      <c r="F4" s="20"/>
      <c r="G4" s="20"/>
      <c r="H4" s="4"/>
      <c r="I4" s="5">
        <f>I$1</f>
        <v>0</v>
      </c>
      <c r="J4" s="5">
        <f>J$1</f>
        <v>0</v>
      </c>
      <c r="K4" s="5">
        <f>K$1</f>
        <v>0</v>
      </c>
      <c r="L4" s="5">
        <f>L$1</f>
        <v>0</v>
      </c>
      <c r="M4" s="5">
        <f>M$1</f>
        <v>0</v>
      </c>
      <c r="N4" s="4"/>
      <c r="O4" s="5">
        <f>O$1</f>
        <v>0</v>
      </c>
      <c r="P4" s="5">
        <f>P$1</f>
        <v>0</v>
      </c>
      <c r="Q4" s="5">
        <f>Q$1</f>
        <v>0</v>
      </c>
      <c r="R4" s="5">
        <f>R$1</f>
        <v>0</v>
      </c>
    </row>
    <row r="5" spans="1:20" ht="12.75" customHeight="1" x14ac:dyDescent="0.2">
      <c r="B5" s="1" t="s">
        <v>37</v>
      </c>
      <c r="C5" s="19" t="s">
        <v>17</v>
      </c>
      <c r="D5" s="20"/>
      <c r="E5" s="20"/>
      <c r="F5" s="20"/>
      <c r="G5" s="20"/>
    </row>
    <row r="7" spans="1:20" ht="11.25" customHeight="1" thickBot="1" x14ac:dyDescent="0.25">
      <c r="A7" s="53" t="s">
        <v>38</v>
      </c>
      <c r="B7" s="53" t="s">
        <v>39</v>
      </c>
      <c r="C7" s="53" t="s">
        <v>40</v>
      </c>
      <c r="D7" s="53" t="s">
        <v>41</v>
      </c>
      <c r="E7" s="53" t="s">
        <v>42</v>
      </c>
      <c r="F7" s="54" t="s">
        <v>43</v>
      </c>
      <c r="G7" s="54"/>
      <c r="H7" s="52" t="s">
        <v>44</v>
      </c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</row>
    <row r="8" spans="1:20" ht="11.25" customHeight="1" thickBot="1" x14ac:dyDescent="0.25">
      <c r="A8" s="53"/>
      <c r="B8" s="53"/>
      <c r="C8" s="53"/>
      <c r="D8" s="53"/>
      <c r="E8" s="53"/>
      <c r="F8" s="6" t="s">
        <v>45</v>
      </c>
      <c r="G8" s="6" t="s">
        <v>46</v>
      </c>
      <c r="H8" s="7" t="s">
        <v>47</v>
      </c>
      <c r="I8" s="7" t="s">
        <v>48</v>
      </c>
      <c r="J8" s="7" t="s">
        <v>49</v>
      </c>
      <c r="K8" s="7" t="s">
        <v>50</v>
      </c>
      <c r="L8" s="7" t="s">
        <v>51</v>
      </c>
      <c r="M8" s="7" t="s">
        <v>52</v>
      </c>
      <c r="N8" s="7" t="s">
        <v>53</v>
      </c>
      <c r="O8" s="7" t="s">
        <v>54</v>
      </c>
      <c r="P8" s="7" t="s">
        <v>55</v>
      </c>
      <c r="Q8" s="7" t="s">
        <v>56</v>
      </c>
      <c r="R8" s="7" t="s">
        <v>57</v>
      </c>
      <c r="S8" s="7" t="s">
        <v>58</v>
      </c>
      <c r="T8" s="7" t="s">
        <v>59</v>
      </c>
    </row>
    <row r="9" spans="1:20" ht="12.75" customHeight="1" x14ac:dyDescent="0.2"/>
    <row r="10" spans="1:20" ht="18.75" customHeight="1" x14ac:dyDescent="0.2">
      <c r="A10" s="8"/>
      <c r="B10" s="8" t="s">
        <v>203</v>
      </c>
      <c r="C10" s="8"/>
      <c r="D10" s="8"/>
      <c r="E10" s="8"/>
      <c r="F10" s="8"/>
      <c r="G10" s="8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25.5" x14ac:dyDescent="0.2">
      <c r="A11">
        <v>1</v>
      </c>
      <c r="B11" s="9" t="s">
        <v>204</v>
      </c>
      <c r="C11" s="10" t="s">
        <v>205</v>
      </c>
      <c r="D11" s="9" t="s">
        <v>126</v>
      </c>
      <c r="E11" s="11">
        <v>1</v>
      </c>
      <c r="F11" s="12">
        <v>0</v>
      </c>
      <c r="G11" s="12">
        <f>E11*F11</f>
        <v>0</v>
      </c>
      <c r="H11" s="4" t="s">
        <v>206</v>
      </c>
      <c r="I11" s="4"/>
      <c r="J11" s="4" t="s">
        <v>207</v>
      </c>
      <c r="K11" s="4" t="s">
        <v>13</v>
      </c>
      <c r="L11" s="4" t="s">
        <v>71</v>
      </c>
      <c r="M11" s="4"/>
      <c r="N11" s="4"/>
      <c r="O11" s="4"/>
      <c r="P11" s="4"/>
      <c r="Q11" s="4"/>
      <c r="R11" s="4"/>
      <c r="S11" s="13">
        <v>15</v>
      </c>
      <c r="T11" s="4" t="s">
        <v>68</v>
      </c>
    </row>
    <row r="12" spans="1:20" x14ac:dyDescent="0.2">
      <c r="A12">
        <v>2</v>
      </c>
      <c r="B12" s="9" t="s">
        <v>208</v>
      </c>
      <c r="C12" s="10" t="s">
        <v>209</v>
      </c>
      <c r="D12" s="9" t="s">
        <v>126</v>
      </c>
      <c r="E12" s="11">
        <v>1</v>
      </c>
      <c r="F12" s="12">
        <v>0</v>
      </c>
      <c r="G12" s="12">
        <f>E12*F12</f>
        <v>0</v>
      </c>
      <c r="H12" s="4" t="s">
        <v>206</v>
      </c>
      <c r="I12" s="4"/>
      <c r="J12" s="4" t="s">
        <v>207</v>
      </c>
      <c r="K12" s="4" t="s">
        <v>13</v>
      </c>
      <c r="L12" s="4" t="s">
        <v>71</v>
      </c>
      <c r="M12" s="4"/>
      <c r="N12" s="4"/>
      <c r="O12" s="4"/>
      <c r="P12" s="4"/>
      <c r="Q12" s="4"/>
      <c r="R12" s="4"/>
      <c r="S12" s="13">
        <v>15</v>
      </c>
      <c r="T12" s="4" t="s">
        <v>68</v>
      </c>
    </row>
    <row r="13" spans="1:20" ht="18.75" customHeight="1" x14ac:dyDescent="0.2">
      <c r="A13" s="14" t="s">
        <v>18</v>
      </c>
      <c r="B13" s="8" t="s">
        <v>210</v>
      </c>
      <c r="C13" s="8"/>
      <c r="D13" s="8"/>
      <c r="E13" s="8"/>
      <c r="F13" s="8"/>
      <c r="G13" s="15">
        <f>SUMIF($H:$H,$I13,G:G)</f>
        <v>0</v>
      </c>
      <c r="H13" s="4" t="s">
        <v>18</v>
      </c>
      <c r="I13" s="4" t="s">
        <v>206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2.75" customHeight="1" thickBot="1" x14ac:dyDescent="0.25"/>
    <row r="15" spans="1:20" ht="18.75" customHeight="1" x14ac:dyDescent="0.2">
      <c r="A15" s="16" t="s">
        <v>18</v>
      </c>
      <c r="B15" s="17"/>
      <c r="C15" s="17"/>
      <c r="D15" s="17"/>
      <c r="E15" s="17"/>
      <c r="F15" s="17"/>
      <c r="G15" s="18">
        <f>SUMIF($H:$H,"S",G:G)</f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8" spans="1:5" ht="18.75" customHeight="1" thickBot="1" x14ac:dyDescent="0.25">
      <c r="A18" s="56" t="s">
        <v>144</v>
      </c>
      <c r="B18" s="56"/>
      <c r="C18" s="56"/>
      <c r="D18" s="56"/>
      <c r="E18" s="56"/>
    </row>
    <row r="19" spans="1:5" ht="13.5" thickBot="1" x14ac:dyDescent="0.25">
      <c r="B19" s="9" t="s">
        <v>211</v>
      </c>
      <c r="C19" s="57" t="s">
        <v>212</v>
      </c>
      <c r="D19" s="57"/>
      <c r="E19" s="12">
        <f>$G$13</f>
        <v>0</v>
      </c>
    </row>
    <row r="20" spans="1:5" ht="18.75" customHeight="1" x14ac:dyDescent="0.2">
      <c r="A20" s="16" t="s">
        <v>18</v>
      </c>
      <c r="B20" s="17"/>
      <c r="C20" s="17"/>
      <c r="D20" s="17"/>
      <c r="E20" s="18">
        <f>SUM($E$19:$E$19)</f>
        <v>0</v>
      </c>
    </row>
  </sheetData>
  <mergeCells count="14">
    <mergeCell ref="A18:E18"/>
    <mergeCell ref="C19:D19"/>
    <mergeCell ref="F7:G7"/>
    <mergeCell ref="H7:T7"/>
    <mergeCell ref="A1:G1"/>
    <mergeCell ref="C2:G2"/>
    <mergeCell ref="C3:G3"/>
    <mergeCell ref="C4:G4"/>
    <mergeCell ref="C5:G5"/>
    <mergeCell ref="A7:A8"/>
    <mergeCell ref="B7:B8"/>
    <mergeCell ref="C7:C8"/>
    <mergeCell ref="D7:D8"/>
    <mergeCell ref="E7:E8"/>
  </mergeCells>
  <pageMargins left="0.78740157480314965" right="0.59055118110236227" top="0.98425196850393704" bottom="0.98425196850393704" header="0.51181102362204722" footer="0.51181102362204722"/>
  <pageSetup paperSize="9" scale="82" orientation="landscape" horizontalDpi="1200" verticalDpi="1200" r:id="rId1"/>
  <headerFooter>
    <oddHeader>&amp;Rpříloha č. 3 - specifikace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1_23</vt:lpstr>
      <vt:lpstr>1_23-HSV</vt:lpstr>
      <vt:lpstr>1_23-PSV</vt:lpstr>
      <vt:lpstr>1_23-Mon</vt:lpstr>
      <vt:lpstr>'1_23'!Oblast_tisku</vt:lpstr>
      <vt:lpstr>'1_23-HSV'!Oblast_tisku</vt:lpstr>
      <vt:lpstr>'1_23-Mon'!Oblast_tisku</vt:lpstr>
      <vt:lpstr>'1_23-PSV'!Oblast_tisku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</dc:creator>
  <cp:lastModifiedBy>Renata Nedvědová</cp:lastModifiedBy>
  <cp:lastPrinted>2023-04-11T12:55:41Z</cp:lastPrinted>
  <dcterms:created xsi:type="dcterms:W3CDTF">2023-03-24T20:14:02Z</dcterms:created>
  <dcterms:modified xsi:type="dcterms:W3CDTF">2023-04-11T12:56:09Z</dcterms:modified>
</cp:coreProperties>
</file>