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'rozpočet'!$A$3:$F$28</definedName>
  </definedNames>
  <calcPr fullCalcOnLoad="1"/>
</workbook>
</file>

<file path=xl/sharedStrings.xml><?xml version="1.0" encoding="utf-8"?>
<sst xmlns="http://schemas.openxmlformats.org/spreadsheetml/2006/main" count="166" uniqueCount="114">
  <si>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</si>
  <si>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</si>
  <si>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</si>
  <si>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</si>
  <si>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</si>
  <si>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</si>
  <si>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</si>
  <si>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</si>
  <si>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</si>
  <si>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</si>
  <si>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</si>
  <si>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</si>
  <si>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</si>
  <si>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</si>
  <si>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</si>
  <si>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</si>
  <si>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</si>
  <si>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</si>
  <si>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</si>
  <si>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</si>
  <si>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</si>
  <si>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</si>
  <si>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</si>
  <si>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</si>
  <si>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</si>
  <si>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</si>
  <si>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</si>
  <si>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</si>
  <si>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</si>
  <si>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</si>
  <si>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</si>
  <si>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</si>
  <si>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</si>
  <si>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</si>
  <si>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</si>
  <si>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</si>
  <si>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</si>
  <si>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</si>
  <si>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</si>
  <si>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</si>
  <si>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</si>
  <si>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</si>
  <si>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</si>
  <si>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</si>
  <si>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</si>
  <si>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</si>
  <si>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</si>
  <si>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</si>
  <si>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</si>
  <si>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</si>
  <si>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</si>
  <si>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</si>
  <si>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</si>
  <si>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</si>
  <si>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</si>
  <si>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</si>
  <si>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</si>
  <si>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</si>
  <si>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</si>
  <si>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</si>
  <si>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</si>
  <si>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</si>
  <si>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</si>
  <si>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</si>
  <si>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</si>
  <si>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Datum, razítko a podpis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</si>
  <si>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</si>
  <si>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</si>
  <si>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</si>
  <si>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</si>
  <si>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</si>
  <si>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</si>
  <si>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</si>
  <si>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</si>
  <si>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</si>
  <si>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</si>
  <si>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</si>
  <si>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</si>
  <si>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</si>
  <si>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</si>
  <si>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</si>
  <si>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</si>
  <si>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</si>
  <si>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</si>
  <si>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</si>
  <si>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</si>
  <si>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574A04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</si>
  <si>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</si>
  <si>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</si>
  <si>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</si>
  <si>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</si>
  <si>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</si>
  <si>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</si>
  <si>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</si>
  <si>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</si>
  <si>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</si>
  <si>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</si>
  <si>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</si>
  <si>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</si>
  <si>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 xml:space="preserve">vyrovnávka ACo11+ , 11S   </t>
  </si>
  <si>
    <t>OTSKP</t>
  </si>
  <si>
    <t>staničení</t>
  </si>
  <si>
    <t>37,067 - 38,492 km</t>
  </si>
  <si>
    <t>Stavba:    II/115 Běštín</t>
  </si>
  <si>
    <t>II/115 Běštín</t>
  </si>
  <si>
    <t>Běštín u Hostomic</t>
  </si>
  <si>
    <t>Oprava povrchu komunikace</t>
  </si>
  <si>
    <t>Objdnatel</t>
  </si>
  <si>
    <t>Ing. Aleš Čermák, Ph.D., MBA ředitel KSUS SK</t>
  </si>
  <si>
    <t>00066001</t>
  </si>
  <si>
    <t>stavební sezona 2023</t>
  </si>
  <si>
    <t>Blanka Přibylová</t>
  </si>
  <si>
    <t>žlutě zvýrazněná pole vyplní uchazeč</t>
  </si>
  <si>
    <t>VDZ V2 - 12,5 cm , barvou,  základní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</si>
</sst>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6" xfId="0" applyBorder="1" applyAlignment="1" applyProtection="1">
      <alignment horizontal="center" vertical="top"/>
      <protection/>
    </xf>
    <xf numFmtId="3" fontId="0" fillId="0" borderId="26" xfId="0" applyNumberForma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1" xfId="0" applyNumberFormat="1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horizontal="right" vertical="center"/>
      <protection/>
    </xf>
    <xf numFmtId="4" fontId="9" fillId="0" borderId="32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vertical="center"/>
      <protection/>
    </xf>
    <xf numFmtId="4" fontId="20" fillId="0" borderId="28" xfId="0" applyNumberFormat="1" applyFont="1" applyBorder="1" applyAlignment="1" applyProtection="1">
      <alignment vertical="top"/>
      <protection/>
    </xf>
    <xf numFmtId="4" fontId="9" fillId="35" borderId="13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center"/>
      <protection/>
    </xf>
    <xf numFmtId="39" fontId="9" fillId="35" borderId="15" xfId="0" applyNumberFormat="1" applyFont="1" applyFill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0" fontId="41" fillId="35" borderId="0" xfId="0" applyFont="1" applyFill="1" applyAlignment="1">
      <alignment horizontal="center" vertical="top" wrapText="1"/>
    </xf>
    <xf numFmtId="4" fontId="9" fillId="35" borderId="13" xfId="0" applyNumberFormat="1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/>
      <protection/>
    </xf>
    <xf numFmtId="4" fontId="9" fillId="35" borderId="19" xfId="0" applyNumberFormat="1" applyFont="1" applyFill="1" applyBorder="1" applyAlignment="1" applyProtection="1">
      <alignment horizontal="right" vertical="center"/>
      <protection/>
    </xf>
    <xf numFmtId="49" fontId="22" fillId="0" borderId="37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38" xfId="0" applyFont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49" fontId="22" fillId="36" borderId="39" xfId="0" applyNumberFormat="1" applyFont="1" applyFill="1" applyBorder="1" applyAlignment="1" applyProtection="1">
      <alignment horizontal="center" vertical="center"/>
      <protection/>
    </xf>
    <xf numFmtId="0" fontId="22" fillId="36" borderId="26" xfId="0" applyFont="1" applyFill="1" applyBorder="1" applyAlignment="1" applyProtection="1">
      <alignment horizontal="center" vertical="center"/>
      <protection/>
    </xf>
    <xf numFmtId="0" fontId="22" fillId="36" borderId="40" xfId="0" applyFont="1" applyFill="1" applyBorder="1" applyAlignment="1" applyProtection="1">
      <alignment horizontal="center" vertical="center"/>
      <protection/>
    </xf>
    <xf numFmtId="0" fontId="22" fillId="36" borderId="41" xfId="0" applyFont="1" applyFill="1" applyBorder="1" applyAlignment="1" applyProtection="1">
      <alignment horizontal="center" vertical="center"/>
      <protection/>
    </xf>
    <xf numFmtId="49" fontId="22" fillId="0" borderId="37" xfId="0" applyNumberFormat="1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38" xfId="0" applyFont="1" applyBorder="1" applyAlignment="1" applyProtection="1">
      <alignment horizontal="left" vertical="center" wrapText="1"/>
      <protection/>
    </xf>
    <xf numFmtId="49" fontId="23" fillId="0" borderId="37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49" fontId="22" fillId="0" borderId="42" xfId="0" applyNumberFormat="1" applyFont="1" applyBorder="1" applyAlignment="1" applyProtection="1">
      <alignment horizontal="left" vertical="center"/>
      <protection/>
    </xf>
    <xf numFmtId="0" fontId="22" fillId="0" borderId="43" xfId="0" applyFont="1" applyBorder="1" applyAlignment="1" applyProtection="1">
      <alignment horizontal="left" vertical="center"/>
      <protection/>
    </xf>
    <xf numFmtId="0" fontId="22" fillId="0" borderId="44" xfId="0" applyFont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22" fillId="0" borderId="45" xfId="0" applyFont="1" applyBorder="1" applyAlignment="1" applyProtection="1">
      <alignment horizontal="left" vertical="center"/>
      <protection/>
    </xf>
    <xf numFmtId="49" fontId="9" fillId="0" borderId="46" xfId="0" applyNumberFormat="1" applyFont="1" applyBorder="1" applyAlignment="1" applyProtection="1">
      <alignment/>
      <protection/>
    </xf>
    <xf numFmtId="49" fontId="9" fillId="0" borderId="26" xfId="0" applyNumberFormat="1" applyFont="1" applyBorder="1" applyAlignment="1" applyProtection="1">
      <alignment/>
      <protection/>
    </xf>
    <xf numFmtId="49" fontId="9" fillId="0" borderId="40" xfId="0" applyNumberFormat="1" applyFont="1" applyBorder="1" applyAlignment="1" applyProtection="1">
      <alignment/>
      <protection/>
    </xf>
    <xf numFmtId="49" fontId="9" fillId="0" borderId="24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9" fillId="0" borderId="38" xfId="0" applyNumberFormat="1" applyFont="1" applyBorder="1" applyAlignment="1" applyProtection="1">
      <alignment/>
      <protection/>
    </xf>
    <xf numFmtId="49" fontId="9" fillId="0" borderId="47" xfId="0" applyNumberFormat="1" applyFont="1" applyBorder="1" applyAlignment="1" applyProtection="1">
      <alignment/>
      <protection/>
    </xf>
    <xf numFmtId="49" fontId="9" fillId="0" borderId="43" xfId="0" applyNumberFormat="1" applyFont="1" applyBorder="1" applyAlignment="1" applyProtection="1">
      <alignment/>
      <protection/>
    </xf>
    <xf numFmtId="49" fontId="9" fillId="0" borderId="44" xfId="0" applyNumberFormat="1" applyFont="1" applyBorder="1" applyAlignme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0" fontId="13" fillId="0" borderId="48" xfId="0" applyFont="1" applyBorder="1" applyAlignment="1" applyProtection="1">
      <alignment vertical="center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39" fontId="9" fillId="35" borderId="19" xfId="0" applyNumberFormat="1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3" fontId="19" fillId="0" borderId="26" xfId="0" applyNumberFormat="1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28</xdr:row>
      <xdr:rowOff>28575</xdr:rowOff>
    </xdr:from>
    <xdr:to>
      <xdr:col>2</xdr:col>
      <xdr:colOff>1343025</xdr:colOff>
      <xdr:row>30</xdr:row>
      <xdr:rowOff>66675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448300"/>
          <a:ext cx="2686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H36" sqref="H36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8.5" style="39" customWidth="1"/>
    <col min="6" max="6" width="26.33203125" style="39" customWidth="1"/>
    <col min="7" max="7" width="13.33203125" style="39" customWidth="1"/>
    <col min="8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5" customHeight="1" thickBot="1">
      <c r="A1" s="202" t="s">
        <v>18</v>
      </c>
      <c r="B1" s="203"/>
      <c r="C1" s="203"/>
      <c r="D1" s="203"/>
      <c r="E1" s="203"/>
      <c r="F1" s="203"/>
      <c r="G1" s="203"/>
      <c r="H1" s="203"/>
      <c r="I1" s="203"/>
    </row>
    <row r="2" spans="1:10" ht="12.75" customHeight="1">
      <c r="A2" s="204" t="s">
        <v>19</v>
      </c>
      <c r="B2" s="205"/>
      <c r="C2" s="206" t="s">
        <v>104</v>
      </c>
      <c r="D2" s="206"/>
      <c r="E2" s="208" t="s">
        <v>20</v>
      </c>
      <c r="F2" s="208" t="s">
        <v>21</v>
      </c>
      <c r="G2" s="205"/>
      <c r="H2" s="208" t="s">
        <v>22</v>
      </c>
      <c r="I2" s="209" t="s">
        <v>109</v>
      </c>
      <c r="J2" s="40"/>
    </row>
    <row r="3" spans="1:10" ht="12.75">
      <c r="A3" s="192"/>
      <c r="B3" s="191"/>
      <c r="C3" s="207"/>
      <c r="D3" s="207"/>
      <c r="E3" s="191"/>
      <c r="F3" s="191"/>
      <c r="G3" s="191"/>
      <c r="H3" s="191"/>
      <c r="I3" s="210"/>
      <c r="J3" s="40"/>
    </row>
    <row r="4" spans="1:10" ht="12.75">
      <c r="A4" s="190" t="s">
        <v>23</v>
      </c>
      <c r="B4" s="191"/>
      <c r="C4" s="193" t="s">
        <v>106</v>
      </c>
      <c r="D4" s="191"/>
      <c r="E4" s="193" t="s">
        <v>24</v>
      </c>
      <c r="F4" s="193"/>
      <c r="G4" s="191"/>
      <c r="H4" s="193" t="s">
        <v>22</v>
      </c>
      <c r="I4" s="197"/>
      <c r="J4" s="40"/>
    </row>
    <row r="5" spans="1:10" ht="12.75">
      <c r="A5" s="192"/>
      <c r="B5" s="191"/>
      <c r="C5" s="191"/>
      <c r="D5" s="191"/>
      <c r="E5" s="191"/>
      <c r="F5" s="191"/>
      <c r="G5" s="191"/>
      <c r="H5" s="191"/>
      <c r="I5" s="195"/>
      <c r="J5" s="40"/>
    </row>
    <row r="6" spans="1:10" ht="12.75" customHeight="1">
      <c r="A6" s="190" t="s">
        <v>25</v>
      </c>
      <c r="B6" s="191"/>
      <c r="C6" s="198" t="s">
        <v>105</v>
      </c>
      <c r="D6" s="199"/>
      <c r="E6" s="193" t="s">
        <v>26</v>
      </c>
      <c r="F6" s="193"/>
      <c r="G6" s="191"/>
      <c r="H6" s="193" t="s">
        <v>22</v>
      </c>
      <c r="I6" s="197"/>
      <c r="J6" s="40"/>
    </row>
    <row r="7" spans="1:10" ht="12.75">
      <c r="A7" s="192"/>
      <c r="B7" s="191"/>
      <c r="C7" s="200"/>
      <c r="D7" s="201"/>
      <c r="E7" s="191"/>
      <c r="F7" s="191"/>
      <c r="G7" s="191"/>
      <c r="H7" s="191"/>
      <c r="I7" s="195"/>
      <c r="J7" s="40"/>
    </row>
    <row r="8" spans="1:10" ht="12.75">
      <c r="A8" s="190" t="s">
        <v>27</v>
      </c>
      <c r="B8" s="191"/>
      <c r="C8" s="196" t="s">
        <v>110</v>
      </c>
      <c r="D8" s="191"/>
      <c r="E8" s="193" t="s">
        <v>28</v>
      </c>
      <c r="F8" s="191"/>
      <c r="G8" s="191"/>
      <c r="H8" s="193" t="s">
        <v>29</v>
      </c>
      <c r="I8" s="197"/>
      <c r="J8" s="40"/>
    </row>
    <row r="9" spans="1:10" ht="12.75">
      <c r="A9" s="192"/>
      <c r="B9" s="191"/>
      <c r="C9" s="191"/>
      <c r="D9" s="191"/>
      <c r="E9" s="191"/>
      <c r="F9" s="191"/>
      <c r="G9" s="191"/>
      <c r="H9" s="191"/>
      <c r="I9" s="195"/>
      <c r="J9" s="40"/>
    </row>
    <row r="10" spans="1:10" ht="12.75">
      <c r="A10" s="190" t="s">
        <v>30</v>
      </c>
      <c r="B10" s="191"/>
      <c r="C10" s="193"/>
      <c r="D10" s="191"/>
      <c r="E10" s="193" t="s">
        <v>31</v>
      </c>
      <c r="F10" s="193" t="s">
        <v>111</v>
      </c>
      <c r="G10" s="191"/>
      <c r="H10" s="193" t="s">
        <v>32</v>
      </c>
      <c r="I10" s="194">
        <v>44994</v>
      </c>
      <c r="J10" s="40"/>
    </row>
    <row r="11" spans="1:10" ht="12.75">
      <c r="A11" s="192"/>
      <c r="B11" s="191"/>
      <c r="C11" s="191"/>
      <c r="D11" s="191"/>
      <c r="E11" s="191"/>
      <c r="F11" s="191"/>
      <c r="G11" s="191"/>
      <c r="H11" s="191"/>
      <c r="I11" s="195"/>
      <c r="J11" s="40"/>
    </row>
    <row r="12" spans="1:9" ht="23.25" customHeight="1" thickBot="1">
      <c r="A12" s="184" t="s">
        <v>33</v>
      </c>
      <c r="B12" s="185"/>
      <c r="C12" s="185"/>
      <c r="D12" s="185"/>
      <c r="E12" s="185"/>
      <c r="F12" s="185"/>
      <c r="G12" s="185"/>
      <c r="H12" s="185"/>
      <c r="I12" s="186"/>
    </row>
    <row r="13" spans="1:10" ht="26.25" customHeight="1">
      <c r="A13" s="41" t="s">
        <v>34</v>
      </c>
      <c r="B13" s="187" t="s">
        <v>35</v>
      </c>
      <c r="C13" s="188"/>
      <c r="D13" s="42" t="s">
        <v>36</v>
      </c>
      <c r="E13" s="187" t="s">
        <v>37</v>
      </c>
      <c r="F13" s="188"/>
      <c r="G13" s="42" t="s">
        <v>38</v>
      </c>
      <c r="H13" s="187" t="s">
        <v>39</v>
      </c>
      <c r="I13" s="189"/>
      <c r="J13" s="40"/>
    </row>
    <row r="14" spans="1:10" ht="15" customHeight="1">
      <c r="A14" s="43" t="s">
        <v>40</v>
      </c>
      <c r="B14" s="44" t="s">
        <v>41</v>
      </c>
      <c r="C14" s="45">
        <f>SUM(rozpočet!F25)</f>
        <v>0</v>
      </c>
      <c r="D14" s="181" t="s">
        <v>42</v>
      </c>
      <c r="E14" s="182"/>
      <c r="F14" s="45">
        <v>0</v>
      </c>
      <c r="G14" s="181" t="s">
        <v>43</v>
      </c>
      <c r="H14" s="182"/>
      <c r="I14" s="46">
        <v>0</v>
      </c>
      <c r="J14" s="40"/>
    </row>
    <row r="15" spans="1:11" ht="15" customHeight="1">
      <c r="A15" s="43"/>
      <c r="B15" s="44" t="s">
        <v>44</v>
      </c>
      <c r="C15" s="45">
        <v>0</v>
      </c>
      <c r="D15" s="181" t="s">
        <v>45</v>
      </c>
      <c r="E15" s="182"/>
      <c r="F15" s="45">
        <v>0</v>
      </c>
      <c r="G15" s="181" t="s">
        <v>46</v>
      </c>
      <c r="H15" s="182"/>
      <c r="I15" s="46">
        <v>0</v>
      </c>
      <c r="J15" s="40"/>
      <c r="K15" s="47"/>
    </row>
    <row r="16" spans="1:10" ht="15" customHeight="1">
      <c r="A16" s="43" t="s">
        <v>47</v>
      </c>
      <c r="B16" s="44" t="s">
        <v>41</v>
      </c>
      <c r="C16" s="45">
        <v>0</v>
      </c>
      <c r="D16" s="181" t="s">
        <v>48</v>
      </c>
      <c r="E16" s="182"/>
      <c r="F16" s="45">
        <v>0</v>
      </c>
      <c r="G16" s="181" t="s">
        <v>49</v>
      </c>
      <c r="H16" s="182"/>
      <c r="I16" s="46">
        <v>0</v>
      </c>
      <c r="J16" s="40"/>
    </row>
    <row r="17" spans="1:10" ht="15" customHeight="1">
      <c r="A17" s="43"/>
      <c r="B17" s="44" t="s">
        <v>44</v>
      </c>
      <c r="C17" s="45">
        <v>0</v>
      </c>
      <c r="D17" s="181"/>
      <c r="E17" s="182"/>
      <c r="F17" s="48"/>
      <c r="G17" s="181" t="s">
        <v>50</v>
      </c>
      <c r="H17" s="182"/>
      <c r="I17" s="46">
        <v>0</v>
      </c>
      <c r="J17" s="40"/>
    </row>
    <row r="18" spans="1:10" ht="15" customHeight="1">
      <c r="A18" s="43" t="s">
        <v>51</v>
      </c>
      <c r="B18" s="44" t="s">
        <v>41</v>
      </c>
      <c r="C18" s="45">
        <v>0</v>
      </c>
      <c r="D18" s="181"/>
      <c r="E18" s="182"/>
      <c r="F18" s="48"/>
      <c r="G18" s="181" t="s">
        <v>52</v>
      </c>
      <c r="H18" s="182"/>
      <c r="I18" s="46">
        <v>0</v>
      </c>
      <c r="J18" s="40"/>
    </row>
    <row r="19" spans="1:10" ht="15" customHeight="1">
      <c r="A19" s="43"/>
      <c r="B19" s="44" t="s">
        <v>44</v>
      </c>
      <c r="C19" s="45">
        <v>0</v>
      </c>
      <c r="D19" s="181"/>
      <c r="E19" s="182"/>
      <c r="F19" s="48"/>
      <c r="G19" s="181" t="s">
        <v>53</v>
      </c>
      <c r="H19" s="182"/>
      <c r="I19" s="46">
        <v>0</v>
      </c>
      <c r="J19" s="40"/>
    </row>
    <row r="20" spans="1:10" ht="15" customHeight="1">
      <c r="A20" s="179" t="s">
        <v>54</v>
      </c>
      <c r="B20" s="180"/>
      <c r="C20" s="45">
        <v>0</v>
      </c>
      <c r="D20" s="181"/>
      <c r="E20" s="182"/>
      <c r="F20" s="48"/>
      <c r="G20" s="181"/>
      <c r="H20" s="182"/>
      <c r="I20" s="49"/>
      <c r="J20" s="40"/>
    </row>
    <row r="21" spans="1:10" ht="15" customHeight="1">
      <c r="A21" s="179" t="s">
        <v>55</v>
      </c>
      <c r="B21" s="180"/>
      <c r="C21" s="45">
        <v>0</v>
      </c>
      <c r="D21" s="181"/>
      <c r="E21" s="182"/>
      <c r="F21" s="48"/>
      <c r="G21" s="181"/>
      <c r="H21" s="182"/>
      <c r="I21" s="49"/>
      <c r="J21" s="40"/>
    </row>
    <row r="22" spans="1:10" ht="16.5" customHeight="1">
      <c r="A22" s="179" t="s">
        <v>56</v>
      </c>
      <c r="B22" s="180"/>
      <c r="C22" s="45">
        <f>SUM(C14:C21)</f>
        <v>0</v>
      </c>
      <c r="D22" s="183" t="s">
        <v>57</v>
      </c>
      <c r="E22" s="180"/>
      <c r="F22" s="45">
        <f>SUM(F14:F21)</f>
        <v>0</v>
      </c>
      <c r="G22" s="183" t="s">
        <v>58</v>
      </c>
      <c r="H22" s="180"/>
      <c r="I22" s="46">
        <f>SUM(I14:I21)</f>
        <v>0</v>
      </c>
      <c r="J22" s="40"/>
    </row>
    <row r="23" spans="1:9" ht="12.7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" customHeight="1">
      <c r="A24" s="166" t="s">
        <v>59</v>
      </c>
      <c r="B24" s="167"/>
      <c r="C24" s="53">
        <v>0</v>
      </c>
      <c r="D24" s="40"/>
      <c r="E24" s="40"/>
      <c r="F24" s="40"/>
      <c r="G24" s="40"/>
      <c r="H24" s="40"/>
      <c r="I24" s="54"/>
    </row>
    <row r="25" spans="1:10" ht="15" customHeight="1">
      <c r="A25" s="166" t="s">
        <v>60</v>
      </c>
      <c r="B25" s="167"/>
      <c r="C25" s="53">
        <v>0</v>
      </c>
      <c r="D25" s="168" t="s">
        <v>61</v>
      </c>
      <c r="E25" s="167"/>
      <c r="F25" s="53">
        <f>ROUND(C25*(14/100),2)</f>
        <v>0</v>
      </c>
      <c r="G25" s="168" t="s">
        <v>13</v>
      </c>
      <c r="H25" s="167"/>
      <c r="I25" s="55">
        <f>SUM(C24:C26)</f>
        <v>0</v>
      </c>
      <c r="J25" s="40"/>
    </row>
    <row r="26" spans="1:10" ht="15" customHeight="1">
      <c r="A26" s="166" t="s">
        <v>62</v>
      </c>
      <c r="B26" s="167"/>
      <c r="C26" s="53">
        <f>C22+F22*I22</f>
        <v>0</v>
      </c>
      <c r="D26" s="168" t="s">
        <v>6</v>
      </c>
      <c r="E26" s="167"/>
      <c r="F26" s="53">
        <f>ROUND(C26*(21/100),2)</f>
        <v>0</v>
      </c>
      <c r="G26" s="168" t="s">
        <v>63</v>
      </c>
      <c r="H26" s="167"/>
      <c r="I26" s="55">
        <f>SUM(F25:F26)+I25</f>
        <v>0</v>
      </c>
      <c r="J26" s="40"/>
    </row>
    <row r="27" spans="1:9" ht="12.75">
      <c r="A27" s="56"/>
      <c r="B27" s="40"/>
      <c r="C27" s="40"/>
      <c r="D27" s="40"/>
      <c r="E27" s="40"/>
      <c r="F27" s="40"/>
      <c r="G27" s="40"/>
      <c r="H27" s="40"/>
      <c r="I27" s="54"/>
    </row>
    <row r="28" spans="1:9" s="138" customFormat="1" ht="14.25" customHeight="1">
      <c r="A28" s="170"/>
      <c r="B28" s="171"/>
      <c r="C28" s="172"/>
      <c r="D28" s="153" t="s">
        <v>107</v>
      </c>
      <c r="E28" s="154"/>
      <c r="F28" s="155"/>
      <c r="G28" s="153" t="s">
        <v>64</v>
      </c>
      <c r="H28" s="154"/>
      <c r="I28" s="156"/>
    </row>
    <row r="29" spans="1:9" s="138" customFormat="1" ht="14.25" customHeight="1">
      <c r="A29" s="173"/>
      <c r="B29" s="174"/>
      <c r="C29" s="175"/>
      <c r="D29" s="149"/>
      <c r="E29" s="150"/>
      <c r="F29" s="151"/>
      <c r="G29" s="149"/>
      <c r="H29" s="150"/>
      <c r="I29" s="152"/>
    </row>
    <row r="30" spans="1:9" s="138" customFormat="1" ht="30" customHeight="1">
      <c r="A30" s="173"/>
      <c r="B30" s="174"/>
      <c r="C30" s="175"/>
      <c r="D30" s="157" t="s">
        <v>108</v>
      </c>
      <c r="E30" s="158"/>
      <c r="F30" s="159"/>
      <c r="G30" s="160"/>
      <c r="H30" s="161"/>
      <c r="I30" s="162"/>
    </row>
    <row r="31" spans="1:9" s="138" customFormat="1" ht="14.25" customHeight="1">
      <c r="A31" s="173"/>
      <c r="B31" s="174"/>
      <c r="C31" s="175"/>
      <c r="D31" s="149"/>
      <c r="E31" s="150"/>
      <c r="F31" s="151"/>
      <c r="G31" s="149"/>
      <c r="H31" s="150"/>
      <c r="I31" s="152"/>
    </row>
    <row r="32" spans="1:9" s="138" customFormat="1" ht="14.25" customHeight="1" thickBot="1">
      <c r="A32" s="176"/>
      <c r="B32" s="177"/>
      <c r="C32" s="178"/>
      <c r="D32" s="163" t="s">
        <v>65</v>
      </c>
      <c r="E32" s="164"/>
      <c r="F32" s="165"/>
      <c r="G32" s="163" t="s">
        <v>65</v>
      </c>
      <c r="H32" s="164"/>
      <c r="I32" s="169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O21" sqref="O2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11" t="s">
        <v>5</v>
      </c>
      <c r="B1" s="211"/>
      <c r="C1" s="211"/>
      <c r="D1" s="211"/>
      <c r="E1" s="211"/>
      <c r="F1" s="211"/>
      <c r="H1" s="64"/>
    </row>
    <row r="2" spans="1:8" s="6" customFormat="1" ht="12.75" customHeight="1">
      <c r="A2" s="19" t="s">
        <v>103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3.5" customHeight="1">
      <c r="A3" s="8"/>
      <c r="B3" s="7"/>
      <c r="C3" s="8"/>
      <c r="D3" s="7"/>
      <c r="E3" s="7"/>
      <c r="F3" s="7"/>
      <c r="G3" s="65"/>
      <c r="H3" s="64"/>
    </row>
    <row r="4" spans="1:8" s="6" customFormat="1" ht="1.5" customHeight="1">
      <c r="A4" s="9"/>
      <c r="B4" s="10"/>
      <c r="C4" s="11"/>
      <c r="D4" s="10"/>
      <c r="E4" s="12"/>
      <c r="F4" s="13"/>
      <c r="G4" s="66"/>
      <c r="H4" s="64"/>
    </row>
    <row r="5" spans="1:8" s="6" customFormat="1" ht="20.25" customHeight="1">
      <c r="A5" s="14" t="s">
        <v>15</v>
      </c>
      <c r="B5" s="14"/>
      <c r="C5" s="17"/>
      <c r="D5" s="14"/>
      <c r="E5" s="14"/>
      <c r="F5" s="14"/>
      <c r="G5" s="67"/>
      <c r="H5" s="64"/>
    </row>
    <row r="6" spans="1:8" s="6" customFormat="1" ht="12.75" customHeight="1">
      <c r="A6" s="14" t="s">
        <v>1</v>
      </c>
      <c r="B6" s="14"/>
      <c r="C6" s="17"/>
      <c r="D6" s="14" t="s">
        <v>69</v>
      </c>
      <c r="E6" s="14"/>
      <c r="F6" s="62" t="s">
        <v>5</v>
      </c>
      <c r="G6" s="67" t="s">
        <v>69</v>
      </c>
      <c r="H6" s="64"/>
    </row>
    <row r="7" spans="1:8" s="6" customFormat="1" ht="12.75" customHeight="1">
      <c r="A7" s="14" t="s">
        <v>66</v>
      </c>
      <c r="B7" s="15" t="s">
        <v>100</v>
      </c>
      <c r="C7" s="18"/>
      <c r="D7" s="15" t="s">
        <v>70</v>
      </c>
      <c r="E7" s="137"/>
      <c r="F7" s="63" t="s">
        <v>5</v>
      </c>
      <c r="G7" s="67" t="s">
        <v>70</v>
      </c>
      <c r="H7" s="64"/>
    </row>
    <row r="8" spans="1:8" s="6" customFormat="1" ht="13.5" customHeight="1">
      <c r="A8" s="14" t="s">
        <v>101</v>
      </c>
      <c r="B8" s="14" t="s">
        <v>102</v>
      </c>
      <c r="C8" s="16"/>
      <c r="D8" s="16"/>
      <c r="E8" s="16" t="s">
        <v>5</v>
      </c>
      <c r="F8" s="16"/>
      <c r="G8" s="68"/>
      <c r="H8" s="64"/>
    </row>
    <row r="9" ht="24" customHeight="1" thickBot="1"/>
    <row r="10" spans="1:10" s="21" customFormat="1" ht="35.25" customHeight="1" thickBot="1">
      <c r="A10" s="135" t="s">
        <v>96</v>
      </c>
      <c r="B10" s="22" t="s">
        <v>7</v>
      </c>
      <c r="C10" s="23" t="s">
        <v>0</v>
      </c>
      <c r="D10" s="22" t="s">
        <v>8</v>
      </c>
      <c r="E10" s="22" t="s">
        <v>9</v>
      </c>
      <c r="F10" s="24" t="s">
        <v>10</v>
      </c>
      <c r="G10" s="71" t="s">
        <v>83</v>
      </c>
      <c r="H10" s="72" t="s">
        <v>84</v>
      </c>
      <c r="I10" s="58"/>
      <c r="J10" s="58" t="s">
        <v>71</v>
      </c>
    </row>
    <row r="11" spans="1:10" s="21" customFormat="1" ht="15">
      <c r="A11" s="90" t="s">
        <v>11</v>
      </c>
      <c r="B11" s="91" t="s">
        <v>16</v>
      </c>
      <c r="C11" s="92" t="s">
        <v>12</v>
      </c>
      <c r="D11" s="93">
        <v>1</v>
      </c>
      <c r="E11" s="140">
        <v>0</v>
      </c>
      <c r="F11" s="94">
        <f aca="true" t="shared" si="0" ref="F11:F24">E11*D11</f>
        <v>0</v>
      </c>
      <c r="G11" s="73"/>
      <c r="H11" s="74"/>
      <c r="I11" s="75"/>
      <c r="J11" s="58"/>
    </row>
    <row r="12" spans="1:10" s="21" customFormat="1" ht="15">
      <c r="A12" s="95">
        <v>113728</v>
      </c>
      <c r="B12" s="96" t="s">
        <v>82</v>
      </c>
      <c r="C12" s="97" t="s">
        <v>72</v>
      </c>
      <c r="D12" s="98">
        <v>412</v>
      </c>
      <c r="E12" s="141">
        <v>0</v>
      </c>
      <c r="F12" s="99">
        <f t="shared" si="0"/>
        <v>0</v>
      </c>
      <c r="G12" s="76" t="s">
        <v>5</v>
      </c>
      <c r="H12" s="77" t="s">
        <v>5</v>
      </c>
      <c r="I12" s="78"/>
      <c r="J12" s="59"/>
    </row>
    <row r="13" spans="1:10" s="21" customFormat="1" ht="15">
      <c r="A13" s="95">
        <v>919111</v>
      </c>
      <c r="B13" s="96" t="s">
        <v>81</v>
      </c>
      <c r="C13" s="97" t="s">
        <v>17</v>
      </c>
      <c r="D13" s="98">
        <v>24</v>
      </c>
      <c r="E13" s="141">
        <v>0</v>
      </c>
      <c r="F13" s="99">
        <f t="shared" si="0"/>
        <v>0</v>
      </c>
      <c r="G13" s="76"/>
      <c r="H13" s="79"/>
      <c r="I13" s="78"/>
      <c r="J13" s="59" t="s">
        <v>5</v>
      </c>
    </row>
    <row r="14" spans="1:10" s="21" customFormat="1" ht="15">
      <c r="A14" s="95">
        <v>93818</v>
      </c>
      <c r="B14" s="96" t="s">
        <v>80</v>
      </c>
      <c r="C14" s="97" t="s">
        <v>2</v>
      </c>
      <c r="D14" s="98">
        <v>8250</v>
      </c>
      <c r="E14" s="141">
        <v>0</v>
      </c>
      <c r="F14" s="99">
        <f t="shared" si="0"/>
        <v>0</v>
      </c>
      <c r="G14" s="76"/>
      <c r="H14" s="79"/>
      <c r="I14" s="78"/>
      <c r="J14" s="59" t="s">
        <v>5</v>
      </c>
    </row>
    <row r="15" spans="1:10" s="21" customFormat="1" ht="15">
      <c r="A15" s="95" t="s">
        <v>86</v>
      </c>
      <c r="B15" s="96" t="s">
        <v>99</v>
      </c>
      <c r="C15" s="97" t="s">
        <v>72</v>
      </c>
      <c r="D15" s="98">
        <v>30</v>
      </c>
      <c r="E15" s="141">
        <v>0</v>
      </c>
      <c r="F15" s="99">
        <f t="shared" si="0"/>
        <v>0</v>
      </c>
      <c r="G15" s="76"/>
      <c r="H15" s="79"/>
      <c r="I15" s="78"/>
      <c r="J15" s="59"/>
    </row>
    <row r="16" spans="1:10" s="21" customFormat="1" ht="15">
      <c r="A16" s="95">
        <v>572223</v>
      </c>
      <c r="B16" s="96" t="s">
        <v>74</v>
      </c>
      <c r="C16" s="97" t="s">
        <v>2</v>
      </c>
      <c r="D16" s="98">
        <v>8250</v>
      </c>
      <c r="E16" s="141">
        <v>0</v>
      </c>
      <c r="F16" s="99">
        <f t="shared" si="0"/>
        <v>0</v>
      </c>
      <c r="G16" s="76"/>
      <c r="H16" s="79"/>
      <c r="I16" s="78"/>
      <c r="J16" s="59"/>
    </row>
    <row r="17" spans="1:10" s="57" customFormat="1" ht="15">
      <c r="A17" s="100" t="s">
        <v>73</v>
      </c>
      <c r="B17" s="101" t="s">
        <v>77</v>
      </c>
      <c r="C17" s="97" t="s">
        <v>2</v>
      </c>
      <c r="D17" s="102">
        <v>8250</v>
      </c>
      <c r="E17" s="142">
        <v>0</v>
      </c>
      <c r="F17" s="103">
        <f t="shared" si="0"/>
        <v>0</v>
      </c>
      <c r="G17" s="76"/>
      <c r="H17" s="79"/>
      <c r="I17" s="78"/>
      <c r="J17" s="59"/>
    </row>
    <row r="18" spans="1:10" s="21" customFormat="1" ht="21" customHeight="1">
      <c r="A18" s="95" t="s">
        <v>11</v>
      </c>
      <c r="B18" s="96" t="s">
        <v>67</v>
      </c>
      <c r="C18" s="97" t="s">
        <v>2</v>
      </c>
      <c r="D18" s="98">
        <v>120</v>
      </c>
      <c r="E18" s="141">
        <v>0</v>
      </c>
      <c r="F18" s="99">
        <f t="shared" si="0"/>
        <v>0</v>
      </c>
      <c r="G18" s="76"/>
      <c r="H18" s="79"/>
      <c r="I18" s="78"/>
      <c r="J18" s="61" t="s">
        <v>5</v>
      </c>
    </row>
    <row r="19" spans="1:10" s="21" customFormat="1" ht="15">
      <c r="A19" s="95">
        <v>89921</v>
      </c>
      <c r="B19" s="96" t="s">
        <v>78</v>
      </c>
      <c r="C19" s="97" t="s">
        <v>68</v>
      </c>
      <c r="D19" s="98">
        <v>3</v>
      </c>
      <c r="E19" s="141">
        <v>0</v>
      </c>
      <c r="F19" s="99">
        <f t="shared" si="0"/>
        <v>0</v>
      </c>
      <c r="G19" s="80"/>
      <c r="H19" s="81"/>
      <c r="I19" s="82"/>
      <c r="J19" s="60"/>
    </row>
    <row r="20" spans="1:10" s="21" customFormat="1" ht="15">
      <c r="A20" s="95">
        <v>113761</v>
      </c>
      <c r="B20" s="96" t="s">
        <v>79</v>
      </c>
      <c r="C20" s="97" t="s">
        <v>4</v>
      </c>
      <c r="D20" s="98">
        <v>140</v>
      </c>
      <c r="E20" s="141">
        <v>0</v>
      </c>
      <c r="F20" s="99">
        <f t="shared" si="0"/>
        <v>0</v>
      </c>
      <c r="G20" s="76"/>
      <c r="H20" s="79"/>
      <c r="I20" s="78"/>
      <c r="J20" s="59" t="s">
        <v>5</v>
      </c>
    </row>
    <row r="21" spans="1:10" s="21" customFormat="1" ht="15">
      <c r="A21" s="95">
        <v>931312</v>
      </c>
      <c r="B21" s="96" t="s">
        <v>87</v>
      </c>
      <c r="C21" s="97" t="s">
        <v>4</v>
      </c>
      <c r="D21" s="98">
        <v>140</v>
      </c>
      <c r="E21" s="141">
        <v>0</v>
      </c>
      <c r="F21" s="99">
        <f t="shared" si="0"/>
        <v>0</v>
      </c>
      <c r="G21" s="76"/>
      <c r="H21" s="79"/>
      <c r="I21" s="78"/>
      <c r="J21" s="59" t="s">
        <v>5</v>
      </c>
    </row>
    <row r="22" spans="1:10" s="21" customFormat="1" ht="15">
      <c r="A22" s="95">
        <v>56962</v>
      </c>
      <c r="B22" s="96" t="s">
        <v>76</v>
      </c>
      <c r="C22" s="97" t="s">
        <v>2</v>
      </c>
      <c r="D22" s="98">
        <v>900</v>
      </c>
      <c r="E22" s="143">
        <v>0</v>
      </c>
      <c r="F22" s="99">
        <f t="shared" si="0"/>
        <v>0</v>
      </c>
      <c r="G22" s="76"/>
      <c r="H22" s="79"/>
      <c r="I22" s="78"/>
      <c r="J22" s="59"/>
    </row>
    <row r="23" spans="1:10" s="21" customFormat="1" ht="15">
      <c r="A23" s="212">
        <v>915111</v>
      </c>
      <c r="B23" s="213" t="s">
        <v>113</v>
      </c>
      <c r="C23" s="214" t="s">
        <v>2</v>
      </c>
      <c r="D23" s="215">
        <v>357</v>
      </c>
      <c r="E23" s="216">
        <v>0</v>
      </c>
      <c r="F23" s="217">
        <f t="shared" si="0"/>
        <v>0</v>
      </c>
      <c r="G23" s="218"/>
      <c r="H23" s="218"/>
      <c r="I23" s="219"/>
      <c r="J23" s="220"/>
    </row>
    <row r="24" spans="1:10" s="21" customFormat="1" ht="15.75" thickBot="1">
      <c r="A24" s="104">
        <v>915211</v>
      </c>
      <c r="B24" s="105" t="s">
        <v>75</v>
      </c>
      <c r="C24" s="106" t="s">
        <v>2</v>
      </c>
      <c r="D24" s="107">
        <v>357</v>
      </c>
      <c r="E24" s="144">
        <v>0</v>
      </c>
      <c r="F24" s="108">
        <f t="shared" si="0"/>
        <v>0</v>
      </c>
      <c r="G24" s="87"/>
      <c r="H24" s="87"/>
      <c r="I24" s="88"/>
      <c r="J24" s="89" t="s">
        <v>5</v>
      </c>
    </row>
    <row r="25" spans="1:10" s="21" customFormat="1" ht="15">
      <c r="A25" s="109"/>
      <c r="B25" s="110" t="s">
        <v>13</v>
      </c>
      <c r="C25" s="110"/>
      <c r="D25" s="110"/>
      <c r="E25" s="111" t="s">
        <v>5</v>
      </c>
      <c r="F25" s="112">
        <f>SUM(F11:F24)</f>
        <v>0</v>
      </c>
      <c r="G25" s="84"/>
      <c r="H25" s="84"/>
      <c r="I25" s="85"/>
      <c r="J25" s="86"/>
    </row>
    <row r="26" spans="1:10" s="21" customFormat="1" ht="15">
      <c r="A26" s="31"/>
      <c r="B26" s="29" t="s">
        <v>6</v>
      </c>
      <c r="C26" s="29"/>
      <c r="D26" s="29"/>
      <c r="E26" s="32" t="s">
        <v>5</v>
      </c>
      <c r="F26" s="33">
        <f>F25*0.21</f>
        <v>0</v>
      </c>
      <c r="G26" s="84"/>
      <c r="H26" s="84"/>
      <c r="I26" s="85"/>
      <c r="J26" s="86"/>
    </row>
    <row r="27" spans="1:10" s="21" customFormat="1" ht="16.5" thickBot="1">
      <c r="A27" s="34"/>
      <c r="B27" s="35" t="s">
        <v>14</v>
      </c>
      <c r="C27" s="35"/>
      <c r="D27" s="35"/>
      <c r="E27" s="36" t="s">
        <v>5</v>
      </c>
      <c r="F27" s="139">
        <f>F26+F25</f>
        <v>0</v>
      </c>
      <c r="G27" s="84"/>
      <c r="H27" s="84"/>
      <c r="I27" s="85"/>
      <c r="J27" s="86"/>
    </row>
    <row r="28" spans="7:10" ht="24" customHeight="1">
      <c r="G28" s="84"/>
      <c r="H28" s="84"/>
      <c r="I28" s="85"/>
      <c r="J28" s="86"/>
    </row>
    <row r="29" spans="2:10" ht="17.25" customHeight="1">
      <c r="B29" s="145" t="s">
        <v>112</v>
      </c>
      <c r="G29" s="84"/>
      <c r="H29" s="84"/>
      <c r="I29" s="85"/>
      <c r="J29" s="86"/>
    </row>
    <row r="30" spans="7:10" ht="12" customHeight="1">
      <c r="G30" s="84"/>
      <c r="H30" s="84"/>
      <c r="I30" s="85"/>
      <c r="J30" s="86"/>
    </row>
    <row r="31" spans="7:10" ht="12" customHeight="1">
      <c r="G31" s="83"/>
      <c r="H31" s="83"/>
      <c r="I31" s="21"/>
      <c r="J31" s="21"/>
    </row>
    <row r="32" spans="7:10" ht="12" customHeight="1">
      <c r="G32" s="83"/>
      <c r="H32" s="83"/>
      <c r="I32" s="21"/>
      <c r="J32" s="21"/>
    </row>
    <row r="33" spans="7:10" s="1" customFormat="1" ht="12" customHeight="1">
      <c r="G33" s="83"/>
      <c r="H33" s="83"/>
      <c r="I33" s="21"/>
      <c r="J33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C19" sqref="C19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11" t="s">
        <v>5</v>
      </c>
      <c r="B1" s="211"/>
      <c r="C1" s="211"/>
      <c r="D1" s="211"/>
      <c r="E1" s="211"/>
      <c r="F1" s="211"/>
      <c r="G1" s="211"/>
    </row>
    <row r="2" spans="1:7" s="6" customFormat="1" ht="21.75" customHeight="1">
      <c r="A2" s="113" t="s">
        <v>88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13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35" t="s">
        <v>96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89</v>
      </c>
      <c r="C6" s="27" t="s">
        <v>2</v>
      </c>
      <c r="D6" s="114">
        <v>1</v>
      </c>
      <c r="E6" s="146">
        <v>80</v>
      </c>
      <c r="F6" s="115">
        <f aca="true" t="shared" si="0" ref="F6:F11">E6*D6</f>
        <v>80</v>
      </c>
      <c r="I6" s="116"/>
      <c r="K6" s="117"/>
    </row>
    <row r="7" spans="1:11" s="121" customFormat="1" ht="30">
      <c r="A7" s="134" t="s">
        <v>95</v>
      </c>
      <c r="B7" s="118" t="s">
        <v>90</v>
      </c>
      <c r="C7" s="30" t="s">
        <v>3</v>
      </c>
      <c r="D7" s="119">
        <v>0.92</v>
      </c>
      <c r="E7" s="147">
        <v>257</v>
      </c>
      <c r="F7" s="120">
        <f t="shared" si="0"/>
        <v>236.44</v>
      </c>
      <c r="I7" s="122"/>
      <c r="K7" s="123"/>
    </row>
    <row r="8" spans="1:11" s="21" customFormat="1" ht="15">
      <c r="A8" s="28">
        <v>122938</v>
      </c>
      <c r="B8" s="29" t="s">
        <v>91</v>
      </c>
      <c r="C8" s="30" t="s">
        <v>72</v>
      </c>
      <c r="D8" s="119">
        <v>0.35</v>
      </c>
      <c r="E8" s="147">
        <v>1040</v>
      </c>
      <c r="F8" s="120">
        <f t="shared" si="0"/>
        <v>364</v>
      </c>
      <c r="I8" s="116"/>
      <c r="K8" s="117"/>
    </row>
    <row r="9" spans="1:11" s="21" customFormat="1" ht="15">
      <c r="A9" s="28">
        <v>56333</v>
      </c>
      <c r="B9" s="29" t="s">
        <v>92</v>
      </c>
      <c r="C9" s="30" t="s">
        <v>2</v>
      </c>
      <c r="D9" s="119">
        <v>0.15</v>
      </c>
      <c r="E9" s="147">
        <v>136</v>
      </c>
      <c r="F9" s="120">
        <f t="shared" si="0"/>
        <v>20.4</v>
      </c>
      <c r="I9" s="116"/>
      <c r="K9" s="117"/>
    </row>
    <row r="10" spans="1:11" s="21" customFormat="1" ht="15">
      <c r="A10" s="28">
        <v>567104</v>
      </c>
      <c r="B10" s="29" t="s">
        <v>93</v>
      </c>
      <c r="C10" s="30" t="s">
        <v>72</v>
      </c>
      <c r="D10" s="124">
        <v>0.12</v>
      </c>
      <c r="E10" s="147">
        <v>2110</v>
      </c>
      <c r="F10" s="120">
        <f t="shared" si="0"/>
        <v>253.2</v>
      </c>
      <c r="I10" s="116"/>
      <c r="K10" s="117"/>
    </row>
    <row r="11" spans="1:11" s="21" customFormat="1" ht="15">
      <c r="A11" s="28">
        <v>572223</v>
      </c>
      <c r="B11" s="29" t="s">
        <v>94</v>
      </c>
      <c r="C11" s="30" t="s">
        <v>2</v>
      </c>
      <c r="D11" s="119">
        <v>1</v>
      </c>
      <c r="E11" s="147">
        <v>23</v>
      </c>
      <c r="F11" s="120">
        <f t="shared" si="0"/>
        <v>23</v>
      </c>
      <c r="I11" s="116"/>
      <c r="K11" s="117"/>
    </row>
    <row r="12" spans="1:11" s="21" customFormat="1" ht="15.75" thickBot="1">
      <c r="A12" s="125" t="s">
        <v>85</v>
      </c>
      <c r="B12" s="37" t="s">
        <v>98</v>
      </c>
      <c r="C12" s="38" t="s">
        <v>72</v>
      </c>
      <c r="D12" s="126">
        <v>0.08</v>
      </c>
      <c r="E12" s="148">
        <v>5830</v>
      </c>
      <c r="F12" s="127">
        <f>ROUND(E12*D12,0)</f>
        <v>466</v>
      </c>
      <c r="I12" s="116"/>
      <c r="K12" s="117"/>
    </row>
    <row r="13" spans="1:6" s="133" customFormat="1" ht="16.5" thickBot="1">
      <c r="A13" s="128"/>
      <c r="B13" s="129" t="s">
        <v>97</v>
      </c>
      <c r="C13" s="130" t="s">
        <v>2</v>
      </c>
      <c r="D13" s="136">
        <v>1</v>
      </c>
      <c r="E13" s="131" t="s">
        <v>5</v>
      </c>
      <c r="F13" s="132">
        <f>SUM(F6:F12)</f>
        <v>1443.04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2021-01-29T05:24:56Z</cp:lastPrinted>
  <dcterms:created xsi:type="dcterms:W3CDTF">2014-05-16T09:31:30Z</dcterms:created>
  <dcterms:modified xsi:type="dcterms:W3CDTF">2023-04-12T13:10:08Z</dcterms:modified>
  <cp:category/>
  <cp:version/>
  <cp:contentType/>
  <cp:contentStatus/>
</cp:coreProperties>
</file>