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5200" windowHeight="11790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0">'Krycí list rozpočtu'!$A$1:$I$32</definedName>
    <definedName name="_xlnm.Print_Area" localSheetId="1">'rozpočet'!$A$1:$G$31</definedName>
  </definedNames>
  <calcPr fullCalcOnLoad="1"/>
</workbook>
</file>

<file path=xl/sharedStrings.xml><?xml version="1.0" encoding="utf-8"?>
<sst xmlns="http://schemas.openxmlformats.org/spreadsheetml/2006/main" count="173" uniqueCount="134">
  <si>
    <t>KPL</t>
  </si>
  <si>
    <t>M3</t>
  </si>
  <si>
    <t>M</t>
  </si>
  <si>
    <t>M2</t>
  </si>
  <si>
    <t>SPOJOVACÍ POSTŘIK Z EMULZE DO 0,5KG/M2</t>
  </si>
  <si>
    <t>574C06</t>
  </si>
  <si>
    <t>FRÉZOVÁNÍ DRÁŽKY PRŮŘEZU DO 200MM2 V ASFALTOVÉ VOZOVCE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</si>
  <si>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</si>
  <si>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</si>
  <si>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</si>
  <si>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</si>
  <si>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</si>
  <si>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</si>
  <si>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</si>
  <si>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</si>
  <si>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</si>
  <si>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</si>
  <si>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</si>
  <si>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</si>
  <si>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</si>
  <si>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</si>
  <si>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</si>
  <si>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</si>
  <si>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</si>
  <si>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</si>
  <si>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</si>
  <si>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</si>
  <si>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</si>
  <si>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</si>
  <si>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</si>
  <si>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</si>
  <si>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</si>
  <si>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</si>
  <si>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</si>
  <si>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</si>
  <si>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</si>
  <si>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</si>
  <si>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</si>
  <si>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</si>
  <si>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</si>
  <si>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</si>
  <si>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</si>
  <si>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</si>
  <si>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</si>
  <si>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</si>
  <si>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</si>
  <si>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</si>
  <si>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</si>
  <si>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</si>
  <si>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</si>
  <si>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</si>
  <si>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</si>
  <si>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</si>
  <si>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</si>
  <si>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</si>
  <si>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</si>
  <si>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</si>
  <si>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</si>
  <si>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</si>
  <si>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</si>
  <si>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</si>
  <si>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</si>
  <si>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</si>
  <si>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</si>
  <si>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</si>
  <si>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</si>
  <si>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</si>
  <si>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</si>
  <si>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</si>
  <si>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</si>
  <si>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</si>
  <si>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</si>
  <si>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</si>
  <si>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</si>
  <si>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</si>
  <si>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OČIŠTĚNÍ ASFALTOVÝCH VOZOVEK ZAMETENÍM (samosběr)</t>
  </si>
  <si>
    <t>TĚSNĚNÍ DILATAČ. SPAR ASF. ZÁLIVKOU PRŮŘEZ DO 200MM2</t>
  </si>
  <si>
    <t xml:space="preserve">Schválil </t>
  </si>
  <si>
    <t>Zpracoval</t>
  </si>
  <si>
    <t>KSÚS Středočeského kraje příspěvková organizace</t>
  </si>
  <si>
    <t>574A44</t>
  </si>
  <si>
    <t>ŘEZÁNÍ ASFALTOVÉHO KRYTU VOZOVEK TL DO 50MM</t>
  </si>
  <si>
    <t>provozní cestmistr: Petr Vašek</t>
  </si>
  <si>
    <t>Petr Vašek</t>
  </si>
  <si>
    <t>KUS</t>
  </si>
  <si>
    <t>VÝŠKOVÁ ÚPRAVA MŘÍŽÍ</t>
  </si>
  <si>
    <t>správní cestmistr: Alena Papežová</t>
  </si>
  <si>
    <t>915231</t>
  </si>
  <si>
    <t>VODOR DOPRAV ZNAČ PLASTEM PROFIL ZVUČÍCÍ - DOD A POKLÁDKA</t>
  </si>
  <si>
    <t>R položka</t>
  </si>
  <si>
    <t>DIO v č. zajištění,zajištění a vytyčení ing. sítí, geodetické zaměření stavby</t>
  </si>
  <si>
    <t>ČIŠTĚNÍ KRAJNIC OD NÁNOSU TL. DO 100MM  (vč. odvozu na skládku)</t>
  </si>
  <si>
    <t>Zdroj položek/cen: www.sfdi.cz (OTSKP 2022)</t>
  </si>
  <si>
    <t>Opravy 2023</t>
  </si>
  <si>
    <t>Termín výstavby:</t>
  </si>
  <si>
    <t>Zdroj financování:</t>
  </si>
  <si>
    <t>ZO za KSUSSK:</t>
  </si>
  <si>
    <t>Petr Vašek CMS Příbram</t>
  </si>
  <si>
    <t>Podpis ZO</t>
  </si>
  <si>
    <t>vedoucí oblasti Benešov: Jiří Brzoň</t>
  </si>
  <si>
    <t>ASFALTOVÝ BETON PRO LOŽNÍ VRSTVY ACO 11+</t>
  </si>
  <si>
    <t>ASFALTOVÝ BETON PRO OBRUSNÉ VRSTVY ACO 11+ TL. 50MM</t>
  </si>
  <si>
    <t>III/11811 Příbram - Lhota u Příbramě 0,246 - 2,339 km</t>
  </si>
  <si>
    <t>silnice č. III/11811 km 0,246 - 2,339</t>
  </si>
  <si>
    <t>Příbram - Lhota u Příbramě</t>
  </si>
  <si>
    <t>II/11811 Příbram - Lhota u Příbramě</t>
  </si>
  <si>
    <t xml:space="preserve"> silnice č. III/11811 v km 0,246 - 2,339</t>
  </si>
  <si>
    <t>Kapitola 12</t>
  </si>
  <si>
    <t>úplná uzavírka na části</t>
  </si>
  <si>
    <t>FRÉZOVÁNÍ ZPEVNĚNÝCH PLOCH ASFALTOVÝCH do hloubky 50MM</t>
  </si>
  <si>
    <t xml:space="preserve">                                                                   Dodavatel odkoupí recyklát za cenu 30Kč/t - vytěženo 1816 t</t>
  </si>
  <si>
    <t>POPLATKY ZA SKLÁDKU- materiál z krajnic</t>
  </si>
  <si>
    <t xml:space="preserve">Sanace  hl. 35cm    - agregovaná položka                  </t>
  </si>
  <si>
    <t>Číslo položky   OTSKP</t>
  </si>
  <si>
    <t>SEPARAČNÍ GEOTEXTILIE</t>
  </si>
  <si>
    <t>m2</t>
  </si>
  <si>
    <t>015130</t>
  </si>
  <si>
    <t>POPLATKY ZA LIKVIDACŮ ODPADŮ NEKONTAMINOVANÝCH - 17 03 02 VYBOURANÝ ASFALTOVÝ BETON BEZ DEHTU</t>
  </si>
  <si>
    <t>t</t>
  </si>
  <si>
    <t>m3</t>
  </si>
  <si>
    <t>VOZOVKOVÉ VRSTVY ZE ŠTĚRKODRTI TL.  150MM</t>
  </si>
  <si>
    <t>VRSTVY PRO OBNOVU A OPRAVY Z KAMENIVA ZPEV CEMENTEM - TL. 120 MM</t>
  </si>
  <si>
    <t>ASFALTOVÝ BETON PRO LOŽNÍ VRSTVY ACL 16+, 16S - TL. 80MM</t>
  </si>
  <si>
    <t xml:space="preserve">Celkem sanace   </t>
  </si>
  <si>
    <t>viz záložka sanace</t>
  </si>
  <si>
    <t>014101</t>
  </si>
  <si>
    <t>vodící proužek 12,5cm, zhotovení měsíc po pokládce asfaltové vrstvy</t>
  </si>
  <si>
    <t>ZPEVNĚNÍ KRAJNIC z recyklovaného materiáluI TL. DO 100MM</t>
  </si>
  <si>
    <t>zástupce vedoucí oblasti Benešov: JUDr.Luděk Beneš</t>
  </si>
  <si>
    <t>ODKOPÁVKY A PROKOPÁVKY OBECNÉ TŘ. II, ODVOZ DO 20KM</t>
  </si>
  <si>
    <t>4. - 6. měsíc 2023</t>
  </si>
  <si>
    <t>Sanace konstrukčních vrstev tl. 350 mm (dle technické specifikace)</t>
  </si>
  <si>
    <t>574A04</t>
  </si>
  <si>
    <t>výšková úprava  krycích hrnců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</si>
</sst>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20" xfId="0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21" xfId="0" applyNumberFormat="1" applyFont="1" applyFill="1" applyBorder="1" applyAlignment="1">
      <alignment horizontal="left" vertical="center"/>
    </xf>
    <xf numFmtId="1" fontId="19" fillId="0" borderId="17" xfId="0" applyNumberFormat="1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center" vertical="center"/>
    </xf>
    <xf numFmtId="177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 applyProtection="1">
      <alignment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4" fontId="12" fillId="0" borderId="29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30" xfId="0" applyNumberFormat="1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4" fontId="12" fillId="0" borderId="32" xfId="0" applyNumberFormat="1" applyFont="1" applyBorder="1" applyAlignment="1" applyProtection="1">
      <alignment vertical="center"/>
      <protection/>
    </xf>
    <xf numFmtId="0" fontId="12" fillId="34" borderId="26" xfId="0" applyFont="1" applyFill="1" applyBorder="1" applyAlignment="1" applyProtection="1">
      <alignment horizontal="right" vertical="center"/>
      <protection/>
    </xf>
    <xf numFmtId="0" fontId="12" fillId="34" borderId="33" xfId="0" applyFont="1" applyFill="1" applyBorder="1" applyAlignment="1" applyProtection="1">
      <alignment horizontal="right" vertical="center"/>
      <protection/>
    </xf>
    <xf numFmtId="0" fontId="12" fillId="34" borderId="26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4" fontId="4" fillId="0" borderId="31" xfId="0" applyNumberFormat="1" applyFont="1" applyFill="1" applyBorder="1" applyAlignment="1" applyProtection="1">
      <alignment vertical="center"/>
      <protection/>
    </xf>
    <xf numFmtId="4" fontId="19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 applyProtection="1">
      <alignment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vertical="center"/>
    </xf>
    <xf numFmtId="4" fontId="4" fillId="0" borderId="35" xfId="0" applyNumberFormat="1" applyFont="1" applyFill="1" applyBorder="1" applyAlignment="1" applyProtection="1">
      <alignment vertical="center"/>
      <protection/>
    </xf>
    <xf numFmtId="4" fontId="19" fillId="0" borderId="35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 applyProtection="1">
      <alignment vertical="center"/>
      <protection/>
    </xf>
    <xf numFmtId="49" fontId="19" fillId="0" borderId="34" xfId="0" applyNumberFormat="1" applyFont="1" applyFill="1" applyBorder="1" applyAlignment="1">
      <alignment horizontal="center" vertical="center"/>
    </xf>
    <xf numFmtId="37" fontId="0" fillId="0" borderId="13" xfId="0" applyNumberFormat="1" applyBorder="1" applyAlignment="1">
      <alignment horizontal="center" vertical="top" wrapText="1"/>
    </xf>
    <xf numFmtId="49" fontId="19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2" fillId="34" borderId="37" xfId="0" applyFont="1" applyFill="1" applyBorder="1" applyAlignment="1" applyProtection="1">
      <alignment vertical="top" wrapText="1"/>
      <protection/>
    </xf>
    <xf numFmtId="0" fontId="12" fillId="34" borderId="26" xfId="0" applyFont="1" applyFill="1" applyBorder="1" applyAlignment="1" applyProtection="1">
      <alignment vertical="top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2" fillId="34" borderId="33" xfId="0" applyFont="1" applyFill="1" applyBorder="1" applyAlignment="1" applyProtection="1">
      <alignment vertical="top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top"/>
      <protection/>
    </xf>
    <xf numFmtId="0" fontId="12" fillId="0" borderId="18" xfId="0" applyFont="1" applyBorder="1" applyAlignment="1" applyProtection="1">
      <alignment horizontal="center" vertical="center"/>
      <protection/>
    </xf>
    <xf numFmtId="2" fontId="5" fillId="0" borderId="18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3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49" fontId="12" fillId="0" borderId="17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2" fontId="5" fillId="0" borderId="13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top"/>
      <protection/>
    </xf>
    <xf numFmtId="11" fontId="12" fillId="0" borderId="39" xfId="0" applyNumberFormat="1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vertical="top"/>
      <protection/>
    </xf>
    <xf numFmtId="0" fontId="12" fillId="0" borderId="35" xfId="0" applyFont="1" applyBorder="1" applyAlignment="1" applyProtection="1">
      <alignment horizontal="center" vertical="center"/>
      <protection/>
    </xf>
    <xf numFmtId="2" fontId="5" fillId="0" borderId="35" xfId="0" applyNumberFormat="1" applyFont="1" applyBorder="1" applyAlignment="1" applyProtection="1">
      <alignment horizontal="right" vertical="center"/>
      <protection/>
    </xf>
    <xf numFmtId="4" fontId="5" fillId="0" borderId="35" xfId="0" applyNumberFormat="1" applyFont="1" applyBorder="1" applyAlignment="1" applyProtection="1">
      <alignment horizontal="right" vertical="center"/>
      <protection/>
    </xf>
    <xf numFmtId="4" fontId="5" fillId="0" borderId="36" xfId="0" applyNumberFormat="1" applyFont="1" applyBorder="1" applyAlignment="1" applyProtection="1">
      <alignment horizontal="right" vertical="center"/>
      <protection/>
    </xf>
    <xf numFmtId="4" fontId="6" fillId="0" borderId="40" xfId="0" applyNumberFormat="1" applyFont="1" applyBorder="1" applyAlignment="1" applyProtection="1">
      <alignment vertical="top"/>
      <protection/>
    </xf>
    <xf numFmtId="0" fontId="22" fillId="0" borderId="41" xfId="0" applyFont="1" applyBorder="1" applyAlignment="1" applyProtection="1">
      <alignment vertical="top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right" vertical="top"/>
      <protection/>
    </xf>
    <xf numFmtId="4" fontId="6" fillId="0" borderId="41" xfId="0" applyNumberFormat="1" applyFont="1" applyBorder="1" applyAlignment="1" applyProtection="1">
      <alignment horizontal="right" vertical="top"/>
      <protection/>
    </xf>
    <xf numFmtId="4" fontId="22" fillId="0" borderId="42" xfId="0" applyNumberFormat="1" applyFont="1" applyBorder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0" fillId="0" borderId="13" xfId="0" applyFill="1" applyBorder="1" applyAlignment="1" applyProtection="1">
      <alignment vertical="top" wrapText="1"/>
      <protection/>
    </xf>
    <xf numFmtId="0" fontId="19" fillId="0" borderId="13" xfId="0" applyFont="1" applyBorder="1" applyAlignment="1" applyProtection="1">
      <alignment vertical="top"/>
      <protection/>
    </xf>
    <xf numFmtId="49" fontId="20" fillId="0" borderId="43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44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49" fontId="20" fillId="35" borderId="45" xfId="0" applyNumberFormat="1" applyFont="1" applyFill="1" applyBorder="1" applyAlignment="1" applyProtection="1">
      <alignment horizontal="center" vertical="center"/>
      <protection/>
    </xf>
    <xf numFmtId="0" fontId="20" fillId="35" borderId="46" xfId="0" applyNumberFormat="1" applyFont="1" applyFill="1" applyBorder="1" applyAlignment="1" applyProtection="1">
      <alignment horizontal="center" vertical="center"/>
      <protection/>
    </xf>
    <xf numFmtId="0" fontId="20" fillId="35" borderId="47" xfId="0" applyNumberFormat="1" applyFont="1" applyFill="1" applyBorder="1" applyAlignment="1" applyProtection="1">
      <alignment horizontal="center" vertical="center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51" xfId="0" applyNumberFormat="1" applyFont="1" applyFill="1" applyBorder="1" applyAlignment="1" applyProtection="1">
      <alignment horizontal="center" vertical="center"/>
      <protection/>
    </xf>
    <xf numFmtId="49" fontId="20" fillId="0" borderId="52" xfId="0" applyNumberFormat="1" applyFont="1" applyFill="1" applyBorder="1" applyAlignment="1" applyProtection="1">
      <alignment horizontal="left" vertical="center"/>
      <protection/>
    </xf>
    <xf numFmtId="0" fontId="20" fillId="0" borderId="50" xfId="0" applyNumberFormat="1" applyFont="1" applyFill="1" applyBorder="1" applyAlignment="1" applyProtection="1">
      <alignment horizontal="left" vertical="center"/>
      <protection/>
    </xf>
    <xf numFmtId="0" fontId="20" fillId="0" borderId="51" xfId="0" applyNumberFormat="1" applyFont="1" applyFill="1" applyBorder="1" applyAlignment="1" applyProtection="1">
      <alignment horizontal="left" vertical="center"/>
      <protection/>
    </xf>
    <xf numFmtId="0" fontId="20" fillId="0" borderId="53" xfId="0" applyNumberFormat="1" applyFont="1" applyFill="1" applyBorder="1" applyAlignment="1" applyProtection="1">
      <alignment horizontal="left" vertical="center"/>
      <protection/>
    </xf>
    <xf numFmtId="0" fontId="20" fillId="35" borderId="34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38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5" xfId="0" applyNumberFormat="1" applyFont="1" applyFill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54" xfId="0" applyFont="1" applyBorder="1" applyAlignment="1" applyProtection="1">
      <alignment vertical="center" wrapText="1"/>
      <protection/>
    </xf>
    <xf numFmtId="0" fontId="4" fillId="0" borderId="55" xfId="0" applyFont="1" applyBorder="1" applyAlignment="1" applyProtection="1">
      <alignment vertical="center" wrapText="1"/>
      <protection/>
    </xf>
    <xf numFmtId="49" fontId="2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21" fillId="0" borderId="54" xfId="0" applyNumberFormat="1" applyFont="1" applyFill="1" applyBorder="1" applyAlignment="1" applyProtection="1">
      <alignment horizontal="center" vertical="center"/>
      <protection/>
    </xf>
    <xf numFmtId="0" fontId="21" fillId="0" borderId="55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56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54" xfId="0" applyNumberFormat="1" applyFont="1" applyFill="1" applyBorder="1" applyAlignment="1" applyProtection="1">
      <alignment horizontal="center" vertical="center" wrapText="1"/>
      <protection/>
    </xf>
    <xf numFmtId="0" fontId="10" fillId="0" borderId="55" xfId="0" applyNumberFormat="1" applyFont="1" applyFill="1" applyBorder="1" applyAlignment="1" applyProtection="1">
      <alignment horizontal="center" vertical="center" wrapText="1"/>
      <protection/>
    </xf>
    <xf numFmtId="49" fontId="4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2" fontId="4" fillId="0" borderId="13" xfId="0" applyNumberFormat="1" applyFont="1" applyBorder="1" applyAlignment="1" applyProtection="1">
      <alignment vertical="top"/>
      <protection/>
    </xf>
    <xf numFmtId="4" fontId="4" fillId="0" borderId="13" xfId="0" applyNumberFormat="1" applyFont="1" applyBorder="1" applyAlignment="1" applyProtection="1">
      <alignment vertical="top"/>
      <protection/>
    </xf>
    <xf numFmtId="4" fontId="4" fillId="0" borderId="36" xfId="0" applyNumberFormat="1" applyFont="1" applyBorder="1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19" sqref="M19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7.16015625" style="3" customWidth="1"/>
    <col min="6" max="6" width="36.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192" t="s">
        <v>51</v>
      </c>
      <c r="B1" s="193"/>
      <c r="C1" s="193"/>
      <c r="D1" s="193"/>
      <c r="E1" s="193"/>
      <c r="F1" s="193"/>
      <c r="G1" s="193"/>
      <c r="H1" s="193"/>
      <c r="I1" s="193"/>
    </row>
    <row r="2" spans="1:10" ht="12.75" customHeight="1">
      <c r="A2" s="194" t="s">
        <v>50</v>
      </c>
      <c r="B2" s="195"/>
      <c r="C2" s="196" t="s">
        <v>105</v>
      </c>
      <c r="D2" s="196"/>
      <c r="E2" s="198" t="s">
        <v>49</v>
      </c>
      <c r="F2" s="199" t="s">
        <v>79</v>
      </c>
      <c r="G2" s="200"/>
      <c r="H2" s="198" t="s">
        <v>44</v>
      </c>
      <c r="I2" s="203" t="s">
        <v>67</v>
      </c>
      <c r="J2" s="4"/>
    </row>
    <row r="3" spans="1:10" ht="12.75">
      <c r="A3" s="178"/>
      <c r="B3" s="177"/>
      <c r="C3" s="197"/>
      <c r="D3" s="197"/>
      <c r="E3" s="177"/>
      <c r="F3" s="201"/>
      <c r="G3" s="202"/>
      <c r="H3" s="177"/>
      <c r="I3" s="181"/>
      <c r="J3" s="4"/>
    </row>
    <row r="4" spans="1:10" ht="12.75" customHeight="1">
      <c r="A4" s="176" t="s">
        <v>48</v>
      </c>
      <c r="B4" s="177"/>
      <c r="C4" s="188" t="s">
        <v>93</v>
      </c>
      <c r="D4" s="189"/>
      <c r="E4" s="179" t="s">
        <v>47</v>
      </c>
      <c r="F4" s="179"/>
      <c r="G4" s="177"/>
      <c r="H4" s="179" t="s">
        <v>44</v>
      </c>
      <c r="I4" s="183"/>
      <c r="J4" s="4"/>
    </row>
    <row r="5" spans="1:10" ht="12.75">
      <c r="A5" s="178"/>
      <c r="B5" s="177"/>
      <c r="C5" s="190"/>
      <c r="D5" s="191"/>
      <c r="E5" s="177"/>
      <c r="F5" s="177"/>
      <c r="G5" s="177"/>
      <c r="H5" s="177"/>
      <c r="I5" s="181"/>
      <c r="J5" s="4"/>
    </row>
    <row r="6" spans="1:10" ht="12.75" customHeight="1">
      <c r="A6" s="176" t="s">
        <v>46</v>
      </c>
      <c r="B6" s="177"/>
      <c r="C6" s="184" t="s">
        <v>106</v>
      </c>
      <c r="D6" s="185"/>
      <c r="E6" s="179" t="s">
        <v>45</v>
      </c>
      <c r="F6" s="179"/>
      <c r="G6" s="177"/>
      <c r="H6" s="179" t="s">
        <v>44</v>
      </c>
      <c r="I6" s="183"/>
      <c r="J6" s="4"/>
    </row>
    <row r="7" spans="1:10" ht="12.75">
      <c r="A7" s="178"/>
      <c r="B7" s="177"/>
      <c r="C7" s="186"/>
      <c r="D7" s="187"/>
      <c r="E7" s="177"/>
      <c r="F7" s="177"/>
      <c r="G7" s="177"/>
      <c r="H7" s="177"/>
      <c r="I7" s="181"/>
      <c r="J7" s="4"/>
    </row>
    <row r="8" spans="1:10" ht="12.75">
      <c r="A8" s="176" t="s">
        <v>94</v>
      </c>
      <c r="B8" s="177"/>
      <c r="C8" s="182" t="s">
        <v>130</v>
      </c>
      <c r="D8" s="177"/>
      <c r="E8" s="179" t="s">
        <v>96</v>
      </c>
      <c r="F8" s="177" t="s">
        <v>83</v>
      </c>
      <c r="G8" s="177"/>
      <c r="H8" s="179" t="s">
        <v>98</v>
      </c>
      <c r="I8" s="183"/>
      <c r="J8" s="4"/>
    </row>
    <row r="9" spans="1:10" ht="12.75">
      <c r="A9" s="178"/>
      <c r="B9" s="177"/>
      <c r="C9" s="177"/>
      <c r="D9" s="177"/>
      <c r="E9" s="177"/>
      <c r="F9" s="177"/>
      <c r="G9" s="177"/>
      <c r="H9" s="177"/>
      <c r="I9" s="181"/>
      <c r="J9" s="4"/>
    </row>
    <row r="10" spans="1:10" ht="12.75">
      <c r="A10" s="176" t="s">
        <v>95</v>
      </c>
      <c r="B10" s="177"/>
      <c r="C10" s="179" t="s">
        <v>107</v>
      </c>
      <c r="D10" s="177"/>
      <c r="E10" s="179" t="s">
        <v>43</v>
      </c>
      <c r="F10" s="179" t="s">
        <v>97</v>
      </c>
      <c r="G10" s="177"/>
      <c r="H10" s="179" t="s">
        <v>42</v>
      </c>
      <c r="I10" s="180">
        <v>44974</v>
      </c>
      <c r="J10" s="4"/>
    </row>
    <row r="11" spans="1:10" ht="12.75">
      <c r="A11" s="178"/>
      <c r="B11" s="177"/>
      <c r="C11" s="177"/>
      <c r="D11" s="177"/>
      <c r="E11" s="177"/>
      <c r="F11" s="177"/>
      <c r="G11" s="177"/>
      <c r="H11" s="177"/>
      <c r="I11" s="181"/>
      <c r="J11" s="4"/>
    </row>
    <row r="12" spans="1:9" ht="23.25" customHeight="1" thickBot="1">
      <c r="A12" s="170" t="s">
        <v>41</v>
      </c>
      <c r="B12" s="171"/>
      <c r="C12" s="171"/>
      <c r="D12" s="171"/>
      <c r="E12" s="171"/>
      <c r="F12" s="171"/>
      <c r="G12" s="171"/>
      <c r="H12" s="171"/>
      <c r="I12" s="172"/>
    </row>
    <row r="13" spans="1:10" ht="26.25" customHeight="1">
      <c r="A13" s="20" t="s">
        <v>40</v>
      </c>
      <c r="B13" s="173" t="s">
        <v>39</v>
      </c>
      <c r="C13" s="174"/>
      <c r="D13" s="19" t="s">
        <v>38</v>
      </c>
      <c r="E13" s="173" t="s">
        <v>37</v>
      </c>
      <c r="F13" s="174"/>
      <c r="G13" s="19" t="s">
        <v>36</v>
      </c>
      <c r="H13" s="173" t="s">
        <v>35</v>
      </c>
      <c r="I13" s="175"/>
      <c r="J13" s="4"/>
    </row>
    <row r="14" spans="1:10" ht="15" customHeight="1">
      <c r="A14" s="14" t="s">
        <v>34</v>
      </c>
      <c r="B14" s="16" t="s">
        <v>24</v>
      </c>
      <c r="C14" s="13">
        <f>SUM(rozpočet!G27)</f>
        <v>0</v>
      </c>
      <c r="D14" s="167" t="s">
        <v>33</v>
      </c>
      <c r="E14" s="168"/>
      <c r="F14" s="13">
        <v>0</v>
      </c>
      <c r="G14" s="167" t="s">
        <v>32</v>
      </c>
      <c r="H14" s="168"/>
      <c r="I14" s="12">
        <v>0</v>
      </c>
      <c r="J14" s="4"/>
    </row>
    <row r="15" spans="1:11" ht="15" customHeight="1">
      <c r="A15" s="14"/>
      <c r="B15" s="16" t="s">
        <v>22</v>
      </c>
      <c r="C15" s="13">
        <v>0</v>
      </c>
      <c r="D15" s="167" t="s">
        <v>31</v>
      </c>
      <c r="E15" s="168"/>
      <c r="F15" s="13">
        <v>0</v>
      </c>
      <c r="G15" s="167" t="s">
        <v>30</v>
      </c>
      <c r="H15" s="168"/>
      <c r="I15" s="12">
        <v>0</v>
      </c>
      <c r="J15" s="4"/>
      <c r="K15" s="18"/>
    </row>
    <row r="16" spans="1:10" ht="15" customHeight="1">
      <c r="A16" s="14" t="s">
        <v>29</v>
      </c>
      <c r="B16" s="16" t="s">
        <v>24</v>
      </c>
      <c r="C16" s="13">
        <v>0</v>
      </c>
      <c r="D16" s="167" t="s">
        <v>28</v>
      </c>
      <c r="E16" s="168"/>
      <c r="F16" s="13">
        <v>0</v>
      </c>
      <c r="G16" s="167" t="s">
        <v>27</v>
      </c>
      <c r="H16" s="168"/>
      <c r="I16" s="12">
        <v>0</v>
      </c>
      <c r="J16" s="4"/>
    </row>
    <row r="17" spans="1:10" ht="15" customHeight="1">
      <c r="A17" s="14"/>
      <c r="B17" s="16" t="s">
        <v>22</v>
      </c>
      <c r="C17" s="13">
        <v>0</v>
      </c>
      <c r="D17" s="167"/>
      <c r="E17" s="168"/>
      <c r="F17" s="17"/>
      <c r="G17" s="167" t="s">
        <v>26</v>
      </c>
      <c r="H17" s="168"/>
      <c r="I17" s="12">
        <v>0</v>
      </c>
      <c r="J17" s="4"/>
    </row>
    <row r="18" spans="1:10" ht="15" customHeight="1">
      <c r="A18" s="14" t="s">
        <v>25</v>
      </c>
      <c r="B18" s="16" t="s">
        <v>24</v>
      </c>
      <c r="C18" s="13">
        <v>0</v>
      </c>
      <c r="D18" s="167"/>
      <c r="E18" s="168"/>
      <c r="F18" s="17"/>
      <c r="G18" s="167" t="s">
        <v>23</v>
      </c>
      <c r="H18" s="168"/>
      <c r="I18" s="12">
        <v>0</v>
      </c>
      <c r="J18" s="4"/>
    </row>
    <row r="19" spans="1:10" ht="15" customHeight="1">
      <c r="A19" s="14"/>
      <c r="B19" s="16" t="s">
        <v>22</v>
      </c>
      <c r="C19" s="13">
        <v>0</v>
      </c>
      <c r="D19" s="167"/>
      <c r="E19" s="168"/>
      <c r="F19" s="17"/>
      <c r="G19" s="167" t="s">
        <v>21</v>
      </c>
      <c r="H19" s="168"/>
      <c r="I19" s="12">
        <v>0</v>
      </c>
      <c r="J19" s="4"/>
    </row>
    <row r="20" spans="1:10" ht="15" customHeight="1">
      <c r="A20" s="165" t="s">
        <v>20</v>
      </c>
      <c r="B20" s="166"/>
      <c r="C20" s="13">
        <v>0</v>
      </c>
      <c r="D20" s="167"/>
      <c r="E20" s="168"/>
      <c r="F20" s="17"/>
      <c r="G20" s="167"/>
      <c r="H20" s="168"/>
      <c r="I20" s="15"/>
      <c r="J20" s="4"/>
    </row>
    <row r="21" spans="1:10" ht="15" customHeight="1">
      <c r="A21" s="165" t="s">
        <v>19</v>
      </c>
      <c r="B21" s="166"/>
      <c r="C21" s="13">
        <v>0</v>
      </c>
      <c r="D21" s="167"/>
      <c r="E21" s="168"/>
      <c r="F21" s="17"/>
      <c r="G21" s="167"/>
      <c r="H21" s="168"/>
      <c r="I21" s="15"/>
      <c r="J21" s="4"/>
    </row>
    <row r="22" spans="1:10" ht="16.5" customHeight="1">
      <c r="A22" s="165" t="s">
        <v>18</v>
      </c>
      <c r="B22" s="166"/>
      <c r="C22" s="13">
        <f>SUM(C14:C21)</f>
        <v>0</v>
      </c>
      <c r="D22" s="169" t="s">
        <v>17</v>
      </c>
      <c r="E22" s="166"/>
      <c r="F22" s="13">
        <f>SUM(F14:F21)</f>
        <v>0</v>
      </c>
      <c r="G22" s="169" t="s">
        <v>16</v>
      </c>
      <c r="H22" s="166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47" t="s">
        <v>15</v>
      </c>
      <c r="B24" s="146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47" t="s">
        <v>14</v>
      </c>
      <c r="B25" s="146"/>
      <c r="C25" s="8">
        <v>0</v>
      </c>
      <c r="D25" s="145" t="s">
        <v>13</v>
      </c>
      <c r="E25" s="146"/>
      <c r="F25" s="8">
        <f>ROUND(C25*(14/100),2)</f>
        <v>0</v>
      </c>
      <c r="G25" s="145" t="s">
        <v>12</v>
      </c>
      <c r="H25" s="146"/>
      <c r="I25" s="7">
        <f>SUM(C24:C26)</f>
        <v>0</v>
      </c>
      <c r="J25" s="4"/>
    </row>
    <row r="26" spans="1:10" ht="15" customHeight="1">
      <c r="A26" s="147" t="s">
        <v>11</v>
      </c>
      <c r="B26" s="146"/>
      <c r="C26" s="8">
        <f>C22+F22*I22</f>
        <v>0</v>
      </c>
      <c r="D26" s="145" t="s">
        <v>10</v>
      </c>
      <c r="E26" s="146"/>
      <c r="F26" s="8">
        <f>ROUND(C26*(21/100),2)</f>
        <v>0</v>
      </c>
      <c r="G26" s="145" t="s">
        <v>9</v>
      </c>
      <c r="H26" s="146"/>
      <c r="I26" s="7">
        <f>SUM(F25:F26)+I25</f>
        <v>0</v>
      </c>
      <c r="J26" s="4"/>
    </row>
    <row r="27" spans="1:9" ht="12.75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51"/>
      <c r="B28" s="152"/>
      <c r="C28" s="153"/>
      <c r="D28" s="148" t="s">
        <v>77</v>
      </c>
      <c r="E28" s="149"/>
      <c r="F28" s="164"/>
      <c r="G28" s="148" t="s">
        <v>78</v>
      </c>
      <c r="H28" s="149"/>
      <c r="I28" s="150"/>
      <c r="J28" s="4"/>
    </row>
    <row r="29" spans="1:10" ht="14.25" customHeight="1">
      <c r="A29" s="154"/>
      <c r="B29" s="155"/>
      <c r="C29" s="156"/>
      <c r="D29" s="141" t="s">
        <v>99</v>
      </c>
      <c r="E29" s="142"/>
      <c r="F29" s="143"/>
      <c r="G29" s="141" t="s">
        <v>82</v>
      </c>
      <c r="H29" s="142"/>
      <c r="I29" s="144"/>
      <c r="J29" s="4"/>
    </row>
    <row r="30" spans="1:10" ht="14.25" customHeight="1">
      <c r="A30" s="154"/>
      <c r="B30" s="155"/>
      <c r="C30" s="156"/>
      <c r="D30" s="141" t="s">
        <v>128</v>
      </c>
      <c r="E30" s="142"/>
      <c r="F30" s="143"/>
      <c r="G30" s="141" t="s">
        <v>86</v>
      </c>
      <c r="H30" s="142"/>
      <c r="I30" s="144"/>
      <c r="J30" s="4"/>
    </row>
    <row r="31" spans="1:10" ht="14.25" customHeight="1">
      <c r="A31" s="154"/>
      <c r="B31" s="155"/>
      <c r="C31" s="156"/>
      <c r="D31" s="141"/>
      <c r="E31" s="142"/>
      <c r="F31" s="143"/>
      <c r="G31" s="141"/>
      <c r="H31" s="142"/>
      <c r="I31" s="144"/>
      <c r="J31" s="4"/>
    </row>
    <row r="32" spans="1:10" ht="25.5" customHeight="1" thickBot="1">
      <c r="A32" s="157"/>
      <c r="B32" s="158"/>
      <c r="C32" s="159"/>
      <c r="D32" s="160" t="s">
        <v>8</v>
      </c>
      <c r="E32" s="161"/>
      <c r="F32" s="162"/>
      <c r="G32" s="160" t="s">
        <v>8</v>
      </c>
      <c r="H32" s="161"/>
      <c r="I32" s="163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G20:H20"/>
    <mergeCell ref="D15:E15"/>
    <mergeCell ref="G15:H15"/>
    <mergeCell ref="D16:E16"/>
    <mergeCell ref="G16:H16"/>
    <mergeCell ref="D17:E17"/>
    <mergeCell ref="G17:H17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PageLayoutView="0" workbookViewId="0" topLeftCell="A1">
      <selection activeCell="I30" sqref="I30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20.66015625" style="24" customWidth="1"/>
    <col min="8" max="8" width="14.33203125" style="23" customWidth="1"/>
    <col min="9" max="9" width="10.5" style="22" customWidth="1"/>
    <col min="10" max="10" width="20.66015625" style="21" customWidth="1"/>
    <col min="11" max="16384" width="10.5" style="21" customWidth="1"/>
  </cols>
  <sheetData>
    <row r="1" spans="1:9" s="1" customFormat="1" ht="27.75" customHeight="1">
      <c r="A1" s="205" t="s">
        <v>66</v>
      </c>
      <c r="B1" s="205"/>
      <c r="C1" s="205"/>
      <c r="D1" s="205"/>
      <c r="E1" s="205"/>
      <c r="F1" s="205"/>
      <c r="G1" s="205"/>
      <c r="H1" s="49"/>
      <c r="I1" s="35"/>
    </row>
    <row r="2" spans="2:9" s="1" customFormat="1" ht="12.75" customHeight="1">
      <c r="B2" s="85" t="s">
        <v>65</v>
      </c>
      <c r="C2" s="86" t="s">
        <v>102</v>
      </c>
      <c r="D2" s="48" t="s">
        <v>7</v>
      </c>
      <c r="E2" s="46"/>
      <c r="F2" s="46"/>
      <c r="G2" s="46"/>
      <c r="H2" s="45"/>
      <c r="I2" s="35"/>
    </row>
    <row r="3" spans="2:9" s="1" customFormat="1" ht="12.75" customHeight="1">
      <c r="B3" s="85" t="s">
        <v>70</v>
      </c>
      <c r="C3" s="86" t="s">
        <v>103</v>
      </c>
      <c r="D3" s="46"/>
      <c r="E3" s="46"/>
      <c r="F3" s="38"/>
      <c r="G3" s="46"/>
      <c r="H3" s="45"/>
      <c r="I3" s="35"/>
    </row>
    <row r="4" spans="2:9" s="1" customFormat="1" ht="13.5" customHeight="1">
      <c r="B4" s="85" t="s">
        <v>74</v>
      </c>
      <c r="C4" s="86" t="s">
        <v>104</v>
      </c>
      <c r="D4" s="47"/>
      <c r="E4" s="46"/>
      <c r="F4" s="46"/>
      <c r="G4" s="46"/>
      <c r="H4" s="45"/>
      <c r="I4" s="35"/>
    </row>
    <row r="5" spans="2:9" s="1" customFormat="1" ht="1.5" customHeight="1">
      <c r="B5" s="87"/>
      <c r="C5" s="88"/>
      <c r="D5" s="44"/>
      <c r="E5" s="43"/>
      <c r="F5" s="42"/>
      <c r="G5" s="41"/>
      <c r="H5" s="40"/>
      <c r="I5" s="35"/>
    </row>
    <row r="6" spans="2:9" s="1" customFormat="1" ht="20.25" customHeight="1">
      <c r="B6" s="85" t="s">
        <v>71</v>
      </c>
      <c r="C6" s="86" t="s">
        <v>72</v>
      </c>
      <c r="D6" s="39"/>
      <c r="E6" s="38"/>
      <c r="F6" s="38"/>
      <c r="G6" s="38"/>
      <c r="H6" s="36"/>
      <c r="I6" s="35"/>
    </row>
    <row r="7" spans="2:9" s="1" customFormat="1" ht="12.75" customHeight="1">
      <c r="B7" s="85" t="s">
        <v>64</v>
      </c>
      <c r="C7" s="85" t="s">
        <v>73</v>
      </c>
      <c r="D7" s="39"/>
      <c r="E7" s="39" t="s">
        <v>63</v>
      </c>
      <c r="F7" s="206"/>
      <c r="G7" s="206"/>
      <c r="H7" s="36"/>
      <c r="I7" s="35"/>
    </row>
    <row r="8" spans="2:9" s="1" customFormat="1" ht="12.75" customHeight="1">
      <c r="B8" s="85"/>
      <c r="C8" s="88"/>
      <c r="D8" s="37"/>
      <c r="E8" s="37" t="s">
        <v>62</v>
      </c>
      <c r="F8" s="207"/>
      <c r="G8" s="207"/>
      <c r="H8" s="36"/>
      <c r="I8" s="35"/>
    </row>
    <row r="9" ht="11.25" customHeight="1" thickBot="1"/>
    <row r="10" spans="1:10" s="27" customFormat="1" ht="21.75" thickBot="1">
      <c r="A10" s="64" t="s">
        <v>68</v>
      </c>
      <c r="B10" s="65" t="s">
        <v>61</v>
      </c>
      <c r="C10" s="66" t="s">
        <v>60</v>
      </c>
      <c r="D10" s="84" t="s">
        <v>59</v>
      </c>
      <c r="E10" s="82" t="s">
        <v>58</v>
      </c>
      <c r="F10" s="82" t="s">
        <v>57</v>
      </c>
      <c r="G10" s="83" t="s">
        <v>56</v>
      </c>
      <c r="H10" s="55" t="s">
        <v>55</v>
      </c>
      <c r="I10" s="34" t="s">
        <v>54</v>
      </c>
      <c r="J10" s="31" t="s">
        <v>53</v>
      </c>
    </row>
    <row r="11" spans="1:10" s="50" customFormat="1" ht="13.5" thickTop="1">
      <c r="A11" s="59" t="s">
        <v>69</v>
      </c>
      <c r="B11" s="61" t="s">
        <v>89</v>
      </c>
      <c r="C11" s="51" t="s">
        <v>90</v>
      </c>
      <c r="D11" s="51" t="s">
        <v>0</v>
      </c>
      <c r="E11" s="67">
        <v>1</v>
      </c>
      <c r="F11" s="52"/>
      <c r="G11" s="68">
        <f aca="true" t="shared" si="0" ref="G11:G26">F11*E11</f>
        <v>0</v>
      </c>
      <c r="H11" s="56"/>
      <c r="I11" s="57"/>
      <c r="J11" s="58" t="s">
        <v>108</v>
      </c>
    </row>
    <row r="12" spans="1:10" s="50" customFormat="1" ht="43.5" customHeight="1">
      <c r="A12" s="60">
        <v>2</v>
      </c>
      <c r="B12" s="62">
        <v>11372</v>
      </c>
      <c r="C12" s="53" t="s">
        <v>109</v>
      </c>
      <c r="D12" s="53" t="s">
        <v>1</v>
      </c>
      <c r="E12" s="69">
        <v>757</v>
      </c>
      <c r="F12" s="54"/>
      <c r="G12" s="70">
        <f t="shared" si="0"/>
        <v>0</v>
      </c>
      <c r="H12" s="56"/>
      <c r="I12" s="57"/>
      <c r="J12" s="100" t="s">
        <v>110</v>
      </c>
    </row>
    <row r="13" spans="1:10" s="50" customFormat="1" ht="12.75">
      <c r="A13" s="60">
        <v>3</v>
      </c>
      <c r="B13" s="62" t="s">
        <v>89</v>
      </c>
      <c r="C13" s="140" t="s">
        <v>131</v>
      </c>
      <c r="D13" s="53" t="s">
        <v>3</v>
      </c>
      <c r="E13" s="69">
        <v>141</v>
      </c>
      <c r="F13" s="54">
        <f>SUM(sanace!F13)</f>
        <v>0</v>
      </c>
      <c r="G13" s="70">
        <f t="shared" si="0"/>
        <v>0</v>
      </c>
      <c r="H13" s="56"/>
      <c r="I13" s="57"/>
      <c r="J13" s="100" t="s">
        <v>124</v>
      </c>
    </row>
    <row r="14" spans="1:10" s="50" customFormat="1" ht="12.75">
      <c r="A14" s="59">
        <v>4</v>
      </c>
      <c r="B14" s="62">
        <v>93818</v>
      </c>
      <c r="C14" s="53" t="s">
        <v>75</v>
      </c>
      <c r="D14" s="53" t="s">
        <v>3</v>
      </c>
      <c r="E14" s="69">
        <v>15145</v>
      </c>
      <c r="F14" s="54"/>
      <c r="G14" s="70">
        <f t="shared" si="0"/>
        <v>0</v>
      </c>
      <c r="H14" s="56"/>
      <c r="I14" s="57"/>
      <c r="J14" s="58"/>
    </row>
    <row r="15" spans="1:10" s="50" customFormat="1" ht="12.75">
      <c r="A15" s="60">
        <v>5</v>
      </c>
      <c r="B15" s="62" t="s">
        <v>132</v>
      </c>
      <c r="C15" s="53" t="s">
        <v>100</v>
      </c>
      <c r="D15" s="53" t="s">
        <v>1</v>
      </c>
      <c r="E15" s="69">
        <v>525</v>
      </c>
      <c r="F15" s="54"/>
      <c r="G15" s="70">
        <f t="shared" si="0"/>
        <v>0</v>
      </c>
      <c r="H15" s="56"/>
      <c r="I15" s="57"/>
      <c r="J15" s="58"/>
    </row>
    <row r="16" spans="1:10" s="50" customFormat="1" ht="12.75">
      <c r="A16" s="60">
        <v>6</v>
      </c>
      <c r="B16" s="62" t="s">
        <v>80</v>
      </c>
      <c r="C16" s="53" t="s">
        <v>101</v>
      </c>
      <c r="D16" s="53" t="s">
        <v>3</v>
      </c>
      <c r="E16" s="69">
        <v>15145</v>
      </c>
      <c r="F16" s="54"/>
      <c r="G16" s="70">
        <f t="shared" si="0"/>
        <v>0</v>
      </c>
      <c r="H16" s="56"/>
      <c r="I16" s="57"/>
      <c r="J16" s="58"/>
    </row>
    <row r="17" spans="1:10" s="50" customFormat="1" ht="12.75">
      <c r="A17" s="59">
        <v>7</v>
      </c>
      <c r="B17" s="62">
        <v>572213</v>
      </c>
      <c r="C17" s="53" t="s">
        <v>4</v>
      </c>
      <c r="D17" s="53" t="s">
        <v>3</v>
      </c>
      <c r="E17" s="69">
        <v>23145</v>
      </c>
      <c r="F17" s="54"/>
      <c r="G17" s="70">
        <f t="shared" si="0"/>
        <v>0</v>
      </c>
      <c r="H17" s="56"/>
      <c r="I17" s="57"/>
      <c r="J17" s="58"/>
    </row>
    <row r="18" spans="1:10" s="50" customFormat="1" ht="12.75">
      <c r="A18" s="60">
        <v>8</v>
      </c>
      <c r="B18" s="63">
        <v>113762</v>
      </c>
      <c r="C18" s="53" t="s">
        <v>6</v>
      </c>
      <c r="D18" s="53" t="s">
        <v>2</v>
      </c>
      <c r="E18" s="69">
        <v>750</v>
      </c>
      <c r="F18" s="54"/>
      <c r="G18" s="70">
        <f t="shared" si="0"/>
        <v>0</v>
      </c>
      <c r="H18" s="56"/>
      <c r="I18" s="57"/>
      <c r="J18" s="58"/>
    </row>
    <row r="19" spans="1:10" s="50" customFormat="1" ht="12.75">
      <c r="A19" s="60">
        <v>9</v>
      </c>
      <c r="B19" s="62">
        <v>931312</v>
      </c>
      <c r="C19" s="53" t="s">
        <v>76</v>
      </c>
      <c r="D19" s="53" t="s">
        <v>2</v>
      </c>
      <c r="E19" s="69">
        <v>750</v>
      </c>
      <c r="F19" s="54"/>
      <c r="G19" s="70">
        <f t="shared" si="0"/>
        <v>0</v>
      </c>
      <c r="H19" s="56"/>
      <c r="I19" s="57"/>
      <c r="J19" s="58"/>
    </row>
    <row r="20" spans="1:10" s="50" customFormat="1" ht="12.75">
      <c r="A20" s="59">
        <v>10</v>
      </c>
      <c r="B20" s="63">
        <v>919111</v>
      </c>
      <c r="C20" s="53" t="s">
        <v>81</v>
      </c>
      <c r="D20" s="53" t="s">
        <v>2</v>
      </c>
      <c r="E20" s="69">
        <v>70</v>
      </c>
      <c r="F20" s="54"/>
      <c r="G20" s="70">
        <f t="shared" si="0"/>
        <v>0</v>
      </c>
      <c r="H20" s="56"/>
      <c r="I20" s="57"/>
      <c r="J20" s="58"/>
    </row>
    <row r="21" spans="1:10" s="50" customFormat="1" ht="12.75">
      <c r="A21" s="60">
        <v>11</v>
      </c>
      <c r="B21" s="63">
        <v>12922</v>
      </c>
      <c r="C21" s="53" t="s">
        <v>91</v>
      </c>
      <c r="D21" s="53" t="s">
        <v>3</v>
      </c>
      <c r="E21" s="69">
        <v>1100</v>
      </c>
      <c r="F21" s="54"/>
      <c r="G21" s="70">
        <f t="shared" si="0"/>
        <v>0</v>
      </c>
      <c r="H21" s="56"/>
      <c r="I21" s="57"/>
      <c r="J21" s="58"/>
    </row>
    <row r="22" spans="1:10" s="50" customFormat="1" ht="42">
      <c r="A22" s="60">
        <v>12</v>
      </c>
      <c r="B22" s="99" t="s">
        <v>87</v>
      </c>
      <c r="C22" s="95" t="s">
        <v>88</v>
      </c>
      <c r="D22" s="95" t="s">
        <v>3</v>
      </c>
      <c r="E22" s="96">
        <v>523</v>
      </c>
      <c r="F22" s="97"/>
      <c r="G22" s="98">
        <f t="shared" si="0"/>
        <v>0</v>
      </c>
      <c r="H22" s="56"/>
      <c r="I22" s="57"/>
      <c r="J22" s="139" t="s">
        <v>126</v>
      </c>
    </row>
    <row r="23" spans="1:10" s="50" customFormat="1" ht="12.75">
      <c r="A23" s="59">
        <v>13</v>
      </c>
      <c r="B23" s="101" t="s">
        <v>125</v>
      </c>
      <c r="C23" s="53" t="s">
        <v>111</v>
      </c>
      <c r="D23" s="53" t="s">
        <v>1</v>
      </c>
      <c r="E23" s="69">
        <v>160</v>
      </c>
      <c r="F23" s="54"/>
      <c r="G23" s="70">
        <f t="shared" si="0"/>
        <v>0</v>
      </c>
      <c r="H23" s="56"/>
      <c r="I23" s="57"/>
      <c r="J23" s="58"/>
    </row>
    <row r="24" spans="1:10" s="50" customFormat="1" ht="12.75">
      <c r="A24" s="60">
        <v>14</v>
      </c>
      <c r="B24" s="94">
        <v>89922</v>
      </c>
      <c r="C24" s="95" t="s">
        <v>85</v>
      </c>
      <c r="D24" s="95" t="s">
        <v>84</v>
      </c>
      <c r="E24" s="96">
        <v>2</v>
      </c>
      <c r="F24" s="97"/>
      <c r="G24" s="98">
        <f t="shared" si="0"/>
        <v>0</v>
      </c>
      <c r="H24" s="56"/>
      <c r="I24" s="57"/>
      <c r="J24" s="58"/>
    </row>
    <row r="25" spans="1:10" s="50" customFormat="1" ht="12.75">
      <c r="A25" s="60">
        <v>15</v>
      </c>
      <c r="B25" s="209">
        <v>89923</v>
      </c>
      <c r="C25" s="140" t="s">
        <v>133</v>
      </c>
      <c r="D25" s="210" t="s">
        <v>84</v>
      </c>
      <c r="E25" s="211">
        <v>3</v>
      </c>
      <c r="F25" s="212"/>
      <c r="G25" s="213">
        <f t="shared" si="0"/>
        <v>0</v>
      </c>
      <c r="H25" s="56"/>
      <c r="I25" s="57"/>
      <c r="J25" s="58"/>
    </row>
    <row r="26" spans="1:10" s="50" customFormat="1" ht="13.5" thickBot="1">
      <c r="A26" s="60">
        <v>16</v>
      </c>
      <c r="B26" s="89">
        <v>56962</v>
      </c>
      <c r="C26" s="90" t="s">
        <v>127</v>
      </c>
      <c r="D26" s="90" t="s">
        <v>3</v>
      </c>
      <c r="E26" s="91">
        <v>1100</v>
      </c>
      <c r="F26" s="92"/>
      <c r="G26" s="93">
        <f t="shared" si="0"/>
        <v>0</v>
      </c>
      <c r="H26" s="56"/>
      <c r="I26" s="57"/>
      <c r="J26" s="58"/>
    </row>
    <row r="27" spans="1:10" s="27" customFormat="1" ht="15">
      <c r="A27" s="32"/>
      <c r="B27" s="71"/>
      <c r="C27" s="72" t="s">
        <v>12</v>
      </c>
      <c r="D27" s="72"/>
      <c r="E27" s="72"/>
      <c r="F27" s="73" t="s">
        <v>7</v>
      </c>
      <c r="G27" s="74">
        <f>SUM(G11:G26)</f>
        <v>0</v>
      </c>
      <c r="H27" s="30"/>
      <c r="I27" s="30"/>
      <c r="J27" s="29"/>
    </row>
    <row r="28" spans="1:10" s="27" customFormat="1" ht="15">
      <c r="A28" s="32"/>
      <c r="B28" s="75"/>
      <c r="C28" s="33" t="s">
        <v>10</v>
      </c>
      <c r="D28" s="33"/>
      <c r="E28" s="33"/>
      <c r="F28" s="76" t="s">
        <v>7</v>
      </c>
      <c r="G28" s="77">
        <f>G27*0.21</f>
        <v>0</v>
      </c>
      <c r="H28" s="30"/>
      <c r="I28" s="30"/>
      <c r="J28" s="29"/>
    </row>
    <row r="29" spans="1:10" s="27" customFormat="1" ht="15.75" thickBot="1">
      <c r="A29" s="32"/>
      <c r="B29" s="78"/>
      <c r="C29" s="79" t="s">
        <v>52</v>
      </c>
      <c r="D29" s="79"/>
      <c r="E29" s="79"/>
      <c r="F29" s="80" t="s">
        <v>7</v>
      </c>
      <c r="G29" s="81">
        <f>G28+G27</f>
        <v>0</v>
      </c>
      <c r="H29" s="30"/>
      <c r="I29" s="30"/>
      <c r="J29" s="29"/>
    </row>
    <row r="30" spans="8:10" ht="24" customHeight="1">
      <c r="H30" s="30"/>
      <c r="I30" s="30"/>
      <c r="J30" s="29"/>
    </row>
    <row r="31" spans="2:10" ht="12" customHeight="1">
      <c r="B31" s="204" t="s">
        <v>92</v>
      </c>
      <c r="C31" s="204"/>
      <c r="H31" s="30"/>
      <c r="I31" s="30"/>
      <c r="J31" s="29"/>
    </row>
    <row r="32" spans="8:10" ht="12" customHeight="1">
      <c r="H32" s="30"/>
      <c r="I32" s="30"/>
      <c r="J32" s="29"/>
    </row>
    <row r="33" spans="8:10" ht="12" customHeight="1">
      <c r="H33" s="28"/>
      <c r="I33" s="28"/>
      <c r="J33" s="27"/>
    </row>
    <row r="34" spans="8:10" ht="12" customHeight="1">
      <c r="H34" s="28"/>
      <c r="I34" s="28"/>
      <c r="J34" s="27"/>
    </row>
    <row r="35" spans="8:10" ht="12" customHeight="1">
      <c r="H35" s="28"/>
      <c r="I35" s="28"/>
      <c r="J35" s="27"/>
    </row>
  </sheetData>
  <sheetProtection/>
  <mergeCells count="4">
    <mergeCell ref="B31:C31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  <ignoredErrors>
    <ignoredError sqref="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B21" sqref="B21"/>
    </sheetView>
  </sheetViews>
  <sheetFormatPr defaultColWidth="10.5" defaultRowHeight="10.5"/>
  <cols>
    <col min="1" max="1" width="16.33203125" style="26" customWidth="1"/>
    <col min="2" max="2" width="110.16015625" style="2" customWidth="1"/>
    <col min="3" max="3" width="10.16015625" style="2" customWidth="1"/>
    <col min="4" max="4" width="15.33203125" style="2" customWidth="1"/>
    <col min="5" max="5" width="17.16015625" style="25" customWidth="1"/>
    <col min="6" max="6" width="18.66015625" style="24" customWidth="1"/>
    <col min="7" max="7" width="17.83203125" style="24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ht="18">
      <c r="A1" s="208" t="s">
        <v>7</v>
      </c>
      <c r="B1" s="208"/>
      <c r="C1" s="208"/>
      <c r="D1" s="208"/>
      <c r="E1" s="208"/>
      <c r="F1" s="208"/>
      <c r="G1" s="208"/>
    </row>
    <row r="2" spans="1:7" ht="18">
      <c r="A2" s="102" t="s">
        <v>112</v>
      </c>
      <c r="B2" s="46"/>
      <c r="C2" s="48" t="s">
        <v>7</v>
      </c>
      <c r="D2" s="46"/>
      <c r="E2" s="46"/>
      <c r="F2" s="46"/>
      <c r="G2" s="46"/>
    </row>
    <row r="3" spans="1:7" ht="18">
      <c r="A3" s="102"/>
      <c r="B3" s="46"/>
      <c r="C3" s="48"/>
      <c r="D3" s="46"/>
      <c r="E3" s="46"/>
      <c r="F3" s="46"/>
      <c r="G3" s="46"/>
    </row>
    <row r="4" spans="1:7" ht="12.75" thickBot="1">
      <c r="A4" s="103" t="s">
        <v>7</v>
      </c>
      <c r="B4" s="46"/>
      <c r="C4" s="46"/>
      <c r="D4" s="46"/>
      <c r="E4" s="38"/>
      <c r="F4" s="46"/>
      <c r="G4" s="46"/>
    </row>
    <row r="5" spans="1:256" ht="45.75" thickBot="1">
      <c r="A5" s="104" t="s">
        <v>113</v>
      </c>
      <c r="B5" s="105" t="s">
        <v>60</v>
      </c>
      <c r="C5" s="106" t="s">
        <v>59</v>
      </c>
      <c r="D5" s="105" t="s">
        <v>58</v>
      </c>
      <c r="E5" s="105" t="s">
        <v>57</v>
      </c>
      <c r="F5" s="107" t="s">
        <v>56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5">
      <c r="A6" s="108">
        <v>21461</v>
      </c>
      <c r="B6" s="109" t="s">
        <v>114</v>
      </c>
      <c r="C6" s="110" t="s">
        <v>115</v>
      </c>
      <c r="D6" s="111">
        <v>1</v>
      </c>
      <c r="E6" s="112"/>
      <c r="F6" s="113">
        <f aca="true" t="shared" si="0" ref="F6:F11">E6*D6</f>
        <v>0</v>
      </c>
      <c r="G6" s="27"/>
      <c r="H6" s="27"/>
      <c r="I6" s="114"/>
      <c r="J6" s="27"/>
      <c r="K6" s="11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30">
      <c r="A7" s="116" t="s">
        <v>116</v>
      </c>
      <c r="B7" s="117" t="s">
        <v>117</v>
      </c>
      <c r="C7" s="118" t="s">
        <v>118</v>
      </c>
      <c r="D7" s="119">
        <v>0.92</v>
      </c>
      <c r="E7" s="76"/>
      <c r="F7" s="120">
        <f t="shared" si="0"/>
        <v>0</v>
      </c>
      <c r="G7" s="121"/>
      <c r="H7" s="121"/>
      <c r="I7" s="122"/>
      <c r="J7" s="121"/>
      <c r="K7" s="123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 ht="15">
      <c r="A8" s="124">
        <v>122838</v>
      </c>
      <c r="B8" s="125" t="s">
        <v>129</v>
      </c>
      <c r="C8" s="118" t="s">
        <v>119</v>
      </c>
      <c r="D8" s="119">
        <v>0.35</v>
      </c>
      <c r="E8" s="76"/>
      <c r="F8" s="120">
        <f t="shared" si="0"/>
        <v>0</v>
      </c>
      <c r="G8" s="27"/>
      <c r="H8" s="27"/>
      <c r="I8" s="114"/>
      <c r="J8" s="27"/>
      <c r="K8" s="115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5">
      <c r="A9" s="124">
        <v>56333</v>
      </c>
      <c r="B9" s="125" t="s">
        <v>120</v>
      </c>
      <c r="C9" s="118" t="s">
        <v>115</v>
      </c>
      <c r="D9" s="119">
        <v>1</v>
      </c>
      <c r="E9" s="76"/>
      <c r="F9" s="120">
        <f t="shared" si="0"/>
        <v>0</v>
      </c>
      <c r="G9" s="27"/>
      <c r="H9" s="27"/>
      <c r="I9" s="114"/>
      <c r="J9" s="27"/>
      <c r="K9" s="115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5">
      <c r="A10" s="124">
        <v>567104</v>
      </c>
      <c r="B10" s="125" t="s">
        <v>121</v>
      </c>
      <c r="C10" s="118" t="s">
        <v>119</v>
      </c>
      <c r="D10" s="119">
        <v>0.12</v>
      </c>
      <c r="E10" s="76"/>
      <c r="F10" s="120">
        <f t="shared" si="0"/>
        <v>0</v>
      </c>
      <c r="G10" s="27"/>
      <c r="H10" s="27"/>
      <c r="I10" s="114"/>
      <c r="J10" s="27"/>
      <c r="K10" s="115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5">
      <c r="A11" s="124">
        <v>572223</v>
      </c>
      <c r="B11" s="125" t="s">
        <v>4</v>
      </c>
      <c r="C11" s="118" t="s">
        <v>115</v>
      </c>
      <c r="D11" s="119">
        <v>1</v>
      </c>
      <c r="E11" s="76"/>
      <c r="F11" s="120">
        <f t="shared" si="0"/>
        <v>0</v>
      </c>
      <c r="G11" s="27"/>
      <c r="H11" s="27"/>
      <c r="I11" s="114"/>
      <c r="J11" s="27"/>
      <c r="K11" s="115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5.75" thickBot="1">
      <c r="A12" s="126" t="s">
        <v>5</v>
      </c>
      <c r="B12" s="127" t="s">
        <v>122</v>
      </c>
      <c r="C12" s="128" t="s">
        <v>119</v>
      </c>
      <c r="D12" s="129">
        <v>0.08</v>
      </c>
      <c r="E12" s="130"/>
      <c r="F12" s="131">
        <f>ROUND(E12*D12,0)</f>
        <v>0</v>
      </c>
      <c r="G12" s="27"/>
      <c r="H12" s="27"/>
      <c r="I12" s="114"/>
      <c r="J12" s="27"/>
      <c r="K12" s="115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6.5" thickBot="1">
      <c r="A13" s="132"/>
      <c r="B13" s="133" t="s">
        <v>123</v>
      </c>
      <c r="C13" s="134" t="s">
        <v>115</v>
      </c>
      <c r="D13" s="135">
        <v>1</v>
      </c>
      <c r="E13" s="136" t="s">
        <v>7</v>
      </c>
      <c r="F13" s="137">
        <f>SUM(F6:F12)</f>
        <v>0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  <c r="IV13" s="138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Petr Vašek</cp:lastModifiedBy>
  <cp:lastPrinted>2022-10-14T09:00:17Z</cp:lastPrinted>
  <dcterms:created xsi:type="dcterms:W3CDTF">2014-05-16T09:31:30Z</dcterms:created>
  <dcterms:modified xsi:type="dcterms:W3CDTF">2023-02-28T05:43:15Z</dcterms:modified>
  <cp:category/>
  <cp:version/>
  <cp:contentType/>
  <cp:contentStatus/>
</cp:coreProperties>
</file>