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002" sheetId="4" r:id="rId4"/>
    <sheet name="SO 101_SO 101.1" sheetId="5" r:id="rId5"/>
    <sheet name="SO 101_SO 101.2" sheetId="6" r:id="rId6"/>
    <sheet name="SO 181" sheetId="7" r:id="rId7"/>
    <sheet name="SO 201" sheetId="8" r:id="rId8"/>
    <sheet name="SO 202" sheetId="9" r:id="rId9"/>
    <sheet name="SO 251" sheetId="10" r:id="rId10"/>
    <sheet name="SO 421" sheetId="11" r:id="rId11"/>
    <sheet name="SO 451" sheetId="12" r:id="rId12"/>
  </sheets>
  <definedNames/>
  <calcPr fullCalcOnLoad="1"/>
</workbook>
</file>

<file path=xl/sharedStrings.xml><?xml version="1.0" encoding="utf-8"?>
<sst xmlns="http://schemas.openxmlformats.org/spreadsheetml/2006/main" count="2722" uniqueCount="660">
  <si>
    <t>Firma: Pontex, spol. s r.o.</t>
  </si>
  <si>
    <t>Rekapitulace ceny</t>
  </si>
  <si>
    <t>Stavba: 20 171 04 - III/1124 Nespery, mosty ev.č. 1124-2 a 1124-3 před obcí Nespery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</si>
  <si>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</si>
  <si>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</si>
  <si>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</si>
  <si>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</si>
  <si>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</si>
  <si>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</si>
  <si>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</si>
  <si>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</si>
  <si>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</si>
  <si>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</si>
  <si>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</si>
  <si>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</si>
  <si>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20 171 04</t>
  </si>
  <si>
    <t>III/1124 Nespery, mosty ev.č. 1124-2 a 1124-3 před obcí Nespery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</si>
  <si>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</si>
  <si>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</si>
  <si>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</si>
  <si>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</si>
  <si>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</si>
  <si>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</si>
  <si>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</si>
  <si>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</si>
  <si>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</si>
  <si>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</si>
  <si>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</si>
  <si>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</si>
  <si>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</si>
  <si>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</si>
  <si>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</si>
  <si>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</si>
  <si>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</si>
  <si>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</si>
  <si>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</si>
  <si>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</si>
  <si>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</si>
  <si>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</si>
  <si>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</si>
  <si>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</si>
  <si>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</si>
  <si>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</si>
  <si>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</si>
  <si>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</si>
  <si>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</si>
  <si>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</si>
  <si>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</si>
  <si>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</si>
  <si>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</si>
  <si>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</si>
  <si>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</si>
  <si>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</si>
  <si>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</si>
  <si>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</si>
  <si>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</si>
  <si>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</si>
  <si>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</si>
  <si>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02710R</t>
  </si>
  <si>
    <t>a</t>
  </si>
  <si>
    <t>PASPORTIZACE OBJEKTŮ V OKOLÍ STAVBY</t>
  </si>
  <si>
    <t>b</t>
  </si>
  <si>
    <t>PASPORTIZACE OBJÍZDNÝCH TRAS</t>
  </si>
  <si>
    <t>02730</t>
  </si>
  <si>
    <t>POMOC PRÁCE ZŘÍZ NEBO ZAJIŠŤ OCHRANU INŽENÝRSKÝCH SÍTÍ</t>
  </si>
  <si>
    <t>např. nadzemní vedení</t>
  </si>
  <si>
    <t>7</t>
  </si>
  <si>
    <t>02910</t>
  </si>
  <si>
    <t>OSTATNÍ POŽADAVKY - ZEMĚMĚŘIČSKÁ MĚŘENÍ</t>
  </si>
  <si>
    <t>vytyčení stávajících IS</t>
  </si>
  <si>
    <t>8</t>
  </si>
  <si>
    <t>029113</t>
  </si>
  <si>
    <t>OSTATNÍ POŽADAVKY - GEODETICKÉ ZAMĚŘENÍ - CELKY</t>
  </si>
  <si>
    <t>KUS</t>
  </si>
  <si>
    <t>02940</t>
  </si>
  <si>
    <t>OSTATNÍ POŽADAVKY - VYPRACOVÁNÍ DOKUMENTACE</t>
  </si>
  <si>
    <t>Plán sledování a údržby mostu na celou stavbu</t>
  </si>
  <si>
    <t>RDS</t>
  </si>
  <si>
    <t>11</t>
  </si>
  <si>
    <t>technické předpisy</t>
  </si>
  <si>
    <t>12</t>
  </si>
  <si>
    <t>02944</t>
  </si>
  <si>
    <t>OSTAT POŽADAVKY - DOKUMENTACE SKUTEČ PROVEDENÍ V DIGIT FORMĚ</t>
  </si>
  <si>
    <t>dokumentace skutečného provedení stavby</t>
  </si>
  <si>
    <t>13</t>
  </si>
  <si>
    <t>02945</t>
  </si>
  <si>
    <t>OSTAT POŽADAVKY - GEOMETRICKÝ PLÁN</t>
  </si>
  <si>
    <t>14</t>
  </si>
  <si>
    <t>02946</t>
  </si>
  <si>
    <t>OSTAT POŽADAVKY - FOTODOKUMENTACE</t>
  </si>
  <si>
    <t>Včetně zdokumentování stávajícího stavu během demolice a pasportizace 
přilehlých ploch, okolí a konstrukcí i během výstavby</t>
  </si>
  <si>
    <t>15</t>
  </si>
  <si>
    <t>fotodokumentace v okolí stavby (týdenní interval 10 fotografií) zasláno na MěU</t>
  </si>
  <si>
    <t>16</t>
  </si>
  <si>
    <t>02950</t>
  </si>
  <si>
    <t>OSTATNÍ POŽADAVKY - POSUDKY, KONTROLY, REVIZNÍ ZPRÁVY</t>
  </si>
  <si>
    <t>Povodňový a havarijní plán</t>
  </si>
  <si>
    <t>17</t>
  </si>
  <si>
    <t>02960</t>
  </si>
  <si>
    <t>OSTATNÍ POŽADAVKY - ODBORNÝ DOZOR</t>
  </si>
  <si>
    <t>Inženýrská činnost pro DIO</t>
  </si>
  <si>
    <t>18</t>
  </si>
  <si>
    <t>Geotechnický dohled</t>
  </si>
  <si>
    <t>19</t>
  </si>
  <si>
    <t>c</t>
  </si>
  <si>
    <t>Technicko inženýrská činnost projektanta</t>
  </si>
  <si>
    <t>20</t>
  </si>
  <si>
    <t>02990</t>
  </si>
  <si>
    <t>OSTATNÍ POŽADAVKY - INFORMAČNÍ TABULE</t>
  </si>
  <si>
    <t>informační tabule s informacemi o realizační firmě a termínu prací</t>
  </si>
  <si>
    <t>21</t>
  </si>
  <si>
    <t>02991</t>
  </si>
  <si>
    <t>Označení stavby dle směrnic investora</t>
  </si>
  <si>
    <t>22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</si>
  <si>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</si>
  <si>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</si>
  <si>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</si>
  <si>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001</t>
  </si>
  <si>
    <t>Demolice mostu ev.č. 1124-2</t>
  </si>
  <si>
    <t>015111</t>
  </si>
  <si>
    <t>POPLATKY ZA LIKVIDACI ODPADŮ NEKONTAMINOVANÝCH - 17 05 04  VYTĚŽENÉ ZEMINY A HORNINY -  I. TŘÍDA TĚŽITELNOSTI</t>
  </si>
  <si>
    <t>T</t>
  </si>
  <si>
    <t>pol. č. 13173 8,664*2,0=17,328 [A]</t>
  </si>
  <si>
    <t>015140</t>
  </si>
  <si>
    <t>POPLATKY ZA LIKVIDACI ODPADŮ NEKONTAMINOVANÝCH - 17 01 01  BETON Z DEMOLIC OBJEKTŮ, ZÁKLADŮ TV</t>
  </si>
  <si>
    <t>železobeton</t>
  </si>
  <si>
    <t>pol. č. 96616  7,167*2,5=17,918 [A]</t>
  </si>
  <si>
    <t>015330</t>
  </si>
  <si>
    <t>POPLATKY ZA LIKVIDACI ODPADŮ NEKONTAMINOVANÝCH - 17 05 04  KAMENNÁ SUŤ</t>
  </si>
  <si>
    <t>pol. č. 96613 55,569*2,6=144,479 [A]</t>
  </si>
  <si>
    <t>Zemní práce</t>
  </si>
  <si>
    <t>11329</t>
  </si>
  <si>
    <t>ODSTRANĚNÍ ZPEVNĚNÝCH PLOCH, PŘÍKOPŮ A RIGOLŮ Z LOMOVÉHO KAMENE</t>
  </si>
  <si>
    <t>M3</t>
  </si>
  <si>
    <t>vč. lože 
vč. odvozu a uložení na skládku, poplatek za skládku pol. č. 015330</t>
  </si>
  <si>
    <t>odvodňovací skluz vpravo, vlevo 
0,6*5,0*0,25*2=1,500 [A]</t>
  </si>
  <si>
    <t>11347</t>
  </si>
  <si>
    <t>ODSTRAN KRYTU ZPEVNĚNÝCH PLOCH Z DLAŽEB KOSTEK VČET PODKL</t>
  </si>
  <si>
    <t>římsy (0,5*0,3+0,2*0,165)*7,6*2=2,782 [A] 
přepadová hrana 1,527*0,934*3,0=4,279 [B] 
Celkem: A+B=7,061 [C]</t>
  </si>
  <si>
    <t>13173</t>
  </si>
  <si>
    <t>HLOUBENÍ JAM ZAPAŽ I NEPAŽ TŘ. I</t>
  </si>
  <si>
    <t>vč. odvozu na skládku, poplatek za skládku pol. č. 015111</t>
  </si>
  <si>
    <t>plocha odměřena z cadu 
zásypu bloků LEGO 1,14*7,6=8,664 [A]</t>
  </si>
  <si>
    <t>Ostatní konstrukce a práce</t>
  </si>
  <si>
    <t>9112A3</t>
  </si>
  <si>
    <t>ZÁBRADLÍ MOSTNÍ S VODOR MADLY - DEMONTÁŽ S PŘESUNEM</t>
  </si>
  <si>
    <t>M</t>
  </si>
  <si>
    <t>vč. odvozu na místo určené</t>
  </si>
  <si>
    <t>7,6*2=15,200 [A]</t>
  </si>
  <si>
    <t>911CC3</t>
  </si>
  <si>
    <t>SVODIDLO BETON, ÚROVEŇ ZADRŽ H2 VÝŠ 0,8M - DEMONTÁŽ S PŘESUNEM</t>
  </si>
  <si>
    <t>včetně odvozu na místo určené investorem</t>
  </si>
  <si>
    <t>22,0*2=44,000 [A]</t>
  </si>
  <si>
    <t>96611</t>
  </si>
  <si>
    <t>BOURÁNÍ KONSTRUKCÍ Z BETONOVÝCH DÍLCŮ</t>
  </si>
  <si>
    <t>bloky LEGO, vč. dovozu na místo určené investorem</t>
  </si>
  <si>
    <t>(8,0+2,4)*2,4*0,8=19,968 [A]</t>
  </si>
  <si>
    <t>96613</t>
  </si>
  <si>
    <t>BOURÁNÍ KONSTRUKCÍ Z KAMENE NA MC</t>
  </si>
  <si>
    <t>vč. odvozu a uložení na skládku, poplatek za skládku pol. č. 015330</t>
  </si>
  <si>
    <t>opěra z LM (2,427+2,439)*5,705=27,761 [A] 
klenba z LM 4,66*5,705*0,6=15,951 [B] 
čelní zdi 11,857*0,5*2=11,857 [C] 
Celkem: A+B+C=55,569 [D]</t>
  </si>
  <si>
    <t>96616</t>
  </si>
  <si>
    <t>BOURÁNÍ KONSTRUKCÍ ZE ŽELEZOBETONU</t>
  </si>
  <si>
    <t>římsy (0,5*0,3+0,2*0,2)*7,6*2=2,888 [A] 
přepadová hrana 1,527*0,934*3,0=4,279 [B] 
Celkem: A+B=7,167 [C]</t>
  </si>
  <si>
    <t>SO 002</t>
  </si>
  <si>
    <t>Demolice mostu ev.č. 1124-3</t>
  </si>
  <si>
    <t>pol. č. 96616  2,96*2,5=7,400 [A]</t>
  </si>
  <si>
    <t>pol. č. 96613 63,169*2,6=164,239 [A]</t>
  </si>
  <si>
    <t>7,77=7,770 [A]</t>
  </si>
  <si>
    <t>9117C3</t>
  </si>
  <si>
    <t>SVOD OCEL ZÁBRADEL ÚROVEŇ ZADRŽ H2 - DEMONTÁŽ S PŘESUNEM</t>
  </si>
  <si>
    <t>25,0=25,000 [A]</t>
  </si>
  <si>
    <t>opěra z LM (1,533+1,586)*5,82=18,153 [A] 
klenba z LM 4,66*5,82*0,6=16,273 [B] 
čelní zdi (1,84+1,55)*4,0*0,65*2+(1,0+1,25)*3,8*0,65*2=28,743 [C] 
Celkem: A+B+C=63,169 [D]</t>
  </si>
  <si>
    <t>římsy (0,5*0,3+0,2*0,2)*(7,81+7,77)=2,960 [A]</t>
  </si>
  <si>
    <t>Objekt:</t>
  </si>
  <si>
    <t>SO 101</t>
  </si>
  <si>
    <t>Komunikace</t>
  </si>
  <si>
    <t>O1</t>
  </si>
  <si>
    <t>SO 101.1</t>
  </si>
  <si>
    <t>Část komunikace u mostů</t>
  </si>
  <si>
    <t xml:space="preserve">  SO 101.1</t>
  </si>
  <si>
    <t>015130</t>
  </si>
  <si>
    <t>POPLATKY ZA LIKVIDACI ODPADŮ NEKONTAMINOVANÝCH - 17 03 02  VYBOURANÝ ASFALTOVÝ BETON BEZ DEHTU</t>
  </si>
  <si>
    <t>uvažováno 70% z množství</t>
  </si>
  <si>
    <t>pol. č. 11372 134,443*2,4*0,7=225,864 [A]</t>
  </si>
  <si>
    <t>015760</t>
  </si>
  <si>
    <t>POPLATKY ZA LIKVIDACI ODPADŮ NEBEZPEČNÝCH - 17 06 03*  IZOLAČNÍ MATERIÁLY OBSAHUJÍCÍ NEBEZPEČNÉ LÁTKY</t>
  </si>
  <si>
    <t>uvažováno 30% z množství</t>
  </si>
  <si>
    <t>pol. č. 11372 134,443*2,4*0,3=96,799 [A]</t>
  </si>
  <si>
    <t>11372</t>
  </si>
  <si>
    <t>FRÉZOVÁNÍ ZPEVNĚNÝCH PLOCH ASFALTOVÝCH</t>
  </si>
  <si>
    <t>viz příloha D3.6</t>
  </si>
  <si>
    <t>obrusná vrstva 
plocha odměřena z cadu 1387,975*0,04=55,519 [A] 
odpočet most -6,7*6,5*0,04=-1,742 [B] 
ložná vrstva 
plocha odměřena z cadu 1387,975*0,06=83,279 [C] 
odpočet most -6,7*6,5*0,06=-2,613 [D] 
Celkem: A+B+C+D=134,443 [E]</t>
  </si>
  <si>
    <t>12110</t>
  </si>
  <si>
    <t>SEJMUTÍ ORNICE NEBO LESNÍ PŮDY</t>
  </si>
  <si>
    <t>pro zpětné rozprostření 
odhad</t>
  </si>
  <si>
    <t>(61,028+42,238)*0,2=20,653 [A]</t>
  </si>
  <si>
    <t>PN</t>
  </si>
  <si>
    <t>12573</t>
  </si>
  <si>
    <t>VYKOPÁVKY ZE ZEMNÍKŮ A SKLÁDEK TŘ. I</t>
  </si>
  <si>
    <t>pro zpětné rozpostření</t>
  </si>
  <si>
    <t>17120</t>
  </si>
  <si>
    <t>ULOŽENÍ SYPANINY DO NÁSYPŮ A NA SKLÁDKY BEZ ZHUTNĚNÍ</t>
  </si>
  <si>
    <t>18223</t>
  </si>
  <si>
    <t>ROZPROSTŘENÍ ORNICE VE SVAHU V TL DO 0,20M</t>
  </si>
  <si>
    <t>M2</t>
  </si>
  <si>
    <t>(61,028+42,238)=103,266 [A]</t>
  </si>
  <si>
    <t>18242</t>
  </si>
  <si>
    <t>ZALOŽENÍ TRÁVNÍKU HYDROOSEVEM NA ORNICI</t>
  </si>
  <si>
    <t>56144</t>
  </si>
  <si>
    <t>KAMENIVO ZPEVNĚNÉ CEMENTEM TL. DO 200MM</t>
  </si>
  <si>
    <t>SC C8/10 tl. 170 mm</t>
  </si>
  <si>
    <t>plocha odměřena z cadu 1387,975=1 387,975 [A] 
odpočet most -6,7*6,5=-43,550 [B] 
Celkem: A+B=1 344,425 [C]</t>
  </si>
  <si>
    <t>56335</t>
  </si>
  <si>
    <t>VOZOVKOVÉ VRSTVY ZE ŠTĚRKODRTI TL. DO 250MM</t>
  </si>
  <si>
    <t>ŠDa 0-32 tl. 250 mm</t>
  </si>
  <si>
    <t>572123</t>
  </si>
  <si>
    <t>INFILTRAČNÍ POSTŘIK Z EMULZE DO 1,0KG/M2</t>
  </si>
  <si>
    <t>PI-EP 0,8 kg/m2</t>
  </si>
  <si>
    <t>572213</t>
  </si>
  <si>
    <t>SPOJOVACÍ POSTŘIK Z EMULZE DO 0,5KG/M2</t>
  </si>
  <si>
    <t>PS-EP 0,35 kg/m2</t>
  </si>
  <si>
    <t>plocha odměřena z cadu 1387,975*2=2 775,950 [A] 
odpočet most -6,7*6,5*2=-87,100 [B] 
Celkem: A+B=2 688,850 [C]</t>
  </si>
  <si>
    <t>574B34</t>
  </si>
  <si>
    <t>ASFALTOVÝ BETON PRO OBRUSNÉ VRSTVY MODIFIK ACO 11+, 11S TL. 40MM</t>
  </si>
  <si>
    <t>ACO 11S+ PmB 25-55/55, tl. 40 mm</t>
  </si>
  <si>
    <t>574D56</t>
  </si>
  <si>
    <t>ASFALTOVÝ BETON PRO LOŽNÍ VRSTVY MODIFIK ACL 16+, 16S TL. 60MM</t>
  </si>
  <si>
    <t>ACL 16S+ PmB 25-55/55, tl. 60 mm</t>
  </si>
  <si>
    <t>574F58</t>
  </si>
  <si>
    <t>ASFALTOVÝ BETON PRO PODKLADNÍ VRSTVY MODIFIK ACP 22+, 22S TL. 60MM</t>
  </si>
  <si>
    <t>ACP 22S PmB 25/55-60 tl. 60 mm</t>
  </si>
  <si>
    <t>Potrubí</t>
  </si>
  <si>
    <t>89711</t>
  </si>
  <si>
    <t>VPUSŤ KANALIZAČNÍ ULIČNÍ KOMPLETNÍ MONOLIT BETON</t>
  </si>
  <si>
    <t>kompletní 
u propustku</t>
  </si>
  <si>
    <t>1=1,000 [A]</t>
  </si>
  <si>
    <t>89712</t>
  </si>
  <si>
    <t>VPUSŤ KANALIZAČNÍ ULIČNÍ KOMPLETNÍ Z BETONOVÝCH DÍLCŮ</t>
  </si>
  <si>
    <t>kompletní</t>
  </si>
  <si>
    <t>9=9,000 [A]</t>
  </si>
  <si>
    <t>9113C1</t>
  </si>
  <si>
    <t>SVODIDLO OCEL SILNIČ JEDNOSTR, ÚROVEŇ ZADRŽ H2 - DODÁVKA A MONTÁŽ</t>
  </si>
  <si>
    <t>včetně náběhu</t>
  </si>
  <si>
    <t>28,0+8,0=36,000 [A]</t>
  </si>
  <si>
    <t>9113C3</t>
  </si>
  <si>
    <t>SVODIDLO OCEL SILNIČ JEDNOSTR, ÚROVEŇ ZADRŽ H2 - DEMONTÁŽ S PŘESUNEM</t>
  </si>
  <si>
    <t>vč. dovozu a uložení na místo určené</t>
  </si>
  <si>
    <t>9183A2</t>
  </si>
  <si>
    <t>PROPUSTY Z TRUB DN 300MM ŽELEZOBETONOVÝCH</t>
  </si>
  <si>
    <t>11,0=11,000 [A]</t>
  </si>
  <si>
    <t>931316</t>
  </si>
  <si>
    <t>TĚSNĚNÍ DILATAČ SPAR ASF ZÁLIVKOU PRŮŘ DO 800MM2</t>
  </si>
  <si>
    <t>u opěrných zdí</t>
  </si>
  <si>
    <t>67,47+47,0+50,7=165,170 [A]</t>
  </si>
  <si>
    <t>966345</t>
  </si>
  <si>
    <t>BOURÁNÍ PROPUSTŮ Z TRUB DN DO 300MM</t>
  </si>
  <si>
    <t>včetně odvozu, uložení na skládku a poplatku za skládku</t>
  </si>
  <si>
    <t>23</t>
  </si>
  <si>
    <t>96687</t>
  </si>
  <si>
    <t>VYBOURÁNÍ ULIČNÍCH VPUSTÍ KOMPLETNÍCH</t>
  </si>
  <si>
    <t>vč. odvozu, uložení na skládku a poplatku za skládku</t>
  </si>
  <si>
    <t>SO 101.2</t>
  </si>
  <si>
    <t>zbytek opravované komunikace - výměna krytu</t>
  </si>
  <si>
    <t xml:space="preserve">  SO 101.2</t>
  </si>
  <si>
    <t>pol. č. 11372 466,5*2,4*0,7=783,720 [A]</t>
  </si>
  <si>
    <t>pol. č. 11372 466,5*2,4*0,3=335,880 [A]</t>
  </si>
  <si>
    <t>obrusná vrstva 
začatek délka ůseku 125.713 m 683,0*0,04=27,320 [A] 
konec délka úseku 706,74 m 3982,0*0,04=159,280 [B] 
ložná vrstva 
začatek délka ůseku 125.713 m 683,0*0,06=40,980 [C] 
konec délka úseku 706,74 m 3982,0*0,06=238,920 [D] 
Celkem: A+B+C+D=466,500 [E]</t>
  </si>
  <si>
    <t>18110</t>
  </si>
  <si>
    <t>ÚPRAVA PLÁNĚ SE ZHUTNĚNÍM V HORNINĚ TŘ. I</t>
  </si>
  <si>
    <t>začatek délka ůseku 125.713 m (125,713*1,5)*0,7*2=263,997 [A] 
konec délka úseku 706,74 m (706,74*1,5)*0,7*2=1 484,154 [B] 
Celkem: A+B=1 748,151 [C]</t>
  </si>
  <si>
    <t>18222</t>
  </si>
  <si>
    <t>ROZPROSTŘENÍ ORNICE VE SVAHU V TL DO 0,15M</t>
  </si>
  <si>
    <t>sanace krajnice odhad 70%</t>
  </si>
  <si>
    <t>začatek délka ůseku 125.713 m (125,713*0,75)*0,7*2=131,999 [A] 
konec délka úseku 706,74 m (706,74*0,75)*0,7*2=742,077 [B] 
Celkem: A+B=874,076 [C]</t>
  </si>
  <si>
    <t>56930</t>
  </si>
  <si>
    <t>ZPEVNĚNÍ KRAJNIC ZE ŠTĚRKODRTI</t>
  </si>
  <si>
    <t>začatek délka ůseku 125.713 m (125,713*0,45*1,5)*0,7*2=118,799 [A] 
konec délka úseku 706,74 m (706,74*0,45*1,5)*0,7*2=667,869 [B] 
Celkem: A+B=786,668 [C]</t>
  </si>
  <si>
    <t>56962</t>
  </si>
  <si>
    <t>ZPEVNĚNÍ KRAJNIC Z RECYKLOVANÉHO MATERIÁLU TL DO 100MM</t>
  </si>
  <si>
    <t>začatek délka ůseku 125.713 m (125,713*0,4)*0,7*2=70,399 [A] 
konec délka úseku 706,74 m (706,74*0,4)*0,7*2=395,774 [B] 
Celkem: A+B=466,173 [C]</t>
  </si>
  <si>
    <t>PI-EP 0,8 kg/m2 
viz příloha D3.6 
včetně napojení ACO</t>
  </si>
  <si>
    <t>začatek délka ůseku 125.713 m 683,0=683,000 [A] 
konec délka úseku 706,74 m 3982,0=3 982,000 [B] 
Celkem: A+B=4 665,000 [C]</t>
  </si>
  <si>
    <t>PS-EP 0,35 kg/m2 
viz příloha D3.6</t>
  </si>
  <si>
    <t>57476</t>
  </si>
  <si>
    <t>VOZOVKOVÉ VÝZTUŽNÉ VRSTVY Z GEOMŘÍŽOVINY S TKANINOU</t>
  </si>
  <si>
    <t>ACO 11S+ PmB 25-55/55, tl. 40 mm 
viz příloha D3.6</t>
  </si>
  <si>
    <t>ACL 16S+ PmB 25-55/55, tl. 60 mm 
viz příloha D3.6</t>
  </si>
  <si>
    <t>začatek délka ůseku 125.713 m 683,0=683,000 [A] 
konec délka úseku 706,74 m 3982,0=3 982,000 [B] 
odečet napojení -(5,68+5,381)*1,0=-11,061 [C] 
Celkem: A+B+C=4 653,939 [D]</t>
  </si>
  <si>
    <t>587206</t>
  </si>
  <si>
    <t>PŘEDLÁŽDĚNÍ KRYTU Z BETONOVÝCH DLAŽDIC SE ZÁMKEM</t>
  </si>
  <si>
    <t>u autobusové zastávky</t>
  </si>
  <si>
    <t>9,0=9,000 [A]</t>
  </si>
  <si>
    <t>919111</t>
  </si>
  <si>
    <t>ŘEZÁNÍ ASFALTOVÉHO KRYTU VOZOVEK TL DO 50MM</t>
  </si>
  <si>
    <t>napojení na stávající komunikaci 5,68+5,38=11,060 [A] 
napojení u SO 101.1 5,45+5,43=10,880 [B] 
Celkem: A+B=21,940 [C]</t>
  </si>
  <si>
    <t>SO 181</t>
  </si>
  <si>
    <t>DIO</t>
  </si>
  <si>
    <t>02720</t>
  </si>
  <si>
    <t>POMOC PRÁCE ZŘÍZ NEBO ZAJIŠŤ REGULACI A OCHRANU DOPRAVY</t>
  </si>
  <si>
    <t>Položka zahrnuje dopravně inženýrská opatření v průběhu celé stavby (dle schváleného plánu ZOV a vyjádření DIR PČR 
Zahrnuje dočasné dopravní značení, dopravní zařízení (např. zvětšené,i základní svislé značky, vodorovné značení z fólie, citybloky, provizorní betonová a ocelová svodidla, ochranná zábradlí, světelné výstražné zařízení atd.- viz příloha TZ), oplocení a všechny související práce po 
dobu trvání stavby. 
Součástí položky je i údržba a péče o dopravně inženýrská opatření v 
průběhu celé stavby. 
Součástí položky je dočasné přemístění autobusové zastávky vč. označení zastávky a informačních tabulí</t>
  </si>
  <si>
    <t>57792B</t>
  </si>
  <si>
    <t>VÝSPRAVA VÝTLUKŮ SMĚSÍ ACO MODIFIK TL. DO 50MM</t>
  </si>
  <si>
    <t>oprava objízdných tras 
odhad 2% z objízdné trasy 
položka bude čerpána pouze se souhlasem objednatele</t>
  </si>
  <si>
    <t>(32000*5,5)*0,02=3 520,000 [A]</t>
  </si>
  <si>
    <t>SO 201</t>
  </si>
  <si>
    <t>Most ev.č. 1124-2</t>
  </si>
  <si>
    <t>pol. č. 12273 12,0*2,0=24,000 [A]</t>
  </si>
  <si>
    <t>029412</t>
  </si>
  <si>
    <t>OSTATNÍ POŽADAVKY - VYPRACOVÁNÍ MOSTNÍHO LISTU</t>
  </si>
  <si>
    <t>Výpočet zatížitelnosti</t>
  </si>
  <si>
    <t>02953</t>
  </si>
  <si>
    <t>OSTATNÍ POŽADAVKY - HLAVNÍ MOSTNÍ PROHLÍDKA</t>
  </si>
  <si>
    <t>1. HMP vč.zpřístupnění</t>
  </si>
  <si>
    <t>11526</t>
  </si>
  <si>
    <t>PŘEVEDENÍ VODY POTRUBÍM DN 800 NEBO ŽLABY R.O. DO 2,8M</t>
  </si>
  <si>
    <t>12273</t>
  </si>
  <si>
    <t>ODKOPÁVKY A PROKOPÁVKY OBECNÉ TŘ. I</t>
  </si>
  <si>
    <t>zemní hrázky</t>
  </si>
  <si>
    <t>((1*0,5*8,0)*1,5)*2=12,000 [A]</t>
  </si>
  <si>
    <t>zpětný zásyp</t>
  </si>
  <si>
    <t>pol. č. 17411 180,718=180,718 [A]</t>
  </si>
  <si>
    <t>viz. SO 251 
včetně čerpacích jímek a odčerpání vody</t>
  </si>
  <si>
    <t>17411</t>
  </si>
  <si>
    <t>ZÁSYP JAM A RÝH ZEMINOU SE ZHUTNĚNÍM</t>
  </si>
  <si>
    <t>zpětný zásyp okolo základů</t>
  </si>
  <si>
    <t>plochy odměřeny z cadu 
OP1 9,553*6,4=61,139 [A] 
OP2 9,553*6,4=61,139 [B] 
pod mostem (pod dlažbou) 7,792*7,5=58,440 [C] 
Celkem: A+B+C=180,718 [D]</t>
  </si>
  <si>
    <t>17780</t>
  </si>
  <si>
    <t>ZEMNÍ HRÁZKY Z NAKUPOVANÝCH MATERIÁLŮ</t>
  </si>
  <si>
    <t>z nepropustných zemin</t>
  </si>
  <si>
    <t>Základy</t>
  </si>
  <si>
    <t>21331</t>
  </si>
  <si>
    <t>DRENÁŽNÍ VRSTVY Z BETONU MEZEROVITÉHO (DRENÁŽNÍHO)</t>
  </si>
  <si>
    <t>obetonování drenážní trubky</t>
  </si>
  <si>
    <t>OP1 0,3*0,3*6,4=0,576 [A] 
OP2 0,3*0,3*6,4=0,576 [B] 
Celkem: A+B=1,152 [C]</t>
  </si>
  <si>
    <t>227831</t>
  </si>
  <si>
    <t>MIKROPILOTY KOMPLET D DO 150MM NA POVRCHU</t>
  </si>
  <si>
    <t>injektované mikropiloty z bezešvé za tepla válcované trubky 108/16 z oceli S235</t>
  </si>
  <si>
    <t>OP1 (8+2*2)*8=96,000 [A] 
OP2 (8+2+6)*8=128,000 [B] 
Celkem: A+B=224,000 [C]</t>
  </si>
  <si>
    <t>26125</t>
  </si>
  <si>
    <t>VRTY PRO KOTVENÍ, INJEKTÁŽ A MIKROPILOTY NA POVRCHU TŘ. II D DO 300MM</t>
  </si>
  <si>
    <t>80% z vrtů</t>
  </si>
  <si>
    <t>OP1 ((8+2*2)*8)*0,8=76,800 [A] 
OP2 ((8+2+6)*8)*0,8=102,400 [B] 
Celkem: A+B=179,200 [C]</t>
  </si>
  <si>
    <t>26135</t>
  </si>
  <si>
    <t>VRTY PRO KOTVENÍ, INJEKTÁŽ A MIKROPILOTY NA POVRCHU TŘ. III D DO 300MM</t>
  </si>
  <si>
    <t>20% z vrtů</t>
  </si>
  <si>
    <t>OP1 ((8+2*2)*8)*0,2=19,200 [A] 
OP2 ((8+2+6)*8)*0,2=25,600 [B] 
Celkem: A+B=44,800 [C]</t>
  </si>
  <si>
    <t>28999</t>
  </si>
  <si>
    <t>OPLÁŠTĚNÍ (ZPEVNĚNÍ) Z FÓLIE</t>
  </si>
  <si>
    <t>těsnící folie</t>
  </si>
  <si>
    <t>5,1*6,4*2=65,280 [A]</t>
  </si>
  <si>
    <t>Svislé konstrukce</t>
  </si>
  <si>
    <t>31717</t>
  </si>
  <si>
    <t>KOVOVÉ KONSTRUKCE PRO KOTVENÍ ŘÍMSY</t>
  </si>
  <si>
    <t>KG</t>
  </si>
  <si>
    <t>odhad 6 kg/kus</t>
  </si>
  <si>
    <t>(67+47+50)*6,0=984,000 [A]</t>
  </si>
  <si>
    <t>317325</t>
  </si>
  <si>
    <t>ŘÍMSY ZE ŽELEZOBETONU DO C30/37</t>
  </si>
  <si>
    <t>(0,35*0,65+0,475*0,265)*18,0*2=12,722 [A]</t>
  </si>
  <si>
    <t>317365</t>
  </si>
  <si>
    <t>VÝZTUŽ ŘÍMS Z OCELI 10505, B500B</t>
  </si>
  <si>
    <t>odhad 160 kg/m3</t>
  </si>
  <si>
    <t>12,722*0,16=2,036 [A]</t>
  </si>
  <si>
    <t>333325</t>
  </si>
  <si>
    <t>MOSTNÍ OPĚRY A KŘÍDLA ZE ŽELEZOVÉHO BETONU DO C30/37</t>
  </si>
  <si>
    <t>křídla 
OP1 6,25*3,36*0,5*2=21,000 [A] 
OP2 6,25*3,47*0,5*2=21,688 [B] 
Celkem: A+B=42,688 [C]</t>
  </si>
  <si>
    <t>333365</t>
  </si>
  <si>
    <t>VÝZTUŽ MOSTNÍCH OPĚR A KŘÍDEL Z OCELI 10505, B500B</t>
  </si>
  <si>
    <t>odhad 180 kg/m3</t>
  </si>
  <si>
    <t>42,688*0,18=7,684 [A]</t>
  </si>
  <si>
    <t>389325</t>
  </si>
  <si>
    <t>MOSTNÍ RÁMOVÉ KONSTRUKCE ZE ŽELEZOBETONU C30/37</t>
  </si>
  <si>
    <t>plocha odměřena z cadu 
9,778*7,4=72,357 [A]</t>
  </si>
  <si>
    <t>24</t>
  </si>
  <si>
    <t>389365</t>
  </si>
  <si>
    <t>VÝZTUŽ MOSTNÍ RÁMOVÉ KONSTRUKCE Z OCELI 10505, B500B</t>
  </si>
  <si>
    <t>odhad 200 kg/m3</t>
  </si>
  <si>
    <t>72,357*0,2=14,471 [A]</t>
  </si>
  <si>
    <t>Vodorovné konstrukce</t>
  </si>
  <si>
    <t>25</t>
  </si>
  <si>
    <t>451312</t>
  </si>
  <si>
    <t>PODKLADNÍ A VÝPLŇOVÉ VRSTVY Z PROSTÉHO BETONU C12/15</t>
  </si>
  <si>
    <t>pod opěry 1,95*8,0*0,2*2=6,240 [A] 
pod drenáž 0,25*1,6*6,4*2=5,120 [B] 
pod křídla 1,85*6,25*0,2*4=9,250 [C] 
Celkem: A+B+C=20,610 [D]</t>
  </si>
  <si>
    <t>26</t>
  </si>
  <si>
    <t>45131A</t>
  </si>
  <si>
    <t>PODKLADNÍ A VÝPLŇOVÉ VRSTVY Z PROSTÉHO BETONU C20/25</t>
  </si>
  <si>
    <t>pod dlažbu</t>
  </si>
  <si>
    <t>plocha odměřena z cadu 
koryto 
před opěrami 25,726*0,2=5,145 [A] 
pod mostem 5,74*7,4*0,2=8,495 [B] 
za opěrami 27,533*0,2=5,507 [C] 
za křídlem 1,594*0,2=0,319 [D] 
podél křídel (6,25+6,25)*0,2=2,500 [E] 
Celkem: A+B+C+D+E=21,966 [F]</t>
  </si>
  <si>
    <t>27</t>
  </si>
  <si>
    <t>45852</t>
  </si>
  <si>
    <t>VÝPLŇ ZA OPĚRAMI A ZDMI Z KAMENIVA DRCENÉHO</t>
  </si>
  <si>
    <t>ochranný zásyp</t>
  </si>
  <si>
    <t>ochranný zásyp za opěrou 
OP1 2,8*0,9*6,4=16,128 [A] 
OP2 2,3*0,9*6,4=13,248 [B] 
ochranný zásyp těsnící folie 
5,1*6,4*2*0,2=13,056 [C] 
Celkem: A+B+C=42,432 [D]</t>
  </si>
  <si>
    <t>28</t>
  </si>
  <si>
    <t>45857</t>
  </si>
  <si>
    <t>VÝPLŇ ZA OPĚRAMI A ZDMI Z KAMENIVA TĚŽENÉHO</t>
  </si>
  <si>
    <t>přechodový klín (hutněno po vrstvách max. po 300 mm)</t>
  </si>
  <si>
    <t>plocha odměřena z cadu 
OP1 16,98*6,4=108,672 [A] 
OP2 10,921*6,4=69,894 [B] 
Celkem: A+B=178,566 [C]</t>
  </si>
  <si>
    <t>29</t>
  </si>
  <si>
    <t>46451</t>
  </si>
  <si>
    <t>POHOZ DNA A SVAHŮ Z LOMOVÉHO KAMENE</t>
  </si>
  <si>
    <t>kamenný zához dna potoka</t>
  </si>
  <si>
    <t>kamenný zához dna potoka 
plocha odměřena v cadu 
před opěrani (směr vodního toku) 9,644*0,4=3,858 [A] 
za bet přepadem 4,156*0,4=1,662 [B] 
pod odvodňovačem 3,0*0,4=1,200 [C] 
Celkem: A+B+C=6,720 [D]</t>
  </si>
  <si>
    <t>30</t>
  </si>
  <si>
    <t>465512</t>
  </si>
  <si>
    <t>DLAŽBY Z LOMOVÉHO KAMENE NA MC</t>
  </si>
  <si>
    <t>kamenná dlažba tl. 0,2 m, lože pol. č. 45131A</t>
  </si>
  <si>
    <t>plocha odměřena z cadu 
před opěrami 25,726*0,2=5,145 [A] 
pod mostem 5,74*7,4*0,2=8,495 [B] 
za opěrami 27,533*0,2=5,507 [C] 
podél křídel (6,25+6,25)*0,2=2,500 [D] 
Celkem: A+B+C+D=21,647 [E]</t>
  </si>
  <si>
    <t>31</t>
  </si>
  <si>
    <t>467314</t>
  </si>
  <si>
    <t>STUPNĚ A PRAHY VODNÍCH KORYT Z PROSTÉHO BETONU C25/30</t>
  </si>
  <si>
    <t>betonový práh v korytě potoka</t>
  </si>
  <si>
    <t>po směru proudu 0,8*0,5*8,962=3,585 [A] 
mezi opěrami 0,8*0,5*5,5=2,200 [B] 
za bet. přepadem 0,8*0,5*7,674 
Celkem: A+B=3,070 [C]</t>
  </si>
  <si>
    <t>32</t>
  </si>
  <si>
    <t>467384</t>
  </si>
  <si>
    <t>STUPNĚ A PRAHY VOD KORYT ZE ŽELBET DO C25/30 VČET VÝZT</t>
  </si>
  <si>
    <t>betonový přepad 0,8*1,5*6,15=7,380 [A]</t>
  </si>
  <si>
    <t>33</t>
  </si>
  <si>
    <t>6,7*6,5*2=87,100 [A]</t>
  </si>
  <si>
    <t>34</t>
  </si>
  <si>
    <t>6,7*6,5=43,550 [A]</t>
  </si>
  <si>
    <t>35</t>
  </si>
  <si>
    <t>574D46</t>
  </si>
  <si>
    <t>ASFALTOVÝ BETON PRO LOŽNÍ VRSTVY MODIFIK ACL 16+, 16S TL. 50MM</t>
  </si>
  <si>
    <t>ACL 16S+ PmB 25-55/55, tl. 50 mm</t>
  </si>
  <si>
    <t>36</t>
  </si>
  <si>
    <t>575F53</t>
  </si>
  <si>
    <t>LITÝ ASFALT MA IV (OCHRANA MOSTNÍ IZOLACE) 11 TL. 40MM MODIFIK</t>
  </si>
  <si>
    <t>37</t>
  </si>
  <si>
    <t>582611</t>
  </si>
  <si>
    <t>KRYTY Z BETON DLAŽDIC SE ZÁMKEM ŠEDÝCH TL 60MM DO LOŽE Z KAM</t>
  </si>
  <si>
    <t>za křídlem 1,594=1,594 [A]</t>
  </si>
  <si>
    <t>Přidružená stavební výroba</t>
  </si>
  <si>
    <t>38</t>
  </si>
  <si>
    <t>711452</t>
  </si>
  <si>
    <t>IZOLACE MOSTOVEK POD VOZOVKOU ASFALTOVÝMI PÁSY S PEČETÍCÍ VRSTVOU</t>
  </si>
  <si>
    <t>celoplošná mostní izolace NAIP 5 mm 
úprava povrchu NK a kotevně-impregnační nátěr</t>
  </si>
  <si>
    <t>NK 6,7*7,4=49,580 [A] 
rub opěr (3,0+2,65)*7,4=41,810 [B] 
Celkem: A+B=91,390 [C]</t>
  </si>
  <si>
    <t>39</t>
  </si>
  <si>
    <t>711502</t>
  </si>
  <si>
    <t>OCHRANA IZOLACE NA POVRCHU ASFALTOVÝMI PÁSY</t>
  </si>
  <si>
    <t>Pod římsami asfaltový pás s hliníkovou vložkou, provedení dle VL4.</t>
  </si>
  <si>
    <t>6,7*0,8*2=10,720 [A]</t>
  </si>
  <si>
    <t>40</t>
  </si>
  <si>
    <t>711509</t>
  </si>
  <si>
    <t>OCHRANA IZOLACE NA POVRCHU TEXTILIÍ</t>
  </si>
  <si>
    <t>rub opěr</t>
  </si>
  <si>
    <t>rub opěr (3,0+2,65)*7,4*1,15=48,082 [B]</t>
  </si>
  <si>
    <t>41</t>
  </si>
  <si>
    <t>78382</t>
  </si>
  <si>
    <t>NÁTĚRY BETON KONSTR TYP S2 (OS-B)</t>
  </si>
  <si>
    <t>boky NK</t>
  </si>
  <si>
    <t>6,7*(0,4+0,25)*2=8,710 [A]</t>
  </si>
  <si>
    <t>42</t>
  </si>
  <si>
    <t>78383</t>
  </si>
  <si>
    <t>NÁTĚRY BETON KONSTR TYP S4 (OS-C)</t>
  </si>
  <si>
    <t>hrany říms</t>
  </si>
  <si>
    <t>(0,15+0,15)*18,0*2=10,800 [A]</t>
  </si>
  <si>
    <t>43</t>
  </si>
  <si>
    <t>83434</t>
  </si>
  <si>
    <t>POTRUBÍ Z TRUB KAMENINOVÝCH DN DO 200MM</t>
  </si>
  <si>
    <t>vyústění drenáže za opěrou</t>
  </si>
  <si>
    <t>2*0,3=0,600 [A]</t>
  </si>
  <si>
    <t>44</t>
  </si>
  <si>
    <t>875332</t>
  </si>
  <si>
    <t>POTRUBÍ DREN Z TRUB PLAST DN DO 150MM DĚROVANÝCH</t>
  </si>
  <si>
    <t>rub opěry 2*6,4=12,800 [A] 
za křídli 4*5,7=22,800 [B] 
Celkem: A+B=35,600 [C]</t>
  </si>
  <si>
    <t>45</t>
  </si>
  <si>
    <t>87534</t>
  </si>
  <si>
    <t>POTRUBÍ DREN Z TRUB PLAST DN DO 200MM</t>
  </si>
  <si>
    <t>drenážní trativod DN 180 
skrz opěru</t>
  </si>
  <si>
    <t>0,6*2=1,200 [A]</t>
  </si>
  <si>
    <t>46</t>
  </si>
  <si>
    <t>9112B1</t>
  </si>
  <si>
    <t>ZÁBRADLÍ MOSTNÍ SE SVISLOU VÝPLNÍ - DODÁVKA A MONTÁŽ</t>
  </si>
  <si>
    <t>Kompletní vč.kotvení do římsy, plastmalty a PKO</t>
  </si>
  <si>
    <t>římsa vpravo 18,0=18,000 [A]</t>
  </si>
  <si>
    <t>47</t>
  </si>
  <si>
    <t>9117C1</t>
  </si>
  <si>
    <t>SVOD OCEL ZÁBRADEL ÚROVEŇ ZADRŽ H2 - DODÁVKA A MONTÁŽ</t>
  </si>
  <si>
    <t>římsa vlevo 18,0=18,000 [A]</t>
  </si>
  <si>
    <t>48</t>
  </si>
  <si>
    <t>91345</t>
  </si>
  <si>
    <t>NIVELAČNÍ ZNAČKY KOVOVÉ</t>
  </si>
  <si>
    <t>hřebové nivelační značky v nerezovém provedení</t>
  </si>
  <si>
    <t>na římse 
5*2=10,000 [A] 
opěry 
4*2=8,000 [B] 
Celkem: A+B=18,000 [C]</t>
  </si>
  <si>
    <t>49</t>
  </si>
  <si>
    <t>91355</t>
  </si>
  <si>
    <t>EVIDENČNÍ ČÍSLO MOSTU</t>
  </si>
  <si>
    <t>na konci křídel</t>
  </si>
  <si>
    <t>2=2,000 [A]</t>
  </si>
  <si>
    <t>50</t>
  </si>
  <si>
    <t>91390R</t>
  </si>
  <si>
    <t>LETOPOČET</t>
  </si>
  <si>
    <t>Na líci  opěry 2 bude na viditelném místě vyznačen letopočet 
výstavby mostu otiskem matrice do 
betonu.</t>
  </si>
  <si>
    <t>51</t>
  </si>
  <si>
    <t>917212</t>
  </si>
  <si>
    <t>ZÁHONOVÉ OBRUBY Z BETONOVÝCH OBRUBNÍKŮ ŠÍŘ 80MM</t>
  </si>
  <si>
    <t>podél zámkové dlažby</t>
  </si>
  <si>
    <t>2,52+0,5=3,020 [A]</t>
  </si>
  <si>
    <t>52</t>
  </si>
  <si>
    <t>917224</t>
  </si>
  <si>
    <t>SILNIČNÍ A CHODNÍKOVÉ OBRUBY Z BETONOVÝCH OBRUBNÍKŮ ŠÍŘ 150MM</t>
  </si>
  <si>
    <t>2,5=2,500 [A]</t>
  </si>
  <si>
    <t>53</t>
  </si>
  <si>
    <t>nad opěry 2*6,5=13,000 [A]</t>
  </si>
  <si>
    <t>54</t>
  </si>
  <si>
    <t>podél říms 18,0*2*2=72,000 [A]</t>
  </si>
  <si>
    <t>55</t>
  </si>
  <si>
    <t>931317</t>
  </si>
  <si>
    <t>TĚSNĚNÍ DILATAČ SPAR ASF ZÁLIVKOU PRŮŘ DO 1000MM2</t>
  </si>
  <si>
    <t>56</t>
  </si>
  <si>
    <t>935832</t>
  </si>
  <si>
    <t>ŽLABY A RIGOLY DLÁŽDĚNÉ Z LOMOVÉHO KAMENE TL DO 250MMM DO BETONU TL 100MM</t>
  </si>
  <si>
    <t>včetně lože</t>
  </si>
  <si>
    <t>dlážděný příkop 
vlevo (6,25+6,25)*1,5=18,750 [A] 
vpravo (6,25+6,25)*1,5=18,750 [B] 
Celkem: A+B=37,500 [C]</t>
  </si>
  <si>
    <t>SO 202</t>
  </si>
  <si>
    <t>Most ev.č. 1124-3</t>
  </si>
  <si>
    <t>28997G</t>
  </si>
  <si>
    <t>OPLÁŠTĚNÍ (ZPEVNĚNÍ) Z GEOTEXTILIE DO 800G/M2</t>
  </si>
  <si>
    <t>opláštění propustku</t>
  </si>
  <si>
    <t>13,4*3,77=50,518 [A]</t>
  </si>
  <si>
    <t>451314</t>
  </si>
  <si>
    <t>PODKLADNÍ A VÝPLŇOVÉ VRSTVY Z PROSTÉHO BETONU C25/30</t>
  </si>
  <si>
    <t>betonový pražec 
1,32*12,82*0,25=4,231 [A] 
bet. sedlo 
1,366*12,82=17,512 [B] 
pod dlažbu z LM tl. 200 mm 
spadiště 1,0*3,0*0,2=0,600 [C] 
odláždění nezpevněná krajnice 1,65*3,0*0,2=0,990 [D] 
Celkem: A+B+C+D=23,333 [E]</t>
  </si>
  <si>
    <t>451366</t>
  </si>
  <si>
    <t>VÝZTUŽ PODKL VRSTEV Z KARI-SÍTÍ</t>
  </si>
  <si>
    <t>kari síť 8/100x8/100</t>
  </si>
  <si>
    <t>(1,32*12,82*2)=33,845 [A] 
KY49: 
rozměr rohože 3x2m 
hmotnost 1 ks 47,4 kg 
A*1,15/(3,0*2,0)*(47,7/1000)=0,309 [B]</t>
  </si>
  <si>
    <t>45152</t>
  </si>
  <si>
    <t>PODKLADNÍ A VÝPLŇOVÉ VRSTVY Z KAMENIVA DRCENÉHO</t>
  </si>
  <si>
    <t>ochranný zásyp ze štěrkodrti</t>
  </si>
  <si>
    <t>plocha odměřena z cadu 
4,882*11,435=55,826 [A]</t>
  </si>
  <si>
    <t>dlažba z LM tl. 200 mm 
spadiště 1,0*3,0*0,2=0,600 [A] 
odláždění nezpevněná krajnice 1,65*3,0*0,2=0,990 [B] 
Celkem: A+B=1,590 [C]</t>
  </si>
  <si>
    <t>711211</t>
  </si>
  <si>
    <t>IZOLACE ZVLÁŠT KONSTR PROTI ZEM VLHK ASFALT NÁTĚRY</t>
  </si>
  <si>
    <t>ALP +2xALN</t>
  </si>
  <si>
    <t>(2*3,14*0,55)*13,4=46,284 [A]</t>
  </si>
  <si>
    <t>geotextilie</t>
  </si>
  <si>
    <t>((2*3,14*0,55)*13,4)*1,15=53,226 [A]</t>
  </si>
  <si>
    <t>899524</t>
  </si>
  <si>
    <t>OBETONOVÁNÍ POTRUBÍ Z PROSTÉHO BETONU DO C25/30</t>
  </si>
  <si>
    <t>C25/30 XF2 betonové sedlo</t>
  </si>
  <si>
    <t>plocha odměřena z cadu 
(0,683+0,683)*13,4=18,304 [A]</t>
  </si>
  <si>
    <t>9183E2</t>
  </si>
  <si>
    <t>PROPUSTY Z TRUB DN 800MM ŽELEZOBETONOVÝCH</t>
  </si>
  <si>
    <t>kompletní vč. zkrácení</t>
  </si>
  <si>
    <t>6*2,5=15,000 [A]</t>
  </si>
  <si>
    <t>SO 251</t>
  </si>
  <si>
    <t>Opěrné zdi</t>
  </si>
  <si>
    <t>pro SO 201 (kompletní kce např. rámová kce, křídla, podkladní vrstvy, přechodová oblast apod.) (42,688+72,357+20,61+21,966+42,432+178,566)*2=757,238 [A] 
pro SO 202  (23,333+55,826)*2=158,318 [B] 
pro SO 251 plocha odměřena z cadu 
(33,425*45,5)*2=3 041,675 [C] 
u opěrné zdi (42,0*(67,47-45,5+50,7))*2=6 104,280 [D] 
Celkem: A+B+C+D=10 061,511 [E] 
odečet pro zpětný zásyp z jednotlivých objetků 
pro SO 201 -180,718*2=- 361,436 [F] 
pro SO 251 -2330,322*2=-4 660,644 [G] 
Celkem: F+G=-5 022,080 [H] 
Celkem: E+H=5 039,431 [I]</t>
  </si>
  <si>
    <t>11120</t>
  </si>
  <si>
    <t>ODSTRANĚNÍ KŘOVIN</t>
  </si>
  <si>
    <t>smýcení živého plotu dl. 67,0*0,5=33,500 [A] 
u mostu SO 201 10,0=10,000 [B] 
podél komunikace 5,0=5,000 [C]</t>
  </si>
  <si>
    <t>11201</t>
  </si>
  <si>
    <t>KÁCENÍ STROMŮ D KMENE DO 0,5M S ODSTRANĚNÍM PAŘEZŮ</t>
  </si>
  <si>
    <t>vč. odvozu a uložení na místo určené</t>
  </si>
  <si>
    <t>tůje 4=4,000 [A] 
stromy 13=13,000 [B] 
Celkem: A+B=17,000 [C]</t>
  </si>
  <si>
    <t>pol. č. 17411 2330,322=2 330,322 [A]</t>
  </si>
  <si>
    <t>včetně čerpacích jímek a odčerpání vody</t>
  </si>
  <si>
    <t>pro SO 201 (kompletní kce např. rámová kce, křídla, podkladní vrstvy, přechodová oblast apod.) 42,688+72,357+20,61+21,966+42,432+178,566=378,619 [A] 
pro SO 202  23,333+55,826=79,159 [B] 
pro SO 251 plocha odměřena z cadu 
33,425*45,5=1 520,838 [C] 
u opěrné zdi 42,0*(67,47-45,5+50,7)=3 052,140 [D] 
Celkem: A+B+C+D=5 030,756 [E]</t>
  </si>
  <si>
    <t>17180</t>
  </si>
  <si>
    <t>ULOŽENÍ SYPANINY DO NÁSYPŮ Z NAKUPOVANÝCH MATERIÁLŮ</t>
  </si>
  <si>
    <t>zemní val z jemnozrné zeminy 
(0,5*0,25*2)*64,0=16,000 [A] 
mezi opěrnou zdí a gabionem (plocha odměřena z cadu) 0,2863*45,5=13,027 [B] 
zásyp základu u gabionu (plocha odměřena z cadu) 1,4783*45,5=67,263 [C] 
Celkem: A+B+C=96,290 [D]</t>
  </si>
  <si>
    <t>plochy odměřeny z cadu 
zásyp základů opěrných zdí 
mezi opěrnými zdmi 5,93*50,7=300,651 [A] 
mezi opěrnou zdí a gabionem 1,46*45,5=66,430 [B] 
mezi opěrou a živým plotem 1,879*67,47=126,776 [C] 
směr Veliš 
pod komunikací 8,823*47,0=414,681 [D] 
za opěrou 3,75*47,0=176,250 [E] 
zásyp nad těsnící vrstvou 
mezi opěrnými zdmi 2,695*50,7=136,637 [F] 
směr Postupice  
směr Veliš 17,389*(67,47-50,7)=291,614 [G] 
pod komunikací 17,389*47,0=817,283 [H] 
Celkem: A+B+C+D+E+F+G+H=2 330,322 [I]</t>
  </si>
  <si>
    <t>184B12</t>
  </si>
  <si>
    <t>VYSAZOVÁNÍ STROMŮ LISTNATÝCH S BALEM OBVOD KMENE DO 10CM, VÝŠ DO 1,7M</t>
  </si>
  <si>
    <t>živý plot z habru výšky min. 1 m, po 0,5 m</t>
  </si>
  <si>
    <t>67,0/0,5=134,000 [A]</t>
  </si>
  <si>
    <t>0,3*0,3*(67,47+47,0+50,7)=14,865 [A]</t>
  </si>
  <si>
    <t>22694R</t>
  </si>
  <si>
    <t>ZÁPOROVÉ PAŽENÍ Z KOVU DOČASNÉ</t>
  </si>
  <si>
    <t>viditelná plocha</t>
  </si>
  <si>
    <t>pažení dl. 10 m 25,0=25,000 [A] 
pažení dl. 22 m 50,0=50,000 [B] 
pažení dl. 5 m 5,0=5,000 [C] 
pažení dl. 12m 11,0=11,000 [D] 
Celkem: A+B+C+D=91,000 [E]</t>
  </si>
  <si>
    <t>28997F</t>
  </si>
  <si>
    <t>OPLÁŠTĚNÍ (ZPEVNĚNÍ) Z GEOTEXTILIE DO 600G/M2</t>
  </si>
  <si>
    <t>ochrana gabionové zdi</t>
  </si>
  <si>
    <t>(4,0*44,5+(2,0*1,0+1,0*0,5+0,5*0,5)*2)*1,15=211,025 [A]</t>
  </si>
  <si>
    <t>pod komunikací mezi opěrnými zdi 67,47*3,25+50,7*3,25=384,053 [A] 
u opěrné zdi 6,0*47,0=282,000 [B] 
Celkem: A+B=666,053 [C]</t>
  </si>
  <si>
    <t>plocha odměřena z cadu 
vlevo 0,3271*(66,5+47,0)=37,126 [A] 
vpravo 0,3271*50,7=16,584 [B] 
Celkem: A+B=53,710 [C]</t>
  </si>
  <si>
    <t>53,71*0,16=8,594 [A]</t>
  </si>
  <si>
    <t>3272A7</t>
  </si>
  <si>
    <t>ZDI OPĚR, ZÁRUB, NÁBŘEŽ Z GABIONŮ RUČNĚ ROVNANÝCH, DRÁT O4,0MM, POVRCHOVÁ ÚPRAVA Zn + Al</t>
  </si>
  <si>
    <t>(2,0*1,0+1,0*0,5+0,5*0,5)*45,5=125,125 [A]</t>
  </si>
  <si>
    <t>327325</t>
  </si>
  <si>
    <t>ZDI OPĚRNÉ, ZÁRUBNÍ, NÁBŘEŽNÍ ZE ŽELEZOVÉHO BETONU DO C30/37</t>
  </si>
  <si>
    <t>opěrné stěny</t>
  </si>
  <si>
    <t>ŽB deska 3,8*0,8*(67,5+50,7+47,0)=502,208 [A] 
dřík (2,3+5,3)/2*0,6*(67,47+50,7+47,0)=376,588 [B] 
Celkem: A+B=878,796 [C]</t>
  </si>
  <si>
    <t>327365</t>
  </si>
  <si>
    <t>VÝZTUŽ ZDÍ OPĚRNÝCH, ZÁRUBNÍCH, NÁBŘEŽNÍCH Z OCELI 10505, B500B</t>
  </si>
  <si>
    <t>878,796*0,18=158,183 [A]</t>
  </si>
  <si>
    <t>451311</t>
  </si>
  <si>
    <t>PODKL A VÝPLŇ VRSTVY Z PROST BET DO C8/10</t>
  </si>
  <si>
    <t>výměna pod opěrnou zdí, předpoklad tl. 500 mm 
u propustku</t>
  </si>
  <si>
    <t>5,4*47,0*0,5=126,900 [A]</t>
  </si>
  <si>
    <t>451313</t>
  </si>
  <si>
    <t>PODKLADNÍ A VÝPLŇOVÉ VRSTVY Z PROSTÉHO BETONU C16/20</t>
  </si>
  <si>
    <t>pod drenáž</t>
  </si>
  <si>
    <t>0,85*0,3*67,47=17,205 [A] 
0,95*0,3*50,7=14,450 [B] 
1,53*0,3*47,0=21,573 [C] 
Celkem: A+B+C=53,228 [D]</t>
  </si>
  <si>
    <t>45157</t>
  </si>
  <si>
    <t>PODKLADNÍ A VÝPLŇOVÉ VRSTVY Z KAMENIVA TĚŽENÉHO</t>
  </si>
  <si>
    <t>pod gabionovou zdí ŠP fr. 0-32</t>
  </si>
  <si>
    <t>plocha odměřena z cadu 
0,6*45,5=27,300 [A]</t>
  </si>
  <si>
    <t>ochranný zásyp opěrných zdí 
vlevo 0,9*0,7*67,47+0,9*2,0*47,0=127,106 [A] 
vpravo 0,9*0,7*50,7=31,941 [B] 
ochranný zásyp těsnící folie 
8,1*50,7*0,2=82,134 [C] 
3,25*67,47*0,2+3,25*50,7*0,2=76,811 [D] 
Celkem: A+B+C+D=317,992 [E]</t>
  </si>
  <si>
    <t>46251</t>
  </si>
  <si>
    <t>ZÁHOZ Z LOMOVÉHO KAMENE</t>
  </si>
  <si>
    <t>zához pod odvodňovačem tl. 200 mm</t>
  </si>
  <si>
    <t>plocha odměřena z cadu 9 odvodňovačů (4,853+4,221+6,522+5,33+5,736+3,0*4)*0,2=7,732 [A]</t>
  </si>
  <si>
    <t>(67,47+47,0+50,7)*(0,15+0,15)=49,551 [A]</t>
  </si>
  <si>
    <t>podél opěrných zdí 
vlevo 66,5+47,0=113,500 [A] 
vpravo 50,7=50,700 [B] 
podél gabionové zdi 58,0=58,000 [C] 
Celkem: A+B+C=222,200 [D]</t>
  </si>
  <si>
    <t>drenážní trativod DN 180 
skrz opěrné zdi</t>
  </si>
  <si>
    <t>(9+4)*0,6=7,800 [A]</t>
  </si>
  <si>
    <t>87633</t>
  </si>
  <si>
    <t>CHRÁNIČKY Z TRUB PLASTOVÝCH DN DO 150MM</t>
  </si>
  <si>
    <t>pro chráničku pro SO451</t>
  </si>
  <si>
    <t>vlevo 66,5+47,0=113,500 [A] 
vpravo 50,7=50,700 [B] 
Celkem: A+B=164,200 [C]</t>
  </si>
  <si>
    <t>vpravo 50,7=50,700 [A]</t>
  </si>
  <si>
    <t>vlevo 47,0+66,5=113,500 [A]</t>
  </si>
  <si>
    <t>hřebové nivelační značky v nerezovém provedení 
na dříku budou u terénu + pod římsou 
budou po 10 m</t>
  </si>
  <si>
    <t>zeď dl. 67.4 m  počet 7*2=14,000 [A] 
zeď dl. 50.7 m počet 6*2=12,000 [B] 
zeď dl.47 m počet 5*2=10,000 [C] 
Celkem: A+B+C=36,000 [D]</t>
  </si>
  <si>
    <t>dlážděný příkop 
vlevo 67,47*1,5+47,0*1,5=171,705 [A] 
vpravo 50,7*1,5=76,050 [B] 
Celkem: A+B=247,755 [C]</t>
  </si>
  <si>
    <t>SO 421</t>
  </si>
  <si>
    <t>Ochrana Kabelu</t>
  </si>
  <si>
    <t>000000R</t>
  </si>
  <si>
    <t>OCHRANA KABELU</t>
  </si>
  <si>
    <t>SO 451</t>
  </si>
  <si>
    <t>Přeložka sdělovacího kabelu CETIN (stavební část)</t>
  </si>
  <si>
    <t>00000R</t>
  </si>
  <si>
    <t>MONTÁŽNÍ PRÁCE ROZDĚLOVACÍHO KABELU</t>
  </si>
  <si>
    <t>Přepojení a založení kabelové vložky zajišťuje CETIN na základě objednávky 
cena k datu 13.1.2023</t>
  </si>
  <si>
    <t>014101</t>
  </si>
  <si>
    <t>POPLATKY ZA SKLÁDKU</t>
  </si>
  <si>
    <t>přebytečná zemina</t>
  </si>
  <si>
    <t>0,35*(0,2)*10=0,700 [A] 
0,6*(0,25)*15=2,250 [B] 
Celkem: A+B=2,950 [C]</t>
  </si>
  <si>
    <t>přebytečná zemina, naložení a odvoz</t>
  </si>
  <si>
    <t>0,35*(0,7-0,2)*10=1,750 [A] 
0,6*(0,7-0,25)*15=4,050 [B] 
Celkem: A+B=5,800 [C]</t>
  </si>
  <si>
    <t>13273</t>
  </si>
  <si>
    <t>HLOUBENÍ RÝH ŠÍŘ DO 2M PAŽ I NEPAŽ TŘ. I</t>
  </si>
  <si>
    <t>kabelová trasa</t>
  </si>
  <si>
    <t>0,35*0,7*10=2,450 [A] 
0,6*0,7*15=6,300 [B] 
Celkem: A+B=8,750 [C]</t>
  </si>
  <si>
    <t>0,35*0,2*10=0,700 [A] 
0,6*0,25*15=2,250 [B] 
Celkem: A+B=2,950 [C]</t>
  </si>
  <si>
    <t>17581</t>
  </si>
  <si>
    <t>OBSYP POTRUBÍ A OBJEKTŮ Z NAKUPOVANÝCH MATERIÁLŮ</t>
  </si>
  <si>
    <t>pískové lože</t>
  </si>
  <si>
    <t>0,35*0,2*10=0,700 [A]</t>
  </si>
  <si>
    <t>podkladní beton pro chráničky</t>
  </si>
  <si>
    <t>0,6*0,05*15=0,450 [A]</t>
  </si>
  <si>
    <t>702311</t>
  </si>
  <si>
    <t>ZAKRYTÍ KABELŮ VÝSTRAŽNOU FÓLIÍ ŠÍŘKY DO 20 CM</t>
  </si>
  <si>
    <t>oranžová</t>
  </si>
  <si>
    <t>10+15=25,000 [A]</t>
  </si>
  <si>
    <t>702321</t>
  </si>
  <si>
    <t>ZAKRYTÍ KABELŮ BETONOVOU DESKOU ŠÍŘKY DO 20 CM</t>
  </si>
  <si>
    <t>deska, nebo cihla</t>
  </si>
  <si>
    <t>87627</t>
  </si>
  <si>
    <t>CHRÁNIČKY Z TRUB PLASTOVÝCH DN DO 100MM</t>
  </si>
  <si>
    <t>chránička 110/94, včetně utěsnění a prtahovacího drátu</t>
  </si>
  <si>
    <t>2*15=30,000 [A]</t>
  </si>
  <si>
    <t>0,6*0,2*15=1,800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</si>
</sst>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0+C10+C11+C12+C13+C16+C17+C18+C19+C20+C21</f>
      </c>
      <c r="D6" s="1"/>
      <c r="E6" s="1"/>
    </row>
    <row r="7" spans="1:5" ht="12.75" customHeight="1">
      <c r="A7" s="1"/>
      <c r="B7" s="4" t="s">
        <v>5</v>
      </c>
      <c r="C7" s="7">
        <f>0+E10+E11+E12+E13+E16+E17+E18+E19+E20+E21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117</v>
      </c>
      <c r="B11" s="20" t="s">
        <v>118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164</v>
      </c>
      <c r="B12" s="20" t="s">
        <v>165</v>
      </c>
      <c r="C12" s="21">
        <f>'SO 002'!I3</f>
      </c>
      <c r="D12" s="21">
        <f>'SO 002'!O2</f>
      </c>
      <c r="E12" s="21">
        <f>C12+D12</f>
      </c>
    </row>
    <row r="13" spans="1:5" ht="12.75" customHeight="1">
      <c r="A13" s="20" t="s">
        <v>175</v>
      </c>
      <c r="B13" s="20" t="s">
        <v>176</v>
      </c>
      <c r="C13" s="21">
        <f>0+C14+C15</f>
      </c>
      <c r="D13" s="21">
        <f>0+D14+D15</f>
      </c>
      <c r="E13" s="21">
        <f>0+E14+E15</f>
      </c>
    </row>
    <row r="14" spans="1:5" ht="12.75" customHeight="1">
      <c r="A14" s="43" t="s">
        <v>180</v>
      </c>
      <c r="B14" s="43" t="s">
        <v>179</v>
      </c>
      <c r="C14" s="44">
        <f>'SO 101_SO 101.1'!I3</f>
      </c>
      <c r="D14" s="44">
        <f>'SO 101_SO 101.1'!O2</f>
      </c>
      <c r="E14" s="44">
        <f>C14+D14</f>
      </c>
    </row>
    <row r="15" spans="1:5" ht="12.75" customHeight="1">
      <c r="A15" s="43" t="s">
        <v>264</v>
      </c>
      <c r="B15" s="43" t="s">
        <v>263</v>
      </c>
      <c r="C15" s="44">
        <f>'SO 101_SO 101.2'!I3</f>
      </c>
      <c r="D15" s="44">
        <f>'SO 101_SO 101.2'!O2</f>
      </c>
      <c r="E15" s="44">
        <f>C15+D15</f>
      </c>
    </row>
    <row r="16" spans="1:5" ht="12.75" customHeight="1">
      <c r="A16" s="20" t="s">
        <v>296</v>
      </c>
      <c r="B16" s="20" t="s">
        <v>297</v>
      </c>
      <c r="C16" s="21">
        <f>'SO 181'!I3</f>
      </c>
      <c r="D16" s="21">
        <f>'SO 181'!O2</f>
      </c>
      <c r="E16" s="21">
        <f>C16+D16</f>
      </c>
    </row>
    <row r="17" spans="1:5" ht="12.75" customHeight="1">
      <c r="A17" s="20" t="s">
        <v>305</v>
      </c>
      <c r="B17" s="20" t="s">
        <v>306</v>
      </c>
      <c r="C17" s="21">
        <f>'SO 201'!I3</f>
      </c>
      <c r="D17" s="21">
        <f>'SO 201'!O2</f>
      </c>
      <c r="E17" s="21">
        <f>C17+D17</f>
      </c>
    </row>
    <row r="18" spans="1:5" ht="12.75" customHeight="1">
      <c r="A18" s="20" t="s">
        <v>517</v>
      </c>
      <c r="B18" s="20" t="s">
        <v>518</v>
      </c>
      <c r="C18" s="21">
        <f>'SO 202'!I3</f>
      </c>
      <c r="D18" s="21">
        <f>'SO 202'!O2</f>
      </c>
      <c r="E18" s="21">
        <f>C18+D18</f>
      </c>
    </row>
    <row r="19" spans="1:5" ht="12.75" customHeight="1">
      <c r="A19" s="20" t="s">
        <v>549</v>
      </c>
      <c r="B19" s="20" t="s">
        <v>550</v>
      </c>
      <c r="C19" s="21">
        <f>'SO 251'!I3</f>
      </c>
      <c r="D19" s="21">
        <f>'SO 251'!O2</f>
      </c>
      <c r="E19" s="21">
        <f>C19+D19</f>
      </c>
    </row>
    <row r="20" spans="1:5" ht="12.75" customHeight="1">
      <c r="A20" s="20" t="s">
        <v>622</v>
      </c>
      <c r="B20" s="20" t="s">
        <v>623</v>
      </c>
      <c r="C20" s="21">
        <f>'SO 421'!I3</f>
      </c>
      <c r="D20" s="21">
        <f>'SO 421'!O2</f>
      </c>
      <c r="E20" s="21">
        <f>C20+D20</f>
      </c>
    </row>
    <row r="21" spans="1:5" ht="12.75" customHeight="1">
      <c r="A21" s="20" t="s">
        <v>626</v>
      </c>
      <c r="B21" s="20" t="s">
        <v>627</v>
      </c>
      <c r="C21" s="21">
        <f>'SO 451'!I3</f>
      </c>
      <c r="D21" s="21">
        <f>'SO 451'!O2</f>
      </c>
      <c r="E21" s="21">
        <f>C21+D21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0+O8+O12+O37+O50+O69+O85+O89+O99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549</v>
      </c>
      <c r="I3" s="39">
        <f>0+I8+I12+I37+I50+I69+I85+I89+I99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549</v>
      </c>
      <c r="D4" s="6"/>
      <c r="E4" s="18" t="s">
        <v>550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119</v>
      </c>
      <c r="D9" s="25" t="s">
        <v>47</v>
      </c>
      <c r="E9" s="30" t="s">
        <v>120</v>
      </c>
      <c r="F9" s="31" t="s">
        <v>121</v>
      </c>
      <c r="G9" s="32">
        <v>5039.431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16.75">
      <c r="A11" s="36" t="s">
        <v>52</v>
      </c>
      <c r="E11" s="37" t="s">
        <v>551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130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552</v>
      </c>
      <c r="D13" s="25" t="s">
        <v>47</v>
      </c>
      <c r="E13" s="30" t="s">
        <v>553</v>
      </c>
      <c r="F13" s="31" t="s">
        <v>205</v>
      </c>
      <c r="G13" s="32">
        <v>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147</v>
      </c>
    </row>
    <row r="15" spans="1:5" ht="38.25">
      <c r="A15" s="38" t="s">
        <v>52</v>
      </c>
      <c r="E15" s="37" t="s">
        <v>554</v>
      </c>
    </row>
    <row r="16" spans="1:16" ht="12.75">
      <c r="A16" s="25" t="s">
        <v>45</v>
      </c>
      <c r="B16" s="29" t="s">
        <v>22</v>
      </c>
      <c r="C16" s="29" t="s">
        <v>555</v>
      </c>
      <c r="D16" s="25" t="s">
        <v>47</v>
      </c>
      <c r="E16" s="30" t="s">
        <v>556</v>
      </c>
      <c r="F16" s="31" t="s">
        <v>73</v>
      </c>
      <c r="G16" s="32">
        <v>17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557</v>
      </c>
    </row>
    <row r="18" spans="1:5" ht="51">
      <c r="A18" s="38" t="s">
        <v>52</v>
      </c>
      <c r="E18" s="37" t="s">
        <v>558</v>
      </c>
    </row>
    <row r="19" spans="1:16" ht="12.75">
      <c r="A19" s="25" t="s">
        <v>45</v>
      </c>
      <c r="B19" s="29" t="s">
        <v>33</v>
      </c>
      <c r="C19" s="29" t="s">
        <v>198</v>
      </c>
      <c r="D19" s="25" t="s">
        <v>47</v>
      </c>
      <c r="E19" s="30" t="s">
        <v>199</v>
      </c>
      <c r="F19" s="31" t="s">
        <v>133</v>
      </c>
      <c r="G19" s="32">
        <v>2330.322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320</v>
      </c>
    </row>
    <row r="21" spans="1:5" ht="12.75">
      <c r="A21" s="38" t="s">
        <v>52</v>
      </c>
      <c r="E21" s="37" t="s">
        <v>559</v>
      </c>
    </row>
    <row r="22" spans="1:16" ht="12.75">
      <c r="A22" s="25" t="s">
        <v>45</v>
      </c>
      <c r="B22" s="29" t="s">
        <v>35</v>
      </c>
      <c r="C22" s="29" t="s">
        <v>139</v>
      </c>
      <c r="D22" s="25" t="s">
        <v>47</v>
      </c>
      <c r="E22" s="30" t="s">
        <v>140</v>
      </c>
      <c r="F22" s="31" t="s">
        <v>133</v>
      </c>
      <c r="G22" s="32">
        <v>5030.756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560</v>
      </c>
    </row>
    <row r="24" spans="1:5" ht="102">
      <c r="A24" s="38" t="s">
        <v>52</v>
      </c>
      <c r="E24" s="37" t="s">
        <v>561</v>
      </c>
    </row>
    <row r="25" spans="1:16" ht="12.75">
      <c r="A25" s="25" t="s">
        <v>197</v>
      </c>
      <c r="B25" s="29" t="s">
        <v>37</v>
      </c>
      <c r="C25" s="29" t="s">
        <v>201</v>
      </c>
      <c r="D25" s="25" t="s">
        <v>59</v>
      </c>
      <c r="E25" s="30" t="s">
        <v>202</v>
      </c>
      <c r="F25" s="31" t="s">
        <v>133</v>
      </c>
      <c r="G25" s="32">
        <v>5030.756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8" t="s">
        <v>52</v>
      </c>
      <c r="E27" s="37" t="s">
        <v>47</v>
      </c>
    </row>
    <row r="28" spans="1:16" ht="12.75">
      <c r="A28" s="25" t="s">
        <v>45</v>
      </c>
      <c r="B28" s="29" t="s">
        <v>66</v>
      </c>
      <c r="C28" s="29" t="s">
        <v>562</v>
      </c>
      <c r="D28" s="25" t="s">
        <v>47</v>
      </c>
      <c r="E28" s="30" t="s">
        <v>563</v>
      </c>
      <c r="F28" s="31" t="s">
        <v>133</v>
      </c>
      <c r="G28" s="32">
        <v>96.29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76.5">
      <c r="A30" s="38" t="s">
        <v>52</v>
      </c>
      <c r="E30" s="37" t="s">
        <v>564</v>
      </c>
    </row>
    <row r="31" spans="1:16" ht="12.75">
      <c r="A31" s="25" t="s">
        <v>45</v>
      </c>
      <c r="B31" s="29" t="s">
        <v>70</v>
      </c>
      <c r="C31" s="29" t="s">
        <v>323</v>
      </c>
      <c r="D31" s="25" t="s">
        <v>47</v>
      </c>
      <c r="E31" s="30" t="s">
        <v>324</v>
      </c>
      <c r="F31" s="31" t="s">
        <v>133</v>
      </c>
      <c r="G31" s="32">
        <v>2330.322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320</v>
      </c>
    </row>
    <row r="33" spans="1:5" ht="204">
      <c r="A33" s="38" t="s">
        <v>52</v>
      </c>
      <c r="E33" s="37" t="s">
        <v>565</v>
      </c>
    </row>
    <row r="34" spans="1:16" ht="25.5">
      <c r="A34" s="25" t="s">
        <v>45</v>
      </c>
      <c r="B34" s="29" t="s">
        <v>40</v>
      </c>
      <c r="C34" s="29" t="s">
        <v>566</v>
      </c>
      <c r="D34" s="25" t="s">
        <v>47</v>
      </c>
      <c r="E34" s="30" t="s">
        <v>567</v>
      </c>
      <c r="F34" s="31" t="s">
        <v>73</v>
      </c>
      <c r="G34" s="32">
        <v>134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568</v>
      </c>
    </row>
    <row r="36" spans="1:5" ht="12.75">
      <c r="A36" s="36" t="s">
        <v>52</v>
      </c>
      <c r="E36" s="37" t="s">
        <v>569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330</v>
      </c>
      <c r="F37" s="6"/>
      <c r="G37" s="6"/>
      <c r="H37" s="6"/>
      <c r="I37" s="42">
        <f>0+Q37</f>
      </c>
      <c r="O37">
        <f>0+R37</f>
      </c>
      <c r="Q37">
        <f>0+I38+I41+I44+I47</f>
      </c>
      <c r="R37">
        <f>0+O38+O41+O44+O47</f>
      </c>
    </row>
    <row r="38" spans="1:16" ht="12.75">
      <c r="A38" s="25" t="s">
        <v>45</v>
      </c>
      <c r="B38" s="29" t="s">
        <v>42</v>
      </c>
      <c r="C38" s="29" t="s">
        <v>331</v>
      </c>
      <c r="D38" s="25" t="s">
        <v>47</v>
      </c>
      <c r="E38" s="30" t="s">
        <v>332</v>
      </c>
      <c r="F38" s="31" t="s">
        <v>133</v>
      </c>
      <c r="G38" s="32">
        <v>14.865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333</v>
      </c>
    </row>
    <row r="40" spans="1:5" ht="12.75">
      <c r="A40" s="38" t="s">
        <v>52</v>
      </c>
      <c r="E40" s="37" t="s">
        <v>570</v>
      </c>
    </row>
    <row r="41" spans="1:16" ht="12.75">
      <c r="A41" s="25" t="s">
        <v>45</v>
      </c>
      <c r="B41" s="29" t="s">
        <v>78</v>
      </c>
      <c r="C41" s="29" t="s">
        <v>571</v>
      </c>
      <c r="D41" s="25" t="s">
        <v>47</v>
      </c>
      <c r="E41" s="30" t="s">
        <v>572</v>
      </c>
      <c r="F41" s="31" t="s">
        <v>205</v>
      </c>
      <c r="G41" s="32">
        <v>91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573</v>
      </c>
    </row>
    <row r="43" spans="1:5" ht="76.5">
      <c r="A43" s="38" t="s">
        <v>52</v>
      </c>
      <c r="E43" s="37" t="s">
        <v>574</v>
      </c>
    </row>
    <row r="44" spans="1:16" ht="12.75">
      <c r="A44" s="25" t="s">
        <v>45</v>
      </c>
      <c r="B44" s="29" t="s">
        <v>80</v>
      </c>
      <c r="C44" s="29" t="s">
        <v>575</v>
      </c>
      <c r="D44" s="25" t="s">
        <v>47</v>
      </c>
      <c r="E44" s="30" t="s">
        <v>576</v>
      </c>
      <c r="F44" s="31" t="s">
        <v>205</v>
      </c>
      <c r="G44" s="32">
        <v>211.025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577</v>
      </c>
    </row>
    <row r="46" spans="1:5" ht="12.75">
      <c r="A46" s="38" t="s">
        <v>52</v>
      </c>
      <c r="E46" s="37" t="s">
        <v>578</v>
      </c>
    </row>
    <row r="47" spans="1:16" ht="12.75">
      <c r="A47" s="25" t="s">
        <v>45</v>
      </c>
      <c r="B47" s="29" t="s">
        <v>84</v>
      </c>
      <c r="C47" s="29" t="s">
        <v>347</v>
      </c>
      <c r="D47" s="25" t="s">
        <v>47</v>
      </c>
      <c r="E47" s="30" t="s">
        <v>348</v>
      </c>
      <c r="F47" s="31" t="s">
        <v>205</v>
      </c>
      <c r="G47" s="32">
        <v>666.053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349</v>
      </c>
    </row>
    <row r="49" spans="1:5" ht="51">
      <c r="A49" s="36" t="s">
        <v>52</v>
      </c>
      <c r="E49" s="37" t="s">
        <v>579</v>
      </c>
    </row>
    <row r="50" spans="1:18" ht="12.75" customHeight="1">
      <c r="A50" s="6" t="s">
        <v>43</v>
      </c>
      <c r="B50" s="6"/>
      <c r="C50" s="41" t="s">
        <v>22</v>
      </c>
      <c r="D50" s="6"/>
      <c r="E50" s="27" t="s">
        <v>351</v>
      </c>
      <c r="F50" s="6"/>
      <c r="G50" s="6"/>
      <c r="H50" s="6"/>
      <c r="I50" s="42">
        <f>0+Q50</f>
      </c>
      <c r="O50">
        <f>0+R50</f>
      </c>
      <c r="Q50">
        <f>0+I51+I54+I57+I60+I63+I66</f>
      </c>
      <c r="R50">
        <f>0+O51+O54+O57+O60+O63+O66</f>
      </c>
    </row>
    <row r="51" spans="1:16" ht="12.75">
      <c r="A51" s="25" t="s">
        <v>45</v>
      </c>
      <c r="B51" s="29" t="s">
        <v>87</v>
      </c>
      <c r="C51" s="29" t="s">
        <v>352</v>
      </c>
      <c r="D51" s="25" t="s">
        <v>47</v>
      </c>
      <c r="E51" s="30" t="s">
        <v>353</v>
      </c>
      <c r="F51" s="31" t="s">
        <v>354</v>
      </c>
      <c r="G51" s="32">
        <v>984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355</v>
      </c>
    </row>
    <row r="53" spans="1:5" ht="12.75">
      <c r="A53" s="38" t="s">
        <v>52</v>
      </c>
      <c r="E53" s="37" t="s">
        <v>356</v>
      </c>
    </row>
    <row r="54" spans="1:16" ht="12.75">
      <c r="A54" s="25" t="s">
        <v>45</v>
      </c>
      <c r="B54" s="29" t="s">
        <v>91</v>
      </c>
      <c r="C54" s="29" t="s">
        <v>357</v>
      </c>
      <c r="D54" s="25" t="s">
        <v>47</v>
      </c>
      <c r="E54" s="30" t="s">
        <v>358</v>
      </c>
      <c r="F54" s="31" t="s">
        <v>133</v>
      </c>
      <c r="G54" s="32">
        <v>53.71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63.75">
      <c r="A56" s="38" t="s">
        <v>52</v>
      </c>
      <c r="E56" s="37" t="s">
        <v>580</v>
      </c>
    </row>
    <row r="57" spans="1:16" ht="12.75">
      <c r="A57" s="25" t="s">
        <v>45</v>
      </c>
      <c r="B57" s="29" t="s">
        <v>93</v>
      </c>
      <c r="C57" s="29" t="s">
        <v>360</v>
      </c>
      <c r="D57" s="25" t="s">
        <v>47</v>
      </c>
      <c r="E57" s="30" t="s">
        <v>361</v>
      </c>
      <c r="F57" s="31" t="s">
        <v>121</v>
      </c>
      <c r="G57" s="32">
        <v>8.594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362</v>
      </c>
    </row>
    <row r="59" spans="1:5" ht="12.75">
      <c r="A59" s="38" t="s">
        <v>52</v>
      </c>
      <c r="E59" s="37" t="s">
        <v>581</v>
      </c>
    </row>
    <row r="60" spans="1:16" ht="25.5">
      <c r="A60" s="25" t="s">
        <v>45</v>
      </c>
      <c r="B60" s="29" t="s">
        <v>97</v>
      </c>
      <c r="C60" s="29" t="s">
        <v>582</v>
      </c>
      <c r="D60" s="25" t="s">
        <v>47</v>
      </c>
      <c r="E60" s="30" t="s">
        <v>583</v>
      </c>
      <c r="F60" s="31" t="s">
        <v>133</v>
      </c>
      <c r="G60" s="32">
        <v>125.125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12.75">
      <c r="A62" s="38" t="s">
        <v>52</v>
      </c>
      <c r="E62" s="37" t="s">
        <v>584</v>
      </c>
    </row>
    <row r="63" spans="1:16" ht="12.75">
      <c r="A63" s="25" t="s">
        <v>45</v>
      </c>
      <c r="B63" s="29" t="s">
        <v>101</v>
      </c>
      <c r="C63" s="29" t="s">
        <v>585</v>
      </c>
      <c r="D63" s="25" t="s">
        <v>47</v>
      </c>
      <c r="E63" s="30" t="s">
        <v>586</v>
      </c>
      <c r="F63" s="31" t="s">
        <v>133</v>
      </c>
      <c r="G63" s="32">
        <v>878.796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587</v>
      </c>
    </row>
    <row r="65" spans="1:5" ht="51">
      <c r="A65" s="38" t="s">
        <v>52</v>
      </c>
      <c r="E65" s="37" t="s">
        <v>588</v>
      </c>
    </row>
    <row r="66" spans="1:16" ht="12.75">
      <c r="A66" s="25" t="s">
        <v>45</v>
      </c>
      <c r="B66" s="29" t="s">
        <v>103</v>
      </c>
      <c r="C66" s="29" t="s">
        <v>589</v>
      </c>
      <c r="D66" s="25" t="s">
        <v>47</v>
      </c>
      <c r="E66" s="30" t="s">
        <v>590</v>
      </c>
      <c r="F66" s="31" t="s">
        <v>121</v>
      </c>
      <c r="G66" s="32">
        <v>158.183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369</v>
      </c>
    </row>
    <row r="68" spans="1:5" ht="12.75">
      <c r="A68" s="36" t="s">
        <v>52</v>
      </c>
      <c r="E68" s="37" t="s">
        <v>591</v>
      </c>
    </row>
    <row r="69" spans="1:18" ht="12.75" customHeight="1">
      <c r="A69" s="6" t="s">
        <v>43</v>
      </c>
      <c r="B69" s="6"/>
      <c r="C69" s="41" t="s">
        <v>33</v>
      </c>
      <c r="D69" s="6"/>
      <c r="E69" s="27" t="s">
        <v>379</v>
      </c>
      <c r="F69" s="6"/>
      <c r="G69" s="6"/>
      <c r="H69" s="6"/>
      <c r="I69" s="42">
        <f>0+Q69</f>
      </c>
      <c r="O69">
        <f>0+R69</f>
      </c>
      <c r="Q69">
        <f>0+I70+I73+I76+I79+I82</f>
      </c>
      <c r="R69">
        <f>0+O70+O73+O76+O79+O82</f>
      </c>
    </row>
    <row r="70" spans="1:16" ht="12.75">
      <c r="A70" s="25" t="s">
        <v>45</v>
      </c>
      <c r="B70" s="29" t="s">
        <v>106</v>
      </c>
      <c r="C70" s="29" t="s">
        <v>592</v>
      </c>
      <c r="D70" s="25" t="s">
        <v>47</v>
      </c>
      <c r="E70" s="30" t="s">
        <v>593</v>
      </c>
      <c r="F70" s="31" t="s">
        <v>133</v>
      </c>
      <c r="G70" s="32">
        <v>126.9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25.5">
      <c r="A71" s="34" t="s">
        <v>50</v>
      </c>
      <c r="E71" s="35" t="s">
        <v>594</v>
      </c>
    </row>
    <row r="72" spans="1:5" ht="12.75">
      <c r="A72" s="38" t="s">
        <v>52</v>
      </c>
      <c r="E72" s="37" t="s">
        <v>595</v>
      </c>
    </row>
    <row r="73" spans="1:16" ht="12.75">
      <c r="A73" s="25" t="s">
        <v>45</v>
      </c>
      <c r="B73" s="29" t="s">
        <v>110</v>
      </c>
      <c r="C73" s="29" t="s">
        <v>596</v>
      </c>
      <c r="D73" s="25" t="s">
        <v>47</v>
      </c>
      <c r="E73" s="30" t="s">
        <v>597</v>
      </c>
      <c r="F73" s="31" t="s">
        <v>133</v>
      </c>
      <c r="G73" s="32">
        <v>53.228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598</v>
      </c>
    </row>
    <row r="75" spans="1:5" ht="63.75">
      <c r="A75" s="38" t="s">
        <v>52</v>
      </c>
      <c r="E75" s="37" t="s">
        <v>599</v>
      </c>
    </row>
    <row r="76" spans="1:16" ht="12.75">
      <c r="A76" s="25" t="s">
        <v>45</v>
      </c>
      <c r="B76" s="29" t="s">
        <v>113</v>
      </c>
      <c r="C76" s="29" t="s">
        <v>600</v>
      </c>
      <c r="D76" s="25" t="s">
        <v>47</v>
      </c>
      <c r="E76" s="30" t="s">
        <v>601</v>
      </c>
      <c r="F76" s="31" t="s">
        <v>133</v>
      </c>
      <c r="G76" s="32">
        <v>27.3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602</v>
      </c>
    </row>
    <row r="78" spans="1:5" ht="25.5">
      <c r="A78" s="38" t="s">
        <v>52</v>
      </c>
      <c r="E78" s="37" t="s">
        <v>603</v>
      </c>
    </row>
    <row r="79" spans="1:16" ht="12.75">
      <c r="A79" s="25" t="s">
        <v>45</v>
      </c>
      <c r="B79" s="29" t="s">
        <v>258</v>
      </c>
      <c r="C79" s="29" t="s">
        <v>390</v>
      </c>
      <c r="D79" s="25" t="s">
        <v>47</v>
      </c>
      <c r="E79" s="30" t="s">
        <v>391</v>
      </c>
      <c r="F79" s="31" t="s">
        <v>133</v>
      </c>
      <c r="G79" s="32">
        <v>317.992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392</v>
      </c>
    </row>
    <row r="81" spans="1:5" ht="114.75">
      <c r="A81" s="38" t="s">
        <v>52</v>
      </c>
      <c r="E81" s="37" t="s">
        <v>604</v>
      </c>
    </row>
    <row r="82" spans="1:16" ht="12.75">
      <c r="A82" s="25" t="s">
        <v>45</v>
      </c>
      <c r="B82" s="29" t="s">
        <v>374</v>
      </c>
      <c r="C82" s="29" t="s">
        <v>605</v>
      </c>
      <c r="D82" s="25" t="s">
        <v>47</v>
      </c>
      <c r="E82" s="30" t="s">
        <v>606</v>
      </c>
      <c r="F82" s="31" t="s">
        <v>133</v>
      </c>
      <c r="G82" s="32">
        <v>7.732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607</v>
      </c>
    </row>
    <row r="84" spans="1:5" ht="25.5">
      <c r="A84" s="36" t="s">
        <v>52</v>
      </c>
      <c r="E84" s="37" t="s">
        <v>608</v>
      </c>
    </row>
    <row r="85" spans="1:18" ht="12.75" customHeight="1">
      <c r="A85" s="6" t="s">
        <v>43</v>
      </c>
      <c r="B85" s="6"/>
      <c r="C85" s="41" t="s">
        <v>66</v>
      </c>
      <c r="D85" s="6"/>
      <c r="E85" s="27" t="s">
        <v>433</v>
      </c>
      <c r="F85" s="6"/>
      <c r="G85" s="6"/>
      <c r="H85" s="6"/>
      <c r="I85" s="42">
        <f>0+Q85</f>
      </c>
      <c r="O85">
        <f>0+R85</f>
      </c>
      <c r="Q85">
        <f>0+I86</f>
      </c>
      <c r="R85">
        <f>0+O86</f>
      </c>
    </row>
    <row r="86" spans="1:16" ht="12.75">
      <c r="A86" s="25" t="s">
        <v>45</v>
      </c>
      <c r="B86" s="29" t="s">
        <v>380</v>
      </c>
      <c r="C86" s="29" t="s">
        <v>455</v>
      </c>
      <c r="D86" s="25" t="s">
        <v>47</v>
      </c>
      <c r="E86" s="30" t="s">
        <v>456</v>
      </c>
      <c r="F86" s="31" t="s">
        <v>205</v>
      </c>
      <c r="G86" s="32">
        <v>49.551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457</v>
      </c>
    </row>
    <row r="88" spans="1:5" ht="12.75">
      <c r="A88" s="36" t="s">
        <v>52</v>
      </c>
      <c r="E88" s="37" t="s">
        <v>609</v>
      </c>
    </row>
    <row r="89" spans="1:18" ht="12.75" customHeight="1">
      <c r="A89" s="6" t="s">
        <v>43</v>
      </c>
      <c r="B89" s="6"/>
      <c r="C89" s="41" t="s">
        <v>70</v>
      </c>
      <c r="D89" s="6"/>
      <c r="E89" s="27" t="s">
        <v>232</v>
      </c>
      <c r="F89" s="6"/>
      <c r="G89" s="6"/>
      <c r="H89" s="6"/>
      <c r="I89" s="42">
        <f>0+Q89</f>
      </c>
      <c r="O89">
        <f>0+R89</f>
      </c>
      <c r="Q89">
        <f>0+I90+I93+I96</f>
      </c>
      <c r="R89">
        <f>0+O90+O93+O96</f>
      </c>
    </row>
    <row r="90" spans="1:16" ht="12.75">
      <c r="A90" s="25" t="s">
        <v>45</v>
      </c>
      <c r="B90" s="29" t="s">
        <v>384</v>
      </c>
      <c r="C90" s="29" t="s">
        <v>465</v>
      </c>
      <c r="D90" s="25" t="s">
        <v>47</v>
      </c>
      <c r="E90" s="30" t="s">
        <v>466</v>
      </c>
      <c r="F90" s="31" t="s">
        <v>146</v>
      </c>
      <c r="G90" s="32">
        <v>222.2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47</v>
      </c>
    </row>
    <row r="92" spans="1:5" ht="76.5">
      <c r="A92" s="38" t="s">
        <v>52</v>
      </c>
      <c r="E92" s="37" t="s">
        <v>610</v>
      </c>
    </row>
    <row r="93" spans="1:16" ht="12.75">
      <c r="A93" s="25" t="s">
        <v>45</v>
      </c>
      <c r="B93" s="29" t="s">
        <v>389</v>
      </c>
      <c r="C93" s="29" t="s">
        <v>469</v>
      </c>
      <c r="D93" s="25" t="s">
        <v>47</v>
      </c>
      <c r="E93" s="30" t="s">
        <v>470</v>
      </c>
      <c r="F93" s="31" t="s">
        <v>146</v>
      </c>
      <c r="G93" s="32">
        <v>7.8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25.5">
      <c r="A94" s="34" t="s">
        <v>50</v>
      </c>
      <c r="E94" s="35" t="s">
        <v>611</v>
      </c>
    </row>
    <row r="95" spans="1:5" ht="12.75">
      <c r="A95" s="38" t="s">
        <v>52</v>
      </c>
      <c r="E95" s="37" t="s">
        <v>612</v>
      </c>
    </row>
    <row r="96" spans="1:16" ht="12.75">
      <c r="A96" s="25" t="s">
        <v>45</v>
      </c>
      <c r="B96" s="29" t="s">
        <v>394</v>
      </c>
      <c r="C96" s="29" t="s">
        <v>613</v>
      </c>
      <c r="D96" s="25" t="s">
        <v>47</v>
      </c>
      <c r="E96" s="30" t="s">
        <v>614</v>
      </c>
      <c r="F96" s="31" t="s">
        <v>146</v>
      </c>
      <c r="G96" s="32">
        <v>164.2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615</v>
      </c>
    </row>
    <row r="98" spans="1:5" ht="51">
      <c r="A98" s="36" t="s">
        <v>52</v>
      </c>
      <c r="E98" s="37" t="s">
        <v>616</v>
      </c>
    </row>
    <row r="99" spans="1:18" ht="12.75" customHeight="1">
      <c r="A99" s="6" t="s">
        <v>43</v>
      </c>
      <c r="B99" s="6"/>
      <c r="C99" s="41" t="s">
        <v>40</v>
      </c>
      <c r="D99" s="6"/>
      <c r="E99" s="27" t="s">
        <v>143</v>
      </c>
      <c r="F99" s="6"/>
      <c r="G99" s="6"/>
      <c r="H99" s="6"/>
      <c r="I99" s="42">
        <f>0+Q99</f>
      </c>
      <c r="O99">
        <f>0+R99</f>
      </c>
      <c r="Q99">
        <f>0+I100+I103+I106+I109</f>
      </c>
      <c r="R99">
        <f>0+O100+O103+O106+O109</f>
      </c>
    </row>
    <row r="100" spans="1:16" ht="12.75">
      <c r="A100" s="25" t="s">
        <v>45</v>
      </c>
      <c r="B100" s="29" t="s">
        <v>399</v>
      </c>
      <c r="C100" s="29" t="s">
        <v>474</v>
      </c>
      <c r="D100" s="25" t="s">
        <v>47</v>
      </c>
      <c r="E100" s="30" t="s">
        <v>475</v>
      </c>
      <c r="F100" s="31" t="s">
        <v>146</v>
      </c>
      <c r="G100" s="32">
        <v>50.7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12.75">
      <c r="A102" s="38" t="s">
        <v>52</v>
      </c>
      <c r="E102" s="37" t="s">
        <v>617</v>
      </c>
    </row>
    <row r="103" spans="1:16" ht="12.75">
      <c r="A103" s="25" t="s">
        <v>45</v>
      </c>
      <c r="B103" s="29" t="s">
        <v>404</v>
      </c>
      <c r="C103" s="29" t="s">
        <v>479</v>
      </c>
      <c r="D103" s="25" t="s">
        <v>47</v>
      </c>
      <c r="E103" s="30" t="s">
        <v>480</v>
      </c>
      <c r="F103" s="31" t="s">
        <v>146</v>
      </c>
      <c r="G103" s="32">
        <v>113.5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476</v>
      </c>
    </row>
    <row r="105" spans="1:5" ht="12.75">
      <c r="A105" s="38" t="s">
        <v>52</v>
      </c>
      <c r="E105" s="37" t="s">
        <v>618</v>
      </c>
    </row>
    <row r="106" spans="1:16" ht="12.75">
      <c r="A106" s="25" t="s">
        <v>45</v>
      </c>
      <c r="B106" s="29" t="s">
        <v>409</v>
      </c>
      <c r="C106" s="29" t="s">
        <v>483</v>
      </c>
      <c r="D106" s="25" t="s">
        <v>47</v>
      </c>
      <c r="E106" s="30" t="s">
        <v>484</v>
      </c>
      <c r="F106" s="31" t="s">
        <v>73</v>
      </c>
      <c r="G106" s="32">
        <v>36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38.25">
      <c r="A107" s="34" t="s">
        <v>50</v>
      </c>
      <c r="E107" s="35" t="s">
        <v>619</v>
      </c>
    </row>
    <row r="108" spans="1:5" ht="63.75">
      <c r="A108" s="38" t="s">
        <v>52</v>
      </c>
      <c r="E108" s="37" t="s">
        <v>620</v>
      </c>
    </row>
    <row r="109" spans="1:16" ht="25.5">
      <c r="A109" s="25" t="s">
        <v>45</v>
      </c>
      <c r="B109" s="29" t="s">
        <v>414</v>
      </c>
      <c r="C109" s="29" t="s">
        <v>513</v>
      </c>
      <c r="D109" s="25" t="s">
        <v>47</v>
      </c>
      <c r="E109" s="30" t="s">
        <v>514</v>
      </c>
      <c r="F109" s="31" t="s">
        <v>205</v>
      </c>
      <c r="G109" s="32">
        <v>247.755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515</v>
      </c>
    </row>
    <row r="111" spans="1:5" ht="63.75">
      <c r="A111" s="36" t="s">
        <v>52</v>
      </c>
      <c r="E111" s="37" t="s">
        <v>621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622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622</v>
      </c>
      <c r="D4" s="6"/>
      <c r="E4" s="18" t="s">
        <v>623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624</v>
      </c>
      <c r="D9" s="25" t="s">
        <v>47</v>
      </c>
      <c r="E9" s="30" t="s">
        <v>625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0+O8+O15+O31+O35+O42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626</v>
      </c>
      <c r="I3" s="39">
        <f>0+I8+I15+I31+I35+I42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626</v>
      </c>
      <c r="D4" s="6"/>
      <c r="E4" s="18" t="s">
        <v>627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628</v>
      </c>
      <c r="D9" s="25" t="s">
        <v>47</v>
      </c>
      <c r="E9" s="30" t="s">
        <v>629</v>
      </c>
      <c r="F9" s="31" t="s">
        <v>49</v>
      </c>
      <c r="G9" s="32">
        <v>1</v>
      </c>
      <c r="H9" s="33">
        <v>37000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630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631</v>
      </c>
      <c r="D12" s="25" t="s">
        <v>47</v>
      </c>
      <c r="E12" s="30" t="s">
        <v>632</v>
      </c>
      <c r="F12" s="31" t="s">
        <v>133</v>
      </c>
      <c r="G12" s="32">
        <v>2.95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633</v>
      </c>
    </row>
    <row r="14" spans="1:5" ht="38.25">
      <c r="A14" s="36" t="s">
        <v>52</v>
      </c>
      <c r="E14" s="37" t="s">
        <v>634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130</v>
      </c>
      <c r="F15" s="6"/>
      <c r="G15" s="6"/>
      <c r="H15" s="6"/>
      <c r="I15" s="42">
        <f>0+Q15</f>
      </c>
      <c r="O15">
        <f>0+R15</f>
      </c>
      <c r="Q15">
        <f>0+I16+I19+I22+I25+I28</f>
      </c>
      <c r="R15">
        <f>0+O16+O19+O22+O25+O28</f>
      </c>
    </row>
    <row r="16" spans="1:16" ht="12.75">
      <c r="A16" s="25" t="s">
        <v>45</v>
      </c>
      <c r="B16" s="29" t="s">
        <v>22</v>
      </c>
      <c r="C16" s="29" t="s">
        <v>198</v>
      </c>
      <c r="D16" s="25" t="s">
        <v>47</v>
      </c>
      <c r="E16" s="30" t="s">
        <v>199</v>
      </c>
      <c r="F16" s="31" t="s">
        <v>133</v>
      </c>
      <c r="G16" s="32">
        <v>5.8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635</v>
      </c>
    </row>
    <row r="18" spans="1:5" ht="38.25">
      <c r="A18" s="38" t="s">
        <v>52</v>
      </c>
      <c r="E18" s="37" t="s">
        <v>636</v>
      </c>
    </row>
    <row r="19" spans="1:16" ht="12.75">
      <c r="A19" s="25" t="s">
        <v>45</v>
      </c>
      <c r="B19" s="29" t="s">
        <v>33</v>
      </c>
      <c r="C19" s="29" t="s">
        <v>637</v>
      </c>
      <c r="D19" s="25" t="s">
        <v>47</v>
      </c>
      <c r="E19" s="30" t="s">
        <v>638</v>
      </c>
      <c r="F19" s="31" t="s">
        <v>133</v>
      </c>
      <c r="G19" s="32">
        <v>8.75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639</v>
      </c>
    </row>
    <row r="21" spans="1:5" ht="38.25">
      <c r="A21" s="38" t="s">
        <v>52</v>
      </c>
      <c r="E21" s="37" t="s">
        <v>640</v>
      </c>
    </row>
    <row r="22" spans="1:16" ht="12.75">
      <c r="A22" s="25" t="s">
        <v>45</v>
      </c>
      <c r="B22" s="29" t="s">
        <v>35</v>
      </c>
      <c r="C22" s="29" t="s">
        <v>201</v>
      </c>
      <c r="D22" s="25" t="s">
        <v>47</v>
      </c>
      <c r="E22" s="30" t="s">
        <v>202</v>
      </c>
      <c r="F22" s="31" t="s">
        <v>133</v>
      </c>
      <c r="G22" s="32">
        <v>5.8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633</v>
      </c>
    </row>
    <row r="24" spans="1:5" ht="38.25">
      <c r="A24" s="38" t="s">
        <v>52</v>
      </c>
      <c r="E24" s="37" t="s">
        <v>636</v>
      </c>
    </row>
    <row r="25" spans="1:16" ht="12.75">
      <c r="A25" s="25" t="s">
        <v>45</v>
      </c>
      <c r="B25" s="29" t="s">
        <v>37</v>
      </c>
      <c r="C25" s="29" t="s">
        <v>323</v>
      </c>
      <c r="D25" s="25" t="s">
        <v>47</v>
      </c>
      <c r="E25" s="30" t="s">
        <v>324</v>
      </c>
      <c r="F25" s="31" t="s">
        <v>133</v>
      </c>
      <c r="G25" s="32">
        <v>2.95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38.25">
      <c r="A27" s="38" t="s">
        <v>52</v>
      </c>
      <c r="E27" s="37" t="s">
        <v>641</v>
      </c>
    </row>
    <row r="28" spans="1:16" ht="12.75">
      <c r="A28" s="25" t="s">
        <v>45</v>
      </c>
      <c r="B28" s="29" t="s">
        <v>66</v>
      </c>
      <c r="C28" s="29" t="s">
        <v>642</v>
      </c>
      <c r="D28" s="25" t="s">
        <v>47</v>
      </c>
      <c r="E28" s="30" t="s">
        <v>643</v>
      </c>
      <c r="F28" s="31" t="s">
        <v>133</v>
      </c>
      <c r="G28" s="32">
        <v>0.7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644</v>
      </c>
    </row>
    <row r="30" spans="1:5" ht="12.75">
      <c r="A30" s="36" t="s">
        <v>52</v>
      </c>
      <c r="E30" s="37" t="s">
        <v>645</v>
      </c>
    </row>
    <row r="31" spans="1:18" ht="12.75" customHeight="1">
      <c r="A31" s="6" t="s">
        <v>43</v>
      </c>
      <c r="B31" s="6"/>
      <c r="C31" s="41" t="s">
        <v>33</v>
      </c>
      <c r="D31" s="6"/>
      <c r="E31" s="27" t="s">
        <v>379</v>
      </c>
      <c r="F31" s="6"/>
      <c r="G31" s="6"/>
      <c r="H31" s="6"/>
      <c r="I31" s="42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45</v>
      </c>
      <c r="B32" s="29" t="s">
        <v>70</v>
      </c>
      <c r="C32" s="29" t="s">
        <v>381</v>
      </c>
      <c r="D32" s="25" t="s">
        <v>47</v>
      </c>
      <c r="E32" s="30" t="s">
        <v>382</v>
      </c>
      <c r="F32" s="31" t="s">
        <v>133</v>
      </c>
      <c r="G32" s="32">
        <v>0.45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646</v>
      </c>
    </row>
    <row r="34" spans="1:5" ht="12.75">
      <c r="A34" s="36" t="s">
        <v>52</v>
      </c>
      <c r="E34" s="37" t="s">
        <v>647</v>
      </c>
    </row>
    <row r="35" spans="1:18" ht="12.75" customHeight="1">
      <c r="A35" s="6" t="s">
        <v>43</v>
      </c>
      <c r="B35" s="6"/>
      <c r="C35" s="41" t="s">
        <v>66</v>
      </c>
      <c r="D35" s="6"/>
      <c r="E35" s="27" t="s">
        <v>433</v>
      </c>
      <c r="F35" s="6"/>
      <c r="G35" s="6"/>
      <c r="H35" s="6"/>
      <c r="I35" s="42">
        <f>0+Q35</f>
      </c>
      <c r="O35">
        <f>0+R35</f>
      </c>
      <c r="Q35">
        <f>0+I36+I39</f>
      </c>
      <c r="R35">
        <f>0+O36+O39</f>
      </c>
    </row>
    <row r="36" spans="1:16" ht="12.75">
      <c r="A36" s="25" t="s">
        <v>45</v>
      </c>
      <c r="B36" s="29" t="s">
        <v>40</v>
      </c>
      <c r="C36" s="29" t="s">
        <v>648</v>
      </c>
      <c r="D36" s="25" t="s">
        <v>47</v>
      </c>
      <c r="E36" s="30" t="s">
        <v>649</v>
      </c>
      <c r="F36" s="31" t="s">
        <v>146</v>
      </c>
      <c r="G36" s="32">
        <v>25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650</v>
      </c>
    </row>
    <row r="38" spans="1:5" ht="12.75">
      <c r="A38" s="38" t="s">
        <v>52</v>
      </c>
      <c r="E38" s="37" t="s">
        <v>651</v>
      </c>
    </row>
    <row r="39" spans="1:16" ht="12.75">
      <c r="A39" s="25" t="s">
        <v>45</v>
      </c>
      <c r="B39" s="29" t="s">
        <v>42</v>
      </c>
      <c r="C39" s="29" t="s">
        <v>652</v>
      </c>
      <c r="D39" s="25" t="s">
        <v>47</v>
      </c>
      <c r="E39" s="30" t="s">
        <v>653</v>
      </c>
      <c r="F39" s="31" t="s">
        <v>146</v>
      </c>
      <c r="G39" s="32">
        <v>10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654</v>
      </c>
    </row>
    <row r="41" spans="1:5" ht="12.75">
      <c r="A41" s="36" t="s">
        <v>52</v>
      </c>
      <c r="E41" s="37" t="s">
        <v>47</v>
      </c>
    </row>
    <row r="42" spans="1:18" ht="12.75" customHeight="1">
      <c r="A42" s="6" t="s">
        <v>43</v>
      </c>
      <c r="B42" s="6"/>
      <c r="C42" s="41" t="s">
        <v>70</v>
      </c>
      <c r="D42" s="6"/>
      <c r="E42" s="27" t="s">
        <v>232</v>
      </c>
      <c r="F42" s="6"/>
      <c r="G42" s="6"/>
      <c r="H42" s="6"/>
      <c r="I42" s="42">
        <f>0+Q42</f>
      </c>
      <c r="O42">
        <f>0+R42</f>
      </c>
      <c r="Q42">
        <f>0+I43+I46</f>
      </c>
      <c r="R42">
        <f>0+O43+O46</f>
      </c>
    </row>
    <row r="43" spans="1:16" ht="12.75">
      <c r="A43" s="25" t="s">
        <v>45</v>
      </c>
      <c r="B43" s="29" t="s">
        <v>78</v>
      </c>
      <c r="C43" s="29" t="s">
        <v>655</v>
      </c>
      <c r="D43" s="25" t="s">
        <v>47</v>
      </c>
      <c r="E43" s="30" t="s">
        <v>656</v>
      </c>
      <c r="F43" s="31" t="s">
        <v>146</v>
      </c>
      <c r="G43" s="32">
        <v>30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657</v>
      </c>
    </row>
    <row r="45" spans="1:5" ht="12.75">
      <c r="A45" s="38" t="s">
        <v>52</v>
      </c>
      <c r="E45" s="37" t="s">
        <v>658</v>
      </c>
    </row>
    <row r="46" spans="1:16" ht="12.75">
      <c r="A46" s="25" t="s">
        <v>45</v>
      </c>
      <c r="B46" s="29" t="s">
        <v>80</v>
      </c>
      <c r="C46" s="29" t="s">
        <v>541</v>
      </c>
      <c r="D46" s="25" t="s">
        <v>47</v>
      </c>
      <c r="E46" s="30" t="s">
        <v>542</v>
      </c>
      <c r="F46" s="31" t="s">
        <v>133</v>
      </c>
      <c r="G46" s="32">
        <v>1.8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659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0+I9+I12+I15+I18+I21+I24+I27+I30+I33+I36+I39+I42+I45+I48+I51+I54+I57+I60+I63+I66+I69+I72</f>
      </c>
      <c r="R8">
        <f>0+O9+O12+O15+O18+O21+O24+O27+O30+O33+O36+O39+O42+O45+O48+O51+O54+O57+O60+O63+O66+O69+O72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78.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7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58</v>
      </c>
      <c r="D18" s="25" t="s">
        <v>59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58</v>
      </c>
      <c r="D21" s="25" t="s">
        <v>61</v>
      </c>
      <c r="E21" s="30" t="s">
        <v>62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63</v>
      </c>
      <c r="D24" s="25" t="s">
        <v>47</v>
      </c>
      <c r="E24" s="30" t="s">
        <v>64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65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66</v>
      </c>
      <c r="C27" s="29" t="s">
        <v>67</v>
      </c>
      <c r="D27" s="25" t="s">
        <v>47</v>
      </c>
      <c r="E27" s="30" t="s">
        <v>68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69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70</v>
      </c>
      <c r="C30" s="29" t="s">
        <v>71</v>
      </c>
      <c r="D30" s="25" t="s">
        <v>47</v>
      </c>
      <c r="E30" s="30" t="s">
        <v>72</v>
      </c>
      <c r="F30" s="31" t="s">
        <v>73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74</v>
      </c>
      <c r="D33" s="25" t="s">
        <v>47</v>
      </c>
      <c r="E33" s="30" t="s">
        <v>75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76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74</v>
      </c>
      <c r="D36" s="25" t="s">
        <v>59</v>
      </c>
      <c r="E36" s="30" t="s">
        <v>75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77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78</v>
      </c>
      <c r="C39" s="29" t="s">
        <v>74</v>
      </c>
      <c r="D39" s="25" t="s">
        <v>61</v>
      </c>
      <c r="E39" s="30" t="s">
        <v>75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79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80</v>
      </c>
      <c r="C42" s="29" t="s">
        <v>81</v>
      </c>
      <c r="D42" s="25" t="s">
        <v>47</v>
      </c>
      <c r="E42" s="30" t="s">
        <v>82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83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84</v>
      </c>
      <c r="C45" s="29" t="s">
        <v>85</v>
      </c>
      <c r="D45" s="25" t="s">
        <v>47</v>
      </c>
      <c r="E45" s="30" t="s">
        <v>86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8" t="s">
        <v>52</v>
      </c>
      <c r="E47" s="37" t="s">
        <v>47</v>
      </c>
    </row>
    <row r="48" spans="1:16" ht="12.75">
      <c r="A48" s="25" t="s">
        <v>45</v>
      </c>
      <c r="B48" s="29" t="s">
        <v>87</v>
      </c>
      <c r="C48" s="29" t="s">
        <v>88</v>
      </c>
      <c r="D48" s="25" t="s">
        <v>47</v>
      </c>
      <c r="E48" s="30" t="s">
        <v>89</v>
      </c>
      <c r="F48" s="31" t="s">
        <v>49</v>
      </c>
      <c r="G48" s="32">
        <v>1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90</v>
      </c>
    </row>
    <row r="50" spans="1:5" ht="12.75">
      <c r="A50" s="38" t="s">
        <v>52</v>
      </c>
      <c r="E50" s="37" t="s">
        <v>47</v>
      </c>
    </row>
    <row r="51" spans="1:16" ht="12.75">
      <c r="A51" s="25" t="s">
        <v>45</v>
      </c>
      <c r="B51" s="29" t="s">
        <v>91</v>
      </c>
      <c r="C51" s="29" t="s">
        <v>88</v>
      </c>
      <c r="D51" s="25" t="s">
        <v>59</v>
      </c>
      <c r="E51" s="30" t="s">
        <v>89</v>
      </c>
      <c r="F51" s="31" t="s">
        <v>49</v>
      </c>
      <c r="G51" s="32">
        <v>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92</v>
      </c>
    </row>
    <row r="53" spans="1:5" ht="12.75">
      <c r="A53" s="38" t="s">
        <v>52</v>
      </c>
      <c r="E53" s="37" t="s">
        <v>47</v>
      </c>
    </row>
    <row r="54" spans="1:16" ht="12.75">
      <c r="A54" s="25" t="s">
        <v>45</v>
      </c>
      <c r="B54" s="29" t="s">
        <v>93</v>
      </c>
      <c r="C54" s="29" t="s">
        <v>94</v>
      </c>
      <c r="D54" s="25" t="s">
        <v>47</v>
      </c>
      <c r="E54" s="30" t="s">
        <v>95</v>
      </c>
      <c r="F54" s="31" t="s">
        <v>49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96</v>
      </c>
    </row>
    <row r="56" spans="1:5" ht="12.75">
      <c r="A56" s="38" t="s">
        <v>52</v>
      </c>
      <c r="E56" s="37" t="s">
        <v>47</v>
      </c>
    </row>
    <row r="57" spans="1:16" ht="12.75">
      <c r="A57" s="25" t="s">
        <v>45</v>
      </c>
      <c r="B57" s="29" t="s">
        <v>97</v>
      </c>
      <c r="C57" s="29" t="s">
        <v>98</v>
      </c>
      <c r="D57" s="25" t="s">
        <v>59</v>
      </c>
      <c r="E57" s="30" t="s">
        <v>99</v>
      </c>
      <c r="F57" s="31" t="s">
        <v>49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100</v>
      </c>
    </row>
    <row r="59" spans="1:5" ht="12.75">
      <c r="A59" s="38" t="s">
        <v>52</v>
      </c>
      <c r="E59" s="37" t="s">
        <v>47</v>
      </c>
    </row>
    <row r="60" spans="1:16" ht="12.75">
      <c r="A60" s="25" t="s">
        <v>45</v>
      </c>
      <c r="B60" s="29" t="s">
        <v>101</v>
      </c>
      <c r="C60" s="29" t="s">
        <v>98</v>
      </c>
      <c r="D60" s="25" t="s">
        <v>61</v>
      </c>
      <c r="E60" s="30" t="s">
        <v>99</v>
      </c>
      <c r="F60" s="31" t="s">
        <v>49</v>
      </c>
      <c r="G60" s="32">
        <v>1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102</v>
      </c>
    </row>
    <row r="62" spans="1:5" ht="12.75">
      <c r="A62" s="38" t="s">
        <v>52</v>
      </c>
      <c r="E62" s="37" t="s">
        <v>47</v>
      </c>
    </row>
    <row r="63" spans="1:16" ht="12.75">
      <c r="A63" s="25" t="s">
        <v>45</v>
      </c>
      <c r="B63" s="29" t="s">
        <v>103</v>
      </c>
      <c r="C63" s="29" t="s">
        <v>98</v>
      </c>
      <c r="D63" s="25" t="s">
        <v>104</v>
      </c>
      <c r="E63" s="30" t="s">
        <v>99</v>
      </c>
      <c r="F63" s="31" t="s">
        <v>49</v>
      </c>
      <c r="G63" s="32">
        <v>1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105</v>
      </c>
    </row>
    <row r="65" spans="1:5" ht="12.75">
      <c r="A65" s="38" t="s">
        <v>52</v>
      </c>
      <c r="E65" s="37" t="s">
        <v>47</v>
      </c>
    </row>
    <row r="66" spans="1:16" ht="12.75">
      <c r="A66" s="25" t="s">
        <v>45</v>
      </c>
      <c r="B66" s="29" t="s">
        <v>106</v>
      </c>
      <c r="C66" s="29" t="s">
        <v>107</v>
      </c>
      <c r="D66" s="25" t="s">
        <v>47</v>
      </c>
      <c r="E66" s="30" t="s">
        <v>108</v>
      </c>
      <c r="F66" s="31" t="s">
        <v>49</v>
      </c>
      <c r="G66" s="32">
        <v>1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109</v>
      </c>
    </row>
    <row r="68" spans="1:5" ht="12.75">
      <c r="A68" s="38" t="s">
        <v>52</v>
      </c>
      <c r="E68" s="37" t="s">
        <v>47</v>
      </c>
    </row>
    <row r="69" spans="1:16" ht="12.75">
      <c r="A69" s="25" t="s">
        <v>45</v>
      </c>
      <c r="B69" s="29" t="s">
        <v>110</v>
      </c>
      <c r="C69" s="29" t="s">
        <v>111</v>
      </c>
      <c r="D69" s="25" t="s">
        <v>47</v>
      </c>
      <c r="E69" s="30" t="s">
        <v>108</v>
      </c>
      <c r="F69" s="31" t="s">
        <v>73</v>
      </c>
      <c r="G69" s="32">
        <v>2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112</v>
      </c>
    </row>
    <row r="71" spans="1:5" ht="12.75">
      <c r="A71" s="38" t="s">
        <v>52</v>
      </c>
      <c r="E71" s="37" t="s">
        <v>47</v>
      </c>
    </row>
    <row r="72" spans="1:16" ht="12.75">
      <c r="A72" s="25" t="s">
        <v>45</v>
      </c>
      <c r="B72" s="29" t="s">
        <v>113</v>
      </c>
      <c r="C72" s="29" t="s">
        <v>114</v>
      </c>
      <c r="D72" s="25" t="s">
        <v>47</v>
      </c>
      <c r="E72" s="30" t="s">
        <v>115</v>
      </c>
      <c r="F72" s="31" t="s">
        <v>49</v>
      </c>
      <c r="G72" s="32">
        <v>1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51">
      <c r="A73" s="34" t="s">
        <v>50</v>
      </c>
      <c r="E73" s="35" t="s">
        <v>116</v>
      </c>
    </row>
    <row r="74" spans="1:5" ht="12.75">
      <c r="A74" s="36" t="s">
        <v>52</v>
      </c>
      <c r="E74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117</v>
      </c>
      <c r="I3" s="39">
        <f>0+I8+I18+I28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117</v>
      </c>
      <c r="D4" s="6"/>
      <c r="E4" s="18" t="s">
        <v>118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25.5">
      <c r="A9" s="25" t="s">
        <v>45</v>
      </c>
      <c r="B9" s="29" t="s">
        <v>29</v>
      </c>
      <c r="C9" s="29" t="s">
        <v>119</v>
      </c>
      <c r="D9" s="25" t="s">
        <v>47</v>
      </c>
      <c r="E9" s="30" t="s">
        <v>120</v>
      </c>
      <c r="F9" s="31" t="s">
        <v>121</v>
      </c>
      <c r="G9" s="32">
        <v>17.328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122</v>
      </c>
    </row>
    <row r="12" spans="1:16" ht="25.5">
      <c r="A12" s="25" t="s">
        <v>45</v>
      </c>
      <c r="B12" s="29" t="s">
        <v>23</v>
      </c>
      <c r="C12" s="29" t="s">
        <v>123</v>
      </c>
      <c r="D12" s="25" t="s">
        <v>47</v>
      </c>
      <c r="E12" s="30" t="s">
        <v>124</v>
      </c>
      <c r="F12" s="31" t="s">
        <v>121</v>
      </c>
      <c r="G12" s="32">
        <v>17.918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125</v>
      </c>
    </row>
    <row r="14" spans="1:5" ht="12.75">
      <c r="A14" s="38" t="s">
        <v>52</v>
      </c>
      <c r="E14" s="37" t="s">
        <v>126</v>
      </c>
    </row>
    <row r="15" spans="1:16" ht="25.5">
      <c r="A15" s="25" t="s">
        <v>45</v>
      </c>
      <c r="B15" s="29" t="s">
        <v>22</v>
      </c>
      <c r="C15" s="29" t="s">
        <v>127</v>
      </c>
      <c r="D15" s="25" t="s">
        <v>47</v>
      </c>
      <c r="E15" s="30" t="s">
        <v>128</v>
      </c>
      <c r="F15" s="31" t="s">
        <v>121</v>
      </c>
      <c r="G15" s="32">
        <v>144.479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6" t="s">
        <v>52</v>
      </c>
      <c r="E17" s="37" t="s">
        <v>129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130</v>
      </c>
      <c r="F18" s="6"/>
      <c r="G18" s="6"/>
      <c r="H18" s="6"/>
      <c r="I18" s="42">
        <f>0+Q18</f>
      </c>
      <c r="O18">
        <f>0+R18</f>
      </c>
      <c r="Q18">
        <f>0+I19+I22+I25</f>
      </c>
      <c r="R18">
        <f>0+O19+O22+O25</f>
      </c>
    </row>
    <row r="19" spans="1:16" ht="25.5">
      <c r="A19" s="25" t="s">
        <v>45</v>
      </c>
      <c r="B19" s="29" t="s">
        <v>33</v>
      </c>
      <c r="C19" s="29" t="s">
        <v>131</v>
      </c>
      <c r="D19" s="25" t="s">
        <v>47</v>
      </c>
      <c r="E19" s="30" t="s">
        <v>132</v>
      </c>
      <c r="F19" s="31" t="s">
        <v>133</v>
      </c>
      <c r="G19" s="32">
        <v>1.5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134</v>
      </c>
    </row>
    <row r="21" spans="1:5" ht="25.5">
      <c r="A21" s="38" t="s">
        <v>52</v>
      </c>
      <c r="E21" s="37" t="s">
        <v>135</v>
      </c>
    </row>
    <row r="22" spans="1:16" ht="12.75">
      <c r="A22" s="25" t="s">
        <v>45</v>
      </c>
      <c r="B22" s="29" t="s">
        <v>35</v>
      </c>
      <c r="C22" s="29" t="s">
        <v>136</v>
      </c>
      <c r="D22" s="25" t="s">
        <v>47</v>
      </c>
      <c r="E22" s="30" t="s">
        <v>137</v>
      </c>
      <c r="F22" s="31" t="s">
        <v>133</v>
      </c>
      <c r="G22" s="32">
        <v>7.061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51">
      <c r="A24" s="38" t="s">
        <v>52</v>
      </c>
      <c r="E24" s="37" t="s">
        <v>138</v>
      </c>
    </row>
    <row r="25" spans="1:16" ht="12.75">
      <c r="A25" s="25" t="s">
        <v>45</v>
      </c>
      <c r="B25" s="29" t="s">
        <v>37</v>
      </c>
      <c r="C25" s="29" t="s">
        <v>139</v>
      </c>
      <c r="D25" s="25" t="s">
        <v>47</v>
      </c>
      <c r="E25" s="30" t="s">
        <v>140</v>
      </c>
      <c r="F25" s="31" t="s">
        <v>133</v>
      </c>
      <c r="G25" s="32">
        <v>8.664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141</v>
      </c>
    </row>
    <row r="27" spans="1:5" ht="25.5">
      <c r="A27" s="36" t="s">
        <v>52</v>
      </c>
      <c r="E27" s="37" t="s">
        <v>142</v>
      </c>
    </row>
    <row r="28" spans="1:18" ht="12.75" customHeight="1">
      <c r="A28" s="6" t="s">
        <v>43</v>
      </c>
      <c r="B28" s="6"/>
      <c r="C28" s="41" t="s">
        <v>40</v>
      </c>
      <c r="D28" s="6"/>
      <c r="E28" s="27" t="s">
        <v>143</v>
      </c>
      <c r="F28" s="6"/>
      <c r="G28" s="6"/>
      <c r="H28" s="6"/>
      <c r="I28" s="42">
        <f>0+Q28</f>
      </c>
      <c r="O28">
        <f>0+R28</f>
      </c>
      <c r="Q28">
        <f>0+I29+I32+I35+I38+I41</f>
      </c>
      <c r="R28">
        <f>0+O29+O32+O35+O38+O41</f>
      </c>
    </row>
    <row r="29" spans="1:16" ht="12.75">
      <c r="A29" s="25" t="s">
        <v>45</v>
      </c>
      <c r="B29" s="29" t="s">
        <v>66</v>
      </c>
      <c r="C29" s="29" t="s">
        <v>144</v>
      </c>
      <c r="D29" s="25" t="s">
        <v>47</v>
      </c>
      <c r="E29" s="30" t="s">
        <v>145</v>
      </c>
      <c r="F29" s="31" t="s">
        <v>146</v>
      </c>
      <c r="G29" s="32">
        <v>15.2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147</v>
      </c>
    </row>
    <row r="31" spans="1:5" ht="12.75">
      <c r="A31" s="38" t="s">
        <v>52</v>
      </c>
      <c r="E31" s="37" t="s">
        <v>148</v>
      </c>
    </row>
    <row r="32" spans="1:16" ht="12.75">
      <c r="A32" s="25" t="s">
        <v>45</v>
      </c>
      <c r="B32" s="29" t="s">
        <v>40</v>
      </c>
      <c r="C32" s="29" t="s">
        <v>149</v>
      </c>
      <c r="D32" s="25" t="s">
        <v>47</v>
      </c>
      <c r="E32" s="30" t="s">
        <v>150</v>
      </c>
      <c r="F32" s="31" t="s">
        <v>146</v>
      </c>
      <c r="G32" s="32">
        <v>44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151</v>
      </c>
    </row>
    <row r="34" spans="1:5" ht="12.75">
      <c r="A34" s="38" t="s">
        <v>52</v>
      </c>
      <c r="E34" s="37" t="s">
        <v>152</v>
      </c>
    </row>
    <row r="35" spans="1:16" ht="12.75">
      <c r="A35" s="25" t="s">
        <v>45</v>
      </c>
      <c r="B35" s="29" t="s">
        <v>42</v>
      </c>
      <c r="C35" s="29" t="s">
        <v>153</v>
      </c>
      <c r="D35" s="25" t="s">
        <v>47</v>
      </c>
      <c r="E35" s="30" t="s">
        <v>154</v>
      </c>
      <c r="F35" s="31" t="s">
        <v>133</v>
      </c>
      <c r="G35" s="32">
        <v>19.968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155</v>
      </c>
    </row>
    <row r="37" spans="1:5" ht="12.75">
      <c r="A37" s="38" t="s">
        <v>52</v>
      </c>
      <c r="E37" s="37" t="s">
        <v>156</v>
      </c>
    </row>
    <row r="38" spans="1:16" ht="12.75">
      <c r="A38" s="25" t="s">
        <v>45</v>
      </c>
      <c r="B38" s="29" t="s">
        <v>78</v>
      </c>
      <c r="C38" s="29" t="s">
        <v>157</v>
      </c>
      <c r="D38" s="25" t="s">
        <v>47</v>
      </c>
      <c r="E38" s="30" t="s">
        <v>158</v>
      </c>
      <c r="F38" s="31" t="s">
        <v>133</v>
      </c>
      <c r="G38" s="32">
        <v>55.569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159</v>
      </c>
    </row>
    <row r="40" spans="1:5" ht="63.75">
      <c r="A40" s="38" t="s">
        <v>52</v>
      </c>
      <c r="E40" s="37" t="s">
        <v>160</v>
      </c>
    </row>
    <row r="41" spans="1:16" ht="12.75">
      <c r="A41" s="25" t="s">
        <v>45</v>
      </c>
      <c r="B41" s="29" t="s">
        <v>80</v>
      </c>
      <c r="C41" s="29" t="s">
        <v>161</v>
      </c>
      <c r="D41" s="25" t="s">
        <v>47</v>
      </c>
      <c r="E41" s="30" t="s">
        <v>162</v>
      </c>
      <c r="F41" s="31" t="s">
        <v>133</v>
      </c>
      <c r="G41" s="32">
        <v>7.167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51">
      <c r="A43" s="36" t="s">
        <v>52</v>
      </c>
      <c r="E43" s="37" t="s">
        <v>163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164</v>
      </c>
      <c r="I3" s="39">
        <f>0+I8+I15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164</v>
      </c>
      <c r="D4" s="6"/>
      <c r="E4" s="18" t="s">
        <v>165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25.5">
      <c r="A9" s="25" t="s">
        <v>45</v>
      </c>
      <c r="B9" s="29" t="s">
        <v>29</v>
      </c>
      <c r="C9" s="29" t="s">
        <v>123</v>
      </c>
      <c r="D9" s="25" t="s">
        <v>47</v>
      </c>
      <c r="E9" s="30" t="s">
        <v>124</v>
      </c>
      <c r="F9" s="31" t="s">
        <v>121</v>
      </c>
      <c r="G9" s="32">
        <v>7.4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125</v>
      </c>
    </row>
    <row r="11" spans="1:5" ht="12.75">
      <c r="A11" s="38" t="s">
        <v>52</v>
      </c>
      <c r="E11" s="37" t="s">
        <v>166</v>
      </c>
    </row>
    <row r="12" spans="1:16" ht="25.5">
      <c r="A12" s="25" t="s">
        <v>45</v>
      </c>
      <c r="B12" s="29" t="s">
        <v>23</v>
      </c>
      <c r="C12" s="29" t="s">
        <v>127</v>
      </c>
      <c r="D12" s="25" t="s">
        <v>47</v>
      </c>
      <c r="E12" s="30" t="s">
        <v>128</v>
      </c>
      <c r="F12" s="31" t="s">
        <v>121</v>
      </c>
      <c r="G12" s="32">
        <v>164.239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12.75">
      <c r="A14" s="36" t="s">
        <v>52</v>
      </c>
      <c r="E14" s="37" t="s">
        <v>167</v>
      </c>
    </row>
    <row r="15" spans="1:18" ht="12.75" customHeight="1">
      <c r="A15" s="6" t="s">
        <v>43</v>
      </c>
      <c r="B15" s="6"/>
      <c r="C15" s="41" t="s">
        <v>40</v>
      </c>
      <c r="D15" s="6"/>
      <c r="E15" s="27" t="s">
        <v>143</v>
      </c>
      <c r="F15" s="6"/>
      <c r="G15" s="6"/>
      <c r="H15" s="6"/>
      <c r="I15" s="42">
        <f>0+Q15</f>
      </c>
      <c r="O15">
        <f>0+R15</f>
      </c>
      <c r="Q15">
        <f>0+I16+I19+I22+I25</f>
      </c>
      <c r="R15">
        <f>0+O16+O19+O22+O25</f>
      </c>
    </row>
    <row r="16" spans="1:16" ht="12.75">
      <c r="A16" s="25" t="s">
        <v>45</v>
      </c>
      <c r="B16" s="29" t="s">
        <v>22</v>
      </c>
      <c r="C16" s="29" t="s">
        <v>144</v>
      </c>
      <c r="D16" s="25" t="s">
        <v>47</v>
      </c>
      <c r="E16" s="30" t="s">
        <v>145</v>
      </c>
      <c r="F16" s="31" t="s">
        <v>146</v>
      </c>
      <c r="G16" s="32">
        <v>7.77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147</v>
      </c>
    </row>
    <row r="18" spans="1:5" ht="12.75">
      <c r="A18" s="38" t="s">
        <v>52</v>
      </c>
      <c r="E18" s="37" t="s">
        <v>168</v>
      </c>
    </row>
    <row r="19" spans="1:16" ht="12.75">
      <c r="A19" s="25" t="s">
        <v>45</v>
      </c>
      <c r="B19" s="29" t="s">
        <v>33</v>
      </c>
      <c r="C19" s="29" t="s">
        <v>169</v>
      </c>
      <c r="D19" s="25" t="s">
        <v>47</v>
      </c>
      <c r="E19" s="30" t="s">
        <v>170</v>
      </c>
      <c r="F19" s="31" t="s">
        <v>146</v>
      </c>
      <c r="G19" s="32">
        <v>25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151</v>
      </c>
    </row>
    <row r="21" spans="1:5" ht="12.75">
      <c r="A21" s="38" t="s">
        <v>52</v>
      </c>
      <c r="E21" s="37" t="s">
        <v>171</v>
      </c>
    </row>
    <row r="22" spans="1:16" ht="12.75">
      <c r="A22" s="25" t="s">
        <v>45</v>
      </c>
      <c r="B22" s="29" t="s">
        <v>35</v>
      </c>
      <c r="C22" s="29" t="s">
        <v>157</v>
      </c>
      <c r="D22" s="25" t="s">
        <v>47</v>
      </c>
      <c r="E22" s="30" t="s">
        <v>158</v>
      </c>
      <c r="F22" s="31" t="s">
        <v>133</v>
      </c>
      <c r="G22" s="32">
        <v>63.169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159</v>
      </c>
    </row>
    <row r="24" spans="1:5" ht="63.75">
      <c r="A24" s="38" t="s">
        <v>52</v>
      </c>
      <c r="E24" s="37" t="s">
        <v>172</v>
      </c>
    </row>
    <row r="25" spans="1:16" ht="12.75">
      <c r="A25" s="25" t="s">
        <v>45</v>
      </c>
      <c r="B25" s="29" t="s">
        <v>37</v>
      </c>
      <c r="C25" s="29" t="s">
        <v>161</v>
      </c>
      <c r="D25" s="25" t="s">
        <v>47</v>
      </c>
      <c r="E25" s="30" t="s">
        <v>162</v>
      </c>
      <c r="F25" s="31" t="s">
        <v>133</v>
      </c>
      <c r="G25" s="32">
        <v>2.96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173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0+O9+O16+O35+O57+O64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178</v>
      </c>
      <c r="I3" s="39">
        <f>0+I9+I16+I35+I57+I64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174</v>
      </c>
      <c r="C4" s="13" t="s">
        <v>175</v>
      </c>
      <c r="D4" s="1"/>
      <c r="E4" s="14" t="s">
        <v>176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177</v>
      </c>
      <c r="B5" s="16" t="s">
        <v>18</v>
      </c>
      <c r="C5" s="17" t="s">
        <v>178</v>
      </c>
      <c r="D5" s="6"/>
      <c r="E5" s="18" t="s">
        <v>179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25.5">
      <c r="A10" s="25" t="s">
        <v>45</v>
      </c>
      <c r="B10" s="29" t="s">
        <v>29</v>
      </c>
      <c r="C10" s="29" t="s">
        <v>181</v>
      </c>
      <c r="D10" s="25" t="s">
        <v>47</v>
      </c>
      <c r="E10" s="30" t="s">
        <v>182</v>
      </c>
      <c r="F10" s="31" t="s">
        <v>121</v>
      </c>
      <c r="G10" s="32">
        <v>225.864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183</v>
      </c>
    </row>
    <row r="12" spans="1:5" ht="12.75">
      <c r="A12" s="38" t="s">
        <v>52</v>
      </c>
      <c r="E12" s="37" t="s">
        <v>184</v>
      </c>
    </row>
    <row r="13" spans="1:16" ht="25.5">
      <c r="A13" s="25" t="s">
        <v>45</v>
      </c>
      <c r="B13" s="29" t="s">
        <v>23</v>
      </c>
      <c r="C13" s="29" t="s">
        <v>185</v>
      </c>
      <c r="D13" s="25" t="s">
        <v>47</v>
      </c>
      <c r="E13" s="30" t="s">
        <v>186</v>
      </c>
      <c r="F13" s="31" t="s">
        <v>121</v>
      </c>
      <c r="G13" s="32">
        <v>96.799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187</v>
      </c>
    </row>
    <row r="15" spans="1:5" ht="12.75">
      <c r="A15" s="36" t="s">
        <v>52</v>
      </c>
      <c r="E15" s="37" t="s">
        <v>188</v>
      </c>
    </row>
    <row r="16" spans="1:18" ht="12.75" customHeight="1">
      <c r="A16" s="6" t="s">
        <v>43</v>
      </c>
      <c r="B16" s="6"/>
      <c r="C16" s="41" t="s">
        <v>29</v>
      </c>
      <c r="D16" s="6"/>
      <c r="E16" s="27" t="s">
        <v>130</v>
      </c>
      <c r="F16" s="6"/>
      <c r="G16" s="6"/>
      <c r="H16" s="6"/>
      <c r="I16" s="42">
        <f>0+Q16</f>
      </c>
      <c r="O16">
        <f>0+R16</f>
      </c>
      <c r="Q16">
        <f>0+I17+I20+I23+I26+I29+I32</f>
      </c>
      <c r="R16">
        <f>0+O17+O20+O23+O26+O29+O32</f>
      </c>
    </row>
    <row r="17" spans="1:16" ht="12.75">
      <c r="A17" s="25" t="s">
        <v>45</v>
      </c>
      <c r="B17" s="29" t="s">
        <v>22</v>
      </c>
      <c r="C17" s="29" t="s">
        <v>189</v>
      </c>
      <c r="D17" s="25" t="s">
        <v>47</v>
      </c>
      <c r="E17" s="30" t="s">
        <v>190</v>
      </c>
      <c r="F17" s="31" t="s">
        <v>133</v>
      </c>
      <c r="G17" s="32">
        <v>134.443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191</v>
      </c>
    </row>
    <row r="19" spans="1:5" ht="102">
      <c r="A19" s="38" t="s">
        <v>52</v>
      </c>
      <c r="E19" s="37" t="s">
        <v>192</v>
      </c>
    </row>
    <row r="20" spans="1:16" ht="12.75">
      <c r="A20" s="25" t="s">
        <v>45</v>
      </c>
      <c r="B20" s="29" t="s">
        <v>33</v>
      </c>
      <c r="C20" s="29" t="s">
        <v>193</v>
      </c>
      <c r="D20" s="25" t="s">
        <v>47</v>
      </c>
      <c r="E20" s="30" t="s">
        <v>194</v>
      </c>
      <c r="F20" s="31" t="s">
        <v>133</v>
      </c>
      <c r="G20" s="32">
        <v>20.653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25.5">
      <c r="A21" s="34" t="s">
        <v>50</v>
      </c>
      <c r="E21" s="35" t="s">
        <v>195</v>
      </c>
    </row>
    <row r="22" spans="1:5" ht="12.75">
      <c r="A22" s="38" t="s">
        <v>52</v>
      </c>
      <c r="E22" s="37" t="s">
        <v>196</v>
      </c>
    </row>
    <row r="23" spans="1:16" ht="12.75">
      <c r="A23" s="25" t="s">
        <v>197</v>
      </c>
      <c r="B23" s="29" t="s">
        <v>35</v>
      </c>
      <c r="C23" s="29" t="s">
        <v>198</v>
      </c>
      <c r="D23" s="25" t="s">
        <v>47</v>
      </c>
      <c r="E23" s="30" t="s">
        <v>199</v>
      </c>
      <c r="F23" s="31" t="s">
        <v>133</v>
      </c>
      <c r="G23" s="32">
        <v>20.653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200</v>
      </c>
    </row>
    <row r="25" spans="1:5" ht="12.75">
      <c r="A25" s="38" t="s">
        <v>52</v>
      </c>
      <c r="E25" s="37" t="s">
        <v>196</v>
      </c>
    </row>
    <row r="26" spans="1:16" ht="12.75">
      <c r="A26" s="25" t="s">
        <v>197</v>
      </c>
      <c r="B26" s="29" t="s">
        <v>37</v>
      </c>
      <c r="C26" s="29" t="s">
        <v>201</v>
      </c>
      <c r="D26" s="25" t="s">
        <v>47</v>
      </c>
      <c r="E26" s="30" t="s">
        <v>202</v>
      </c>
      <c r="F26" s="31" t="s">
        <v>133</v>
      </c>
      <c r="G26" s="32">
        <v>20.653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8" t="s">
        <v>52</v>
      </c>
      <c r="E28" s="37" t="s">
        <v>47</v>
      </c>
    </row>
    <row r="29" spans="1:16" ht="12.75">
      <c r="A29" s="25" t="s">
        <v>45</v>
      </c>
      <c r="B29" s="29" t="s">
        <v>66</v>
      </c>
      <c r="C29" s="29" t="s">
        <v>203</v>
      </c>
      <c r="D29" s="25" t="s">
        <v>47</v>
      </c>
      <c r="E29" s="30" t="s">
        <v>204</v>
      </c>
      <c r="F29" s="31" t="s">
        <v>205</v>
      </c>
      <c r="G29" s="32">
        <v>103.266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8" t="s">
        <v>52</v>
      </c>
      <c r="E31" s="37" t="s">
        <v>206</v>
      </c>
    </row>
    <row r="32" spans="1:16" ht="12.75">
      <c r="A32" s="25" t="s">
        <v>45</v>
      </c>
      <c r="B32" s="29" t="s">
        <v>70</v>
      </c>
      <c r="C32" s="29" t="s">
        <v>207</v>
      </c>
      <c r="D32" s="25" t="s">
        <v>47</v>
      </c>
      <c r="E32" s="30" t="s">
        <v>208</v>
      </c>
      <c r="F32" s="31" t="s">
        <v>205</v>
      </c>
      <c r="G32" s="32">
        <v>103.266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47</v>
      </c>
    </row>
    <row r="34" spans="1:5" ht="12.75">
      <c r="A34" s="36" t="s">
        <v>52</v>
      </c>
      <c r="E34" s="37" t="s">
        <v>206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176</v>
      </c>
      <c r="F35" s="6"/>
      <c r="G35" s="6"/>
      <c r="H35" s="6"/>
      <c r="I35" s="42">
        <f>0+Q35</f>
      </c>
      <c r="O35">
        <f>0+R35</f>
      </c>
      <c r="Q35">
        <f>0+I36+I39+I42+I45+I48+I51+I54</f>
      </c>
      <c r="R35">
        <f>0+O36+O39+O42+O45+O48+O51+O54</f>
      </c>
    </row>
    <row r="36" spans="1:16" ht="12.75">
      <c r="A36" s="25" t="s">
        <v>45</v>
      </c>
      <c r="B36" s="29" t="s">
        <v>40</v>
      </c>
      <c r="C36" s="29" t="s">
        <v>209</v>
      </c>
      <c r="D36" s="25" t="s">
        <v>47</v>
      </c>
      <c r="E36" s="30" t="s">
        <v>210</v>
      </c>
      <c r="F36" s="31" t="s">
        <v>205</v>
      </c>
      <c r="G36" s="32">
        <v>1344.425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211</v>
      </c>
    </row>
    <row r="38" spans="1:5" ht="51">
      <c r="A38" s="38" t="s">
        <v>52</v>
      </c>
      <c r="E38" s="37" t="s">
        <v>212</v>
      </c>
    </row>
    <row r="39" spans="1:16" ht="12.75">
      <c r="A39" s="25" t="s">
        <v>45</v>
      </c>
      <c r="B39" s="29" t="s">
        <v>42</v>
      </c>
      <c r="C39" s="29" t="s">
        <v>213</v>
      </c>
      <c r="D39" s="25" t="s">
        <v>47</v>
      </c>
      <c r="E39" s="30" t="s">
        <v>214</v>
      </c>
      <c r="F39" s="31" t="s">
        <v>205</v>
      </c>
      <c r="G39" s="32">
        <v>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215</v>
      </c>
    </row>
    <row r="41" spans="1:5" ht="12.75">
      <c r="A41" s="38" t="s">
        <v>52</v>
      </c>
      <c r="E41" s="37" t="s">
        <v>215</v>
      </c>
    </row>
    <row r="42" spans="1:16" ht="12.75">
      <c r="A42" s="25" t="s">
        <v>45</v>
      </c>
      <c r="B42" s="29" t="s">
        <v>78</v>
      </c>
      <c r="C42" s="29" t="s">
        <v>216</v>
      </c>
      <c r="D42" s="25" t="s">
        <v>47</v>
      </c>
      <c r="E42" s="30" t="s">
        <v>217</v>
      </c>
      <c r="F42" s="31" t="s">
        <v>205</v>
      </c>
      <c r="G42" s="32">
        <v>1344.425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218</v>
      </c>
    </row>
    <row r="44" spans="1:5" ht="51">
      <c r="A44" s="38" t="s">
        <v>52</v>
      </c>
      <c r="E44" s="37" t="s">
        <v>212</v>
      </c>
    </row>
    <row r="45" spans="1:16" ht="12.75">
      <c r="A45" s="25" t="s">
        <v>45</v>
      </c>
      <c r="B45" s="29" t="s">
        <v>80</v>
      </c>
      <c r="C45" s="29" t="s">
        <v>219</v>
      </c>
      <c r="D45" s="25" t="s">
        <v>47</v>
      </c>
      <c r="E45" s="30" t="s">
        <v>220</v>
      </c>
      <c r="F45" s="31" t="s">
        <v>205</v>
      </c>
      <c r="G45" s="32">
        <v>2688.85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221</v>
      </c>
    </row>
    <row r="47" spans="1:5" ht="51">
      <c r="A47" s="38" t="s">
        <v>52</v>
      </c>
      <c r="E47" s="37" t="s">
        <v>222</v>
      </c>
    </row>
    <row r="48" spans="1:16" ht="12.75">
      <c r="A48" s="25" t="s">
        <v>45</v>
      </c>
      <c r="B48" s="29" t="s">
        <v>84</v>
      </c>
      <c r="C48" s="29" t="s">
        <v>223</v>
      </c>
      <c r="D48" s="25" t="s">
        <v>47</v>
      </c>
      <c r="E48" s="30" t="s">
        <v>224</v>
      </c>
      <c r="F48" s="31" t="s">
        <v>205</v>
      </c>
      <c r="G48" s="32">
        <v>1344.425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225</v>
      </c>
    </row>
    <row r="50" spans="1:5" ht="51">
      <c r="A50" s="38" t="s">
        <v>52</v>
      </c>
      <c r="E50" s="37" t="s">
        <v>212</v>
      </c>
    </row>
    <row r="51" spans="1:16" ht="12.75">
      <c r="A51" s="25" t="s">
        <v>45</v>
      </c>
      <c r="B51" s="29" t="s">
        <v>87</v>
      </c>
      <c r="C51" s="29" t="s">
        <v>226</v>
      </c>
      <c r="D51" s="25" t="s">
        <v>47</v>
      </c>
      <c r="E51" s="30" t="s">
        <v>227</v>
      </c>
      <c r="F51" s="31" t="s">
        <v>205</v>
      </c>
      <c r="G51" s="32">
        <v>1344.425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228</v>
      </c>
    </row>
    <row r="53" spans="1:5" ht="51">
      <c r="A53" s="38" t="s">
        <v>52</v>
      </c>
      <c r="E53" s="37" t="s">
        <v>212</v>
      </c>
    </row>
    <row r="54" spans="1:16" ht="25.5">
      <c r="A54" s="25" t="s">
        <v>45</v>
      </c>
      <c r="B54" s="29" t="s">
        <v>91</v>
      </c>
      <c r="C54" s="29" t="s">
        <v>229</v>
      </c>
      <c r="D54" s="25" t="s">
        <v>47</v>
      </c>
      <c r="E54" s="30" t="s">
        <v>230</v>
      </c>
      <c r="F54" s="31" t="s">
        <v>205</v>
      </c>
      <c r="G54" s="32">
        <v>1344.425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231</v>
      </c>
    </row>
    <row r="56" spans="1:5" ht="51">
      <c r="A56" s="36" t="s">
        <v>52</v>
      </c>
      <c r="E56" s="37" t="s">
        <v>212</v>
      </c>
    </row>
    <row r="57" spans="1:18" ht="12.75" customHeight="1">
      <c r="A57" s="6" t="s">
        <v>43</v>
      </c>
      <c r="B57" s="6"/>
      <c r="C57" s="41" t="s">
        <v>70</v>
      </c>
      <c r="D57" s="6"/>
      <c r="E57" s="27" t="s">
        <v>232</v>
      </c>
      <c r="F57" s="6"/>
      <c r="G57" s="6"/>
      <c r="H57" s="6"/>
      <c r="I57" s="42">
        <f>0+Q57</f>
      </c>
      <c r="O57">
        <f>0+R57</f>
      </c>
      <c r="Q57">
        <f>0+I58+I61</f>
      </c>
      <c r="R57">
        <f>0+O58+O61</f>
      </c>
    </row>
    <row r="58" spans="1:16" ht="12.75">
      <c r="A58" s="25" t="s">
        <v>45</v>
      </c>
      <c r="B58" s="29" t="s">
        <v>93</v>
      </c>
      <c r="C58" s="29" t="s">
        <v>233</v>
      </c>
      <c r="D58" s="25" t="s">
        <v>47</v>
      </c>
      <c r="E58" s="30" t="s">
        <v>234</v>
      </c>
      <c r="F58" s="31" t="s">
        <v>73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235</v>
      </c>
    </row>
    <row r="60" spans="1:5" ht="12.75">
      <c r="A60" s="38" t="s">
        <v>52</v>
      </c>
      <c r="E60" s="37" t="s">
        <v>236</v>
      </c>
    </row>
    <row r="61" spans="1:16" ht="12.75">
      <c r="A61" s="25" t="s">
        <v>45</v>
      </c>
      <c r="B61" s="29" t="s">
        <v>97</v>
      </c>
      <c r="C61" s="29" t="s">
        <v>237</v>
      </c>
      <c r="D61" s="25" t="s">
        <v>47</v>
      </c>
      <c r="E61" s="30" t="s">
        <v>238</v>
      </c>
      <c r="F61" s="31" t="s">
        <v>73</v>
      </c>
      <c r="G61" s="32">
        <v>9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239</v>
      </c>
    </row>
    <row r="63" spans="1:5" ht="12.75">
      <c r="A63" s="36" t="s">
        <v>52</v>
      </c>
      <c r="E63" s="37" t="s">
        <v>240</v>
      </c>
    </row>
    <row r="64" spans="1:18" ht="12.75" customHeight="1">
      <c r="A64" s="6" t="s">
        <v>43</v>
      </c>
      <c r="B64" s="6"/>
      <c r="C64" s="41" t="s">
        <v>40</v>
      </c>
      <c r="D64" s="6"/>
      <c r="E64" s="27" t="s">
        <v>143</v>
      </c>
      <c r="F64" s="6"/>
      <c r="G64" s="6"/>
      <c r="H64" s="6"/>
      <c r="I64" s="42">
        <f>0+Q64</f>
      </c>
      <c r="O64">
        <f>0+R64</f>
      </c>
      <c r="Q64">
        <f>0+I65+I68+I71+I74+I77+I80</f>
      </c>
      <c r="R64">
        <f>0+O65+O68+O71+O74+O77+O80</f>
      </c>
    </row>
    <row r="65" spans="1:16" ht="25.5">
      <c r="A65" s="25" t="s">
        <v>45</v>
      </c>
      <c r="B65" s="29" t="s">
        <v>101</v>
      </c>
      <c r="C65" s="29" t="s">
        <v>241</v>
      </c>
      <c r="D65" s="25" t="s">
        <v>47</v>
      </c>
      <c r="E65" s="30" t="s">
        <v>242</v>
      </c>
      <c r="F65" s="31" t="s">
        <v>146</v>
      </c>
      <c r="G65" s="32">
        <v>36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243</v>
      </c>
    </row>
    <row r="67" spans="1:5" ht="12.75">
      <c r="A67" s="38" t="s">
        <v>52</v>
      </c>
      <c r="E67" s="37" t="s">
        <v>244</v>
      </c>
    </row>
    <row r="68" spans="1:16" ht="25.5">
      <c r="A68" s="25" t="s">
        <v>45</v>
      </c>
      <c r="B68" s="29" t="s">
        <v>103</v>
      </c>
      <c r="C68" s="29" t="s">
        <v>245</v>
      </c>
      <c r="D68" s="25" t="s">
        <v>47</v>
      </c>
      <c r="E68" s="30" t="s">
        <v>246</v>
      </c>
      <c r="F68" s="31" t="s">
        <v>146</v>
      </c>
      <c r="G68" s="32">
        <v>36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247</v>
      </c>
    </row>
    <row r="70" spans="1:5" ht="12.75">
      <c r="A70" s="38" t="s">
        <v>52</v>
      </c>
      <c r="E70" s="37" t="s">
        <v>244</v>
      </c>
    </row>
    <row r="71" spans="1:16" ht="12.75">
      <c r="A71" s="25" t="s">
        <v>45</v>
      </c>
      <c r="B71" s="29" t="s">
        <v>106</v>
      </c>
      <c r="C71" s="29" t="s">
        <v>248</v>
      </c>
      <c r="D71" s="25" t="s">
        <v>47</v>
      </c>
      <c r="E71" s="30" t="s">
        <v>249</v>
      </c>
      <c r="F71" s="31" t="s">
        <v>146</v>
      </c>
      <c r="G71" s="32">
        <v>11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12.75">
      <c r="A73" s="38" t="s">
        <v>52</v>
      </c>
      <c r="E73" s="37" t="s">
        <v>250</v>
      </c>
    </row>
    <row r="74" spans="1:16" ht="12.75">
      <c r="A74" s="25" t="s">
        <v>45</v>
      </c>
      <c r="B74" s="29" t="s">
        <v>110</v>
      </c>
      <c r="C74" s="29" t="s">
        <v>251</v>
      </c>
      <c r="D74" s="25" t="s">
        <v>47</v>
      </c>
      <c r="E74" s="30" t="s">
        <v>252</v>
      </c>
      <c r="F74" s="31" t="s">
        <v>146</v>
      </c>
      <c r="G74" s="32">
        <v>165.17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253</v>
      </c>
    </row>
    <row r="76" spans="1:5" ht="12.75">
      <c r="A76" s="38" t="s">
        <v>52</v>
      </c>
      <c r="E76" s="37" t="s">
        <v>254</v>
      </c>
    </row>
    <row r="77" spans="1:16" ht="12.75">
      <c r="A77" s="25" t="s">
        <v>45</v>
      </c>
      <c r="B77" s="29" t="s">
        <v>113</v>
      </c>
      <c r="C77" s="29" t="s">
        <v>255</v>
      </c>
      <c r="D77" s="25" t="s">
        <v>47</v>
      </c>
      <c r="E77" s="30" t="s">
        <v>256</v>
      </c>
      <c r="F77" s="31" t="s">
        <v>146</v>
      </c>
      <c r="G77" s="32">
        <v>11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257</v>
      </c>
    </row>
    <row r="79" spans="1:5" ht="12.75">
      <c r="A79" s="38" t="s">
        <v>52</v>
      </c>
      <c r="E79" s="37" t="s">
        <v>250</v>
      </c>
    </row>
    <row r="80" spans="1:16" ht="12.75">
      <c r="A80" s="25" t="s">
        <v>45</v>
      </c>
      <c r="B80" s="29" t="s">
        <v>258</v>
      </c>
      <c r="C80" s="29" t="s">
        <v>259</v>
      </c>
      <c r="D80" s="25" t="s">
        <v>47</v>
      </c>
      <c r="E80" s="30" t="s">
        <v>260</v>
      </c>
      <c r="F80" s="31" t="s">
        <v>73</v>
      </c>
      <c r="G80" s="32">
        <v>1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261</v>
      </c>
    </row>
    <row r="82" spans="1:5" ht="12.75">
      <c r="A82" s="36" t="s">
        <v>52</v>
      </c>
      <c r="E82" s="37" t="s">
        <v>236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0+O9+O16+O29+O54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262</v>
      </c>
      <c r="I3" s="39">
        <f>0+I9+I16+I29+I54</f>
      </c>
      <c r="O3" t="s">
        <v>19</v>
      </c>
      <c r="P3" t="s">
        <v>23</v>
      </c>
    </row>
    <row r="4" spans="1:16" ht="15" customHeight="1">
      <c r="A4" t="s">
        <v>17</v>
      </c>
      <c r="B4" s="12" t="s">
        <v>174</v>
      </c>
      <c r="C4" s="13" t="s">
        <v>175</v>
      </c>
      <c r="D4" s="1"/>
      <c r="E4" s="14" t="s">
        <v>176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177</v>
      </c>
      <c r="B5" s="16" t="s">
        <v>18</v>
      </c>
      <c r="C5" s="17" t="s">
        <v>262</v>
      </c>
      <c r="D5" s="6"/>
      <c r="E5" s="18" t="s">
        <v>263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25.5">
      <c r="A10" s="25" t="s">
        <v>45</v>
      </c>
      <c r="B10" s="29" t="s">
        <v>29</v>
      </c>
      <c r="C10" s="29" t="s">
        <v>181</v>
      </c>
      <c r="D10" s="25" t="s">
        <v>47</v>
      </c>
      <c r="E10" s="30" t="s">
        <v>182</v>
      </c>
      <c r="F10" s="31" t="s">
        <v>121</v>
      </c>
      <c r="G10" s="32">
        <v>783.72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183</v>
      </c>
    </row>
    <row r="12" spans="1:5" ht="12.75">
      <c r="A12" s="38" t="s">
        <v>52</v>
      </c>
      <c r="E12" s="37" t="s">
        <v>265</v>
      </c>
    </row>
    <row r="13" spans="1:16" ht="25.5">
      <c r="A13" s="25" t="s">
        <v>45</v>
      </c>
      <c r="B13" s="29" t="s">
        <v>23</v>
      </c>
      <c r="C13" s="29" t="s">
        <v>185</v>
      </c>
      <c r="D13" s="25" t="s">
        <v>47</v>
      </c>
      <c r="E13" s="30" t="s">
        <v>186</v>
      </c>
      <c r="F13" s="31" t="s">
        <v>121</v>
      </c>
      <c r="G13" s="32">
        <v>335.88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187</v>
      </c>
    </row>
    <row r="15" spans="1:5" ht="12.75">
      <c r="A15" s="36" t="s">
        <v>52</v>
      </c>
      <c r="E15" s="37" t="s">
        <v>266</v>
      </c>
    </row>
    <row r="16" spans="1:18" ht="12.75" customHeight="1">
      <c r="A16" s="6" t="s">
        <v>43</v>
      </c>
      <c r="B16" s="6"/>
      <c r="C16" s="41" t="s">
        <v>29</v>
      </c>
      <c r="D16" s="6"/>
      <c r="E16" s="27" t="s">
        <v>130</v>
      </c>
      <c r="F16" s="6"/>
      <c r="G16" s="6"/>
      <c r="H16" s="6"/>
      <c r="I16" s="42">
        <f>0+Q16</f>
      </c>
      <c r="O16">
        <f>0+R16</f>
      </c>
      <c r="Q16">
        <f>0+I17+I20+I23+I26</f>
      </c>
      <c r="R16">
        <f>0+O17+O20+O23+O26</f>
      </c>
    </row>
    <row r="17" spans="1:16" ht="12.75">
      <c r="A17" s="25" t="s">
        <v>45</v>
      </c>
      <c r="B17" s="29" t="s">
        <v>22</v>
      </c>
      <c r="C17" s="29" t="s">
        <v>189</v>
      </c>
      <c r="D17" s="25" t="s">
        <v>47</v>
      </c>
      <c r="E17" s="30" t="s">
        <v>190</v>
      </c>
      <c r="F17" s="31" t="s">
        <v>133</v>
      </c>
      <c r="G17" s="32">
        <v>466.5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191</v>
      </c>
    </row>
    <row r="19" spans="1:5" ht="102">
      <c r="A19" s="38" t="s">
        <v>52</v>
      </c>
      <c r="E19" s="37" t="s">
        <v>267</v>
      </c>
    </row>
    <row r="20" spans="1:16" ht="12.75">
      <c r="A20" s="25" t="s">
        <v>45</v>
      </c>
      <c r="B20" s="29" t="s">
        <v>33</v>
      </c>
      <c r="C20" s="29" t="s">
        <v>268</v>
      </c>
      <c r="D20" s="25" t="s">
        <v>47</v>
      </c>
      <c r="E20" s="30" t="s">
        <v>269</v>
      </c>
      <c r="F20" s="31" t="s">
        <v>205</v>
      </c>
      <c r="G20" s="32">
        <v>1748.151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47</v>
      </c>
    </row>
    <row r="22" spans="1:5" ht="51">
      <c r="A22" s="38" t="s">
        <v>52</v>
      </c>
      <c r="E22" s="37" t="s">
        <v>270</v>
      </c>
    </row>
    <row r="23" spans="1:16" ht="12.75">
      <c r="A23" s="25" t="s">
        <v>45</v>
      </c>
      <c r="B23" s="29" t="s">
        <v>35</v>
      </c>
      <c r="C23" s="29" t="s">
        <v>271</v>
      </c>
      <c r="D23" s="25" t="s">
        <v>47</v>
      </c>
      <c r="E23" s="30" t="s">
        <v>272</v>
      </c>
      <c r="F23" s="31" t="s">
        <v>205</v>
      </c>
      <c r="G23" s="32">
        <v>874.076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273</v>
      </c>
    </row>
    <row r="25" spans="1:5" ht="51">
      <c r="A25" s="38" t="s">
        <v>52</v>
      </c>
      <c r="E25" s="37" t="s">
        <v>274</v>
      </c>
    </row>
    <row r="26" spans="1:16" ht="12.75">
      <c r="A26" s="25" t="s">
        <v>45</v>
      </c>
      <c r="B26" s="29" t="s">
        <v>37</v>
      </c>
      <c r="C26" s="29" t="s">
        <v>207</v>
      </c>
      <c r="D26" s="25" t="s">
        <v>47</v>
      </c>
      <c r="E26" s="30" t="s">
        <v>208</v>
      </c>
      <c r="F26" s="31" t="s">
        <v>205</v>
      </c>
      <c r="G26" s="32">
        <v>874.076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273</v>
      </c>
    </row>
    <row r="28" spans="1:5" ht="51">
      <c r="A28" s="36" t="s">
        <v>52</v>
      </c>
      <c r="E28" s="37" t="s">
        <v>274</v>
      </c>
    </row>
    <row r="29" spans="1:18" ht="12.75" customHeight="1">
      <c r="A29" s="6" t="s">
        <v>43</v>
      </c>
      <c r="B29" s="6"/>
      <c r="C29" s="41" t="s">
        <v>35</v>
      </c>
      <c r="D29" s="6"/>
      <c r="E29" s="27" t="s">
        <v>176</v>
      </c>
      <c r="F29" s="6"/>
      <c r="G29" s="6"/>
      <c r="H29" s="6"/>
      <c r="I29" s="42">
        <f>0+Q29</f>
      </c>
      <c r="O29">
        <f>0+R29</f>
      </c>
      <c r="Q29">
        <f>0+I30+I33+I36+I39+I42+I45+I48+I51</f>
      </c>
      <c r="R29">
        <f>0+O30+O33+O36+O39+O42+O45+O48+O51</f>
      </c>
    </row>
    <row r="30" spans="1:16" ht="12.75">
      <c r="A30" s="25" t="s">
        <v>45</v>
      </c>
      <c r="B30" s="29" t="s">
        <v>66</v>
      </c>
      <c r="C30" s="29" t="s">
        <v>275</v>
      </c>
      <c r="D30" s="25" t="s">
        <v>47</v>
      </c>
      <c r="E30" s="30" t="s">
        <v>276</v>
      </c>
      <c r="F30" s="31" t="s">
        <v>133</v>
      </c>
      <c r="G30" s="32">
        <v>786.668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273</v>
      </c>
    </row>
    <row r="32" spans="1:5" ht="51">
      <c r="A32" s="38" t="s">
        <v>52</v>
      </c>
      <c r="E32" s="37" t="s">
        <v>277</v>
      </c>
    </row>
    <row r="33" spans="1:16" ht="12.75">
      <c r="A33" s="25" t="s">
        <v>45</v>
      </c>
      <c r="B33" s="29" t="s">
        <v>70</v>
      </c>
      <c r="C33" s="29" t="s">
        <v>278</v>
      </c>
      <c r="D33" s="25" t="s">
        <v>47</v>
      </c>
      <c r="E33" s="30" t="s">
        <v>279</v>
      </c>
      <c r="F33" s="31" t="s">
        <v>205</v>
      </c>
      <c r="G33" s="32">
        <v>466.173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273</v>
      </c>
    </row>
    <row r="35" spans="1:5" ht="51">
      <c r="A35" s="38" t="s">
        <v>52</v>
      </c>
      <c r="E35" s="37" t="s">
        <v>280</v>
      </c>
    </row>
    <row r="36" spans="1:16" ht="12.75">
      <c r="A36" s="25" t="s">
        <v>45</v>
      </c>
      <c r="B36" s="29" t="s">
        <v>40</v>
      </c>
      <c r="C36" s="29" t="s">
        <v>216</v>
      </c>
      <c r="D36" s="25" t="s">
        <v>47</v>
      </c>
      <c r="E36" s="30" t="s">
        <v>217</v>
      </c>
      <c r="F36" s="31" t="s">
        <v>205</v>
      </c>
      <c r="G36" s="32">
        <v>4665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38.25">
      <c r="A37" s="34" t="s">
        <v>50</v>
      </c>
      <c r="E37" s="35" t="s">
        <v>281</v>
      </c>
    </row>
    <row r="38" spans="1:5" ht="51">
      <c r="A38" s="38" t="s">
        <v>52</v>
      </c>
      <c r="E38" s="37" t="s">
        <v>282</v>
      </c>
    </row>
    <row r="39" spans="1:16" ht="12.75">
      <c r="A39" s="25" t="s">
        <v>45</v>
      </c>
      <c r="B39" s="29" t="s">
        <v>42</v>
      </c>
      <c r="C39" s="29" t="s">
        <v>219</v>
      </c>
      <c r="D39" s="25" t="s">
        <v>47</v>
      </c>
      <c r="E39" s="30" t="s">
        <v>220</v>
      </c>
      <c r="F39" s="31" t="s">
        <v>205</v>
      </c>
      <c r="G39" s="32">
        <v>4665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25.5">
      <c r="A40" s="34" t="s">
        <v>50</v>
      </c>
      <c r="E40" s="35" t="s">
        <v>283</v>
      </c>
    </row>
    <row r="41" spans="1:5" ht="51">
      <c r="A41" s="38" t="s">
        <v>52</v>
      </c>
      <c r="E41" s="37" t="s">
        <v>282</v>
      </c>
    </row>
    <row r="42" spans="1:16" ht="12.75">
      <c r="A42" s="25" t="s">
        <v>45</v>
      </c>
      <c r="B42" s="29" t="s">
        <v>78</v>
      </c>
      <c r="C42" s="29" t="s">
        <v>284</v>
      </c>
      <c r="D42" s="25" t="s">
        <v>47</v>
      </c>
      <c r="E42" s="30" t="s">
        <v>285</v>
      </c>
      <c r="F42" s="31" t="s">
        <v>205</v>
      </c>
      <c r="G42" s="32">
        <v>1748.151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273</v>
      </c>
    </row>
    <row r="44" spans="1:5" ht="51">
      <c r="A44" s="38" t="s">
        <v>52</v>
      </c>
      <c r="E44" s="37" t="s">
        <v>270</v>
      </c>
    </row>
    <row r="45" spans="1:16" ht="12.75">
      <c r="A45" s="25" t="s">
        <v>45</v>
      </c>
      <c r="B45" s="29" t="s">
        <v>80</v>
      </c>
      <c r="C45" s="29" t="s">
        <v>223</v>
      </c>
      <c r="D45" s="25" t="s">
        <v>47</v>
      </c>
      <c r="E45" s="30" t="s">
        <v>224</v>
      </c>
      <c r="F45" s="31" t="s">
        <v>205</v>
      </c>
      <c r="G45" s="32">
        <v>4665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286</v>
      </c>
    </row>
    <row r="47" spans="1:5" ht="51">
      <c r="A47" s="38" t="s">
        <v>52</v>
      </c>
      <c r="E47" s="37" t="s">
        <v>282</v>
      </c>
    </row>
    <row r="48" spans="1:16" ht="12.75">
      <c r="A48" s="25" t="s">
        <v>45</v>
      </c>
      <c r="B48" s="29" t="s">
        <v>84</v>
      </c>
      <c r="C48" s="29" t="s">
        <v>226</v>
      </c>
      <c r="D48" s="25" t="s">
        <v>47</v>
      </c>
      <c r="E48" s="30" t="s">
        <v>227</v>
      </c>
      <c r="F48" s="31" t="s">
        <v>205</v>
      </c>
      <c r="G48" s="32">
        <v>4653.939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287</v>
      </c>
    </row>
    <row r="50" spans="1:5" ht="63.75">
      <c r="A50" s="38" t="s">
        <v>52</v>
      </c>
      <c r="E50" s="37" t="s">
        <v>288</v>
      </c>
    </row>
    <row r="51" spans="1:16" ht="12.75">
      <c r="A51" s="25" t="s">
        <v>45</v>
      </c>
      <c r="B51" s="29" t="s">
        <v>87</v>
      </c>
      <c r="C51" s="29" t="s">
        <v>289</v>
      </c>
      <c r="D51" s="25" t="s">
        <v>47</v>
      </c>
      <c r="E51" s="30" t="s">
        <v>290</v>
      </c>
      <c r="F51" s="31" t="s">
        <v>205</v>
      </c>
      <c r="G51" s="32">
        <v>9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291</v>
      </c>
    </row>
    <row r="53" spans="1:5" ht="12.75">
      <c r="A53" s="36" t="s">
        <v>52</v>
      </c>
      <c r="E53" s="37" t="s">
        <v>292</v>
      </c>
    </row>
    <row r="54" spans="1:18" ht="12.75" customHeight="1">
      <c r="A54" s="6" t="s">
        <v>43</v>
      </c>
      <c r="B54" s="6"/>
      <c r="C54" s="41" t="s">
        <v>40</v>
      </c>
      <c r="D54" s="6"/>
      <c r="E54" s="27" t="s">
        <v>143</v>
      </c>
      <c r="F54" s="6"/>
      <c r="G54" s="6"/>
      <c r="H54" s="6"/>
      <c r="I54" s="42">
        <f>0+Q54</f>
      </c>
      <c r="O54">
        <f>0+R54</f>
      </c>
      <c r="Q54">
        <f>0+I55+I58</f>
      </c>
      <c r="R54">
        <f>0+O55+O58</f>
      </c>
    </row>
    <row r="55" spans="1:16" ht="12.75">
      <c r="A55" s="25" t="s">
        <v>45</v>
      </c>
      <c r="B55" s="29" t="s">
        <v>91</v>
      </c>
      <c r="C55" s="29" t="s">
        <v>293</v>
      </c>
      <c r="D55" s="25" t="s">
        <v>47</v>
      </c>
      <c r="E55" s="30" t="s">
        <v>294</v>
      </c>
      <c r="F55" s="31" t="s">
        <v>146</v>
      </c>
      <c r="G55" s="32">
        <v>21.94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51">
      <c r="A57" s="38" t="s">
        <v>52</v>
      </c>
      <c r="E57" s="37" t="s">
        <v>295</v>
      </c>
    </row>
    <row r="58" spans="1:16" ht="12.75">
      <c r="A58" s="25" t="s">
        <v>45</v>
      </c>
      <c r="B58" s="29" t="s">
        <v>93</v>
      </c>
      <c r="C58" s="29" t="s">
        <v>251</v>
      </c>
      <c r="D58" s="25" t="s">
        <v>47</v>
      </c>
      <c r="E58" s="30" t="s">
        <v>252</v>
      </c>
      <c r="F58" s="31" t="s">
        <v>146</v>
      </c>
      <c r="G58" s="32">
        <v>21.94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51">
      <c r="A60" s="36" t="s">
        <v>52</v>
      </c>
      <c r="E60" s="37" t="s">
        <v>295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296</v>
      </c>
      <c r="I3" s="39">
        <f>0+I8+I12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296</v>
      </c>
      <c r="D4" s="6"/>
      <c r="E4" s="18" t="s">
        <v>297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298</v>
      </c>
      <c r="D9" s="25" t="s">
        <v>47</v>
      </c>
      <c r="E9" s="30" t="s">
        <v>299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78.5">
      <c r="A10" s="34" t="s">
        <v>50</v>
      </c>
      <c r="E10" s="35" t="s">
        <v>300</v>
      </c>
    </row>
    <row r="11" spans="1:5" ht="12.75">
      <c r="A11" s="36" t="s">
        <v>52</v>
      </c>
      <c r="E11" s="37" t="s">
        <v>47</v>
      </c>
    </row>
    <row r="12" spans="1:18" ht="12.75" customHeight="1">
      <c r="A12" s="6" t="s">
        <v>43</v>
      </c>
      <c r="B12" s="6"/>
      <c r="C12" s="41" t="s">
        <v>35</v>
      </c>
      <c r="D12" s="6"/>
      <c r="E12" s="27" t="s">
        <v>176</v>
      </c>
      <c r="F12" s="6"/>
      <c r="G12" s="6"/>
      <c r="H12" s="6"/>
      <c r="I12" s="42">
        <f>0+Q12</f>
      </c>
      <c r="O12">
        <f>0+R12</f>
      </c>
      <c r="Q12">
        <f>0+I13</f>
      </c>
      <c r="R12">
        <f>0+O13</f>
      </c>
    </row>
    <row r="13" spans="1:16" ht="12.75">
      <c r="A13" s="25" t="s">
        <v>45</v>
      </c>
      <c r="B13" s="29" t="s">
        <v>23</v>
      </c>
      <c r="C13" s="29" t="s">
        <v>301</v>
      </c>
      <c r="D13" s="25" t="s">
        <v>47</v>
      </c>
      <c r="E13" s="30" t="s">
        <v>302</v>
      </c>
      <c r="F13" s="31" t="s">
        <v>205</v>
      </c>
      <c r="G13" s="32">
        <v>3520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>
      <c r="A14" s="34" t="s">
        <v>50</v>
      </c>
      <c r="E14" s="35" t="s">
        <v>303</v>
      </c>
    </row>
    <row r="15" spans="1:5" ht="12.75">
      <c r="A15" s="36" t="s">
        <v>52</v>
      </c>
      <c r="E15" s="37" t="s">
        <v>304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0+O8+O21+O46+O62+O84+O109+O125+O141+O151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305</v>
      </c>
      <c r="I3" s="39">
        <f>0+I8+I21+I46+I62+I84+I109+I125+I141+I151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305</v>
      </c>
      <c r="D4" s="6"/>
      <c r="E4" s="18" t="s">
        <v>306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25.5">
      <c r="A9" s="25" t="s">
        <v>45</v>
      </c>
      <c r="B9" s="29" t="s">
        <v>29</v>
      </c>
      <c r="C9" s="29" t="s">
        <v>119</v>
      </c>
      <c r="D9" s="25" t="s">
        <v>47</v>
      </c>
      <c r="E9" s="30" t="s">
        <v>120</v>
      </c>
      <c r="F9" s="31" t="s">
        <v>121</v>
      </c>
      <c r="G9" s="32">
        <v>24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307</v>
      </c>
    </row>
    <row r="12" spans="1:16" ht="12.75">
      <c r="A12" s="25" t="s">
        <v>45</v>
      </c>
      <c r="B12" s="29" t="s">
        <v>23</v>
      </c>
      <c r="C12" s="29" t="s">
        <v>308</v>
      </c>
      <c r="D12" s="25" t="s">
        <v>47</v>
      </c>
      <c r="E12" s="30" t="s">
        <v>309</v>
      </c>
      <c r="F12" s="31" t="s">
        <v>73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47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94</v>
      </c>
      <c r="D15" s="25" t="s">
        <v>47</v>
      </c>
      <c r="E15" s="30" t="s">
        <v>95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310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311</v>
      </c>
      <c r="D18" s="25" t="s">
        <v>47</v>
      </c>
      <c r="E18" s="30" t="s">
        <v>312</v>
      </c>
      <c r="F18" s="31" t="s">
        <v>73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313</v>
      </c>
    </row>
    <row r="20" spans="1:5" ht="12.75">
      <c r="A20" s="36" t="s">
        <v>52</v>
      </c>
      <c r="E20" s="37" t="s">
        <v>47</v>
      </c>
    </row>
    <row r="21" spans="1:18" ht="12.75" customHeight="1">
      <c r="A21" s="6" t="s">
        <v>43</v>
      </c>
      <c r="B21" s="6"/>
      <c r="C21" s="41" t="s">
        <v>29</v>
      </c>
      <c r="D21" s="6"/>
      <c r="E21" s="27" t="s">
        <v>130</v>
      </c>
      <c r="F21" s="6"/>
      <c r="G21" s="6"/>
      <c r="H21" s="6"/>
      <c r="I21" s="42">
        <f>0+Q21</f>
      </c>
      <c r="O21">
        <f>0+R21</f>
      </c>
      <c r="Q21">
        <f>0+I22+I25+I28+I31+I34+I37+I40+I43</f>
      </c>
      <c r="R21">
        <f>0+O22+O25+O28+O31+O34+O37+O40+O43</f>
      </c>
    </row>
    <row r="22" spans="1:16" ht="12.75">
      <c r="A22" s="25" t="s">
        <v>45</v>
      </c>
      <c r="B22" s="29" t="s">
        <v>35</v>
      </c>
      <c r="C22" s="29" t="s">
        <v>314</v>
      </c>
      <c r="D22" s="25" t="s">
        <v>47</v>
      </c>
      <c r="E22" s="30" t="s">
        <v>315</v>
      </c>
      <c r="F22" s="31" t="s">
        <v>146</v>
      </c>
      <c r="G22" s="32">
        <v>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8" t="s">
        <v>52</v>
      </c>
      <c r="E24" s="37" t="s">
        <v>171</v>
      </c>
    </row>
    <row r="25" spans="1:16" ht="12.75">
      <c r="A25" s="25" t="s">
        <v>45</v>
      </c>
      <c r="B25" s="29" t="s">
        <v>37</v>
      </c>
      <c r="C25" s="29" t="s">
        <v>316</v>
      </c>
      <c r="D25" s="25" t="s">
        <v>47</v>
      </c>
      <c r="E25" s="30" t="s">
        <v>317</v>
      </c>
      <c r="F25" s="31" t="s">
        <v>133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318</v>
      </c>
    </row>
    <row r="27" spans="1:5" ht="12.75">
      <c r="A27" s="38" t="s">
        <v>52</v>
      </c>
      <c r="E27" s="37" t="s">
        <v>319</v>
      </c>
    </row>
    <row r="28" spans="1:16" ht="12.75">
      <c r="A28" s="25" t="s">
        <v>197</v>
      </c>
      <c r="B28" s="29" t="s">
        <v>66</v>
      </c>
      <c r="C28" s="29" t="s">
        <v>201</v>
      </c>
      <c r="D28" s="25" t="s">
        <v>47</v>
      </c>
      <c r="E28" s="30" t="s">
        <v>202</v>
      </c>
      <c r="F28" s="31" t="s">
        <v>133</v>
      </c>
      <c r="G28" s="32">
        <v>12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.75">
      <c r="A30" s="38" t="s">
        <v>52</v>
      </c>
      <c r="E30" s="37" t="s">
        <v>47</v>
      </c>
    </row>
    <row r="31" spans="1:16" ht="12.75">
      <c r="A31" s="25" t="s">
        <v>45</v>
      </c>
      <c r="B31" s="29" t="s">
        <v>70</v>
      </c>
      <c r="C31" s="29" t="s">
        <v>198</v>
      </c>
      <c r="D31" s="25" t="s">
        <v>47</v>
      </c>
      <c r="E31" s="30" t="s">
        <v>199</v>
      </c>
      <c r="F31" s="31" t="s">
        <v>133</v>
      </c>
      <c r="G31" s="32">
        <v>180.718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320</v>
      </c>
    </row>
    <row r="33" spans="1:5" ht="12.75">
      <c r="A33" s="38" t="s">
        <v>52</v>
      </c>
      <c r="E33" s="37" t="s">
        <v>321</v>
      </c>
    </row>
    <row r="34" spans="1:16" ht="12.75">
      <c r="A34" s="25" t="s">
        <v>45</v>
      </c>
      <c r="B34" s="29" t="s">
        <v>40</v>
      </c>
      <c r="C34" s="29" t="s">
        <v>139</v>
      </c>
      <c r="D34" s="25" t="s">
        <v>47</v>
      </c>
      <c r="E34" s="30" t="s">
        <v>140</v>
      </c>
      <c r="F34" s="31" t="s">
        <v>133</v>
      </c>
      <c r="G34" s="32">
        <v>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322</v>
      </c>
    </row>
    <row r="36" spans="1:5" ht="12.75">
      <c r="A36" s="38" t="s">
        <v>52</v>
      </c>
      <c r="E36" s="37" t="s">
        <v>47</v>
      </c>
    </row>
    <row r="37" spans="1:16" ht="12.75">
      <c r="A37" s="25" t="s">
        <v>197</v>
      </c>
      <c r="B37" s="29" t="s">
        <v>42</v>
      </c>
      <c r="C37" s="29" t="s">
        <v>201</v>
      </c>
      <c r="D37" s="25" t="s">
        <v>59</v>
      </c>
      <c r="E37" s="30" t="s">
        <v>202</v>
      </c>
      <c r="F37" s="31" t="s">
        <v>133</v>
      </c>
      <c r="G37" s="32">
        <v>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8" t="s">
        <v>52</v>
      </c>
      <c r="E39" s="37" t="s">
        <v>47</v>
      </c>
    </row>
    <row r="40" spans="1:16" ht="12.75">
      <c r="A40" s="25" t="s">
        <v>45</v>
      </c>
      <c r="B40" s="29" t="s">
        <v>78</v>
      </c>
      <c r="C40" s="29" t="s">
        <v>323</v>
      </c>
      <c r="D40" s="25" t="s">
        <v>47</v>
      </c>
      <c r="E40" s="30" t="s">
        <v>324</v>
      </c>
      <c r="F40" s="31" t="s">
        <v>133</v>
      </c>
      <c r="G40" s="32">
        <v>180.718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325</v>
      </c>
    </row>
    <row r="42" spans="1:5" ht="76.5">
      <c r="A42" s="38" t="s">
        <v>52</v>
      </c>
      <c r="E42" s="37" t="s">
        <v>326</v>
      </c>
    </row>
    <row r="43" spans="1:16" ht="12.75">
      <c r="A43" s="25" t="s">
        <v>45</v>
      </c>
      <c r="B43" s="29" t="s">
        <v>80</v>
      </c>
      <c r="C43" s="29" t="s">
        <v>327</v>
      </c>
      <c r="D43" s="25" t="s">
        <v>47</v>
      </c>
      <c r="E43" s="30" t="s">
        <v>328</v>
      </c>
      <c r="F43" s="31" t="s">
        <v>133</v>
      </c>
      <c r="G43" s="32">
        <v>12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329</v>
      </c>
    </row>
    <row r="45" spans="1:5" ht="12.75">
      <c r="A45" s="36" t="s">
        <v>52</v>
      </c>
      <c r="E45" s="37" t="s">
        <v>319</v>
      </c>
    </row>
    <row r="46" spans="1:18" ht="12.75" customHeight="1">
      <c r="A46" s="6" t="s">
        <v>43</v>
      </c>
      <c r="B46" s="6"/>
      <c r="C46" s="41" t="s">
        <v>23</v>
      </c>
      <c r="D46" s="6"/>
      <c r="E46" s="27" t="s">
        <v>330</v>
      </c>
      <c r="F46" s="6"/>
      <c r="G46" s="6"/>
      <c r="H46" s="6"/>
      <c r="I46" s="42">
        <f>0+Q46</f>
      </c>
      <c r="O46">
        <f>0+R46</f>
      </c>
      <c r="Q46">
        <f>0+I47+I50+I53+I56+I59</f>
      </c>
      <c r="R46">
        <f>0+O47+O50+O53+O56+O59</f>
      </c>
    </row>
    <row r="47" spans="1:16" ht="12.75">
      <c r="A47" s="25" t="s">
        <v>45</v>
      </c>
      <c r="B47" s="29" t="s">
        <v>84</v>
      </c>
      <c r="C47" s="29" t="s">
        <v>331</v>
      </c>
      <c r="D47" s="25" t="s">
        <v>47</v>
      </c>
      <c r="E47" s="30" t="s">
        <v>332</v>
      </c>
      <c r="F47" s="31" t="s">
        <v>133</v>
      </c>
      <c r="G47" s="32">
        <v>1.152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333</v>
      </c>
    </row>
    <row r="49" spans="1:5" ht="51">
      <c r="A49" s="38" t="s">
        <v>52</v>
      </c>
      <c r="E49" s="37" t="s">
        <v>334</v>
      </c>
    </row>
    <row r="50" spans="1:16" ht="12.75">
      <c r="A50" s="25" t="s">
        <v>45</v>
      </c>
      <c r="B50" s="29" t="s">
        <v>87</v>
      </c>
      <c r="C50" s="29" t="s">
        <v>335</v>
      </c>
      <c r="D50" s="25" t="s">
        <v>47</v>
      </c>
      <c r="E50" s="30" t="s">
        <v>336</v>
      </c>
      <c r="F50" s="31" t="s">
        <v>146</v>
      </c>
      <c r="G50" s="32">
        <v>224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337</v>
      </c>
    </row>
    <row r="52" spans="1:5" ht="51">
      <c r="A52" s="38" t="s">
        <v>52</v>
      </c>
      <c r="E52" s="37" t="s">
        <v>338</v>
      </c>
    </row>
    <row r="53" spans="1:16" ht="25.5">
      <c r="A53" s="25" t="s">
        <v>45</v>
      </c>
      <c r="B53" s="29" t="s">
        <v>91</v>
      </c>
      <c r="C53" s="29" t="s">
        <v>339</v>
      </c>
      <c r="D53" s="25" t="s">
        <v>47</v>
      </c>
      <c r="E53" s="30" t="s">
        <v>340</v>
      </c>
      <c r="F53" s="31" t="s">
        <v>146</v>
      </c>
      <c r="G53" s="32">
        <v>179.2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341</v>
      </c>
    </row>
    <row r="55" spans="1:5" ht="51">
      <c r="A55" s="38" t="s">
        <v>52</v>
      </c>
      <c r="E55" s="37" t="s">
        <v>342</v>
      </c>
    </row>
    <row r="56" spans="1:16" ht="25.5">
      <c r="A56" s="25" t="s">
        <v>45</v>
      </c>
      <c r="B56" s="29" t="s">
        <v>93</v>
      </c>
      <c r="C56" s="29" t="s">
        <v>343</v>
      </c>
      <c r="D56" s="25" t="s">
        <v>47</v>
      </c>
      <c r="E56" s="30" t="s">
        <v>344</v>
      </c>
      <c r="F56" s="31" t="s">
        <v>146</v>
      </c>
      <c r="G56" s="32">
        <v>44.8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345</v>
      </c>
    </row>
    <row r="58" spans="1:5" ht="51">
      <c r="A58" s="38" t="s">
        <v>52</v>
      </c>
      <c r="E58" s="37" t="s">
        <v>346</v>
      </c>
    </row>
    <row r="59" spans="1:16" ht="12.75">
      <c r="A59" s="25" t="s">
        <v>45</v>
      </c>
      <c r="B59" s="29" t="s">
        <v>97</v>
      </c>
      <c r="C59" s="29" t="s">
        <v>347</v>
      </c>
      <c r="D59" s="25" t="s">
        <v>47</v>
      </c>
      <c r="E59" s="30" t="s">
        <v>348</v>
      </c>
      <c r="F59" s="31" t="s">
        <v>205</v>
      </c>
      <c r="G59" s="32">
        <v>65.28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349</v>
      </c>
    </row>
    <row r="61" spans="1:5" ht="12.75">
      <c r="A61" s="36" t="s">
        <v>52</v>
      </c>
      <c r="E61" s="37" t="s">
        <v>350</v>
      </c>
    </row>
    <row r="62" spans="1:18" ht="12.75" customHeight="1">
      <c r="A62" s="6" t="s">
        <v>43</v>
      </c>
      <c r="B62" s="6"/>
      <c r="C62" s="41" t="s">
        <v>22</v>
      </c>
      <c r="D62" s="6"/>
      <c r="E62" s="27" t="s">
        <v>351</v>
      </c>
      <c r="F62" s="6"/>
      <c r="G62" s="6"/>
      <c r="H62" s="6"/>
      <c r="I62" s="42">
        <f>0+Q62</f>
      </c>
      <c r="O62">
        <f>0+R62</f>
      </c>
      <c r="Q62">
        <f>0+I63+I66+I69+I72+I75+I78+I81</f>
      </c>
      <c r="R62">
        <f>0+O63+O66+O69+O72+O75+O78+O81</f>
      </c>
    </row>
    <row r="63" spans="1:16" ht="12.75">
      <c r="A63" s="25" t="s">
        <v>45</v>
      </c>
      <c r="B63" s="29" t="s">
        <v>101</v>
      </c>
      <c r="C63" s="29" t="s">
        <v>352</v>
      </c>
      <c r="D63" s="25" t="s">
        <v>47</v>
      </c>
      <c r="E63" s="30" t="s">
        <v>353</v>
      </c>
      <c r="F63" s="31" t="s">
        <v>354</v>
      </c>
      <c r="G63" s="32">
        <v>984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355</v>
      </c>
    </row>
    <row r="65" spans="1:5" ht="12.75">
      <c r="A65" s="38" t="s">
        <v>52</v>
      </c>
      <c r="E65" s="37" t="s">
        <v>356</v>
      </c>
    </row>
    <row r="66" spans="1:16" ht="12.75">
      <c r="A66" s="25" t="s">
        <v>45</v>
      </c>
      <c r="B66" s="29" t="s">
        <v>103</v>
      </c>
      <c r="C66" s="29" t="s">
        <v>357</v>
      </c>
      <c r="D66" s="25" t="s">
        <v>47</v>
      </c>
      <c r="E66" s="30" t="s">
        <v>358</v>
      </c>
      <c r="F66" s="31" t="s">
        <v>133</v>
      </c>
      <c r="G66" s="32">
        <v>12.722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12.75">
      <c r="A68" s="38" t="s">
        <v>52</v>
      </c>
      <c r="E68" s="37" t="s">
        <v>359</v>
      </c>
    </row>
    <row r="69" spans="1:16" ht="12.75">
      <c r="A69" s="25" t="s">
        <v>45</v>
      </c>
      <c r="B69" s="29" t="s">
        <v>106</v>
      </c>
      <c r="C69" s="29" t="s">
        <v>360</v>
      </c>
      <c r="D69" s="25" t="s">
        <v>47</v>
      </c>
      <c r="E69" s="30" t="s">
        <v>361</v>
      </c>
      <c r="F69" s="31" t="s">
        <v>121</v>
      </c>
      <c r="G69" s="32">
        <v>2.036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362</v>
      </c>
    </row>
    <row r="71" spans="1:5" ht="12.75">
      <c r="A71" s="38" t="s">
        <v>52</v>
      </c>
      <c r="E71" s="37" t="s">
        <v>363</v>
      </c>
    </row>
    <row r="72" spans="1:16" ht="12.75">
      <c r="A72" s="25" t="s">
        <v>45</v>
      </c>
      <c r="B72" s="29" t="s">
        <v>110</v>
      </c>
      <c r="C72" s="29" t="s">
        <v>364</v>
      </c>
      <c r="D72" s="25" t="s">
        <v>47</v>
      </c>
      <c r="E72" s="30" t="s">
        <v>365</v>
      </c>
      <c r="F72" s="31" t="s">
        <v>133</v>
      </c>
      <c r="G72" s="32">
        <v>42.688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63.75">
      <c r="A74" s="38" t="s">
        <v>52</v>
      </c>
      <c r="E74" s="37" t="s">
        <v>366</v>
      </c>
    </row>
    <row r="75" spans="1:16" ht="12.75">
      <c r="A75" s="25" t="s">
        <v>45</v>
      </c>
      <c r="B75" s="29" t="s">
        <v>113</v>
      </c>
      <c r="C75" s="29" t="s">
        <v>367</v>
      </c>
      <c r="D75" s="25" t="s">
        <v>47</v>
      </c>
      <c r="E75" s="30" t="s">
        <v>368</v>
      </c>
      <c r="F75" s="31" t="s">
        <v>121</v>
      </c>
      <c r="G75" s="32">
        <v>7.684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369</v>
      </c>
    </row>
    <row r="77" spans="1:5" ht="12.75">
      <c r="A77" s="38" t="s">
        <v>52</v>
      </c>
      <c r="E77" s="37" t="s">
        <v>370</v>
      </c>
    </row>
    <row r="78" spans="1:16" ht="12.75">
      <c r="A78" s="25" t="s">
        <v>45</v>
      </c>
      <c r="B78" s="29" t="s">
        <v>258</v>
      </c>
      <c r="C78" s="29" t="s">
        <v>371</v>
      </c>
      <c r="D78" s="25" t="s">
        <v>47</v>
      </c>
      <c r="E78" s="30" t="s">
        <v>372</v>
      </c>
      <c r="F78" s="31" t="s">
        <v>133</v>
      </c>
      <c r="G78" s="32">
        <v>72.357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25.5">
      <c r="A80" s="38" t="s">
        <v>52</v>
      </c>
      <c r="E80" s="37" t="s">
        <v>373</v>
      </c>
    </row>
    <row r="81" spans="1:16" ht="12.75">
      <c r="A81" s="25" t="s">
        <v>45</v>
      </c>
      <c r="B81" s="29" t="s">
        <v>374</v>
      </c>
      <c r="C81" s="29" t="s">
        <v>375</v>
      </c>
      <c r="D81" s="25" t="s">
        <v>47</v>
      </c>
      <c r="E81" s="30" t="s">
        <v>376</v>
      </c>
      <c r="F81" s="31" t="s">
        <v>121</v>
      </c>
      <c r="G81" s="32">
        <v>14.471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377</v>
      </c>
    </row>
    <row r="83" spans="1:5" ht="12.75">
      <c r="A83" s="36" t="s">
        <v>52</v>
      </c>
      <c r="E83" s="37" t="s">
        <v>378</v>
      </c>
    </row>
    <row r="84" spans="1:18" ht="12.75" customHeight="1">
      <c r="A84" s="6" t="s">
        <v>43</v>
      </c>
      <c r="B84" s="6"/>
      <c r="C84" s="41" t="s">
        <v>33</v>
      </c>
      <c r="D84" s="6"/>
      <c r="E84" s="27" t="s">
        <v>379</v>
      </c>
      <c r="F84" s="6"/>
      <c r="G84" s="6"/>
      <c r="H84" s="6"/>
      <c r="I84" s="42">
        <f>0+Q84</f>
      </c>
      <c r="O84">
        <f>0+R84</f>
      </c>
      <c r="Q84">
        <f>0+I85+I88+I91+I94+I97+I100+I103+I106</f>
      </c>
      <c r="R84">
        <f>0+O85+O88+O91+O94+O97+O100+O103+O106</f>
      </c>
    </row>
    <row r="85" spans="1:16" ht="12.75">
      <c r="A85" s="25" t="s">
        <v>45</v>
      </c>
      <c r="B85" s="29" t="s">
        <v>380</v>
      </c>
      <c r="C85" s="29" t="s">
        <v>381</v>
      </c>
      <c r="D85" s="25" t="s">
        <v>47</v>
      </c>
      <c r="E85" s="30" t="s">
        <v>382</v>
      </c>
      <c r="F85" s="31" t="s">
        <v>133</v>
      </c>
      <c r="G85" s="32">
        <v>20.61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63.75">
      <c r="A87" s="38" t="s">
        <v>52</v>
      </c>
      <c r="E87" s="37" t="s">
        <v>383</v>
      </c>
    </row>
    <row r="88" spans="1:16" ht="12.75">
      <c r="A88" s="25" t="s">
        <v>45</v>
      </c>
      <c r="B88" s="29" t="s">
        <v>384</v>
      </c>
      <c r="C88" s="29" t="s">
        <v>385</v>
      </c>
      <c r="D88" s="25" t="s">
        <v>47</v>
      </c>
      <c r="E88" s="30" t="s">
        <v>386</v>
      </c>
      <c r="F88" s="31" t="s">
        <v>133</v>
      </c>
      <c r="G88" s="32">
        <v>21.966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387</v>
      </c>
    </row>
    <row r="90" spans="1:5" ht="114.75">
      <c r="A90" s="38" t="s">
        <v>52</v>
      </c>
      <c r="E90" s="37" t="s">
        <v>388</v>
      </c>
    </row>
    <row r="91" spans="1:16" ht="12.75">
      <c r="A91" s="25" t="s">
        <v>45</v>
      </c>
      <c r="B91" s="29" t="s">
        <v>389</v>
      </c>
      <c r="C91" s="29" t="s">
        <v>390</v>
      </c>
      <c r="D91" s="25" t="s">
        <v>47</v>
      </c>
      <c r="E91" s="30" t="s">
        <v>391</v>
      </c>
      <c r="F91" s="31" t="s">
        <v>133</v>
      </c>
      <c r="G91" s="32">
        <v>42.432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392</v>
      </c>
    </row>
    <row r="93" spans="1:5" ht="102">
      <c r="A93" s="38" t="s">
        <v>52</v>
      </c>
      <c r="E93" s="37" t="s">
        <v>393</v>
      </c>
    </row>
    <row r="94" spans="1:16" ht="12.75">
      <c r="A94" s="25" t="s">
        <v>45</v>
      </c>
      <c r="B94" s="29" t="s">
        <v>394</v>
      </c>
      <c r="C94" s="29" t="s">
        <v>395</v>
      </c>
      <c r="D94" s="25" t="s">
        <v>47</v>
      </c>
      <c r="E94" s="30" t="s">
        <v>396</v>
      </c>
      <c r="F94" s="31" t="s">
        <v>133</v>
      </c>
      <c r="G94" s="32">
        <v>178.566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397</v>
      </c>
    </row>
    <row r="96" spans="1:5" ht="63.75">
      <c r="A96" s="38" t="s">
        <v>52</v>
      </c>
      <c r="E96" s="37" t="s">
        <v>398</v>
      </c>
    </row>
    <row r="97" spans="1:16" ht="12.75">
      <c r="A97" s="25" t="s">
        <v>45</v>
      </c>
      <c r="B97" s="29" t="s">
        <v>399</v>
      </c>
      <c r="C97" s="29" t="s">
        <v>400</v>
      </c>
      <c r="D97" s="25" t="s">
        <v>47</v>
      </c>
      <c r="E97" s="30" t="s">
        <v>401</v>
      </c>
      <c r="F97" s="31" t="s">
        <v>133</v>
      </c>
      <c r="G97" s="32">
        <v>6.72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402</v>
      </c>
    </row>
    <row r="99" spans="1:5" ht="89.25">
      <c r="A99" s="38" t="s">
        <v>52</v>
      </c>
      <c r="E99" s="37" t="s">
        <v>403</v>
      </c>
    </row>
    <row r="100" spans="1:16" ht="12.75">
      <c r="A100" s="25" t="s">
        <v>45</v>
      </c>
      <c r="B100" s="29" t="s">
        <v>404</v>
      </c>
      <c r="C100" s="29" t="s">
        <v>405</v>
      </c>
      <c r="D100" s="25" t="s">
        <v>47</v>
      </c>
      <c r="E100" s="30" t="s">
        <v>406</v>
      </c>
      <c r="F100" s="31" t="s">
        <v>133</v>
      </c>
      <c r="G100" s="32">
        <v>21.647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407</v>
      </c>
    </row>
    <row r="102" spans="1:5" ht="89.25">
      <c r="A102" s="38" t="s">
        <v>52</v>
      </c>
      <c r="E102" s="37" t="s">
        <v>408</v>
      </c>
    </row>
    <row r="103" spans="1:16" ht="12.75">
      <c r="A103" s="25" t="s">
        <v>45</v>
      </c>
      <c r="B103" s="29" t="s">
        <v>409</v>
      </c>
      <c r="C103" s="29" t="s">
        <v>410</v>
      </c>
      <c r="D103" s="25" t="s">
        <v>47</v>
      </c>
      <c r="E103" s="30" t="s">
        <v>411</v>
      </c>
      <c r="F103" s="31" t="s">
        <v>133</v>
      </c>
      <c r="G103" s="32">
        <v>3.07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412</v>
      </c>
    </row>
    <row r="105" spans="1:5" ht="51">
      <c r="A105" s="38" t="s">
        <v>52</v>
      </c>
      <c r="E105" s="37" t="s">
        <v>413</v>
      </c>
    </row>
    <row r="106" spans="1:16" ht="12.75">
      <c r="A106" s="25" t="s">
        <v>45</v>
      </c>
      <c r="B106" s="29" t="s">
        <v>414</v>
      </c>
      <c r="C106" s="29" t="s">
        <v>415</v>
      </c>
      <c r="D106" s="25" t="s">
        <v>47</v>
      </c>
      <c r="E106" s="30" t="s">
        <v>416</v>
      </c>
      <c r="F106" s="31" t="s">
        <v>133</v>
      </c>
      <c r="G106" s="32">
        <v>7.38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47</v>
      </c>
    </row>
    <row r="108" spans="1:5" ht="12.75">
      <c r="A108" s="36" t="s">
        <v>52</v>
      </c>
      <c r="E108" s="37" t="s">
        <v>417</v>
      </c>
    </row>
    <row r="109" spans="1:18" ht="12.75" customHeight="1">
      <c r="A109" s="6" t="s">
        <v>43</v>
      </c>
      <c r="B109" s="6"/>
      <c r="C109" s="41" t="s">
        <v>35</v>
      </c>
      <c r="D109" s="6"/>
      <c r="E109" s="27" t="s">
        <v>176</v>
      </c>
      <c r="F109" s="6"/>
      <c r="G109" s="6"/>
      <c r="H109" s="6"/>
      <c r="I109" s="42">
        <f>0+Q109</f>
      </c>
      <c r="O109">
        <f>0+R109</f>
      </c>
      <c r="Q109">
        <f>0+I110+I113+I116+I119+I122</f>
      </c>
      <c r="R109">
        <f>0+O110+O113+O116+O119+O122</f>
      </c>
    </row>
    <row r="110" spans="1:16" ht="12.75">
      <c r="A110" s="25" t="s">
        <v>45</v>
      </c>
      <c r="B110" s="29" t="s">
        <v>418</v>
      </c>
      <c r="C110" s="29" t="s">
        <v>219</v>
      </c>
      <c r="D110" s="25" t="s">
        <v>47</v>
      </c>
      <c r="E110" s="30" t="s">
        <v>220</v>
      </c>
      <c r="F110" s="31" t="s">
        <v>205</v>
      </c>
      <c r="G110" s="32">
        <v>87.1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221</v>
      </c>
    </row>
    <row r="112" spans="1:5" ht="12.75">
      <c r="A112" s="38" t="s">
        <v>52</v>
      </c>
      <c r="E112" s="37" t="s">
        <v>419</v>
      </c>
    </row>
    <row r="113" spans="1:16" ht="12.75">
      <c r="A113" s="25" t="s">
        <v>45</v>
      </c>
      <c r="B113" s="29" t="s">
        <v>420</v>
      </c>
      <c r="C113" s="29" t="s">
        <v>223</v>
      </c>
      <c r="D113" s="25" t="s">
        <v>47</v>
      </c>
      <c r="E113" s="30" t="s">
        <v>224</v>
      </c>
      <c r="F113" s="31" t="s">
        <v>205</v>
      </c>
      <c r="G113" s="32">
        <v>43.55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225</v>
      </c>
    </row>
    <row r="115" spans="1:5" ht="12.75">
      <c r="A115" s="38" t="s">
        <v>52</v>
      </c>
      <c r="E115" s="37" t="s">
        <v>421</v>
      </c>
    </row>
    <row r="116" spans="1:16" ht="12.75">
      <c r="A116" s="25" t="s">
        <v>45</v>
      </c>
      <c r="B116" s="29" t="s">
        <v>422</v>
      </c>
      <c r="C116" s="29" t="s">
        <v>423</v>
      </c>
      <c r="D116" s="25" t="s">
        <v>47</v>
      </c>
      <c r="E116" s="30" t="s">
        <v>424</v>
      </c>
      <c r="F116" s="31" t="s">
        <v>205</v>
      </c>
      <c r="G116" s="32">
        <v>43.55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425</v>
      </c>
    </row>
    <row r="118" spans="1:5" ht="12.75">
      <c r="A118" s="38" t="s">
        <v>52</v>
      </c>
      <c r="E118" s="37" t="s">
        <v>421</v>
      </c>
    </row>
    <row r="119" spans="1:16" ht="12.75">
      <c r="A119" s="25" t="s">
        <v>45</v>
      </c>
      <c r="B119" s="29" t="s">
        <v>426</v>
      </c>
      <c r="C119" s="29" t="s">
        <v>427</v>
      </c>
      <c r="D119" s="25" t="s">
        <v>47</v>
      </c>
      <c r="E119" s="30" t="s">
        <v>428</v>
      </c>
      <c r="F119" s="31" t="s">
        <v>205</v>
      </c>
      <c r="G119" s="32">
        <v>43.55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12.75">
      <c r="A121" s="38" t="s">
        <v>52</v>
      </c>
      <c r="E121" s="37" t="s">
        <v>421</v>
      </c>
    </row>
    <row r="122" spans="1:16" ht="12.75">
      <c r="A122" s="25" t="s">
        <v>45</v>
      </c>
      <c r="B122" s="29" t="s">
        <v>429</v>
      </c>
      <c r="C122" s="29" t="s">
        <v>430</v>
      </c>
      <c r="D122" s="25" t="s">
        <v>47</v>
      </c>
      <c r="E122" s="30" t="s">
        <v>431</v>
      </c>
      <c r="F122" s="31" t="s">
        <v>205</v>
      </c>
      <c r="G122" s="32">
        <v>1.594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12.75">
      <c r="A124" s="36" t="s">
        <v>52</v>
      </c>
      <c r="E124" s="37" t="s">
        <v>432</v>
      </c>
    </row>
    <row r="125" spans="1:18" ht="12.75" customHeight="1">
      <c r="A125" s="6" t="s">
        <v>43</v>
      </c>
      <c r="B125" s="6"/>
      <c r="C125" s="41" t="s">
        <v>66</v>
      </c>
      <c r="D125" s="6"/>
      <c r="E125" s="27" t="s">
        <v>433</v>
      </c>
      <c r="F125" s="6"/>
      <c r="G125" s="6"/>
      <c r="H125" s="6"/>
      <c r="I125" s="42">
        <f>0+Q125</f>
      </c>
      <c r="O125">
        <f>0+R125</f>
      </c>
      <c r="Q125">
        <f>0+I126+I129+I132+I135+I138</f>
      </c>
      <c r="R125">
        <f>0+O126+O129+O132+O135+O138</f>
      </c>
    </row>
    <row r="126" spans="1:16" ht="25.5">
      <c r="A126" s="25" t="s">
        <v>45</v>
      </c>
      <c r="B126" s="29" t="s">
        <v>434</v>
      </c>
      <c r="C126" s="29" t="s">
        <v>435</v>
      </c>
      <c r="D126" s="25" t="s">
        <v>47</v>
      </c>
      <c r="E126" s="30" t="s">
        <v>436</v>
      </c>
      <c r="F126" s="31" t="s">
        <v>205</v>
      </c>
      <c r="G126" s="32">
        <v>91.39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437</v>
      </c>
    </row>
    <row r="128" spans="1:5" ht="51">
      <c r="A128" s="38" t="s">
        <v>52</v>
      </c>
      <c r="E128" s="37" t="s">
        <v>438</v>
      </c>
    </row>
    <row r="129" spans="1:16" ht="12.75">
      <c r="A129" s="25" t="s">
        <v>45</v>
      </c>
      <c r="B129" s="29" t="s">
        <v>439</v>
      </c>
      <c r="C129" s="29" t="s">
        <v>440</v>
      </c>
      <c r="D129" s="25" t="s">
        <v>47</v>
      </c>
      <c r="E129" s="30" t="s">
        <v>441</v>
      </c>
      <c r="F129" s="31" t="s">
        <v>205</v>
      </c>
      <c r="G129" s="32">
        <v>10.72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442</v>
      </c>
    </row>
    <row r="131" spans="1:5" ht="12.75">
      <c r="A131" s="38" t="s">
        <v>52</v>
      </c>
      <c r="E131" s="37" t="s">
        <v>443</v>
      </c>
    </row>
    <row r="132" spans="1:16" ht="12.75">
      <c r="A132" s="25" t="s">
        <v>45</v>
      </c>
      <c r="B132" s="29" t="s">
        <v>444</v>
      </c>
      <c r="C132" s="29" t="s">
        <v>445</v>
      </c>
      <c r="D132" s="25" t="s">
        <v>47</v>
      </c>
      <c r="E132" s="30" t="s">
        <v>446</v>
      </c>
      <c r="F132" s="31" t="s">
        <v>205</v>
      </c>
      <c r="G132" s="32">
        <v>48.082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447</v>
      </c>
    </row>
    <row r="134" spans="1:5" ht="12.75">
      <c r="A134" s="38" t="s">
        <v>52</v>
      </c>
      <c r="E134" s="37" t="s">
        <v>448</v>
      </c>
    </row>
    <row r="135" spans="1:16" ht="12.75">
      <c r="A135" s="25" t="s">
        <v>45</v>
      </c>
      <c r="B135" s="29" t="s">
        <v>449</v>
      </c>
      <c r="C135" s="29" t="s">
        <v>450</v>
      </c>
      <c r="D135" s="25" t="s">
        <v>47</v>
      </c>
      <c r="E135" s="30" t="s">
        <v>451</v>
      </c>
      <c r="F135" s="31" t="s">
        <v>205</v>
      </c>
      <c r="G135" s="32">
        <v>8.71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452</v>
      </c>
    </row>
    <row r="137" spans="1:5" ht="12.75">
      <c r="A137" s="38" t="s">
        <v>52</v>
      </c>
      <c r="E137" s="37" t="s">
        <v>453</v>
      </c>
    </row>
    <row r="138" spans="1:16" ht="12.75">
      <c r="A138" s="25" t="s">
        <v>45</v>
      </c>
      <c r="B138" s="29" t="s">
        <v>454</v>
      </c>
      <c r="C138" s="29" t="s">
        <v>455</v>
      </c>
      <c r="D138" s="25" t="s">
        <v>47</v>
      </c>
      <c r="E138" s="30" t="s">
        <v>456</v>
      </c>
      <c r="F138" s="31" t="s">
        <v>205</v>
      </c>
      <c r="G138" s="32">
        <v>10.8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457</v>
      </c>
    </row>
    <row r="140" spans="1:5" ht="12.75">
      <c r="A140" s="36" t="s">
        <v>52</v>
      </c>
      <c r="E140" s="37" t="s">
        <v>458</v>
      </c>
    </row>
    <row r="141" spans="1:18" ht="12.75" customHeight="1">
      <c r="A141" s="6" t="s">
        <v>43</v>
      </c>
      <c r="B141" s="6"/>
      <c r="C141" s="41" t="s">
        <v>70</v>
      </c>
      <c r="D141" s="6"/>
      <c r="E141" s="27" t="s">
        <v>232</v>
      </c>
      <c r="F141" s="6"/>
      <c r="G141" s="6"/>
      <c r="H141" s="6"/>
      <c r="I141" s="42">
        <f>0+Q141</f>
      </c>
      <c r="O141">
        <f>0+R141</f>
      </c>
      <c r="Q141">
        <f>0+I142+I145+I148</f>
      </c>
      <c r="R141">
        <f>0+O142+O145+O148</f>
      </c>
    </row>
    <row r="142" spans="1:16" ht="12.75">
      <c r="A142" s="25" t="s">
        <v>45</v>
      </c>
      <c r="B142" s="29" t="s">
        <v>459</v>
      </c>
      <c r="C142" s="29" t="s">
        <v>460</v>
      </c>
      <c r="D142" s="25" t="s">
        <v>47</v>
      </c>
      <c r="E142" s="30" t="s">
        <v>461</v>
      </c>
      <c r="F142" s="31" t="s">
        <v>146</v>
      </c>
      <c r="G142" s="32">
        <v>0.6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462</v>
      </c>
    </row>
    <row r="144" spans="1:5" ht="12.75">
      <c r="A144" s="38" t="s">
        <v>52</v>
      </c>
      <c r="E144" s="37" t="s">
        <v>463</v>
      </c>
    </row>
    <row r="145" spans="1:16" ht="12.75">
      <c r="A145" s="25" t="s">
        <v>45</v>
      </c>
      <c r="B145" s="29" t="s">
        <v>464</v>
      </c>
      <c r="C145" s="29" t="s">
        <v>465</v>
      </c>
      <c r="D145" s="25" t="s">
        <v>47</v>
      </c>
      <c r="E145" s="30" t="s">
        <v>466</v>
      </c>
      <c r="F145" s="31" t="s">
        <v>146</v>
      </c>
      <c r="G145" s="32">
        <v>35.6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51">
      <c r="A147" s="38" t="s">
        <v>52</v>
      </c>
      <c r="E147" s="37" t="s">
        <v>467</v>
      </c>
    </row>
    <row r="148" spans="1:16" ht="12.75">
      <c r="A148" s="25" t="s">
        <v>45</v>
      </c>
      <c r="B148" s="29" t="s">
        <v>468</v>
      </c>
      <c r="C148" s="29" t="s">
        <v>469</v>
      </c>
      <c r="D148" s="25" t="s">
        <v>47</v>
      </c>
      <c r="E148" s="30" t="s">
        <v>470</v>
      </c>
      <c r="F148" s="31" t="s">
        <v>146</v>
      </c>
      <c r="G148" s="32">
        <v>1.2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471</v>
      </c>
    </row>
    <row r="150" spans="1:5" ht="12.75">
      <c r="A150" s="36" t="s">
        <v>52</v>
      </c>
      <c r="E150" s="37" t="s">
        <v>472</v>
      </c>
    </row>
    <row r="151" spans="1:18" ht="12.75" customHeight="1">
      <c r="A151" s="6" t="s">
        <v>43</v>
      </c>
      <c r="B151" s="6"/>
      <c r="C151" s="41" t="s">
        <v>40</v>
      </c>
      <c r="D151" s="6"/>
      <c r="E151" s="27" t="s">
        <v>143</v>
      </c>
      <c r="F151" s="6"/>
      <c r="G151" s="6"/>
      <c r="H151" s="6"/>
      <c r="I151" s="42">
        <f>0+Q151</f>
      </c>
      <c r="O151">
        <f>0+R151</f>
      </c>
      <c r="Q151">
        <f>0+I152+I155+I158+I161+I164+I167+I170+I173+I176+I179+I182</f>
      </c>
      <c r="R151">
        <f>0+O152+O155+O158+O161+O164+O167+O170+O173+O176+O179+O182</f>
      </c>
    </row>
    <row r="152" spans="1:16" ht="12.75">
      <c r="A152" s="25" t="s">
        <v>45</v>
      </c>
      <c r="B152" s="29" t="s">
        <v>473</v>
      </c>
      <c r="C152" s="29" t="s">
        <v>474</v>
      </c>
      <c r="D152" s="25" t="s">
        <v>47</v>
      </c>
      <c r="E152" s="30" t="s">
        <v>475</v>
      </c>
      <c r="F152" s="31" t="s">
        <v>146</v>
      </c>
      <c r="G152" s="32">
        <v>18</v>
      </c>
      <c r="H152" s="33">
        <v>0</v>
      </c>
      <c r="I152" s="33">
        <f>ROUND(ROUND(H152,2)*ROUND(G152,3),2)</f>
      </c>
      <c r="O152">
        <f>(I152*21)/100</f>
      </c>
      <c r="P152" t="s">
        <v>23</v>
      </c>
    </row>
    <row r="153" spans="1:5" ht="12.75">
      <c r="A153" s="34" t="s">
        <v>50</v>
      </c>
      <c r="E153" s="35" t="s">
        <v>476</v>
      </c>
    </row>
    <row r="154" spans="1:5" ht="12.75">
      <c r="A154" s="38" t="s">
        <v>52</v>
      </c>
      <c r="E154" s="37" t="s">
        <v>477</v>
      </c>
    </row>
    <row r="155" spans="1:16" ht="12.75">
      <c r="A155" s="25" t="s">
        <v>45</v>
      </c>
      <c r="B155" s="29" t="s">
        <v>478</v>
      </c>
      <c r="C155" s="29" t="s">
        <v>479</v>
      </c>
      <c r="D155" s="25" t="s">
        <v>47</v>
      </c>
      <c r="E155" s="30" t="s">
        <v>480</v>
      </c>
      <c r="F155" s="31" t="s">
        <v>146</v>
      </c>
      <c r="G155" s="32">
        <v>18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12.75">
      <c r="A156" s="34" t="s">
        <v>50</v>
      </c>
      <c r="E156" s="35" t="s">
        <v>476</v>
      </c>
    </row>
    <row r="157" spans="1:5" ht="12.75">
      <c r="A157" s="38" t="s">
        <v>52</v>
      </c>
      <c r="E157" s="37" t="s">
        <v>481</v>
      </c>
    </row>
    <row r="158" spans="1:16" ht="12.75">
      <c r="A158" s="25" t="s">
        <v>45</v>
      </c>
      <c r="B158" s="29" t="s">
        <v>482</v>
      </c>
      <c r="C158" s="29" t="s">
        <v>483</v>
      </c>
      <c r="D158" s="25" t="s">
        <v>47</v>
      </c>
      <c r="E158" s="30" t="s">
        <v>484</v>
      </c>
      <c r="F158" s="31" t="s">
        <v>73</v>
      </c>
      <c r="G158" s="32">
        <v>18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>
      <c r="A159" s="34" t="s">
        <v>50</v>
      </c>
      <c r="E159" s="35" t="s">
        <v>485</v>
      </c>
    </row>
    <row r="160" spans="1:5" ht="76.5">
      <c r="A160" s="38" t="s">
        <v>52</v>
      </c>
      <c r="E160" s="37" t="s">
        <v>486</v>
      </c>
    </row>
    <row r="161" spans="1:16" ht="12.75">
      <c r="A161" s="25" t="s">
        <v>45</v>
      </c>
      <c r="B161" s="29" t="s">
        <v>487</v>
      </c>
      <c r="C161" s="29" t="s">
        <v>488</v>
      </c>
      <c r="D161" s="25" t="s">
        <v>47</v>
      </c>
      <c r="E161" s="30" t="s">
        <v>489</v>
      </c>
      <c r="F161" s="31" t="s">
        <v>73</v>
      </c>
      <c r="G161" s="32">
        <v>2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490</v>
      </c>
    </row>
    <row r="163" spans="1:5" ht="12.75">
      <c r="A163" s="38" t="s">
        <v>52</v>
      </c>
      <c r="E163" s="37" t="s">
        <v>491</v>
      </c>
    </row>
    <row r="164" spans="1:16" ht="12.75">
      <c r="A164" s="25" t="s">
        <v>45</v>
      </c>
      <c r="B164" s="29" t="s">
        <v>492</v>
      </c>
      <c r="C164" s="29" t="s">
        <v>493</v>
      </c>
      <c r="D164" s="25" t="s">
        <v>47</v>
      </c>
      <c r="E164" s="30" t="s">
        <v>494</v>
      </c>
      <c r="F164" s="31" t="s">
        <v>73</v>
      </c>
      <c r="G164" s="32">
        <v>1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38.25">
      <c r="A165" s="34" t="s">
        <v>50</v>
      </c>
      <c r="E165" s="35" t="s">
        <v>495</v>
      </c>
    </row>
    <row r="166" spans="1:5" ht="12.75">
      <c r="A166" s="38" t="s">
        <v>52</v>
      </c>
      <c r="E166" s="37" t="s">
        <v>47</v>
      </c>
    </row>
    <row r="167" spans="1:16" ht="12.75">
      <c r="A167" s="25" t="s">
        <v>45</v>
      </c>
      <c r="B167" s="29" t="s">
        <v>496</v>
      </c>
      <c r="C167" s="29" t="s">
        <v>497</v>
      </c>
      <c r="D167" s="25" t="s">
        <v>47</v>
      </c>
      <c r="E167" s="30" t="s">
        <v>498</v>
      </c>
      <c r="F167" s="31" t="s">
        <v>146</v>
      </c>
      <c r="G167" s="32">
        <v>3.02</v>
      </c>
      <c r="H167" s="33">
        <v>0</v>
      </c>
      <c r="I167" s="33">
        <f>ROUND(ROUND(H167,2)*ROUND(G167,3),2)</f>
      </c>
      <c r="O167">
        <f>(I167*21)/100</f>
      </c>
      <c r="P167" t="s">
        <v>23</v>
      </c>
    </row>
    <row r="168" spans="1:5" ht="12.75">
      <c r="A168" s="34" t="s">
        <v>50</v>
      </c>
      <c r="E168" s="35" t="s">
        <v>499</v>
      </c>
    </row>
    <row r="169" spans="1:5" ht="12.75">
      <c r="A169" s="38" t="s">
        <v>52</v>
      </c>
      <c r="E169" s="37" t="s">
        <v>500</v>
      </c>
    </row>
    <row r="170" spans="1:16" ht="12.75">
      <c r="A170" s="25" t="s">
        <v>45</v>
      </c>
      <c r="B170" s="29" t="s">
        <v>501</v>
      </c>
      <c r="C170" s="29" t="s">
        <v>502</v>
      </c>
      <c r="D170" s="25" t="s">
        <v>47</v>
      </c>
      <c r="E170" s="30" t="s">
        <v>503</v>
      </c>
      <c r="F170" s="31" t="s">
        <v>146</v>
      </c>
      <c r="G170" s="32">
        <v>2.5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499</v>
      </c>
    </row>
    <row r="172" spans="1:5" ht="12.75">
      <c r="A172" s="38" t="s">
        <v>52</v>
      </c>
      <c r="E172" s="37" t="s">
        <v>504</v>
      </c>
    </row>
    <row r="173" spans="1:16" ht="12.75">
      <c r="A173" s="25" t="s">
        <v>45</v>
      </c>
      <c r="B173" s="29" t="s">
        <v>505</v>
      </c>
      <c r="C173" s="29" t="s">
        <v>293</v>
      </c>
      <c r="D173" s="25" t="s">
        <v>47</v>
      </c>
      <c r="E173" s="30" t="s">
        <v>294</v>
      </c>
      <c r="F173" s="31" t="s">
        <v>146</v>
      </c>
      <c r="G173" s="32">
        <v>13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47</v>
      </c>
    </row>
    <row r="175" spans="1:5" ht="12.75">
      <c r="A175" s="38" t="s">
        <v>52</v>
      </c>
      <c r="E175" s="37" t="s">
        <v>506</v>
      </c>
    </row>
    <row r="176" spans="1:16" ht="12.75">
      <c r="A176" s="25" t="s">
        <v>45</v>
      </c>
      <c r="B176" s="29" t="s">
        <v>507</v>
      </c>
      <c r="C176" s="29" t="s">
        <v>251</v>
      </c>
      <c r="D176" s="25" t="s">
        <v>47</v>
      </c>
      <c r="E176" s="30" t="s">
        <v>252</v>
      </c>
      <c r="F176" s="31" t="s">
        <v>146</v>
      </c>
      <c r="G176" s="32">
        <v>72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47</v>
      </c>
    </row>
    <row r="178" spans="1:5" ht="12.75">
      <c r="A178" s="38" t="s">
        <v>52</v>
      </c>
      <c r="E178" s="37" t="s">
        <v>508</v>
      </c>
    </row>
    <row r="179" spans="1:16" ht="12.75">
      <c r="A179" s="25" t="s">
        <v>45</v>
      </c>
      <c r="B179" s="29" t="s">
        <v>509</v>
      </c>
      <c r="C179" s="29" t="s">
        <v>510</v>
      </c>
      <c r="D179" s="25" t="s">
        <v>47</v>
      </c>
      <c r="E179" s="30" t="s">
        <v>511</v>
      </c>
      <c r="F179" s="31" t="s">
        <v>146</v>
      </c>
      <c r="G179" s="32">
        <v>13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47</v>
      </c>
    </row>
    <row r="181" spans="1:5" ht="12.75">
      <c r="A181" s="38" t="s">
        <v>52</v>
      </c>
      <c r="E181" s="37" t="s">
        <v>506</v>
      </c>
    </row>
    <row r="182" spans="1:16" ht="25.5">
      <c r="A182" s="25" t="s">
        <v>45</v>
      </c>
      <c r="B182" s="29" t="s">
        <v>512</v>
      </c>
      <c r="C182" s="29" t="s">
        <v>513</v>
      </c>
      <c r="D182" s="25" t="s">
        <v>47</v>
      </c>
      <c r="E182" s="30" t="s">
        <v>514</v>
      </c>
      <c r="F182" s="31" t="s">
        <v>205</v>
      </c>
      <c r="G182" s="32">
        <v>37.5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515</v>
      </c>
    </row>
    <row r="184" spans="1:5" ht="63.75">
      <c r="A184" s="36" t="s">
        <v>52</v>
      </c>
      <c r="E184" s="37" t="s">
        <v>516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0+O8+O12+O16+O29+O36+O40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517</v>
      </c>
      <c r="I3" s="39">
        <f>0+I8+I12+I16+I29+I36+I40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517</v>
      </c>
      <c r="D4" s="6"/>
      <c r="E4" s="18" t="s">
        <v>518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308</v>
      </c>
      <c r="D9" s="25" t="s">
        <v>47</v>
      </c>
      <c r="E9" s="30" t="s">
        <v>309</v>
      </c>
      <c r="F9" s="31" t="s">
        <v>73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18" ht="12.75" customHeight="1">
      <c r="A12" s="6" t="s">
        <v>43</v>
      </c>
      <c r="B12" s="6"/>
      <c r="C12" s="41" t="s">
        <v>23</v>
      </c>
      <c r="D12" s="6"/>
      <c r="E12" s="27" t="s">
        <v>330</v>
      </c>
      <c r="F12" s="6"/>
      <c r="G12" s="6"/>
      <c r="H12" s="6"/>
      <c r="I12" s="42">
        <f>0+Q12</f>
      </c>
      <c r="O12">
        <f>0+R12</f>
      </c>
      <c r="Q12">
        <f>0+I13</f>
      </c>
      <c r="R12">
        <f>0+O13</f>
      </c>
    </row>
    <row r="13" spans="1:16" ht="12.75">
      <c r="A13" s="25" t="s">
        <v>45</v>
      </c>
      <c r="B13" s="29" t="s">
        <v>23</v>
      </c>
      <c r="C13" s="29" t="s">
        <v>519</v>
      </c>
      <c r="D13" s="25" t="s">
        <v>47</v>
      </c>
      <c r="E13" s="30" t="s">
        <v>520</v>
      </c>
      <c r="F13" s="31" t="s">
        <v>205</v>
      </c>
      <c r="G13" s="32">
        <v>50.518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521</v>
      </c>
    </row>
    <row r="15" spans="1:5" ht="12.75">
      <c r="A15" s="36" t="s">
        <v>52</v>
      </c>
      <c r="E15" s="37" t="s">
        <v>522</v>
      </c>
    </row>
    <row r="16" spans="1:18" ht="12.75" customHeight="1">
      <c r="A16" s="6" t="s">
        <v>43</v>
      </c>
      <c r="B16" s="6"/>
      <c r="C16" s="41" t="s">
        <v>33</v>
      </c>
      <c r="D16" s="6"/>
      <c r="E16" s="27" t="s">
        <v>379</v>
      </c>
      <c r="F16" s="6"/>
      <c r="G16" s="6"/>
      <c r="H16" s="6"/>
      <c r="I16" s="42">
        <f>0+Q16</f>
      </c>
      <c r="O16">
        <f>0+R16</f>
      </c>
      <c r="Q16">
        <f>0+I17+I20+I23+I26</f>
      </c>
      <c r="R16">
        <f>0+O17+O20+O23+O26</f>
      </c>
    </row>
    <row r="17" spans="1:16" ht="12.75">
      <c r="A17" s="25" t="s">
        <v>45</v>
      </c>
      <c r="B17" s="29" t="s">
        <v>22</v>
      </c>
      <c r="C17" s="29" t="s">
        <v>523</v>
      </c>
      <c r="D17" s="25" t="s">
        <v>47</v>
      </c>
      <c r="E17" s="30" t="s">
        <v>524</v>
      </c>
      <c r="F17" s="31" t="s">
        <v>133</v>
      </c>
      <c r="G17" s="32">
        <v>23.333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14.75">
      <c r="A19" s="38" t="s">
        <v>52</v>
      </c>
      <c r="E19" s="37" t="s">
        <v>525</v>
      </c>
    </row>
    <row r="20" spans="1:16" ht="12.75">
      <c r="A20" s="25" t="s">
        <v>45</v>
      </c>
      <c r="B20" s="29" t="s">
        <v>33</v>
      </c>
      <c r="C20" s="29" t="s">
        <v>526</v>
      </c>
      <c r="D20" s="25" t="s">
        <v>47</v>
      </c>
      <c r="E20" s="30" t="s">
        <v>527</v>
      </c>
      <c r="F20" s="31" t="s">
        <v>121</v>
      </c>
      <c r="G20" s="32">
        <v>0.309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528</v>
      </c>
    </row>
    <row r="22" spans="1:5" ht="76.5">
      <c r="A22" s="38" t="s">
        <v>52</v>
      </c>
      <c r="E22" s="37" t="s">
        <v>529</v>
      </c>
    </row>
    <row r="23" spans="1:16" ht="12.75">
      <c r="A23" s="25" t="s">
        <v>45</v>
      </c>
      <c r="B23" s="29" t="s">
        <v>35</v>
      </c>
      <c r="C23" s="29" t="s">
        <v>530</v>
      </c>
      <c r="D23" s="25" t="s">
        <v>47</v>
      </c>
      <c r="E23" s="30" t="s">
        <v>531</v>
      </c>
      <c r="F23" s="31" t="s">
        <v>133</v>
      </c>
      <c r="G23" s="32">
        <v>55.826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532</v>
      </c>
    </row>
    <row r="25" spans="1:5" ht="25.5">
      <c r="A25" s="38" t="s">
        <v>52</v>
      </c>
      <c r="E25" s="37" t="s">
        <v>533</v>
      </c>
    </row>
    <row r="26" spans="1:16" ht="12.75">
      <c r="A26" s="25" t="s">
        <v>45</v>
      </c>
      <c r="B26" s="29" t="s">
        <v>37</v>
      </c>
      <c r="C26" s="29" t="s">
        <v>405</v>
      </c>
      <c r="D26" s="25" t="s">
        <v>47</v>
      </c>
      <c r="E26" s="30" t="s">
        <v>406</v>
      </c>
      <c r="F26" s="31" t="s">
        <v>133</v>
      </c>
      <c r="G26" s="32">
        <v>1.59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63.75">
      <c r="A28" s="36" t="s">
        <v>52</v>
      </c>
      <c r="E28" s="37" t="s">
        <v>534</v>
      </c>
    </row>
    <row r="29" spans="1:18" ht="12.75" customHeight="1">
      <c r="A29" s="6" t="s">
        <v>43</v>
      </c>
      <c r="B29" s="6"/>
      <c r="C29" s="41" t="s">
        <v>66</v>
      </c>
      <c r="D29" s="6"/>
      <c r="E29" s="27" t="s">
        <v>433</v>
      </c>
      <c r="F29" s="6"/>
      <c r="G29" s="6"/>
      <c r="H29" s="6"/>
      <c r="I29" s="42">
        <f>0+Q29</f>
      </c>
      <c r="O29">
        <f>0+R29</f>
      </c>
      <c r="Q29">
        <f>0+I30+I33</f>
      </c>
      <c r="R29">
        <f>0+O30+O33</f>
      </c>
    </row>
    <row r="30" spans="1:16" ht="12.75">
      <c r="A30" s="25" t="s">
        <v>45</v>
      </c>
      <c r="B30" s="29" t="s">
        <v>66</v>
      </c>
      <c r="C30" s="29" t="s">
        <v>535</v>
      </c>
      <c r="D30" s="25" t="s">
        <v>47</v>
      </c>
      <c r="E30" s="30" t="s">
        <v>536</v>
      </c>
      <c r="F30" s="31" t="s">
        <v>205</v>
      </c>
      <c r="G30" s="32">
        <v>46.284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537</v>
      </c>
    </row>
    <row r="32" spans="1:5" ht="12.75">
      <c r="A32" s="38" t="s">
        <v>52</v>
      </c>
      <c r="E32" s="37" t="s">
        <v>538</v>
      </c>
    </row>
    <row r="33" spans="1:16" ht="12.75">
      <c r="A33" s="25" t="s">
        <v>45</v>
      </c>
      <c r="B33" s="29" t="s">
        <v>70</v>
      </c>
      <c r="C33" s="29" t="s">
        <v>445</v>
      </c>
      <c r="D33" s="25" t="s">
        <v>47</v>
      </c>
      <c r="E33" s="30" t="s">
        <v>446</v>
      </c>
      <c r="F33" s="31" t="s">
        <v>205</v>
      </c>
      <c r="G33" s="32">
        <v>53.226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539</v>
      </c>
    </row>
    <row r="35" spans="1:5" ht="12.75">
      <c r="A35" s="36" t="s">
        <v>52</v>
      </c>
      <c r="E35" s="37" t="s">
        <v>540</v>
      </c>
    </row>
    <row r="36" spans="1:18" ht="12.75" customHeight="1">
      <c r="A36" s="6" t="s">
        <v>43</v>
      </c>
      <c r="B36" s="6"/>
      <c r="C36" s="41" t="s">
        <v>70</v>
      </c>
      <c r="D36" s="6"/>
      <c r="E36" s="27" t="s">
        <v>232</v>
      </c>
      <c r="F36" s="6"/>
      <c r="G36" s="6"/>
      <c r="H36" s="6"/>
      <c r="I36" s="42">
        <f>0+Q36</f>
      </c>
      <c r="O36">
        <f>0+R36</f>
      </c>
      <c r="Q36">
        <f>0+I37</f>
      </c>
      <c r="R36">
        <f>0+O37</f>
      </c>
    </row>
    <row r="37" spans="1:16" ht="12.75">
      <c r="A37" s="25" t="s">
        <v>45</v>
      </c>
      <c r="B37" s="29" t="s">
        <v>40</v>
      </c>
      <c r="C37" s="29" t="s">
        <v>541</v>
      </c>
      <c r="D37" s="25" t="s">
        <v>47</v>
      </c>
      <c r="E37" s="30" t="s">
        <v>542</v>
      </c>
      <c r="F37" s="31" t="s">
        <v>133</v>
      </c>
      <c r="G37" s="32">
        <v>18.304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543</v>
      </c>
    </row>
    <row r="39" spans="1:5" ht="25.5">
      <c r="A39" s="36" t="s">
        <v>52</v>
      </c>
      <c r="E39" s="37" t="s">
        <v>544</v>
      </c>
    </row>
    <row r="40" spans="1:18" ht="12.75" customHeight="1">
      <c r="A40" s="6" t="s">
        <v>43</v>
      </c>
      <c r="B40" s="6"/>
      <c r="C40" s="41" t="s">
        <v>40</v>
      </c>
      <c r="D40" s="6"/>
      <c r="E40" s="27" t="s">
        <v>143</v>
      </c>
      <c r="F40" s="6"/>
      <c r="G40" s="6"/>
      <c r="H40" s="6"/>
      <c r="I40" s="42">
        <f>0+Q40</f>
      </c>
      <c r="O40">
        <f>0+R40</f>
      </c>
      <c r="Q40">
        <f>0+I41+I44</f>
      </c>
      <c r="R40">
        <f>0+O41+O44</f>
      </c>
    </row>
    <row r="41" spans="1:16" ht="12.75">
      <c r="A41" s="25" t="s">
        <v>45</v>
      </c>
      <c r="B41" s="29" t="s">
        <v>42</v>
      </c>
      <c r="C41" s="29" t="s">
        <v>493</v>
      </c>
      <c r="D41" s="25" t="s">
        <v>47</v>
      </c>
      <c r="E41" s="30" t="s">
        <v>494</v>
      </c>
      <c r="F41" s="31" t="s">
        <v>73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495</v>
      </c>
    </row>
    <row r="43" spans="1:5" ht="12.75">
      <c r="A43" s="38" t="s">
        <v>52</v>
      </c>
      <c r="E43" s="37" t="s">
        <v>47</v>
      </c>
    </row>
    <row r="44" spans="1:16" ht="12.75">
      <c r="A44" s="25" t="s">
        <v>45</v>
      </c>
      <c r="B44" s="29" t="s">
        <v>78</v>
      </c>
      <c r="C44" s="29" t="s">
        <v>545</v>
      </c>
      <c r="D44" s="25" t="s">
        <v>47</v>
      </c>
      <c r="E44" s="30" t="s">
        <v>546</v>
      </c>
      <c r="F44" s="31" t="s">
        <v>146</v>
      </c>
      <c r="G44" s="32">
        <v>15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547</v>
      </c>
    </row>
    <row r="46" spans="1:5" ht="12.75">
      <c r="A46" s="36" t="s">
        <v>52</v>
      </c>
      <c r="E46" s="37" t="s">
        <v>548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