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NZAS\Desktop\Work\FILIP\Velká Dobrá\OK\Úprava_30.3.2022\"/>
    </mc:Choice>
  </mc:AlternateContent>
  <bookViews>
    <workbookView xWindow="0" yWindow="0" windowWidth="0" windowHeight="0"/>
  </bookViews>
  <sheets>
    <sheet name="Rekapitulace stavby" sheetId="1" r:id="rId1"/>
    <sheet name="SO 101 - Komunikace a zpe..." sheetId="2" r:id="rId2"/>
    <sheet name="SO 101s - Sanace zemní pláně" sheetId="3" r:id="rId3"/>
    <sheet name="SO 401 - Veřejné osvětlení" sheetId="4" r:id="rId4"/>
    <sheet name="OST - Pasportizace objízd...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101 - Komunikace a zpe...'!$C$128:$K$824</definedName>
    <definedName name="_xlnm.Print_Area" localSheetId="1">'SO 101 - Komunikace a zpe...'!$C$4:$J$76,'SO 101 - Komunikace a zpe...'!$C$116:$K$824</definedName>
    <definedName name="_xlnm.Print_Titles" localSheetId="1">'SO 101 - Komunikace a zpe...'!$128:$128</definedName>
    <definedName name="_xlnm._FilterDatabase" localSheetId="2" hidden="1">'SO 101s - Sanace zemní pláně'!$C$120:$K$153</definedName>
    <definedName name="_xlnm.Print_Area" localSheetId="2">'SO 101s - Sanace zemní pláně'!$C$4:$J$76,'SO 101s - Sanace zemní pláně'!$C$108:$K$153</definedName>
    <definedName name="_xlnm.Print_Titles" localSheetId="2">'SO 101s - Sanace zemní pláně'!$120:$120</definedName>
    <definedName name="_xlnm._FilterDatabase" localSheetId="3" hidden="1">'SO 401 - Veřejné osvětlení'!$C$123:$K$366</definedName>
    <definedName name="_xlnm.Print_Area" localSheetId="3">'SO 401 - Veřejné osvětlení'!$C$4:$J$76,'SO 401 - Veřejné osvětlení'!$C$111:$K$366</definedName>
    <definedName name="_xlnm.Print_Titles" localSheetId="3">'SO 401 - Veřejné osvětlení'!$123:$123</definedName>
    <definedName name="_xlnm._FilterDatabase" localSheetId="4" hidden="1">'OST - Pasportizace objízd...'!$C$118:$K$131</definedName>
    <definedName name="_xlnm.Print_Area" localSheetId="4">'OST - Pasportizace objízd...'!$C$4:$J$76,'OST - Pasportizace objízd...'!$C$106:$K$131</definedName>
    <definedName name="_xlnm.Print_Titles" localSheetId="4">'OST - Pasportizace objízd...'!$118:$118</definedName>
    <definedName name="_xlnm._FilterDatabase" localSheetId="5" hidden="1">'VRN - Vedlejší rozpočtové...'!$C$119:$K$142</definedName>
    <definedName name="_xlnm.Print_Area" localSheetId="5">'VRN - Vedlejší rozpočtové...'!$C$4:$J$76,'VRN - Vedlejší rozpočtové...'!$C$107:$K$142</definedName>
    <definedName name="_xlnm.Print_Titles" localSheetId="5">'VRN - Vedlejší rozpočtové...'!$119:$119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6"/>
  <c r="F114"/>
  <c r="E112"/>
  <c r="J91"/>
  <c r="F89"/>
  <c r="E87"/>
  <c r="J24"/>
  <c r="E24"/>
  <c r="J117"/>
  <c r="J23"/>
  <c r="J18"/>
  <c r="E18"/>
  <c r="F117"/>
  <c r="J17"/>
  <c r="J15"/>
  <c r="E15"/>
  <c r="F91"/>
  <c r="J14"/>
  <c r="J12"/>
  <c r="J114"/>
  <c r="E7"/>
  <c r="E110"/>
  <c i="5" r="J37"/>
  <c r="J36"/>
  <c i="1" r="AY98"/>
  <c i="5" r="J35"/>
  <c i="1" r="AX98"/>
  <c i="5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J115"/>
  <c r="F113"/>
  <c r="E111"/>
  <c r="J91"/>
  <c r="F89"/>
  <c r="E87"/>
  <c r="J24"/>
  <c r="E24"/>
  <c r="J116"/>
  <c r="J23"/>
  <c r="J18"/>
  <c r="E18"/>
  <c r="F116"/>
  <c r="J17"/>
  <c r="J15"/>
  <c r="E15"/>
  <c r="F115"/>
  <c r="J14"/>
  <c r="J12"/>
  <c r="J113"/>
  <c r="E7"/>
  <c r="E109"/>
  <c i="4" r="J37"/>
  <c r="J36"/>
  <c i="1" r="AY97"/>
  <c i="4" r="J35"/>
  <c i="1" r="AX97"/>
  <c i="4"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T359"/>
  <c r="R360"/>
  <c r="R359"/>
  <c r="P360"/>
  <c r="P359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J120"/>
  <c r="F118"/>
  <c r="E116"/>
  <c r="J91"/>
  <c r="F89"/>
  <c r="E87"/>
  <c r="J24"/>
  <c r="E24"/>
  <c r="J121"/>
  <c r="J23"/>
  <c r="J18"/>
  <c r="E18"/>
  <c r="F92"/>
  <c r="J17"/>
  <c r="J15"/>
  <c r="E15"/>
  <c r="F91"/>
  <c r="J14"/>
  <c r="J12"/>
  <c r="J89"/>
  <c r="E7"/>
  <c r="E85"/>
  <c i="3" r="J37"/>
  <c r="J36"/>
  <c i="1" r="AY96"/>
  <c i="3" r="J35"/>
  <c i="1" r="AX96"/>
  <c i="3" r="BI152"/>
  <c r="BH152"/>
  <c r="BG152"/>
  <c r="BF152"/>
  <c r="T152"/>
  <c r="T151"/>
  <c r="R152"/>
  <c r="R151"/>
  <c r="P152"/>
  <c r="P151"/>
  <c r="BI147"/>
  <c r="BH147"/>
  <c r="BG147"/>
  <c r="BF147"/>
  <c r="T147"/>
  <c r="T146"/>
  <c r="R147"/>
  <c r="R146"/>
  <c r="P147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T123"/>
  <c r="R133"/>
  <c r="R123"/>
  <c r="P133"/>
  <c r="P123"/>
  <c r="BI128"/>
  <c r="BH128"/>
  <c r="BG128"/>
  <c r="BF128"/>
  <c r="T128"/>
  <c r="R128"/>
  <c r="P128"/>
  <c r="BI124"/>
  <c r="BH124"/>
  <c r="BG124"/>
  <c r="BF124"/>
  <c r="T124"/>
  <c r="R124"/>
  <c r="P124"/>
  <c r="J117"/>
  <c r="F115"/>
  <c r="E113"/>
  <c r="J91"/>
  <c r="F89"/>
  <c r="E87"/>
  <c r="J24"/>
  <c r="E24"/>
  <c r="J118"/>
  <c r="J23"/>
  <c r="J18"/>
  <c r="E18"/>
  <c r="F92"/>
  <c r="J17"/>
  <c r="J15"/>
  <c r="E15"/>
  <c r="F117"/>
  <c r="J14"/>
  <c r="J12"/>
  <c r="J89"/>
  <c r="E7"/>
  <c r="E85"/>
  <c i="2" r="J37"/>
  <c r="J36"/>
  <c i="1" r="AY95"/>
  <c i="2" r="J35"/>
  <c i="1" r="AX95"/>
  <c i="2" r="BI820"/>
  <c r="BH820"/>
  <c r="BG820"/>
  <c r="BF820"/>
  <c r="T820"/>
  <c r="T819"/>
  <c r="T818"/>
  <c r="R820"/>
  <c r="R819"/>
  <c r="R818"/>
  <c r="P820"/>
  <c r="P819"/>
  <c r="P818"/>
  <c r="BI816"/>
  <c r="BH816"/>
  <c r="BG816"/>
  <c r="BF816"/>
  <c r="T816"/>
  <c r="T815"/>
  <c r="R816"/>
  <c r="R815"/>
  <c r="P816"/>
  <c r="P815"/>
  <c r="BI811"/>
  <c r="BH811"/>
  <c r="BG811"/>
  <c r="BF811"/>
  <c r="T811"/>
  <c r="R811"/>
  <c r="P811"/>
  <c r="BI807"/>
  <c r="BH807"/>
  <c r="BG807"/>
  <c r="BF807"/>
  <c r="T807"/>
  <c r="R807"/>
  <c r="P807"/>
  <c r="BI802"/>
  <c r="BH802"/>
  <c r="BG802"/>
  <c r="BF802"/>
  <c r="T802"/>
  <c r="R802"/>
  <c r="P802"/>
  <c r="BI798"/>
  <c r="BH798"/>
  <c r="BG798"/>
  <c r="BF798"/>
  <c r="T798"/>
  <c r="R798"/>
  <c r="P798"/>
  <c r="BI792"/>
  <c r="BH792"/>
  <c r="BG792"/>
  <c r="BF792"/>
  <c r="T792"/>
  <c r="R792"/>
  <c r="P792"/>
  <c r="BI787"/>
  <c r="BH787"/>
  <c r="BG787"/>
  <c r="BF787"/>
  <c r="T787"/>
  <c r="R787"/>
  <c r="P787"/>
  <c r="BI769"/>
  <c r="BH769"/>
  <c r="BG769"/>
  <c r="BF769"/>
  <c r="T769"/>
  <c r="R769"/>
  <c r="P769"/>
  <c r="BI764"/>
  <c r="BH764"/>
  <c r="BG764"/>
  <c r="BF764"/>
  <c r="T764"/>
  <c r="R764"/>
  <c r="P764"/>
  <c r="BI760"/>
  <c r="BH760"/>
  <c r="BG760"/>
  <c r="BF760"/>
  <c r="T760"/>
  <c r="R760"/>
  <c r="P760"/>
  <c r="BI756"/>
  <c r="BH756"/>
  <c r="BG756"/>
  <c r="BF756"/>
  <c r="T756"/>
  <c r="R756"/>
  <c r="P756"/>
  <c r="BI751"/>
  <c r="BH751"/>
  <c r="BG751"/>
  <c r="BF751"/>
  <c r="T751"/>
  <c r="R751"/>
  <c r="P751"/>
  <c r="BI746"/>
  <c r="BH746"/>
  <c r="BG746"/>
  <c r="BF746"/>
  <c r="T746"/>
  <c r="R746"/>
  <c r="P746"/>
  <c r="BI742"/>
  <c r="BH742"/>
  <c r="BG742"/>
  <c r="BF742"/>
  <c r="T742"/>
  <c r="R742"/>
  <c r="P742"/>
  <c r="BI736"/>
  <c r="BH736"/>
  <c r="BG736"/>
  <c r="BF736"/>
  <c r="T736"/>
  <c r="R736"/>
  <c r="P736"/>
  <c r="BI730"/>
  <c r="BH730"/>
  <c r="BG730"/>
  <c r="BF730"/>
  <c r="T730"/>
  <c r="R730"/>
  <c r="P730"/>
  <c r="BI724"/>
  <c r="BH724"/>
  <c r="BG724"/>
  <c r="BF724"/>
  <c r="T724"/>
  <c r="R724"/>
  <c r="P724"/>
  <c r="BI719"/>
  <c r="BH719"/>
  <c r="BG719"/>
  <c r="BF719"/>
  <c r="T719"/>
  <c r="R719"/>
  <c r="P719"/>
  <c r="BI711"/>
  <c r="BH711"/>
  <c r="BG711"/>
  <c r="BF711"/>
  <c r="T711"/>
  <c r="R711"/>
  <c r="P711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4"/>
  <c r="BH694"/>
  <c r="BG694"/>
  <c r="BF694"/>
  <c r="T694"/>
  <c r="R694"/>
  <c r="P694"/>
  <c r="BI691"/>
  <c r="BH691"/>
  <c r="BG691"/>
  <c r="BF691"/>
  <c r="T691"/>
  <c r="R691"/>
  <c r="P691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1"/>
  <c r="BH671"/>
  <c r="BG671"/>
  <c r="BF671"/>
  <c r="T671"/>
  <c r="R671"/>
  <c r="P671"/>
  <c r="BI667"/>
  <c r="BH667"/>
  <c r="BG667"/>
  <c r="BF667"/>
  <c r="T667"/>
  <c r="R667"/>
  <c r="P667"/>
  <c r="BI661"/>
  <c r="BH661"/>
  <c r="BG661"/>
  <c r="BF661"/>
  <c r="T661"/>
  <c r="R661"/>
  <c r="P661"/>
  <c r="BI655"/>
  <c r="BH655"/>
  <c r="BG655"/>
  <c r="BF655"/>
  <c r="T655"/>
  <c r="R655"/>
  <c r="P655"/>
  <c r="BI651"/>
  <c r="BH651"/>
  <c r="BG651"/>
  <c r="BF651"/>
  <c r="T651"/>
  <c r="R651"/>
  <c r="P651"/>
  <c r="BI642"/>
  <c r="BH642"/>
  <c r="BG642"/>
  <c r="BF642"/>
  <c r="T642"/>
  <c r="R642"/>
  <c r="P642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19"/>
  <c r="BH619"/>
  <c r="BG619"/>
  <c r="BF619"/>
  <c r="T619"/>
  <c r="R619"/>
  <c r="P619"/>
  <c r="BI613"/>
  <c r="BH613"/>
  <c r="BG613"/>
  <c r="BF613"/>
  <c r="T613"/>
  <c r="R613"/>
  <c r="P613"/>
  <c r="BI607"/>
  <c r="BH607"/>
  <c r="BG607"/>
  <c r="BF607"/>
  <c r="T607"/>
  <c r="R607"/>
  <c r="P607"/>
  <c r="BI602"/>
  <c r="BH602"/>
  <c r="BG602"/>
  <c r="BF602"/>
  <c r="T602"/>
  <c r="R602"/>
  <c r="P602"/>
  <c r="BI597"/>
  <c r="BH597"/>
  <c r="BG597"/>
  <c r="BF597"/>
  <c r="T597"/>
  <c r="R597"/>
  <c r="P597"/>
  <c r="BI592"/>
  <c r="BH592"/>
  <c r="BG592"/>
  <c r="BF592"/>
  <c r="T592"/>
  <c r="R592"/>
  <c r="P592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4"/>
  <c r="BH574"/>
  <c r="BG574"/>
  <c r="BF574"/>
  <c r="T574"/>
  <c r="R574"/>
  <c r="P574"/>
  <c r="BI568"/>
  <c r="BH568"/>
  <c r="BG568"/>
  <c r="BF568"/>
  <c r="T568"/>
  <c r="R568"/>
  <c r="P568"/>
  <c r="BI563"/>
  <c r="BH563"/>
  <c r="BG563"/>
  <c r="BF563"/>
  <c r="T563"/>
  <c r="R563"/>
  <c r="P563"/>
  <c r="BI558"/>
  <c r="BH558"/>
  <c r="BG558"/>
  <c r="BF558"/>
  <c r="T558"/>
  <c r="R558"/>
  <c r="P558"/>
  <c r="BI554"/>
  <c r="BH554"/>
  <c r="BG554"/>
  <c r="BF554"/>
  <c r="T554"/>
  <c r="R554"/>
  <c r="P554"/>
  <c r="BI549"/>
  <c r="BH549"/>
  <c r="BG549"/>
  <c r="BF549"/>
  <c r="T549"/>
  <c r="R549"/>
  <c r="P549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89"/>
  <c r="BH489"/>
  <c r="BG489"/>
  <c r="BF489"/>
  <c r="T489"/>
  <c r="R489"/>
  <c r="P489"/>
  <c r="BI485"/>
  <c r="BH485"/>
  <c r="BG485"/>
  <c r="BF485"/>
  <c r="T485"/>
  <c r="R485"/>
  <c r="P485"/>
  <c r="BI482"/>
  <c r="BH482"/>
  <c r="BG482"/>
  <c r="BF482"/>
  <c r="T482"/>
  <c r="R482"/>
  <c r="P482"/>
  <c r="BI478"/>
  <c r="BH478"/>
  <c r="BG478"/>
  <c r="BF478"/>
  <c r="T478"/>
  <c r="R478"/>
  <c r="P478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R441"/>
  <c r="P441"/>
  <c r="BI436"/>
  <c r="BH436"/>
  <c r="BG436"/>
  <c r="BF436"/>
  <c r="T436"/>
  <c r="R436"/>
  <c r="P436"/>
  <c r="BI429"/>
  <c r="BH429"/>
  <c r="BG429"/>
  <c r="BF429"/>
  <c r="T429"/>
  <c r="T428"/>
  <c r="R429"/>
  <c r="R428"/>
  <c r="P429"/>
  <c r="P428"/>
  <c r="BI423"/>
  <c r="BH423"/>
  <c r="BG423"/>
  <c r="BF423"/>
  <c r="T423"/>
  <c r="R423"/>
  <c r="P423"/>
  <c r="BI418"/>
  <c r="BH418"/>
  <c r="BG418"/>
  <c r="BF418"/>
  <c r="T418"/>
  <c r="R418"/>
  <c r="P418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6"/>
  <c r="BH386"/>
  <c r="BG386"/>
  <c r="BF386"/>
  <c r="T386"/>
  <c r="R386"/>
  <c r="P386"/>
  <c r="BI382"/>
  <c r="BH382"/>
  <c r="BG382"/>
  <c r="BF382"/>
  <c r="T382"/>
  <c r="R382"/>
  <c r="P382"/>
  <c r="BI376"/>
  <c r="BH376"/>
  <c r="BG376"/>
  <c r="BF376"/>
  <c r="T376"/>
  <c r="R376"/>
  <c r="P376"/>
  <c r="BI370"/>
  <c r="BH370"/>
  <c r="BG370"/>
  <c r="BF370"/>
  <c r="T370"/>
  <c r="R370"/>
  <c r="P370"/>
  <c r="BI366"/>
  <c r="BH366"/>
  <c r="BG366"/>
  <c r="BF366"/>
  <c r="T366"/>
  <c r="R366"/>
  <c r="P366"/>
  <c r="BI360"/>
  <c r="BH360"/>
  <c r="BG360"/>
  <c r="BF360"/>
  <c r="T360"/>
  <c r="R360"/>
  <c r="P360"/>
  <c r="BI355"/>
  <c r="BH355"/>
  <c r="BG355"/>
  <c r="BF355"/>
  <c r="T355"/>
  <c r="R355"/>
  <c r="P355"/>
  <c r="BI349"/>
  <c r="BH349"/>
  <c r="BG349"/>
  <c r="BF349"/>
  <c r="T349"/>
  <c r="R349"/>
  <c r="P349"/>
  <c r="BI344"/>
  <c r="BH344"/>
  <c r="BG344"/>
  <c r="BF344"/>
  <c r="T344"/>
  <c r="R344"/>
  <c r="P344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5"/>
  <c r="BH285"/>
  <c r="BG285"/>
  <c r="BF285"/>
  <c r="T285"/>
  <c r="T278"/>
  <c r="R285"/>
  <c r="R278"/>
  <c r="P285"/>
  <c r="P278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J125"/>
  <c r="F123"/>
  <c r="E121"/>
  <c r="J91"/>
  <c r="F89"/>
  <c r="E87"/>
  <c r="J24"/>
  <c r="E24"/>
  <c r="J126"/>
  <c r="J23"/>
  <c r="J18"/>
  <c r="E18"/>
  <c r="F126"/>
  <c r="J17"/>
  <c r="J15"/>
  <c r="E15"/>
  <c r="F125"/>
  <c r="J14"/>
  <c r="J12"/>
  <c r="J89"/>
  <c r="E7"/>
  <c r="E119"/>
  <c i="1" r="L90"/>
  <c r="AM90"/>
  <c r="AM89"/>
  <c r="L89"/>
  <c r="AM87"/>
  <c r="L87"/>
  <c r="L85"/>
  <c r="L84"/>
  <c i="2" r="J811"/>
  <c r="J764"/>
  <c r="J742"/>
  <c r="J707"/>
  <c r="BK691"/>
  <c r="J637"/>
  <c r="BK583"/>
  <c r="J515"/>
  <c r="J503"/>
  <c r="BK485"/>
  <c r="BK473"/>
  <c r="BK376"/>
  <c r="J344"/>
  <c r="J302"/>
  <c r="BK271"/>
  <c r="J202"/>
  <c r="J190"/>
  <c r="BK170"/>
  <c r="J816"/>
  <c r="J792"/>
  <c r="J736"/>
  <c r="J703"/>
  <c r="J667"/>
  <c r="BK637"/>
  <c r="BK592"/>
  <c r="J574"/>
  <c r="BK531"/>
  <c r="BK519"/>
  <c r="BK503"/>
  <c r="J473"/>
  <c r="BK457"/>
  <c r="J436"/>
  <c r="J418"/>
  <c r="J382"/>
  <c r="J355"/>
  <c r="BK334"/>
  <c r="J285"/>
  <c r="BK266"/>
  <c r="J237"/>
  <c r="BK802"/>
  <c r="J719"/>
  <c r="BK681"/>
  <c r="BK655"/>
  <c r="J592"/>
  <c r="BK538"/>
  <c r="J500"/>
  <c r="J457"/>
  <c r="BK429"/>
  <c r="BK392"/>
  <c r="BK324"/>
  <c r="J266"/>
  <c r="J241"/>
  <c r="J223"/>
  <c r="BK202"/>
  <c r="BK157"/>
  <c i="1" r="AS94"/>
  <c i="2" r="BK694"/>
  <c r="BK619"/>
  <c r="BK597"/>
  <c r="BK563"/>
  <c r="BK549"/>
  <c r="BK489"/>
  <c r="BK445"/>
  <c r="J407"/>
  <c r="J376"/>
  <c r="BK340"/>
  <c r="BK285"/>
  <c r="J245"/>
  <c r="BK198"/>
  <c r="BK161"/>
  <c r="J145"/>
  <c i="3" r="J152"/>
  <c r="BK124"/>
  <c r="BK152"/>
  <c i="4" r="BK355"/>
  <c r="BK340"/>
  <c r="J245"/>
  <c r="BK227"/>
  <c r="BK200"/>
  <c r="J171"/>
  <c r="BK141"/>
  <c r="J363"/>
  <c r="J340"/>
  <c r="BK324"/>
  <c r="J312"/>
  <c r="J284"/>
  <c r="BK256"/>
  <c r="J224"/>
  <c r="J191"/>
  <c r="J159"/>
  <c r="J365"/>
  <c r="J324"/>
  <c r="J305"/>
  <c r="J281"/>
  <c r="J252"/>
  <c r="J233"/>
  <c r="J218"/>
  <c r="J200"/>
  <c r="BK174"/>
  <c r="J141"/>
  <c r="BK365"/>
  <c r="J346"/>
  <c r="BK328"/>
  <c r="BK305"/>
  <c r="J288"/>
  <c r="BK260"/>
  <c r="J239"/>
  <c r="BK218"/>
  <c r="J203"/>
  <c r="BK185"/>
  <c r="BK168"/>
  <c r="BK153"/>
  <c r="BK130"/>
  <c i="5" r="BK122"/>
  <c i="6" r="BK134"/>
  <c r="BK140"/>
  <c r="J127"/>
  <c r="J140"/>
  <c r="J123"/>
  <c i="2" r="J820"/>
  <c r="J756"/>
  <c r="BK719"/>
  <c r="BK699"/>
  <c r="J642"/>
  <c r="J613"/>
  <c r="J531"/>
  <c r="J497"/>
  <c r="BK482"/>
  <c r="BK407"/>
  <c r="J360"/>
  <c r="BK329"/>
  <c r="J296"/>
  <c r="BK249"/>
  <c r="J198"/>
  <c r="BK178"/>
  <c r="BK145"/>
  <c r="BK135"/>
  <c r="BK792"/>
  <c r="J746"/>
  <c r="J711"/>
  <c r="J681"/>
  <c r="BK651"/>
  <c r="J597"/>
  <c r="J578"/>
  <c r="J538"/>
  <c r="J523"/>
  <c r="BK507"/>
  <c r="BK494"/>
  <c r="BK461"/>
  <c r="J441"/>
  <c r="J402"/>
  <c r="J386"/>
  <c r="J349"/>
  <c r="BK296"/>
  <c r="J274"/>
  <c r="J255"/>
  <c r="BK223"/>
  <c r="J798"/>
  <c r="BK711"/>
  <c r="J677"/>
  <c r="BK625"/>
  <c r="J563"/>
  <c r="BK542"/>
  <c r="BK511"/>
  <c r="BK478"/>
  <c r="J423"/>
  <c r="BK386"/>
  <c r="BK320"/>
  <c r="BK261"/>
  <c r="J249"/>
  <c r="J217"/>
  <c r="BK190"/>
  <c r="BK149"/>
  <c r="BK820"/>
  <c r="J769"/>
  <c r="BK736"/>
  <c r="BK730"/>
  <c r="J691"/>
  <c r="BK642"/>
  <c r="BK588"/>
  <c r="J554"/>
  <c r="J519"/>
  <c r="J469"/>
  <c r="BK436"/>
  <c r="BK402"/>
  <c r="BK344"/>
  <c r="J308"/>
  <c r="J227"/>
  <c r="J194"/>
  <c r="J170"/>
  <c r="J149"/>
  <c i="3" r="BK147"/>
  <c r="J147"/>
  <c r="J142"/>
  <c i="4" r="J352"/>
  <c r="BK264"/>
  <c r="J242"/>
  <c r="BK221"/>
  <c r="J197"/>
  <c r="J165"/>
  <c r="J130"/>
  <c r="BK352"/>
  <c r="BK331"/>
  <c r="BK315"/>
  <c r="BK291"/>
  <c r="BK272"/>
  <c r="BK209"/>
  <c r="BK180"/>
  <c r="J156"/>
  <c r="BK346"/>
  <c r="BK312"/>
  <c r="BK284"/>
  <c r="J264"/>
  <c r="BK230"/>
  <c r="BK203"/>
  <c r="J177"/>
  <c r="BK150"/>
  <c r="J127"/>
  <c r="BK349"/>
  <c r="J331"/>
  <c r="J298"/>
  <c r="BK278"/>
  <c r="J256"/>
  <c r="J230"/>
  <c r="J212"/>
  <c r="J194"/>
  <c r="J174"/>
  <c r="BK159"/>
  <c r="J137"/>
  <c i="5" r="J125"/>
  <c r="J122"/>
  <c i="6" r="BK127"/>
  <c r="BK129"/>
  <c r="J131"/>
  <c i="2" r="J807"/>
  <c r="BK760"/>
  <c r="BK724"/>
  <c r="J671"/>
  <c r="J625"/>
  <c r="BK578"/>
  <c r="J507"/>
  <c r="J489"/>
  <c r="J461"/>
  <c r="J370"/>
  <c r="J334"/>
  <c r="J320"/>
  <c r="BK291"/>
  <c r="BK237"/>
  <c r="BK194"/>
  <c r="BK153"/>
  <c r="J802"/>
  <c r="BK742"/>
  <c r="BK685"/>
  <c r="J655"/>
  <c r="BK613"/>
  <c r="J583"/>
  <c r="BK554"/>
  <c r="BK523"/>
  <c r="J511"/>
  <c r="BK500"/>
  <c r="BK465"/>
  <c r="J445"/>
  <c r="BK423"/>
  <c r="J397"/>
  <c r="J366"/>
  <c r="BK302"/>
  <c r="BK279"/>
  <c r="J252"/>
  <c r="BK807"/>
  <c r="J751"/>
  <c r="BK707"/>
  <c r="BK671"/>
  <c r="J602"/>
  <c r="J534"/>
  <c r="J485"/>
  <c r="BK450"/>
  <c r="BK412"/>
  <c r="BK370"/>
  <c r="BK308"/>
  <c r="BK252"/>
  <c r="J231"/>
  <c r="J175"/>
  <c r="BK140"/>
  <c r="BK132"/>
  <c r="J787"/>
  <c r="BK764"/>
  <c r="J724"/>
  <c r="BK677"/>
  <c r="BK602"/>
  <c r="J568"/>
  <c r="J542"/>
  <c r="J465"/>
  <c r="J412"/>
  <c r="BK355"/>
  <c r="J313"/>
  <c r="J261"/>
  <c r="J213"/>
  <c r="J178"/>
  <c i="3" r="BK138"/>
  <c r="BK142"/>
  <c r="BK128"/>
  <c r="J133"/>
  <c i="4" r="BK335"/>
  <c r="J328"/>
  <c r="J318"/>
  <c r="J291"/>
  <c r="BK288"/>
  <c r="J278"/>
  <c r="J268"/>
  <c r="J260"/>
  <c r="BK239"/>
  <c r="J209"/>
  <c r="J168"/>
  <c r="J134"/>
  <c r="J335"/>
  <c r="BK318"/>
  <c r="J301"/>
  <c r="BK245"/>
  <c r="BK215"/>
  <c r="BK177"/>
  <c r="J153"/>
  <c r="BK363"/>
  <c r="J337"/>
  <c r="BK298"/>
  <c r="BK268"/>
  <c r="BK236"/>
  <c r="BK224"/>
  <c r="J188"/>
  <c r="J147"/>
  <c r="BK134"/>
  <c r="J355"/>
  <c r="BK337"/>
  <c r="J308"/>
  <c r="BK294"/>
  <c r="J272"/>
  <c r="BK248"/>
  <c r="J215"/>
  <c r="BK197"/>
  <c r="J180"/>
  <c r="J162"/>
  <c r="BK144"/>
  <c i="5" r="BK129"/>
  <c i="6" r="BK137"/>
  <c r="BK125"/>
  <c r="J134"/>
  <c r="J125"/>
  <c i="2" r="BK816"/>
  <c r="BK798"/>
  <c r="BK751"/>
  <c r="BK703"/>
  <c r="J651"/>
  <c r="BK631"/>
  <c r="BK607"/>
  <c r="BK568"/>
  <c r="J494"/>
  <c r="J478"/>
  <c r="BK397"/>
  <c r="BK349"/>
  <c r="J324"/>
  <c r="BK274"/>
  <c r="BK217"/>
  <c r="BK184"/>
  <c r="J157"/>
  <c r="J140"/>
  <c r="BK811"/>
  <c r="J760"/>
  <c r="J730"/>
  <c r="J694"/>
  <c r="J661"/>
  <c r="J631"/>
  <c r="J588"/>
  <c r="J558"/>
  <c r="J527"/>
  <c r="BK515"/>
  <c r="BK469"/>
  <c r="J450"/>
  <c r="J429"/>
  <c r="J392"/>
  <c r="BK360"/>
  <c r="J340"/>
  <c r="J291"/>
  <c r="J271"/>
  <c r="BK241"/>
  <c r="J132"/>
  <c r="BK756"/>
  <c r="J685"/>
  <c r="BK661"/>
  <c r="J619"/>
  <c r="J549"/>
  <c r="BK527"/>
  <c r="BK497"/>
  <c r="BK441"/>
  <c r="BK366"/>
  <c r="BK313"/>
  <c r="BK255"/>
  <c r="BK245"/>
  <c r="BK227"/>
  <c r="BK213"/>
  <c r="J161"/>
  <c r="J135"/>
  <c r="BK787"/>
  <c r="BK769"/>
  <c r="BK746"/>
  <c r="J699"/>
  <c r="BK667"/>
  <c r="J607"/>
  <c r="BK574"/>
  <c r="BK558"/>
  <c r="BK534"/>
  <c r="J482"/>
  <c r="BK418"/>
  <c r="BK382"/>
  <c r="J329"/>
  <c r="J279"/>
  <c r="BK231"/>
  <c r="J184"/>
  <c r="BK175"/>
  <c r="J153"/>
  <c i="3" r="J124"/>
  <c r="J138"/>
  <c r="BK133"/>
  <c r="J128"/>
  <c i="4" r="J349"/>
  <c r="J248"/>
  <c r="J236"/>
  <c r="BK212"/>
  <c r="BK191"/>
  <c r="J144"/>
  <c r="BK127"/>
  <c r="BK343"/>
  <c r="BK321"/>
  <c r="BK308"/>
  <c r="BK281"/>
  <c r="BK233"/>
  <c r="BK194"/>
  <c r="BK165"/>
  <c r="J150"/>
  <c r="BK360"/>
  <c r="J315"/>
  <c r="J294"/>
  <c r="J275"/>
  <c r="BK242"/>
  <c r="J227"/>
  <c r="J206"/>
  <c r="J185"/>
  <c r="BK162"/>
  <c r="BK137"/>
  <c r="J360"/>
  <c r="J343"/>
  <c r="J321"/>
  <c r="BK301"/>
  <c r="BK275"/>
  <c r="BK252"/>
  <c r="J221"/>
  <c r="BK206"/>
  <c r="BK188"/>
  <c r="BK171"/>
  <c r="BK156"/>
  <c r="BK147"/>
  <c i="5" r="J129"/>
  <c r="BK125"/>
  <c i="6" r="BK131"/>
  <c r="J137"/>
  <c r="BK123"/>
  <c r="J129"/>
  <c i="2" l="1" r="T131"/>
  <c r="T236"/>
  <c r="T290"/>
  <c r="BK435"/>
  <c r="J435"/>
  <c r="J103"/>
  <c r="P690"/>
  <c r="P444"/>
  <c r="BK786"/>
  <c r="J786"/>
  <c r="J106"/>
  <c i="3" r="BK137"/>
  <c r="J137"/>
  <c r="J99"/>
  <c i="4" r="P126"/>
  <c r="P125"/>
  <c r="T184"/>
  <c r="P271"/>
  <c r="T362"/>
  <c r="T358"/>
  <c i="5" r="R121"/>
  <c r="R120"/>
  <c r="R119"/>
  <c i="6" r="BK133"/>
  <c r="J133"/>
  <c r="J99"/>
  <c i="2" r="BK131"/>
  <c r="J131"/>
  <c r="J98"/>
  <c r="BK236"/>
  <c r="J236"/>
  <c r="J99"/>
  <c r="P290"/>
  <c r="T435"/>
  <c r="T690"/>
  <c r="T444"/>
  <c r="T130"/>
  <c r="T129"/>
  <c r="T786"/>
  <c i="3" r="P137"/>
  <c r="P122"/>
  <c r="P121"/>
  <c i="1" r="AU96"/>
  <c i="4" r="T126"/>
  <c r="T125"/>
  <c r="P184"/>
  <c r="P183"/>
  <c r="BK271"/>
  <c r="J271"/>
  <c r="J101"/>
  <c r="P362"/>
  <c r="P358"/>
  <c i="5" r="BK121"/>
  <c r="J121"/>
  <c r="J98"/>
  <c i="6" r="P122"/>
  <c r="P121"/>
  <c r="P120"/>
  <c i="1" r="AU99"/>
  <c i="6" r="P133"/>
  <c i="2" r="P131"/>
  <c r="P236"/>
  <c r="BK290"/>
  <c r="J290"/>
  <c r="J101"/>
  <c r="P435"/>
  <c r="R690"/>
  <c r="R444"/>
  <c r="P786"/>
  <c i="3" r="R137"/>
  <c r="R122"/>
  <c r="R121"/>
  <c i="4" r="BK126"/>
  <c r="J126"/>
  <c r="J98"/>
  <c r="BK184"/>
  <c r="J184"/>
  <c r="J100"/>
  <c r="T271"/>
  <c r="R362"/>
  <c r="R358"/>
  <c i="5" r="T121"/>
  <c r="T120"/>
  <c r="T119"/>
  <c i="6" r="BK122"/>
  <c r="J122"/>
  <c r="J98"/>
  <c r="R122"/>
  <c r="R121"/>
  <c r="R120"/>
  <c r="R133"/>
  <c i="2" r="R131"/>
  <c r="R236"/>
  <c r="R290"/>
  <c r="R435"/>
  <c r="BK690"/>
  <c r="J690"/>
  <c r="J105"/>
  <c r="R786"/>
  <c i="3" r="T137"/>
  <c r="T122"/>
  <c r="T121"/>
  <c i="4" r="R126"/>
  <c r="R125"/>
  <c r="R184"/>
  <c r="R271"/>
  <c r="BK362"/>
  <c r="J362"/>
  <c r="J104"/>
  <c i="5" r="P121"/>
  <c r="P120"/>
  <c r="P119"/>
  <c i="1" r="AU98"/>
  <c i="6" r="T122"/>
  <c r="T121"/>
  <c r="T120"/>
  <c r="T133"/>
  <c i="2" r="BK278"/>
  <c r="J278"/>
  <c r="J100"/>
  <c r="BK815"/>
  <c r="J815"/>
  <c r="J107"/>
  <c i="3" r="BK123"/>
  <c r="J123"/>
  <c r="J98"/>
  <c r="BK146"/>
  <c r="J146"/>
  <c r="J100"/>
  <c r="BK151"/>
  <c r="J151"/>
  <c r="J101"/>
  <c i="2" r="BK428"/>
  <c r="J428"/>
  <c r="J102"/>
  <c i="5" r="BK128"/>
  <c r="J128"/>
  <c r="J99"/>
  <c i="2" r="BK819"/>
  <c r="J819"/>
  <c r="J109"/>
  <c i="6" r="BK139"/>
  <c r="J139"/>
  <c r="J100"/>
  <c i="2" r="BK444"/>
  <c r="J444"/>
  <c r="J104"/>
  <c i="4" r="BK359"/>
  <c r="J359"/>
  <c r="J103"/>
  <c i="5" r="BK120"/>
  <c r="J120"/>
  <c r="J97"/>
  <c i="6" r="F92"/>
  <c r="E85"/>
  <c r="F116"/>
  <c r="BE123"/>
  <c r="BE125"/>
  <c r="BE134"/>
  <c r="BE137"/>
  <c r="J89"/>
  <c r="J92"/>
  <c r="BE131"/>
  <c r="BE127"/>
  <c r="BE129"/>
  <c r="BE140"/>
  <c i="5" r="J92"/>
  <c i="4" r="BK358"/>
  <c r="J358"/>
  <c r="J102"/>
  <c i="5" r="J89"/>
  <c r="F92"/>
  <c r="BE125"/>
  <c r="BE129"/>
  <c r="E85"/>
  <c r="F91"/>
  <c r="BE122"/>
  <c i="4" r="E114"/>
  <c r="F120"/>
  <c r="F121"/>
  <c r="BE127"/>
  <c r="BE130"/>
  <c r="BE141"/>
  <c r="BE150"/>
  <c r="BE162"/>
  <c r="BE174"/>
  <c r="BE224"/>
  <c r="BE230"/>
  <c r="BE233"/>
  <c r="BE239"/>
  <c r="BE242"/>
  <c r="BE264"/>
  <c r="BE281"/>
  <c r="BE288"/>
  <c r="BE312"/>
  <c r="BE315"/>
  <c r="BE318"/>
  <c r="BE321"/>
  <c r="BE363"/>
  <c r="J118"/>
  <c r="BE165"/>
  <c r="BE168"/>
  <c r="BE194"/>
  <c r="BE206"/>
  <c r="BE212"/>
  <c r="BE245"/>
  <c r="BE256"/>
  <c r="BE324"/>
  <c r="BE331"/>
  <c r="BE335"/>
  <c r="BE337"/>
  <c r="BE340"/>
  <c r="BE349"/>
  <c r="BE355"/>
  <c r="BE365"/>
  <c r="J92"/>
  <c r="BE137"/>
  <c r="BE144"/>
  <c r="BE171"/>
  <c r="BE185"/>
  <c r="BE197"/>
  <c r="BE200"/>
  <c r="BE203"/>
  <c r="BE218"/>
  <c r="BE221"/>
  <c r="BE227"/>
  <c r="BE236"/>
  <c r="BE248"/>
  <c r="BE260"/>
  <c r="BE275"/>
  <c r="BE294"/>
  <c r="BE346"/>
  <c r="BE360"/>
  <c r="BE134"/>
  <c r="BE147"/>
  <c r="BE153"/>
  <c r="BE156"/>
  <c r="BE159"/>
  <c r="BE177"/>
  <c r="BE180"/>
  <c r="BE188"/>
  <c r="BE191"/>
  <c r="BE209"/>
  <c r="BE215"/>
  <c r="BE252"/>
  <c r="BE268"/>
  <c r="BE272"/>
  <c r="BE278"/>
  <c r="BE284"/>
  <c r="BE291"/>
  <c r="BE298"/>
  <c r="BE301"/>
  <c r="BE305"/>
  <c r="BE308"/>
  <c r="BE328"/>
  <c r="BE343"/>
  <c r="BE352"/>
  <c i="2" r="BK130"/>
  <c r="J130"/>
  <c r="J97"/>
  <c i="3" r="J92"/>
  <c r="BE147"/>
  <c r="BE152"/>
  <c r="E111"/>
  <c r="F118"/>
  <c r="BE138"/>
  <c r="F91"/>
  <c r="J115"/>
  <c r="BE128"/>
  <c r="BE124"/>
  <c r="BE133"/>
  <c r="BE142"/>
  <c i="2" r="F91"/>
  <c r="J92"/>
  <c r="J123"/>
  <c r="BE149"/>
  <c r="BE153"/>
  <c r="BE157"/>
  <c r="BE170"/>
  <c r="BE217"/>
  <c r="BE237"/>
  <c r="BE249"/>
  <c r="BE252"/>
  <c r="BE266"/>
  <c r="BE271"/>
  <c r="BE296"/>
  <c r="BE313"/>
  <c r="BE320"/>
  <c r="BE360"/>
  <c r="BE392"/>
  <c r="BE423"/>
  <c r="BE450"/>
  <c r="BE457"/>
  <c r="BE473"/>
  <c r="BE494"/>
  <c r="BE497"/>
  <c r="BE500"/>
  <c r="BE507"/>
  <c r="BE511"/>
  <c r="BE523"/>
  <c r="BE625"/>
  <c r="BE651"/>
  <c r="BE671"/>
  <c r="BE677"/>
  <c r="BE681"/>
  <c r="BE703"/>
  <c r="BE707"/>
  <c r="BE711"/>
  <c r="BE719"/>
  <c r="BE742"/>
  <c r="BE756"/>
  <c r="BE764"/>
  <c r="BE769"/>
  <c r="BE787"/>
  <c r="BE807"/>
  <c r="F92"/>
  <c r="BE135"/>
  <c r="BE145"/>
  <c r="BE178"/>
  <c r="BE184"/>
  <c r="BE198"/>
  <c r="BE231"/>
  <c r="BE274"/>
  <c r="BE279"/>
  <c r="BE285"/>
  <c r="BE291"/>
  <c r="BE329"/>
  <c r="BE334"/>
  <c r="BE344"/>
  <c r="BE355"/>
  <c r="BE376"/>
  <c r="BE397"/>
  <c r="BE402"/>
  <c r="BE445"/>
  <c r="BE461"/>
  <c r="BE465"/>
  <c r="BE469"/>
  <c r="BE489"/>
  <c r="BE503"/>
  <c r="BE515"/>
  <c r="BE519"/>
  <c r="BE527"/>
  <c r="BE554"/>
  <c r="BE568"/>
  <c r="BE574"/>
  <c r="BE578"/>
  <c r="BE583"/>
  <c r="BE597"/>
  <c r="BE607"/>
  <c r="BE631"/>
  <c r="BE637"/>
  <c r="BE642"/>
  <c r="BE691"/>
  <c r="BE699"/>
  <c r="BE724"/>
  <c r="BE736"/>
  <c r="BE760"/>
  <c r="BE792"/>
  <c r="BE798"/>
  <c r="E85"/>
  <c r="BE213"/>
  <c r="BE227"/>
  <c r="BE241"/>
  <c r="BE245"/>
  <c r="BE261"/>
  <c r="BE324"/>
  <c r="BE340"/>
  <c r="BE370"/>
  <c r="BE407"/>
  <c r="BE478"/>
  <c r="BE482"/>
  <c r="BE485"/>
  <c r="BE531"/>
  <c r="BE538"/>
  <c r="BE563"/>
  <c r="BE602"/>
  <c r="BE619"/>
  <c r="BE730"/>
  <c r="BE751"/>
  <c r="BE811"/>
  <c r="BE816"/>
  <c r="BE820"/>
  <c r="BE132"/>
  <c r="BE140"/>
  <c r="BE161"/>
  <c r="BE175"/>
  <c r="BE190"/>
  <c r="BE194"/>
  <c r="BE202"/>
  <c r="BE223"/>
  <c r="BE255"/>
  <c r="BE302"/>
  <c r="BE308"/>
  <c r="BE349"/>
  <c r="BE366"/>
  <c r="BE382"/>
  <c r="BE386"/>
  <c r="BE412"/>
  <c r="BE418"/>
  <c r="BE429"/>
  <c r="BE436"/>
  <c r="BE441"/>
  <c r="BE534"/>
  <c r="BE542"/>
  <c r="BE549"/>
  <c r="BE558"/>
  <c r="BE588"/>
  <c r="BE592"/>
  <c r="BE613"/>
  <c r="BE655"/>
  <c r="BE661"/>
  <c r="BE667"/>
  <c r="BE685"/>
  <c r="BE694"/>
  <c r="BE746"/>
  <c r="BE802"/>
  <c r="J34"/>
  <c i="1" r="AW95"/>
  <c i="3" r="F37"/>
  <c i="1" r="BD96"/>
  <c i="3" r="F34"/>
  <c i="1" r="BA96"/>
  <c i="3" r="F36"/>
  <c i="1" r="BC96"/>
  <c i="4" r="F37"/>
  <c i="1" r="BD97"/>
  <c i="4" r="F36"/>
  <c i="1" r="BC97"/>
  <c i="2" r="F37"/>
  <c i="1" r="BD95"/>
  <c i="3" r="J34"/>
  <c i="1" r="AW96"/>
  <c i="3" r="F35"/>
  <c i="1" r="BB96"/>
  <c i="4" r="F34"/>
  <c i="1" r="BA97"/>
  <c i="4" r="F35"/>
  <c i="1" r="BB97"/>
  <c i="2" r="F34"/>
  <c i="1" r="BA95"/>
  <c i="4" r="J34"/>
  <c i="1" r="AW97"/>
  <c i="5" r="F35"/>
  <c i="1" r="BB98"/>
  <c i="5" r="F34"/>
  <c i="1" r="BA98"/>
  <c i="5" r="J34"/>
  <c i="1" r="AW98"/>
  <c i="5" r="F36"/>
  <c i="1" r="BC98"/>
  <c i="5" r="F37"/>
  <c i="1" r="BD98"/>
  <c i="6" r="J34"/>
  <c i="1" r="AW99"/>
  <c i="6" r="F34"/>
  <c i="1" r="BA99"/>
  <c i="6" r="F37"/>
  <c i="1" r="BD99"/>
  <c i="2" r="F35"/>
  <c i="1" r="BB95"/>
  <c i="2" r="F36"/>
  <c i="1" r="BC95"/>
  <c i="6" r="F36"/>
  <c i="1" r="BC99"/>
  <c i="6" r="F35"/>
  <c i="1" r="BB99"/>
  <c i="4" l="1" r="T183"/>
  <c r="R183"/>
  <c i="2" r="P130"/>
  <c r="P129"/>
  <c i="1" r="AU95"/>
  <c i="4" r="T124"/>
  <c r="P124"/>
  <c i="1" r="AU97"/>
  <c i="4" r="R124"/>
  <c i="2" r="R130"/>
  <c r="R129"/>
  <c i="6" r="BK121"/>
  <c r="J121"/>
  <c r="J97"/>
  <c i="3" r="BK122"/>
  <c r="J122"/>
  <c r="J97"/>
  <c i="4" r="BK125"/>
  <c r="J125"/>
  <c r="J97"/>
  <c r="BK183"/>
  <c r="J183"/>
  <c r="J99"/>
  <c i="2" r="BK818"/>
  <c r="J818"/>
  <c r="J108"/>
  <c i="5" r="BK119"/>
  <c r="J119"/>
  <c r="J96"/>
  <c i="4" r="BK124"/>
  <c r="J124"/>
  <c r="J96"/>
  <c i="2" r="BK129"/>
  <c r="J129"/>
  <c r="J30"/>
  <c i="1" r="AG95"/>
  <c i="3" r="J33"/>
  <c i="1" r="AV96"/>
  <c r="AT96"/>
  <c i="4" r="J33"/>
  <c i="1" r="AV97"/>
  <c r="AT97"/>
  <c i="5" r="J33"/>
  <c i="1" r="AV98"/>
  <c r="AT98"/>
  <c r="BC94"/>
  <c r="AY94"/>
  <c r="BA94"/>
  <c r="AW94"/>
  <c r="AK30"/>
  <c r="BD94"/>
  <c r="W33"/>
  <c r="BB94"/>
  <c r="W31"/>
  <c i="2" r="F33"/>
  <c i="1" r="AZ95"/>
  <c i="2" r="J33"/>
  <c i="1" r="AV95"/>
  <c r="AT95"/>
  <c i="3" r="F33"/>
  <c i="1" r="AZ96"/>
  <c i="4" r="F33"/>
  <c i="1" r="AZ97"/>
  <c i="5" r="F33"/>
  <c i="1" r="AZ98"/>
  <c i="6" r="F33"/>
  <c i="1" r="AZ99"/>
  <c i="6" r="J33"/>
  <c i="1" r="AV99"/>
  <c r="AT99"/>
  <c i="3" l="1" r="BK121"/>
  <c r="J121"/>
  <c r="J96"/>
  <c i="6" r="BK120"/>
  <c r="J120"/>
  <c i="1" r="AN95"/>
  <c i="2" r="J96"/>
  <c r="J39"/>
  <c i="1" r="AU94"/>
  <c i="6" r="J30"/>
  <c i="1" r="AG99"/>
  <c r="AX94"/>
  <c i="4" r="J30"/>
  <c i="1" r="AG97"/>
  <c r="W32"/>
  <c r="W30"/>
  <c i="5" r="J30"/>
  <c i="1" r="AG98"/>
  <c r="AN98"/>
  <c r="AZ94"/>
  <c r="AV94"/>
  <c r="AK29"/>
  <c i="6" l="1" r="J39"/>
  <c r="J96"/>
  <c i="5" r="J39"/>
  <c i="4" r="J39"/>
  <c i="1" r="AN97"/>
  <c r="AN99"/>
  <c i="3" r="J30"/>
  <c i="1" r="AG96"/>
  <c r="AG94"/>
  <c r="AK26"/>
  <c r="W29"/>
  <c r="AT94"/>
  <c i="3" l="1" r="J39"/>
  <c i="1" r="AN94"/>
  <c r="AK35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<sst xmlns="http://schemas.openxmlformats.org/spreadsheetml/2006/main">
  <si>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</si>
  <si>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</si>
  <si>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</si>
  <si>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</si>
  <si>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</si>
  <si>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{07f3891f-876b-4b41-9bbf-cd0ca1284458}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</si>
  <si>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</si>
  <si>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</si>
  <si>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</si>
  <si>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</si>
  <si>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</si>
  <si>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</si>
  <si>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</si>
  <si>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</si>
  <si>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058-2-22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</si>
  <si>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</si>
  <si>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</si>
  <si>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Velká Dobrá - Okružní křižovatka Berounská</t>
  </si>
  <si>
    <t>KSO:</t>
  </si>
  <si>
    <t>822 2</t>
  </si>
  <si>
    <t>CC-CZ:</t>
  </si>
  <si>
    <t>2112</t>
  </si>
  <si>
    <t>Místo:</t>
  </si>
  <si>
    <t>Velká Dobrá</t>
  </si>
  <si>
    <t>Datum:</t>
  </si>
  <si>
    <t>30. 3. 2023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</si>
  <si>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</si>
  <si>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</si>
  <si>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</si>
  <si>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</si>
  <si>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</si>
  <si>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</si>
  <si>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</si>
  <si>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Projekce dopravní Filip,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</si>
  <si>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</si>
  <si>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</si>
  <si>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</si>
  <si>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Povinností dodavatele je překontrolovat specifikaci materiálu a případný chybějící materiál nebo výkony doplnit a ocenit. 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„Velká Dobrá - Okružní křižovatka Berounská“. Z jejích příloh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</si>
  <si>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</si>
  <si>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</si>
  <si>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</si>
  <si>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</si>
  <si>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</si>
  <si>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</si>
  <si>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</si>
  <si>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</si>
  <si>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</si>
  <si>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</si>
  <si>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</si>
  <si>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</si>
  <si>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</si>
  <si>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</si>
  <si>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</si>
  <si>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</si>
  <si>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</si>
  <si>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</si>
  <si>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</si>
  <si>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</si>
  <si>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</si>
  <si>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</si>
  <si>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</si>
  <si>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</si>
  <si>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</si>
  <si>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</si>
  <si>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</si>
  <si>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</si>
  <si>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</si>
  <si>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</si>
  <si>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</si>
  <si>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</si>
  <si>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</si>
  <si>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</si>
  <si>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</si>
  <si>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</si>
  <si>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</si>
  <si>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</si>
  <si>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</si>
  <si>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</si>
  <si>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</si>
  <si>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</si>
  <si>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</si>
  <si>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</si>
  <si>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</si>
  <si>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</si>
  <si>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</si>
  <si>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ING</t>
  </si>
  <si>
    <t>1</t>
  </si>
  <si>
    <t>{aaa7973f-f6e7-4713-af88-ea20386176ef}</t>
  </si>
  <si>
    <t>2</t>
  </si>
  <si>
    <t>SO 101s</t>
  </si>
  <si>
    <t>Sanace zemní pláně</t>
  </si>
  <si>
    <t>{9456a32d-c8ba-420f-bd1e-df043daa1d58}</t>
  </si>
  <si>
    <t>SO 401</t>
  </si>
  <si>
    <t>Veřejné osvětlení</t>
  </si>
  <si>
    <t>{3c1d370d-c447-40d1-b306-d26482e3e168}</t>
  </si>
  <si>
    <t>OST</t>
  </si>
  <si>
    <t>Pasportizace objízdných tras a komunikací dotčených stavbou vč. jejich oprav</t>
  </si>
  <si>
    <t>{49f6302a-8948-4128-b0aa-243ebb51d951}</t>
  </si>
  <si>
    <t>VRN</t>
  </si>
  <si>
    <t>Vedlejší rozpočtové náklady</t>
  </si>
  <si>
    <t>{2d7dc90a-46a6-4196-b67b-197a8f644277}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</si>
  <si>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</si>
  <si>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</si>
  <si>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</si>
  <si>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</si>
  <si>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</si>
  <si>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</si>
  <si>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</si>
  <si>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</si>
  <si>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</si>
  <si>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</si>
  <si>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</si>
  <si>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</si>
  <si>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</si>
  <si>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</si>
  <si>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</si>
  <si>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</si>
  <si>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</si>
  <si>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</si>
  <si>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</si>
  <si>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</si>
  <si>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</si>
  <si>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</si>
  <si>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</si>
  <si>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</si>
  <si>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</si>
  <si>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</si>
  <si>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</si>
  <si>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</si>
  <si>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</si>
  <si>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</si>
  <si>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</si>
  <si>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</si>
  <si>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</si>
  <si>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</si>
  <si>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</si>
  <si>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</si>
  <si>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</si>
  <si>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</si>
  <si>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</si>
  <si>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111212211</t>
  </si>
  <si>
    <t>Odstranění nevhodných dřevin do 100 m2 v do 1 m s odstraněním pařezů v rovině nebo svahu do 1:5</t>
  </si>
  <si>
    <t>m2</t>
  </si>
  <si>
    <t>CS ÚRS 2022 01</t>
  </si>
  <si>
    <t>4</t>
  </si>
  <si>
    <t>-340510993</t>
  </si>
  <si>
    <t>PP</t>
  </si>
  <si>
    <t>Odstranění nevhodných dřevin průměru kmene do 100 mm výšky do 1 m s odstraněním pařezu do 100 m2 v rovině nebo na svahu do 1:5</t>
  </si>
  <si>
    <t>VV</t>
  </si>
  <si>
    <t>122151104</t>
  </si>
  <si>
    <t>Odkopávky a prokopávky nezapažené v hornině třídy těžitelnosti I skupiny 1 a 2 objem do 500 m3 strojně</t>
  </si>
  <si>
    <t>m3</t>
  </si>
  <si>
    <t>-1771771744</t>
  </si>
  <si>
    <t>Odkopávky a prokopávky nezapažené strojně v hornině třídy těžitelnosti I skupiny 1 a 2 přes 100 do 500 m3</t>
  </si>
  <si>
    <t>svrchní vrstva</t>
  </si>
  <si>
    <t>1745*0,15</t>
  </si>
  <si>
    <t>Součet</t>
  </si>
  <si>
    <t>3</t>
  </si>
  <si>
    <t>122251101</t>
  </si>
  <si>
    <t>Odkopávky a prokopávky nezapažené v hornině třídy těžitelnosti I skupiny 3 objem do 20 m3 strojně</t>
  </si>
  <si>
    <t>-352191036</t>
  </si>
  <si>
    <t>Odkopávky a prokopávky nezapažené strojně v hornině třídy těžitelnosti I skupiny 3 do 20 m3</t>
  </si>
  <si>
    <t>"prodloužení chodníku" 6,15*0,3</t>
  </si>
  <si>
    <t>"pro nové obruby" 12,05*0,24</t>
  </si>
  <si>
    <t>122251104</t>
  </si>
  <si>
    <t>Odkopávky a prokopávky nezapažené v hornině třídy těžitelnosti I skupiny 3 objem do 500 m3 strojně</t>
  </si>
  <si>
    <t>513945951</t>
  </si>
  <si>
    <t>Odkopávky a prokopávky nezapažené strojně v hornině třídy těžitelnosti I skupiny 3 přes 100 do 500 m3</t>
  </si>
  <si>
    <t>430,5</t>
  </si>
  <si>
    <t>5</t>
  </si>
  <si>
    <t>132251101</t>
  </si>
  <si>
    <t>Hloubení rýh nezapažených š do 800 mm v hornině třídy těžitelnosti I skupiny 3 objem do 20 m3 strojně</t>
  </si>
  <si>
    <t>2127168876</t>
  </si>
  <si>
    <t>Hloubení nezapažených rýh šířky do 800 mm strojně s urovnáním dna do předepsaného profilu a spádu v hornině třídy těžitelnosti I skupiny 3 do 20 m3</t>
  </si>
  <si>
    <t>"rýha pro trativod" 0,18*77,1</t>
  </si>
  <si>
    <t>6</t>
  </si>
  <si>
    <t>162301501</t>
  </si>
  <si>
    <t>Vodorovné přemístění křovin do 5 km D kmene do 100 mm</t>
  </si>
  <si>
    <t>-1258403837</t>
  </si>
  <si>
    <t>Vodorovné přemístění smýcených křovin do průměru kmene 100 mm na vzdálenost do 5 000 m</t>
  </si>
  <si>
    <t>P</t>
  </si>
  <si>
    <t>Poznámka k položce:_x000d_
vč. likvidace</t>
  </si>
  <si>
    <t>7</t>
  </si>
  <si>
    <t>162301981</t>
  </si>
  <si>
    <t>Příplatek k vodorovnému přemístění křovin D kmene do 100 mm ZKD 1 km</t>
  </si>
  <si>
    <t>-1986978723</t>
  </si>
  <si>
    <t>Vodorovné přemístění smýcených křovin Příplatek k ceně za každých dalších i započatých 1 000 m</t>
  </si>
  <si>
    <t>Poznámka k položce:_x000d_
vzdálenost odvozu je pouze orientační, určí uchazeč</t>
  </si>
  <si>
    <t>15*5</t>
  </si>
  <si>
    <t>8</t>
  </si>
  <si>
    <t>162551108</t>
  </si>
  <si>
    <t>Vodorovné přemístění přes 2 500 do 3000 m výkopku/sypaniny z horniny třídy těžitelnosti I skupiny 1 až 3</t>
  </si>
  <si>
    <t>328094815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</si>
  <si>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</si>
  <si>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"zemina vhodná k ohumusování na skládku stavby" (1745)*0,15</t>
  </si>
  <si>
    <t>"zemina vhodná k ohumusování ze skládky stavby na místo upotřebení" (1745)*0,15</t>
  </si>
  <si>
    <t>Mezisoučet</t>
  </si>
  <si>
    <t>"zemina pro zásypy na skládku stavby" 4,737+430,5+13,878</t>
  </si>
  <si>
    <t>"zemina pro zásypy ze skládky stavby na místo upotřebení" 4,737+430,5+13,878</t>
  </si>
  <si>
    <t>9</t>
  </si>
  <si>
    <t>167151111</t>
  </si>
  <si>
    <t>Nakládání výkopku z hornin třídy těžitelnosti I skupiny 1 až 3 přes 100 m3</t>
  </si>
  <si>
    <t>-484143223</t>
  </si>
  <si>
    <t>Nakládání, skládání a překládání neulehlého výkopku nebo sypaniny strojně nakládání, množství přes 100 m3, z hornin třídy těžitelnosti I, skupiny 1 až 3</t>
  </si>
  <si>
    <t>"zemina vhodná k ohumusování na skládce stavby" (1745)*0,15</t>
  </si>
  <si>
    <t>"zemina pro zásypy na skládce stavby" 4,737+430,5+13,878</t>
  </si>
  <si>
    <t>10</t>
  </si>
  <si>
    <t>171151103</t>
  </si>
  <si>
    <t>Uložení sypaniny z hornin soudržných do násypů zhutněných strojně</t>
  </si>
  <si>
    <t>-2089659980</t>
  </si>
  <si>
    <t>Uložení sypanin do násypů strojně s rozprostřením sypaniny ve vrstvách a s hrubým urovnáním zhutněných z hornin soudržných jakékoliv třídy těžitelnosti</t>
  </si>
  <si>
    <t>"dosyp středového ostrova" 157,68</t>
  </si>
  <si>
    <t>11</t>
  </si>
  <si>
    <t>174151101</t>
  </si>
  <si>
    <t>Zásyp jam, šachet rýh nebo kolem objektů sypaninou se zhutněním</t>
  </si>
  <si>
    <t>551534091</t>
  </si>
  <si>
    <t>Zásyp sypaninou z jakékoliv horniny strojně s uložením výkopku ve vrstvách se zhutněním jam, šachet, rýh nebo kolem objektů v těchto vykopávkách</t>
  </si>
  <si>
    <t>Poznámka k položce:_x000d_
stávající zemina</t>
  </si>
  <si>
    <t>zásypy příkopů, terénu</t>
  </si>
  <si>
    <t>170,58+331,25</t>
  </si>
  <si>
    <t>12</t>
  </si>
  <si>
    <t>M</t>
  </si>
  <si>
    <t>10364100</t>
  </si>
  <si>
    <t>zemina pro terénní úpravy - tříděná</t>
  </si>
  <si>
    <t>t</t>
  </si>
  <si>
    <t>1949570820</t>
  </si>
  <si>
    <t>"potřeba" 501,83+157,68</t>
  </si>
  <si>
    <t>"stávající" - (4,737+430,5+13,878)</t>
  </si>
  <si>
    <t>210,395*1,8 'Přepočtené koeficientem množství</t>
  </si>
  <si>
    <t>13</t>
  </si>
  <si>
    <t>181151312</t>
  </si>
  <si>
    <t>Plošná úprava terénu přes 500 m2 zemina skupiny 1 až 4 nerovnosti přes 50 do 100 mm ve svahu přes 1:5 do 1:2</t>
  </si>
  <si>
    <t>495082904</t>
  </si>
  <si>
    <t>Plošná úprava terénu v zemině skupiny 1 až 4 s urovnáním povrchu bez doplnění ornice souvislé plochy přes 500 m2 při nerovnostech terénu přes 50 do 100 mm na svahu přes 1:5 do 1:2</t>
  </si>
  <si>
    <t>3270,94</t>
  </si>
  <si>
    <t>14</t>
  </si>
  <si>
    <t>181411132</t>
  </si>
  <si>
    <t>Založení parkového trávníku výsevem pl do 1000 m2 ve svahu přes 1:5 do 1:2</t>
  </si>
  <si>
    <t>26507880</t>
  </si>
  <si>
    <t>Založení trávníku na půdě předem připravené plochy do 1000 m2 výsevem včetně utažení parkového na svahu přes 1:5 do 1:2</t>
  </si>
  <si>
    <t>00572474</t>
  </si>
  <si>
    <t>osivo směs travní krajinná-svahová</t>
  </si>
  <si>
    <t>kg</t>
  </si>
  <si>
    <t>-1114039767</t>
  </si>
  <si>
    <t>3270,94*0,03</t>
  </si>
  <si>
    <t>16</t>
  </si>
  <si>
    <t>181951112</t>
  </si>
  <si>
    <t>Úprava pláně v hornině třídy těžitelnosti I skupiny 1 až 3 se zhutněním strojně</t>
  </si>
  <si>
    <t>547647796</t>
  </si>
  <si>
    <t>Úprava pláně vyrovnáním výškových rozdílů strojně v hornině třídy těžitelnosti I, skupiny 1 až 3 se zhutněním</t>
  </si>
  <si>
    <t>"SANACE (dle vyhodnocení vizuální prohlídky dle TP87)"</t>
  </si>
  <si>
    <t>"kce A" 897,78</t>
  </si>
  <si>
    <t>"kce B" 876,28</t>
  </si>
  <si>
    <t>"kce C" 216,28</t>
  </si>
  <si>
    <t>"kce D" 124,21</t>
  </si>
  <si>
    <t>"kce E" 6,15</t>
  </si>
  <si>
    <t>12,05</t>
  </si>
  <si>
    <t>17</t>
  </si>
  <si>
    <t>182351133</t>
  </si>
  <si>
    <t>Rozprostření ornice pl přes 500 m2 ve svahu nad 1:5 tl vrstvy do 200 mm strojně</t>
  </si>
  <si>
    <t>-622403424</t>
  </si>
  <si>
    <t>Rozprostření a urovnání ornice ve svahu sklonu přes 1:5 strojně při souvislé ploše přes 500 m2, tl. vrstvy do 200 mm</t>
  </si>
  <si>
    <t>18</t>
  </si>
  <si>
    <t>10364101</t>
  </si>
  <si>
    <t xml:space="preserve">zemina pro terénní úpravy -  vhodná k ohumusování</t>
  </si>
  <si>
    <t>-405023531</t>
  </si>
  <si>
    <t>"potřeba" 3270,94*0,15</t>
  </si>
  <si>
    <t>"stávající" -(1745*0,15)</t>
  </si>
  <si>
    <t>228,891*1,8 'Přepočtené koeficientem množství</t>
  </si>
  <si>
    <t>19</t>
  </si>
  <si>
    <t>183402132</t>
  </si>
  <si>
    <t>Rozrušení půdy souvislé pl přes 500 m2 hl přes 50 do 150 mm ve svahu přes 1:5 do 1:2</t>
  </si>
  <si>
    <t>302597081</t>
  </si>
  <si>
    <t>Rozrušení půdy na hloubku přes 50 do 150 mm souvislé plochy přes 500 m2 na svahu přes 1:5 do 1:2</t>
  </si>
  <si>
    <t>20</t>
  </si>
  <si>
    <t>184802211</t>
  </si>
  <si>
    <t>Chemické odplevelení před založením kultury nad 20 m2 postřikem na široko ve svahu přes 1:5 do 1:2</t>
  </si>
  <si>
    <t>-650806235</t>
  </si>
  <si>
    <t xml:space="preserve">Chemické odplevelení půdy před založením kultury, trávníku nebo zpevněných ploch  o výměře jednotlivě přes 20 m2 na svahu přes 1:5 do 1:2 postřikem na široko</t>
  </si>
  <si>
    <t>185804312</t>
  </si>
  <si>
    <t>Zalití rostlin vodou plocha přes 20 m2</t>
  </si>
  <si>
    <t>-1708101019</t>
  </si>
  <si>
    <t>Zalití rostlin vodou plochy záhonů jednotlivě přes 20 m2</t>
  </si>
  <si>
    <t>Poznámka k položce:_x000d_
3x zalití</t>
  </si>
  <si>
    <t>3270,94*0,025*3</t>
  </si>
  <si>
    <t>Zakládání</t>
  </si>
  <si>
    <t>22</t>
  </si>
  <si>
    <t>211531111</t>
  </si>
  <si>
    <t>Výplň odvodňovacích žeber nebo trativodů kamenivem hrubým drceným frakce 32 až 63 mm</t>
  </si>
  <si>
    <t>1798673145</t>
  </si>
  <si>
    <t xml:space="preserve">Výplň kamenivem do rýh odvodňovacích žeber nebo trativodů  bez zhutnění, s úpravou povrchu výplně kamenivem hrubým drceným frakce 32 až 63 mm</t>
  </si>
  <si>
    <t>"trativod" (77,1)*0,13</t>
  </si>
  <si>
    <t>23</t>
  </si>
  <si>
    <t>211971121</t>
  </si>
  <si>
    <t>Zřízení opláštění žeber nebo trativodů geotextilií v rýze nebo zářezu sklonu přes 1:2 š do 2,5 m</t>
  </si>
  <si>
    <t>-1402422010</t>
  </si>
  <si>
    <t xml:space="preserve">Zřízení opláštění výplně z geotextilie odvodňovacích žeber nebo trativodů  v rýze nebo zářezu se stěnami svislými nebo šikmými o sklonu přes 1:2 při rozvinuté šířce opláštění do 2,5 m</t>
  </si>
  <si>
    <t>"trativod" 154,2</t>
  </si>
  <si>
    <t>24</t>
  </si>
  <si>
    <t>69311081</t>
  </si>
  <si>
    <t>geotextilie netkaná separační, ochranná, filtrační, drenážní PES 300g/m2</t>
  </si>
  <si>
    <t>1467564633</t>
  </si>
  <si>
    <t>154,2</t>
  </si>
  <si>
    <t>154,2*1,1 'Přepočtené koeficientem množství</t>
  </si>
  <si>
    <t>25</t>
  </si>
  <si>
    <t>212312111</t>
  </si>
  <si>
    <t>Lože pro trativody z betonu prostého</t>
  </si>
  <si>
    <t>-1037220642</t>
  </si>
  <si>
    <t>(77,1)*0,03</t>
  </si>
  <si>
    <t>26</t>
  </si>
  <si>
    <t>212755216</t>
  </si>
  <si>
    <t>Trativody z drenážních trubek plastových flexibilních D 160 mm bez lože</t>
  </si>
  <si>
    <t>m</t>
  </si>
  <si>
    <t>-1912172703</t>
  </si>
  <si>
    <t>Trativody bez lože z drenážních trubek plastových flexibilních D 160 mm</t>
  </si>
  <si>
    <t>77,1</t>
  </si>
  <si>
    <t>27</t>
  </si>
  <si>
    <t>273322611</t>
  </si>
  <si>
    <t>Základové desky ze ŽB se zvýšenými nároky na prostředí tř. C 30/37</t>
  </si>
  <si>
    <t>-17815119</t>
  </si>
  <si>
    <t>Základy z betonu železového (bez výztuže) desky z betonu se zvýšenými nároky na prostředí tř. C 30/37</t>
  </si>
  <si>
    <t>Poznámka k položce:_x000d_
C30/37 - XF4 (XA3)-S3 (využití portlanského cementu pro CB vozovky CEM I, třída 42,5)</t>
  </si>
  <si>
    <t>"kce C"</t>
  </si>
  <si>
    <t>203,09*0,24</t>
  </si>
  <si>
    <t>28</t>
  </si>
  <si>
    <t>273362021</t>
  </si>
  <si>
    <t>Výztuž základových desek svařovanými sítěmi Kari</t>
  </si>
  <si>
    <t>-723293744</t>
  </si>
  <si>
    <t>Výztuž základů desek ze svařovaných sítí z drátů typu KARI</t>
  </si>
  <si>
    <t>"100x100x8 -7,667 kg/m2" ((12*22)+(6,96*16))*7,667/1000</t>
  </si>
  <si>
    <t>2,878*1,1 'Přepočtené koeficientem množství</t>
  </si>
  <si>
    <t>29</t>
  </si>
  <si>
    <t>274313711</t>
  </si>
  <si>
    <t>Základové pásy z betonu tř. C 20/25</t>
  </si>
  <si>
    <t>1951668493</t>
  </si>
  <si>
    <t>Základy z betonu prostého pasy betonu kamenem neprokládaného tř. C 20/25</t>
  </si>
  <si>
    <t>"základ pod sklopenou obrubu prstence, pro navrtání kotvících trnů"</t>
  </si>
  <si>
    <t>106,81*0,5*0,2</t>
  </si>
  <si>
    <t>30</t>
  </si>
  <si>
    <t>274352241</t>
  </si>
  <si>
    <t>Zřízení bednění základových pasů kruhového r přes 4 m</t>
  </si>
  <si>
    <t>1865890391</t>
  </si>
  <si>
    <t>Bednění základů pasů kruhové nebo obloukové poloměru přes 4 m zřízení</t>
  </si>
  <si>
    <t>2*106,81*0,2</t>
  </si>
  <si>
    <t>31</t>
  </si>
  <si>
    <t>274352242</t>
  </si>
  <si>
    <t>Odstranění bednění základových pasů kruhového r přes 4 m</t>
  </si>
  <si>
    <t>-618926615</t>
  </si>
  <si>
    <t>Bednění základů pasů kruhové nebo obloukové poloměru přes 4 m odstranění</t>
  </si>
  <si>
    <t>42,724</t>
  </si>
  <si>
    <t>Vodorovné konstrukce</t>
  </si>
  <si>
    <t>32</t>
  </si>
  <si>
    <t>451317777</t>
  </si>
  <si>
    <t>Podklad nebo lože pod dlažbu vodorovný nebo do sklonu 1:5 z betonu prostého tl přes 50 do 100 mm</t>
  </si>
  <si>
    <t>822533483</t>
  </si>
  <si>
    <t xml:space="preserve">Podklad nebo lože pod dlažbu (přídlažbu)  v ploše vodorovné nebo ve sklonu do 1:5, tloušťky od 50 do 100 mm z betonu prostého</t>
  </si>
  <si>
    <t>Poznámka k položce:_x000d_
beton C20/25nXF3</t>
  </si>
  <si>
    <t>"kce D, ostrůvky" 124,21</t>
  </si>
  <si>
    <t>"výtok trativodu" 1</t>
  </si>
  <si>
    <t>33</t>
  </si>
  <si>
    <t>451319779</t>
  </si>
  <si>
    <t>Příplatek za sklon nad 1:5 podkladu nebo lože z betonu</t>
  </si>
  <si>
    <t>1313778973</t>
  </si>
  <si>
    <t xml:space="preserve">Podklad nebo lože pod dlažbu (přídlažbu)  Příplatek k cenám za zřízení podkladu nebo lože pod dlažbu ve sklonu přes 1:5, pro jakoukoliv tloušťku z betonu prostého</t>
  </si>
  <si>
    <t>"výtok trativodu"</t>
  </si>
  <si>
    <t>Komunikace pozemní</t>
  </si>
  <si>
    <t>34</t>
  </si>
  <si>
    <t>564851011</t>
  </si>
  <si>
    <t>Podklad ze štěrkodrtě ŠD plochy do 100 m2 tl 150 mm</t>
  </si>
  <si>
    <t>-183563888</t>
  </si>
  <si>
    <t>Podklad ze štěrkodrti ŠD s rozprostřením a zhutněním plochy jednotlivě do 100 m2, po zhutnění tl. 150 mm</t>
  </si>
  <si>
    <t>Poznámka k položce:_x000d_
ŠDa</t>
  </si>
  <si>
    <t>35</t>
  </si>
  <si>
    <t>564851111</t>
  </si>
  <si>
    <t>Podklad ze štěrkodrtě ŠD plochy přes 100 m2 tl 150 mm</t>
  </si>
  <si>
    <t>-737221602</t>
  </si>
  <si>
    <t>Podklad ze štěrkodrti ŠD s rozprostřením a zhutněním plochy přes 100 m2, po zhutnění tl. 150 mm</t>
  </si>
  <si>
    <t>"kce A, vytažení pláně na úroveň příkopu" 897,78</t>
  </si>
  <si>
    <t>36</t>
  </si>
  <si>
    <t>564861011</t>
  </si>
  <si>
    <t>Podklad ze štěrkodrtě ŠD plochy do 100 m2 tl 200 mm</t>
  </si>
  <si>
    <t>-1194308889</t>
  </si>
  <si>
    <t>Podklad ze štěrkodrti ŠD s rozprostřením a zhutněním plochy jednotlivě do 100 m2, po zhutnění tl. 200 mm</t>
  </si>
  <si>
    <t>Poznámka k položce:_x000d_
ŠDb</t>
  </si>
  <si>
    <t>"předláždění chodníku a vjezdu vně obrub, vyrovnávka"12,05</t>
  </si>
  <si>
    <t>37</t>
  </si>
  <si>
    <t>564871111</t>
  </si>
  <si>
    <t>Podklad ze štěrkodrtě ŠD plochy přes 100 m2 tl 250 mm</t>
  </si>
  <si>
    <t>857835346</t>
  </si>
  <si>
    <t>Podklad ze štěrkodrti ŠD s rozprostřením a zhutněním plochy přes 100 m2, po zhutnění tl. 250 mm</t>
  </si>
  <si>
    <t>38</t>
  </si>
  <si>
    <t>564871114</t>
  </si>
  <si>
    <t>Podklad ze štěrkodrtě ŠD plochy přes 100 m2 tl. 280 mm</t>
  </si>
  <si>
    <t>597949642</t>
  </si>
  <si>
    <t>Podklad ze štěrkodrti ŠD s rozprostřením a zhutněním plochy přes 100 m2, po zhutnění tl. 280 mm</t>
  </si>
  <si>
    <t>"kce A" 4949,25</t>
  </si>
  <si>
    <t>"kce B" 853,56</t>
  </si>
  <si>
    <t>39</t>
  </si>
  <si>
    <t>564910411</t>
  </si>
  <si>
    <t>Podklad z asfaltového recyklátu plochy do 100 m2 tl 50 mm</t>
  </si>
  <si>
    <t>575751127</t>
  </si>
  <si>
    <t>Podklad nebo podsyp z asfaltového recyklátu s rozprostřením a zhutněním plochy jednotlivě do 100 m2, po zhutnění tl. 50 mm</t>
  </si>
  <si>
    <t>"kce E" 5,03</t>
  </si>
  <si>
    <t>40</t>
  </si>
  <si>
    <t>565166121</t>
  </si>
  <si>
    <t>Asfaltový beton vrstva podkladní ACP 22S (obalované kamenivo OKH) tl 80 mm š přes 3 m</t>
  </si>
  <si>
    <t>-385487133</t>
  </si>
  <si>
    <t xml:space="preserve">Asfaltový beton vrstva podkladní ACP 22S (obalované kamenivo hrubozrnné - OKH)  s rozprostřením a zhutněním v pruhu šířky přes 3 m, po zhutnění tl. 80 mm</t>
  </si>
  <si>
    <t>Poznámka k položce:_x000d_
50/70</t>
  </si>
  <si>
    <t>"kce A" 4413,25</t>
  </si>
  <si>
    <t>138</t>
  </si>
  <si>
    <t>565166122</t>
  </si>
  <si>
    <t>Asfaltový beton vrstva podkladní ACP 22S (obalované kamenivo OKH) tl 90 mm š přes 3 m</t>
  </si>
  <si>
    <t>-1719042754</t>
  </si>
  <si>
    <t xml:space="preserve">Asfaltový beton vrstva podkladní ACP 22S (obalované kamenivo hrubozrnné - OKH)  s rozprostřením a zhutněním v pruhu šířky přes 3 m, po zhutnění tl. 90 mm</t>
  </si>
  <si>
    <t>"kce B" 773,42</t>
  </si>
  <si>
    <t>41</t>
  </si>
  <si>
    <t>567122114</t>
  </si>
  <si>
    <t>Podklad ze směsi stmelené cementem SC C 8/10 (KSC I) tl 150 mm</t>
  </si>
  <si>
    <t>195365610</t>
  </si>
  <si>
    <t>Podklad ze směsi stmelené cementem SC bez dilatačních spár, s rozprostřením a zhutněním SC C 8/10 (KSC I), po zhutnění tl. 150 mm</t>
  </si>
  <si>
    <t>"kce A" 4652,01</t>
  </si>
  <si>
    <t>42</t>
  </si>
  <si>
    <t>567132112</t>
  </si>
  <si>
    <t>Podklad ze směsi stmelené cementem SC C 8/10 (KSC I) tl 170 mm</t>
  </si>
  <si>
    <t>-2092904364</t>
  </si>
  <si>
    <t>Podklad ze směsi stmelené cementem SC bez dilatačních spár, s rozprostřením a zhutněním SC C 8/10 (KSC I), po zhutnění tl. 170 mm</t>
  </si>
  <si>
    <t>43</t>
  </si>
  <si>
    <t>569851111</t>
  </si>
  <si>
    <t>Zpevnění krajnic štěrkodrtí tl 150 mm</t>
  </si>
  <si>
    <t>-796458404</t>
  </si>
  <si>
    <t xml:space="preserve">Zpevnění krajnic nebo komunikací pro pěší  s rozprostřením a zhutněním, po zhutnění štěrkodrtí tl. 150 mm</t>
  </si>
  <si>
    <t>"provozní zpevnění v nárožích, vně krajnice, š. 1m"</t>
  </si>
  <si>
    <t>154,71</t>
  </si>
  <si>
    <t>44</t>
  </si>
  <si>
    <t>569903311</t>
  </si>
  <si>
    <t>Zřízení zemních krajnic se zhutněním</t>
  </si>
  <si>
    <t>-2051932277</t>
  </si>
  <si>
    <t>Zřízení zemních krajnic z hornin jakékoliv třídy se zhutněním</t>
  </si>
  <si>
    <t>Poznámka k položce:_x000d_
zemina min. podmínečně vhodná dle ČSN 73 6133</t>
  </si>
  <si>
    <t>dosyp krajnice</t>
  </si>
  <si>
    <t>235,48</t>
  </si>
  <si>
    <t>45</t>
  </si>
  <si>
    <t>1084196677</t>
  </si>
  <si>
    <t>235,48*1,8 'Přepočtené koeficientem množství</t>
  </si>
  <si>
    <t>46</t>
  </si>
  <si>
    <t>569951133.R</t>
  </si>
  <si>
    <t>Zpevnění krajnic asfaltovým recyklátem tl 150 mm</t>
  </si>
  <si>
    <t>328115943</t>
  </si>
  <si>
    <t xml:space="preserve">Zpevnění krajnic nebo komunikací pro pěší  s rozprostřením a zhutněním, po zhutnění asfaltovým recyklátem tl. 150 mm</t>
  </si>
  <si>
    <t>Poznámka k položce:_x000d_
využita vyfrézovaná obrusná směs</t>
  </si>
  <si>
    <t>"stávající materiál"</t>
  </si>
  <si>
    <t>321,49</t>
  </si>
  <si>
    <t>47</t>
  </si>
  <si>
    <t>573211107</t>
  </si>
  <si>
    <t>Postřik živičný spojovací z asfaltu v množství 0,30 kg/m2</t>
  </si>
  <si>
    <t>1456278008</t>
  </si>
  <si>
    <t>Postřik spojovací PS bez posypu kamenivem z asfaltu silničního, v množství 0,30 kg/m2</t>
  </si>
  <si>
    <t>48</t>
  </si>
  <si>
    <t>573231106</t>
  </si>
  <si>
    <t>Postřik živičný spojovací ze silniční emulze v množství 0,30 kg/m2</t>
  </si>
  <si>
    <t>978532874</t>
  </si>
  <si>
    <t>Postřik spojovací PS bez posypu kamenivem ze silniční emulze, v množství 0,30 kg/m2</t>
  </si>
  <si>
    <t>Poznámka k položce:_x000d_
PS-CP</t>
  </si>
  <si>
    <t>"kce A" 4337,63+4375,42</t>
  </si>
  <si>
    <t>"kce B" 773,42+773,42</t>
  </si>
  <si>
    <t>49</t>
  </si>
  <si>
    <t>573231107</t>
  </si>
  <si>
    <t>Postřik živičný spojovací ze silniční emulze v množství 0,40 kg/m2</t>
  </si>
  <si>
    <t>-1511544619</t>
  </si>
  <si>
    <t>Postřik spojovací PS bez posypu kamenivem ze silniční emulze, v množství 0,40 kg/m2</t>
  </si>
  <si>
    <t>50</t>
  </si>
  <si>
    <t>577144111</t>
  </si>
  <si>
    <t>Asfaltový beton vrstva obrusná ACO 11 (ABS) tř. I tl 50 mm š do 3 m z nemodifikovaného asfaltu</t>
  </si>
  <si>
    <t>460180460</t>
  </si>
  <si>
    <t xml:space="preserve">Asfaltový beton vrstva obrusná ACO 11 (ABS)  s rozprostřením a se zhutněním z nemodifikovaného asfaltu v pruhu šířky do 3 m tř. I, po zhutnění tl. 50 mm</t>
  </si>
  <si>
    <t>51</t>
  </si>
  <si>
    <t>577145141.F</t>
  </si>
  <si>
    <t>Asfaltový beton vrstva obrusná ACO 16S (ABH) tl 50 mm š přes 3 m z modifikovaného asfaltu</t>
  </si>
  <si>
    <t>-2033199448</t>
  </si>
  <si>
    <t xml:space="preserve">Asfaltový beton vrstva obrusná ACO 16S (ABH)  s rozprostřením a zhutněním z modifikovaného asfaltu v pruhu šířky přes 3 m, po zhutnění tl. 50 mm</t>
  </si>
  <si>
    <t>Poznámka k položce:_x000d_
PMB 25/55-60 s rozptýlenou výztuží "FORTA"</t>
  </si>
  <si>
    <t>"kce A" 4337,63</t>
  </si>
  <si>
    <t>52</t>
  </si>
  <si>
    <t>577166141.F</t>
  </si>
  <si>
    <t>Asfaltový beton vrstva ložní ACL 22S (ABVH) tl 70 mm š přes 3 m z modifikovaného asfaltu</t>
  </si>
  <si>
    <t>-1241360428</t>
  </si>
  <si>
    <t xml:space="preserve">Asfaltový beton vrstva ložní ACL 22S (ABVH)  s rozprostřením a zhutněním z modifikovaného asfaltu v pruhu šířky přes 3 m, po zhutnění tl. 70 mm</t>
  </si>
  <si>
    <t>"kce A" 4375,42</t>
  </si>
  <si>
    <t>139</t>
  </si>
  <si>
    <t>577186141.F</t>
  </si>
  <si>
    <t>Asfaltový beton vrstva ložní ACL 22S (ABVH) tl 90 mm š přes 3 m z modifikovaného asfaltu</t>
  </si>
  <si>
    <t>-450736307</t>
  </si>
  <si>
    <t xml:space="preserve">Asfaltový beton vrstva ložní ACL 22S (ABVH)  s rozprostřením a zhutněním z modifikovaného asfaltu v pruhu šířky přes 3 m, po zhutnění tl. 90 mm</t>
  </si>
  <si>
    <t>53</t>
  </si>
  <si>
    <t>591141111.R</t>
  </si>
  <si>
    <t>Kladení zámkové dlažby na MC tl 50 mm</t>
  </si>
  <si>
    <t>-1724886156</t>
  </si>
  <si>
    <t>Kladení zámkové dlažby s provedením lože do tl. 50 mm, s vyplněním spár, s dvojím beraněním a se smetením přebytečného materiálu na krajnici, do lože z cementové malty</t>
  </si>
  <si>
    <t>Poznámka k položce:_x000d_
- kladecí lože MC25_x000d_
- stávající dlažba, reliéfní pro nevidomé</t>
  </si>
  <si>
    <t>"kce E" 1,12</t>
  </si>
  <si>
    <t>54</t>
  </si>
  <si>
    <t>591241111</t>
  </si>
  <si>
    <t>Kladení dlažby z kostek drobných z kamene na MC tl 50 mm</t>
  </si>
  <si>
    <t>-39882575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</si>
  <si>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</si>
  <si>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"kce D, ostrůvky" 123,21+1</t>
  </si>
  <si>
    <t>55</t>
  </si>
  <si>
    <t>58381007</t>
  </si>
  <si>
    <t>kostka štípaná dlažební žula drobná 10/12</t>
  </si>
  <si>
    <t>-600382830</t>
  </si>
  <si>
    <t>"potřeba" 124,21+1</t>
  </si>
  <si>
    <t>"stávající" -1</t>
  </si>
  <si>
    <t>124,21*1,02 'Přepočtené koeficientem množství</t>
  </si>
  <si>
    <t>56</t>
  </si>
  <si>
    <t>596211110</t>
  </si>
  <si>
    <t>Kladení zámkové dlažby komunikací pro pěší ručně tl 60 mm skupiny A pl do 50 m2</t>
  </si>
  <si>
    <t>-1281045594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</si>
  <si>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</si>
  <si>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Poznámka k položce:_x000d_
stávající dlažba</t>
  </si>
  <si>
    <t>"předláždění chodníku vně obrub"10,03</t>
  </si>
  <si>
    <t>57</t>
  </si>
  <si>
    <t>596212210</t>
  </si>
  <si>
    <t>Kladení zámkové dlažby pozemních komunikací ručně tl 80 mm skupiny A pl do 50 m2</t>
  </si>
  <si>
    <t>1255692958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</si>
  <si>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</si>
  <si>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"předláždění vjezdu vně obrub"2,02</t>
  </si>
  <si>
    <t>Úpravy povrchů, podlahy a osazování výplní</t>
  </si>
  <si>
    <t>58</t>
  </si>
  <si>
    <t>631319013.R</t>
  </si>
  <si>
    <t>Příplatek k mazanině tl přes 120 do 240 mm za úpravu povrchu</t>
  </si>
  <si>
    <t>858646651</t>
  </si>
  <si>
    <t xml:space="preserve">Příplatek k cenám mazanin  za úpravu povrchu mazaniny, mazanina tl. přes 120 do 240 mm</t>
  </si>
  <si>
    <t>Poznámka k položce:_x000d_
úprava dle. čl. 6.10.3, 7.10 ČSN 73 6123-1</t>
  </si>
  <si>
    <t>Trubní vedení</t>
  </si>
  <si>
    <t>59</t>
  </si>
  <si>
    <t>899331111</t>
  </si>
  <si>
    <t>Výšková úprava uličního vstupu nebo vpusti do 200 mm zvýšením poklopu</t>
  </si>
  <si>
    <t>kus</t>
  </si>
  <si>
    <t>61374718</t>
  </si>
  <si>
    <t xml:space="preserve">Výšková úprava uličního vstupu nebo vpusti do 200 mm  zvýšením poklopu</t>
  </si>
  <si>
    <t>"kruhové" 7</t>
  </si>
  <si>
    <t>"čtvercové" 1</t>
  </si>
  <si>
    <t>60</t>
  </si>
  <si>
    <t>pročištění</t>
  </si>
  <si>
    <t>Vyčištění uliční vpusti</t>
  </si>
  <si>
    <t>1750128254</t>
  </si>
  <si>
    <t>Ostatní konstrukce a práce-bourání</t>
  </si>
  <si>
    <t>61</t>
  </si>
  <si>
    <t>914111111</t>
  </si>
  <si>
    <t>Montáž svislé dopravní značky do velikosti 1 m2 objímkami na sloupek nebo konzolu</t>
  </si>
  <si>
    <t>-1679502735</t>
  </si>
  <si>
    <t xml:space="preserve">Montáž svislé dopravní značky základní  velikosti do 1 m2 objímkami na sloupky nebo konzoly</t>
  </si>
  <si>
    <t>"stávající" 2+1+1+2</t>
  </si>
  <si>
    <t>"nové" 27</t>
  </si>
  <si>
    <t>62</t>
  </si>
  <si>
    <t>40445619</t>
  </si>
  <si>
    <t>zákazové, příkazové dopravní značky B1-B34, C1-15 500mm</t>
  </si>
  <si>
    <t>661096578</t>
  </si>
  <si>
    <t>"B20a (50)" 2</t>
  </si>
  <si>
    <t>"B20a (70)" 2</t>
  </si>
  <si>
    <t>"C1" 4</t>
  </si>
  <si>
    <t>"C4a" 3</t>
  </si>
  <si>
    <t>63</t>
  </si>
  <si>
    <t>40445600</t>
  </si>
  <si>
    <t>výstražné dopravní značky A1-A30, A33 700mm</t>
  </si>
  <si>
    <t>1767312985</t>
  </si>
  <si>
    <t>"A4" 1</t>
  </si>
  <si>
    <t>64</t>
  </si>
  <si>
    <t>40445608</t>
  </si>
  <si>
    <t>značky upravující přednost P1, P4 700mm</t>
  </si>
  <si>
    <t>643253389</t>
  </si>
  <si>
    <t>"P4" 4</t>
  </si>
  <si>
    <t>65</t>
  </si>
  <si>
    <t>40445642</t>
  </si>
  <si>
    <t>informativní značky směrové Z4 250x1000mm</t>
  </si>
  <si>
    <t>-289434123</t>
  </si>
  <si>
    <t>"Z4b" 3</t>
  </si>
  <si>
    <t>66</t>
  </si>
  <si>
    <t>40445641</t>
  </si>
  <si>
    <t>informativní značky směrové Z3 500x500mm</t>
  </si>
  <si>
    <t>-12438361</t>
  </si>
  <si>
    <t>"Z3" 3</t>
  </si>
  <si>
    <t>67</t>
  </si>
  <si>
    <t>40445629</t>
  </si>
  <si>
    <t>informativní značky směrové IS1a, IS2a, IS3a, IS4a, IS19a 1100x330mm</t>
  </si>
  <si>
    <t>-737623003</t>
  </si>
  <si>
    <t>"IS1a" 1</t>
  </si>
  <si>
    <t>"IS3a" 1+1+1</t>
  </si>
  <si>
    <t>68</t>
  </si>
  <si>
    <t>40445632</t>
  </si>
  <si>
    <t>informativní značky směrové IS1d, IS2d, IS3d, IS4d, IS19d 1350x500mm</t>
  </si>
  <si>
    <t>1840499533</t>
  </si>
  <si>
    <t>"IS1d" 1</t>
  </si>
  <si>
    <t>69</t>
  </si>
  <si>
    <t>914211111</t>
  </si>
  <si>
    <t>Montáž svislé dopravní značky velkoplošné velikosti do 6 m2</t>
  </si>
  <si>
    <t>-1024689640</t>
  </si>
  <si>
    <t xml:space="preserve">Montáž svislé dopravní značky velkoplošné  velikosti do 6 m2</t>
  </si>
  <si>
    <t>70</t>
  </si>
  <si>
    <t>značka_velk</t>
  </si>
  <si>
    <t>značka dopravní svislá (IS9b) lamela FeZn (2000 x 1400 mm)</t>
  </si>
  <si>
    <t>554121804</t>
  </si>
  <si>
    <t>Podklad - retroreflexivní fólie 1 tř., symbol 2. tř.
boční lemovací lišta lamel polep fólie 2. tř.</t>
  </si>
  <si>
    <t>71</t>
  </si>
  <si>
    <t>914511112</t>
  </si>
  <si>
    <t>Montáž sloupku dopravních značek délky do 3,5 m s betonovým základem a patkou</t>
  </si>
  <si>
    <t>-1520645533</t>
  </si>
  <si>
    <t xml:space="preserve">Montáž sloupku dopravních značek  délky do 3,5 m do hliníkové patky</t>
  </si>
  <si>
    <t>"stávající" 1+1+1+1</t>
  </si>
  <si>
    <t>"nové" 1+2+2+4+3+1+1+1+1</t>
  </si>
  <si>
    <t>72</t>
  </si>
  <si>
    <t>40445225</t>
  </si>
  <si>
    <t>sloupek pro dopravní značku Zn D 60mm v 3,5m</t>
  </si>
  <si>
    <t>932801849</t>
  </si>
  <si>
    <t>73</t>
  </si>
  <si>
    <t>914511112.1</t>
  </si>
  <si>
    <t>Montáž příhradového nosníku dopravních značek délky do 3,5 m s betonovým základem a patkou</t>
  </si>
  <si>
    <t>1998277115</t>
  </si>
  <si>
    <t>1 nosník - 2 patky</t>
  </si>
  <si>
    <t>2*4</t>
  </si>
  <si>
    <t>74</t>
  </si>
  <si>
    <t>404452250.1</t>
  </si>
  <si>
    <t>příhradový nosník FeZN - délky do 350</t>
  </si>
  <si>
    <t>420901803</t>
  </si>
  <si>
    <t>výrobky a tabule orientační pro návěstí a zabezpečovací zařízení silniční značky dopravní svislé sloupky Zn 60 - 350</t>
  </si>
  <si>
    <t>75</t>
  </si>
  <si>
    <t>915111111</t>
  </si>
  <si>
    <t>Vodorovné dopravní značení dělící čáry souvislé š 125 mm základní bílá barva</t>
  </si>
  <si>
    <t>1163978498</t>
  </si>
  <si>
    <t xml:space="preserve">Vodorovné dopravní značení stříkané barvou  dělící čára šířky 125 mm souvislá bílá základní</t>
  </si>
  <si>
    <t>"V1a" 534,23</t>
  </si>
  <si>
    <t>76</t>
  </si>
  <si>
    <t>915121111</t>
  </si>
  <si>
    <t>Vodorovné dopravní značení vodící čáry souvislé š 250 mm základní bílá barva</t>
  </si>
  <si>
    <t>-1868002776</t>
  </si>
  <si>
    <t xml:space="preserve">Vodorovné dopravní značení stříkané barvou  vodící čára bílá šířky 250 mm souvislá základní</t>
  </si>
  <si>
    <t>"V4" 880,08</t>
  </si>
  <si>
    <t>77</t>
  </si>
  <si>
    <t>915121121</t>
  </si>
  <si>
    <t>Vodorovné dopravní značení vodící čáry přerušované š 250 mm základní bílá barva</t>
  </si>
  <si>
    <t>-419574667</t>
  </si>
  <si>
    <t xml:space="preserve">Vodorovné dopravní značení stříkané barvou  vodící čára bílá šířky 250 mm přerušovaná základní</t>
  </si>
  <si>
    <t>"V2b 1,5/1,5/0,25" 100,77</t>
  </si>
  <si>
    <t>78</t>
  </si>
  <si>
    <t>915131111</t>
  </si>
  <si>
    <t>Vodorovné dopravní značení přechody pro chodce, šipky, symboly základní bílá barva</t>
  </si>
  <si>
    <t>869841335</t>
  </si>
  <si>
    <t xml:space="preserve">Vodorovné dopravní značení stříkané barvou  přechody pro chodce, šipky, symboly bílé základní</t>
  </si>
  <si>
    <t>"V13" 59,52</t>
  </si>
  <si>
    <t>79</t>
  </si>
  <si>
    <t>915211112</t>
  </si>
  <si>
    <t>Vodorovné dopravní značení dělící čáry souvislé š 125 mm retroreflexní bílý plast</t>
  </si>
  <si>
    <t>1688356552</t>
  </si>
  <si>
    <t xml:space="preserve">Vodorovné dopravní značení stříkaným plastem  dělící čára šířky 125 mm souvislá bílá retroreflexní</t>
  </si>
  <si>
    <t>80</t>
  </si>
  <si>
    <t>915221112</t>
  </si>
  <si>
    <t>Vodorovné dopravní značení vodící čáry souvislé š 250 mm retroreflexní bílý plast</t>
  </si>
  <si>
    <t>-1565781924</t>
  </si>
  <si>
    <t xml:space="preserve">Vodorovné dopravní značení stříkaným plastem  vodící čára bílá šířky 250 mm souvislá retroreflexní</t>
  </si>
  <si>
    <t>81</t>
  </si>
  <si>
    <t>915221122</t>
  </si>
  <si>
    <t>Vodorovné dopravní značení vodící čáry přerušované š 250 mm retroreflexní bílý plast</t>
  </si>
  <si>
    <t>61632898</t>
  </si>
  <si>
    <t xml:space="preserve">Vodorovné dopravní značení stříkaným plastem  vodící čára bílá šířky 250 mm přerušovaná retroreflexní</t>
  </si>
  <si>
    <t>82</t>
  </si>
  <si>
    <t>915231112</t>
  </si>
  <si>
    <t>Vodorovné dopravní značení přechody pro chodce, šipky, symboly retroreflexní bílý plast</t>
  </si>
  <si>
    <t>-1884868389</t>
  </si>
  <si>
    <t xml:space="preserve">Vodorovné dopravní značení stříkaným plastem  přechody pro chodce, šipky, symboly nápisy bílé retroreflexní</t>
  </si>
  <si>
    <t>83</t>
  </si>
  <si>
    <t>915611111</t>
  </si>
  <si>
    <t>Předznačení vodorovného liniového značení</t>
  </si>
  <si>
    <t>282337084</t>
  </si>
  <si>
    <t xml:space="preserve">Předznačení pro vodorovné značení  stříkané barvou nebo prováděné z nátěrových hmot liniové dělicí čáry, vodicí proužky</t>
  </si>
  <si>
    <t>534,23+880,08+100,77</t>
  </si>
  <si>
    <t>84</t>
  </si>
  <si>
    <t>915621111</t>
  </si>
  <si>
    <t>Předznačení vodorovného plošného značení</t>
  </si>
  <si>
    <t>-1050861925</t>
  </si>
  <si>
    <t xml:space="preserve">Předznačení pro vodorovné značení  stříkané barvou nebo prováděné z nátěrových hmot plošné šipky, symboly, nápisy</t>
  </si>
  <si>
    <t>59,52</t>
  </si>
  <si>
    <t>85</t>
  </si>
  <si>
    <t>916111123</t>
  </si>
  <si>
    <t>Osazení obruby z drobných kostek s boční opěrou do lože z betonu prostého</t>
  </si>
  <si>
    <t>-960420382</t>
  </si>
  <si>
    <t xml:space="preserve">Osazení silniční obruby z dlažebních kostek v jedné řadě  s ložem tl. přes 50 do 100 mm, s vyplněním a zatřením spár cementovou maltou z drobných kostek s boční opěrou z betonu prostého, do lože z betonu prostého téže značky</t>
  </si>
  <si>
    <t xml:space="preserve">"2 řádky - stávající kostky" </t>
  </si>
  <si>
    <t>4,09*2</t>
  </si>
  <si>
    <t>"3 řádky, vnější opěra obrub"</t>
  </si>
  <si>
    <t>75*3</t>
  </si>
  <si>
    <t>86</t>
  </si>
  <si>
    <t>-2010603251</t>
  </si>
  <si>
    <t>75*3*0,1</t>
  </si>
  <si>
    <t>22,5*1,03 'Přepočtené koeficientem množství</t>
  </si>
  <si>
    <t>87</t>
  </si>
  <si>
    <t>916131213</t>
  </si>
  <si>
    <t>Osazení silničního obrubníku betonového stojatého s boční opěrou do lože z betonu prostého</t>
  </si>
  <si>
    <t>-849687917</t>
  </si>
  <si>
    <t>Osazení silničního obrubníku betonového se zřízením lože, s vyplněním a zatřením spár cementovou maltou stojatého s boční opěrou z betonu prostého, do lože z betonu prostého</t>
  </si>
  <si>
    <t>119,08+7+1+1</t>
  </si>
  <si>
    <t>88</t>
  </si>
  <si>
    <t>59217031</t>
  </si>
  <si>
    <t>obrubník betonový silniční 1000x150x250mm</t>
  </si>
  <si>
    <t>-372485200</t>
  </si>
  <si>
    <t>119,08</t>
  </si>
  <si>
    <t>119,08*1,02 'Přepočtené koeficientem množství</t>
  </si>
  <si>
    <t>89</t>
  </si>
  <si>
    <t>59217029</t>
  </si>
  <si>
    <t>obrubník betonový silniční nájezdový 1000x150x150mm</t>
  </si>
  <si>
    <t>1621312664</t>
  </si>
  <si>
    <t>7*1,02 'Přepočtené koeficientem množství</t>
  </si>
  <si>
    <t>90</t>
  </si>
  <si>
    <t>59217030</t>
  </si>
  <si>
    <t>obrubník betonový silniční přechodový 1000x150x150-250mm</t>
  </si>
  <si>
    <t>-1729510917</t>
  </si>
  <si>
    <t>"L" 1</t>
  </si>
  <si>
    <t>"P" 1</t>
  </si>
  <si>
    <t>2*1,02 'Přepočtené koeficientem množství</t>
  </si>
  <si>
    <t>91</t>
  </si>
  <si>
    <t>916133112</t>
  </si>
  <si>
    <t>Osazení silničního obrubníku betonového ke kruhovým objezdům do lože z betonu prostého s boční opěrou</t>
  </si>
  <si>
    <t>-1842860606</t>
  </si>
  <si>
    <t>Osazení silničního obrubníku ke kruhovým objezdům se zřízením lože tl. do 150 mm, s vyplněním a zatřením spár cementovou maltou betonového, do lože z betonu prostého s boční opěrou</t>
  </si>
  <si>
    <t>234,12+8,96</t>
  </si>
  <si>
    <t>92</t>
  </si>
  <si>
    <t>59217052</t>
  </si>
  <si>
    <t>obrubník betonový pro kruhový objezd vnější R0,5 200x270x300mm</t>
  </si>
  <si>
    <t>-418368167</t>
  </si>
  <si>
    <t>8,96</t>
  </si>
  <si>
    <t>8,96*1,02 'Přepočtené koeficientem množství</t>
  </si>
  <si>
    <t>93</t>
  </si>
  <si>
    <t>59217057</t>
  </si>
  <si>
    <t>obrubník betonový pro kruhový objezd přímý 200x600x300mm</t>
  </si>
  <si>
    <t>-1648395399</t>
  </si>
  <si>
    <t>234,12</t>
  </si>
  <si>
    <t>234,12*1,02 'Přepočtené koeficientem množství</t>
  </si>
  <si>
    <t>94</t>
  </si>
  <si>
    <t>916231213</t>
  </si>
  <si>
    <t>Osazení chodníkového obrubníku betonového stojatého s boční opěrou do lože z betonu prostého</t>
  </si>
  <si>
    <t>2102854465</t>
  </si>
  <si>
    <t>Osazení chodníkového obrubníku betonového se zřízením lože, s vyplněním a zatřením spár cementovou maltou stojatého s boční opěrou z betonu prostého, do lože z betonu prostého</t>
  </si>
  <si>
    <t>4,58</t>
  </si>
  <si>
    <t>95</t>
  </si>
  <si>
    <t>59217016</t>
  </si>
  <si>
    <t>obrubník betonový chodníkový 1000x80x250mm</t>
  </si>
  <si>
    <t>-37956163</t>
  </si>
  <si>
    <t>4,58*1,02 'Přepočtené koeficientem množství</t>
  </si>
  <si>
    <t>96</t>
  </si>
  <si>
    <t>916241213</t>
  </si>
  <si>
    <t>Osazení obrubníku kamenného stojatého s boční opěrou do lože z betonu prostého</t>
  </si>
  <si>
    <t>1879271027</t>
  </si>
  <si>
    <t>Osazení obrubníku kamenného se zřízením lože, s vyplněním a zatřením spár cementovou maltou stojatého s boční opěrou z betonu prostého, do lože z betonu prostého</t>
  </si>
  <si>
    <t>"stávající" 3,44</t>
  </si>
  <si>
    <t>"nové" 43,98</t>
  </si>
  <si>
    <t>97</t>
  </si>
  <si>
    <t>58380446</t>
  </si>
  <si>
    <t>obrubník kamenný žulový obloukový R 5-10m 200x250mm</t>
  </si>
  <si>
    <t>1326465281</t>
  </si>
  <si>
    <t>"R7" 43,98</t>
  </si>
  <si>
    <t>43,98*1,02 'Přepočtené koeficientem množství</t>
  </si>
  <si>
    <t>98</t>
  </si>
  <si>
    <t>919111114.R1</t>
  </si>
  <si>
    <t>Řezání smršťovacích spár š 4 mm hl přes 90 do 100 mm příčných nebo podélných v čerstvém CB krytu</t>
  </si>
  <si>
    <t>-188919731</t>
  </si>
  <si>
    <t xml:space="preserve">Řezání smršťovacích spár v čerstvém cementobetonovém krytu  příčných nebo podélných, šířky 4 mm, hloubky přes 90 do 100 mm</t>
  </si>
  <si>
    <t>Poznámka k položce:_x000d_
vč. vyčištění spáry tlakovou vodou</t>
  </si>
  <si>
    <t>vytvoření příčných (smršťovacích) spár dle VL1 MD, 24-02</t>
  </si>
  <si>
    <t>31,5</t>
  </si>
  <si>
    <t>99</t>
  </si>
  <si>
    <t>919111223.R</t>
  </si>
  <si>
    <t>Řezání spár pro vytvoření komůrky š 8 mm hl 30 mm pro těsnící zálivku v CB krytu</t>
  </si>
  <si>
    <t>-1902795002</t>
  </si>
  <si>
    <t xml:space="preserve">Řezání dilatačních spár v čerstvém cementobetonovém krytu  vytvoření komůrky pro těsnící zálivku šířky 8 mm, hloubky 30 mm</t>
  </si>
  <si>
    <t>Poznámka k položce:_x000d_
 vč. sražení hran</t>
  </si>
  <si>
    <t>100</t>
  </si>
  <si>
    <t>9191110RP</t>
  </si>
  <si>
    <t>Vytvoření dilatační spáry pro vytvoření komůrky š 20 mm hl 50 mm pro těsnící zálivku v CB krytu</t>
  </si>
  <si>
    <t>164592636</t>
  </si>
  <si>
    <t xml:space="preserve">Poznámka k položce:_x000d_
Položka obsahuje nalepení dilatační vložky z XPS tl. 20 mm (celkem2,8m2) </t>
  </si>
  <si>
    <t>vytvoření dilatační (prostorové) spáry dle VL1 MD, 24-01</t>
  </si>
  <si>
    <t>11,4</t>
  </si>
  <si>
    <t>101</t>
  </si>
  <si>
    <t>919121122.R1</t>
  </si>
  <si>
    <t>Těsnění spár zálivkou za studena pro komůrky š 8 mm hl 30 mm s těsnicím profilem</t>
  </si>
  <si>
    <t>1051397367</t>
  </si>
  <si>
    <t xml:space="preserve">Utěsnění dilatačních spár zálivkou za studena  v cementobetonovém nebo živičném krytu včetně adhezního nátěru s těsnicím profilem pod zálivkou, pro komůrky šířky 15 mm, hloubky 30 mm</t>
  </si>
  <si>
    <t xml:space="preserve">Poznámka k položce:_x000d_
profil 14x25mm, na dno spáry vložen elastomerový profil d4 mm_x000d_
</t>
  </si>
  <si>
    <t>102</t>
  </si>
  <si>
    <t>919121132.R</t>
  </si>
  <si>
    <t>Těsnění spár zálivkou za studena pro komůrky š 20 mm hl 50 mm s těsnicím profilem</t>
  </si>
  <si>
    <t>-1026321595</t>
  </si>
  <si>
    <t xml:space="preserve">Utěsnění dilatačních spár zálivkou za studena  v cementobetonovém nebo živičném krytu včetně adhezního nátěru s těsnicím profilem pod zálivkou, pro komůrky šířky 20 mm, hloubky 50 mm</t>
  </si>
  <si>
    <t>Poznámka k položce:_x000d_
- odstranění (dilatační vložky z XPS) do hloubky 50 mm, vložení těsnícího profilu d25 mm, komůrka bude vyplněna penetračním nebo adhézním nátěrem podle typu zálivky a předpisu výrobce</t>
  </si>
  <si>
    <t>103</t>
  </si>
  <si>
    <t>919732211</t>
  </si>
  <si>
    <t>Styčná spára napojení nového živičného povrchu na stávající za tepla š 15 mm hl 25 mm s prořezáním</t>
  </si>
  <si>
    <t>-678672908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</si>
  <si>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</si>
  <si>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772,5</t>
  </si>
  <si>
    <t>2,8</t>
  </si>
  <si>
    <t>104</t>
  </si>
  <si>
    <t>919735112</t>
  </si>
  <si>
    <t>Řezání stávajícího živičného krytu hl přes 50 do 100 mm</t>
  </si>
  <si>
    <t>-366104136</t>
  </si>
  <si>
    <t xml:space="preserve">Řezání stávajícího živičného krytu nebo podkladu  hloubky přes 50 do 100 mm</t>
  </si>
  <si>
    <t>"asfalt chodníku"</t>
  </si>
  <si>
    <t>"vozovka"</t>
  </si>
  <si>
    <t>"obrus" 109,5</t>
  </si>
  <si>
    <t>"ložní" 109,5</t>
  </si>
  <si>
    <t>"podkladní" 109,5</t>
  </si>
  <si>
    <t>105</t>
  </si>
  <si>
    <t>91974811.R</t>
  </si>
  <si>
    <t>Provedení protichloridového nátěru cementobetonového krytu</t>
  </si>
  <si>
    <t>-230531346</t>
  </si>
  <si>
    <t>203,09</t>
  </si>
  <si>
    <t>106</t>
  </si>
  <si>
    <t>953961115</t>
  </si>
  <si>
    <t>Kotvy chemickým tmelem M 20 hl 170 mm do betonu, ŽB nebo kamene s vyvrtáním otvoru</t>
  </si>
  <si>
    <t>-1328190650</t>
  </si>
  <si>
    <t xml:space="preserve">Kotvy chemické s vyvrtáním otvoru  do betonu, železobetonu nebo tvrdého kamene tmel, velikost M 20, hloubka 170 mm</t>
  </si>
  <si>
    <t>Poznámka k položce:_x000d_
179 ks, hloubka do 110 mm, vč. vyčištění</t>
  </si>
  <si>
    <t>"vývrty D24 do bet. základu pro uchycení"</t>
  </si>
  <si>
    <t>179</t>
  </si>
  <si>
    <t>107</t>
  </si>
  <si>
    <t>953961115.0</t>
  </si>
  <si>
    <t>Kotvy chemickým tmelem M 20 hl 170 mm do betonu, ŽB nebo kamene bez vyvrtání otvoru</t>
  </si>
  <si>
    <t>1058736498</t>
  </si>
  <si>
    <t xml:space="preserve">Kotvy chemické bez vyvrtání otvoru  do betonu, železobetonu nebo tvrdého kamene tmel, velikost M 20, hloubka 170 mm</t>
  </si>
  <si>
    <t>"uchycení obrub na trny"</t>
  </si>
  <si>
    <t>108</t>
  </si>
  <si>
    <t>953965141</t>
  </si>
  <si>
    <t>Kotevní šroub pro chemické kotvy M 20 dl 240 mm</t>
  </si>
  <si>
    <t>518442692</t>
  </si>
  <si>
    <t xml:space="preserve">Kotvy chemické s vyvrtáním otvoru  kotevní šrouby pro chemické kotvy, velikost M 20, délka 240 mm</t>
  </si>
  <si>
    <t>Poznámka k položce:_x000d_
délka 200 mm</t>
  </si>
  <si>
    <t>109</t>
  </si>
  <si>
    <t>977131117</t>
  </si>
  <si>
    <t>Vrty příklepovými vrtáky D přes 20 do 25 mm do cihelného zdiva nebo prostého betonu</t>
  </si>
  <si>
    <t>1939260902</t>
  </si>
  <si>
    <t>Vrty příklepovými vrtáky do cihelného zdiva nebo prostého betonu průměru přes 20 do 25 mm</t>
  </si>
  <si>
    <t>Poznámka k položce:_x000d_
179 ks, hloubka do 110 mm, vč. vyčištění vývrtu</t>
  </si>
  <si>
    <t>"vývrty D24 do bet. sklopených obrub pro uchycení"</t>
  </si>
  <si>
    <t>179*0,11</t>
  </si>
  <si>
    <t>110</t>
  </si>
  <si>
    <t>979024443</t>
  </si>
  <si>
    <t>Očištění vybouraných obrubníků a krajníků silničních</t>
  </si>
  <si>
    <t>-1490578846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</si>
  <si>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</si>
  <si>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3,44</t>
  </si>
  <si>
    <t>111</t>
  </si>
  <si>
    <t>979054451</t>
  </si>
  <si>
    <t>Očištění vybouraných zámkových dlaždic s původním spárováním z kameniva těženého</t>
  </si>
  <si>
    <t>-1493887913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</si>
  <si>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</si>
  <si>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1,12+12,05</t>
  </si>
  <si>
    <t>112</t>
  </si>
  <si>
    <t>979071122</t>
  </si>
  <si>
    <t>Očištění dlažebních kostek drobných s původním spárováním živičnou směsí nebo MC</t>
  </si>
  <si>
    <t>907928971</t>
  </si>
  <si>
    <t xml:space="preserve">Očištění vybouraných dlažebních kostek  od spojovacího materiálu, s uložením očištěných kostek na skládku, s odklizením odpadových hmot na hromady a s odklizením vybouraných kostek na vzdálenost do 3 m drobných, s původním vyplněním spár živicí nebo cementovou maltou</t>
  </si>
  <si>
    <t>4,09*2*0,12</t>
  </si>
  <si>
    <t>Bourání konstrukcí</t>
  </si>
  <si>
    <t>113</t>
  </si>
  <si>
    <t>113106123</t>
  </si>
  <si>
    <t>Rozebrání dlažeb ze zámkových dlaždic komunikací pro pěší ručně</t>
  </si>
  <si>
    <t>-1750792690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</si>
  <si>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</si>
  <si>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1,12+10,03</t>
  </si>
  <si>
    <t>114</t>
  </si>
  <si>
    <t>113106171</t>
  </si>
  <si>
    <t>Rozebrání dlažeb vozovek ze zámkové dlažby s ložem z kameniva ručně</t>
  </si>
  <si>
    <t>-253813245</t>
  </si>
  <si>
    <t>Rozebrání dlažeb a dílců vozovek a ploch s přemístěním hmot na skládku na vzdálenost do 3 m nebo s naložením na dopravní prostředek, s jakoukoliv výplní spár ručně ze zámkové dlažby s ložem z kameniva</t>
  </si>
  <si>
    <t>2,02</t>
  </si>
  <si>
    <t>"prstenec" 61,43</t>
  </si>
  <si>
    <t>115</t>
  </si>
  <si>
    <t>113107131</t>
  </si>
  <si>
    <t>Odstranění krytu z betonu prostého tl přes 100 do 150 mm ručně</t>
  </si>
  <si>
    <t>724770314</t>
  </si>
  <si>
    <t>Odstranění podkladů nebo krytů ručně s přemístěním hmot na skládku na vzdálenost do 3 m nebo s naložením na dopravní prostředek z betonu prostého, o tl. vrstvy přes 100 do 150 mm</t>
  </si>
  <si>
    <t>"ostrůvek - kam. kostka v bet. loži" 11,78</t>
  </si>
  <si>
    <t>116</t>
  </si>
  <si>
    <t>113107164</t>
  </si>
  <si>
    <t>Odstranění podkladu z kameniva drceného tl přes 300 do 400 mm strojně pl přes 50 do 200 m2</t>
  </si>
  <si>
    <t>1674886350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</si>
  <si>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</si>
  <si>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117</t>
  </si>
  <si>
    <t>113107171</t>
  </si>
  <si>
    <t>Odstranění podkladu z betonu prostého tl přes 100 do 150 mm strojně pl přes 50 do 200 m2</t>
  </si>
  <si>
    <t>-1094487891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</si>
  <si>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</si>
  <si>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118</t>
  </si>
  <si>
    <t>113107224</t>
  </si>
  <si>
    <t>Odstranění podkladu z kameniva drceného tl přes 300 do 400 mm strojně pl přes 200 m2</t>
  </si>
  <si>
    <t>1522431841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</si>
  <si>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</si>
  <si>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"tl. 320 mm" 627,05</t>
  </si>
  <si>
    <t>"tl. 380 mm" 868,75</t>
  </si>
  <si>
    <t>"prostor severní OK" 788,25</t>
  </si>
  <si>
    <t>119</t>
  </si>
  <si>
    <t>113107223</t>
  </si>
  <si>
    <t>Odstranění podkladu z kameniva drceného tl přes 200 do 300 mm strojně pl přes 200 m2</t>
  </si>
  <si>
    <t>1008171896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</si>
  <si>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</si>
  <si>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"prostor jižní OK + hlavní trasa" 4933,89</t>
  </si>
  <si>
    <t>120</t>
  </si>
  <si>
    <t>113154233</t>
  </si>
  <si>
    <t>Frézování živičného krytu tl 50 mm pruh š přes 1 do 2 m pl přes 500 do 1000 m2 bez překážek v trase</t>
  </si>
  <si>
    <t>1254676575</t>
  </si>
  <si>
    <t xml:space="preserve">Frézování živičného podkladu nebo krytu  s naložením na dopravní prostředek plochy přes 500 do 1 000 m2 bez překážek v trase pruhu šířky přes 1 m do 2 m, tloušťky vrstvy 50 mm</t>
  </si>
  <si>
    <t>Poznámka k položce:_x000d_
ZAS-T1_x000d_
odkup zhotovitelem</t>
  </si>
  <si>
    <t>"prostor severní OK, ACO souvrství" 788,25</t>
  </si>
  <si>
    <t>121</t>
  </si>
  <si>
    <t>113154331</t>
  </si>
  <si>
    <t>Frézování živičného krytu tl do 30 mm pruh š přes 1 do 2 m pl přes 1000 do 10000 m2 bez překážek v trase</t>
  </si>
  <si>
    <t>890307284</t>
  </si>
  <si>
    <t xml:space="preserve">Frézování živičného podkladu nebo krytu  s naložením na dopravní prostředek plochy přes 1 000 do 10 000 m2 bez překážek v trase pruhu šířky přes 1 m do 2 m, tloušťky vrstvy do 30 mm</t>
  </si>
  <si>
    <t>"prostor jižní OK + hlavní trasa, ACO souvrství" 4933,89</t>
  </si>
  <si>
    <t>122</t>
  </si>
  <si>
    <t>113154235.2</t>
  </si>
  <si>
    <t>Frézování živičného krytu tl 230 mm pruh š přes 1 do 2 m pl přes 500 do 1000 m2 bez překážek v trase</t>
  </si>
  <si>
    <t>1135911524</t>
  </si>
  <si>
    <t xml:space="preserve">Frézování živičného podkladu nebo krytu  s naložením na dopravní prostředek plochy přes 500 do 1 000 m2 bez překážek v trase pruhu šířky přes 1 m do 2 m, tloušťky vrstvy 230 mm</t>
  </si>
  <si>
    <t>"prostor severní OK, ACO souvrství bez sanace" 788,25</t>
  </si>
  <si>
    <t>868,75</t>
  </si>
  <si>
    <t>123</t>
  </si>
  <si>
    <t>113154236</t>
  </si>
  <si>
    <t>Frézování živičného krytu tl 300 mm pruh š přes 1 do 2 m pl přes 500 do 1000 m2 bez překážek v trase</t>
  </si>
  <si>
    <t>757730367</t>
  </si>
  <si>
    <t xml:space="preserve">Frézování živičného podkladu nebo krytu  s naložením na dopravní prostředek plochy přes 500 do 1 000 m2 bez překážek v trase pruhu šířky přes 1 m do 2 m, tloušťky vrstvy 300 mm</t>
  </si>
  <si>
    <t>"tl. 280 mm" 627,05</t>
  </si>
  <si>
    <t>124</t>
  </si>
  <si>
    <t>113154335</t>
  </si>
  <si>
    <t>Frézování živičného krytu tl 200 mm pruh š přes 1 do 2 m pl přes 1000 do 10000 m2 bez překážek v trase</t>
  </si>
  <si>
    <t>1532778905</t>
  </si>
  <si>
    <t xml:space="preserve">Frézování živičného podkladu nebo krytu  s naložením na dopravní prostředek plochy přes 1 000 do 10 000 m2 bez překážek v trase pruhu šířky přes 1 m do 2 m, tloušťky vrstvy 200 mm</t>
  </si>
  <si>
    <t>"prostor jižní OK + hlavní trasa, ACO souvrství bez sanace" 4933,89</t>
  </si>
  <si>
    <t>125</t>
  </si>
  <si>
    <t>113201112</t>
  </si>
  <si>
    <t>Vytrhání obrub silničních ležatých</t>
  </si>
  <si>
    <t>-1898231129</t>
  </si>
  <si>
    <t xml:space="preserve">Vytrhání obrub  s vybouráním lože, s přemístěním hmot na skládku na vzdálenost do 3 m nebo s naložením na dopravní prostředek silničních ležatých</t>
  </si>
  <si>
    <t>"kamenné" 12,9</t>
  </si>
  <si>
    <t>"sklopené" 43,98</t>
  </si>
  <si>
    <t>126</t>
  </si>
  <si>
    <t>113203111</t>
  </si>
  <si>
    <t>Vytrhání obrub z dlažebních kostek</t>
  </si>
  <si>
    <t>-567458591</t>
  </si>
  <si>
    <t xml:space="preserve">Vytrhání obrub  s vybouráním lože, s přemístěním hmot na skládku na vzdálenost do 3 m nebo s naložením na dopravní prostředek z dlažebních kostek</t>
  </si>
  <si>
    <t>"dvouřádka" 13,6*2</t>
  </si>
  <si>
    <t>127</t>
  </si>
  <si>
    <t>113202111</t>
  </si>
  <si>
    <t>Vytrhání obrub krajníků obrubníků stojatých</t>
  </si>
  <si>
    <t>1276948696</t>
  </si>
  <si>
    <t xml:space="preserve">Vytrhání obrub  s vybouráním lože, s přemístěním hmot na skládku na vzdálenost do 3 m nebo s naložením na dopravní prostředek z krajníků nebo obrubníků stojatých</t>
  </si>
  <si>
    <t>3+125,08</t>
  </si>
  <si>
    <t>128</t>
  </si>
  <si>
    <t>966006132</t>
  </si>
  <si>
    <t>Odstranění značek dopravních nebo orientačních se sloupky s betonovými patkami</t>
  </si>
  <si>
    <t>1228607781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</si>
  <si>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</si>
  <si>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"přesun" 1+1+1+1</t>
  </si>
  <si>
    <t>"odstranění" 2+2+2+1+1+1</t>
  </si>
  <si>
    <t>129</t>
  </si>
  <si>
    <t>966006211</t>
  </si>
  <si>
    <t>Odstranění svislých dopravních značek ze sloupů, sloupků nebo konzol</t>
  </si>
  <si>
    <t>-1977182695</t>
  </si>
  <si>
    <t xml:space="preserve">Odstranění (demontáž) svislých dopravních značek  s odklizením materiálu na skládku na vzdálenost do 20 m nebo s naložením na dopravní prostředek ze sloupů, sloupků nebo konzol</t>
  </si>
  <si>
    <t>"demontáž"</t>
  </si>
  <si>
    <t>"P1" 2</t>
  </si>
  <si>
    <t>"P4" 2</t>
  </si>
  <si>
    <t>"IP19" 2</t>
  </si>
  <si>
    <t>"IS3b + IS3c" 2+2</t>
  </si>
  <si>
    <t>"IS3a + IS3c" 1+1</t>
  </si>
  <si>
    <t>"IS3a + IS1a + IS3b" 2+1+1</t>
  </si>
  <si>
    <t>"přesun"</t>
  </si>
  <si>
    <t>"IZ1a +E3a" 1+1</t>
  </si>
  <si>
    <t>"IZ4a" 1</t>
  </si>
  <si>
    <t>"IZ4b" 1</t>
  </si>
  <si>
    <t>"C4a+Z4b" 1+1</t>
  </si>
  <si>
    <t>997</t>
  </si>
  <si>
    <t>Přesun sutě</t>
  </si>
  <si>
    <t>130</t>
  </si>
  <si>
    <t>997221551</t>
  </si>
  <si>
    <t>Vodorovná doprava suti ze sypkých materiálů do 1 km</t>
  </si>
  <si>
    <t>1409544061</t>
  </si>
  <si>
    <t xml:space="preserve">Vodorovná doprava suti  bez naložení, ale se složením a s hrubým urovnáním ze sypkých materiálů, na vzdálenost do 1 km</t>
  </si>
  <si>
    <t>"podklad na trvalou skládku" 35,629+1324,749+2170,912</t>
  </si>
  <si>
    <t>"frézink, na skládku zhotovitele, odkup" 90,649+340,438+947,804+432,665+2269,589</t>
  </si>
  <si>
    <t>131</t>
  </si>
  <si>
    <t>997221559</t>
  </si>
  <si>
    <t>Příplatek ZKD 1 km u vodorovné dopravy suti ze sypkých materiálů</t>
  </si>
  <si>
    <t>297118743</t>
  </si>
  <si>
    <t xml:space="preserve">Vodorovná doprava suti  bez naložení, ale se složením a s hrubým urovnáním Příplatek k ceně za každý další i započatý 1 km přes 1 km</t>
  </si>
  <si>
    <t>"podklad na trvalou skládku" (35,629+1324,749+2170,912)*9</t>
  </si>
  <si>
    <t>"frézink, na skládku zhotovitele, odkup" (90,649+340,438+947,804+432,665+2269,589)*9</t>
  </si>
  <si>
    <t>132</t>
  </si>
  <si>
    <t>997221561</t>
  </si>
  <si>
    <t>Vodorovná doprava suti z kusových materiálů do 1 km</t>
  </si>
  <si>
    <t>275974956</t>
  </si>
  <si>
    <t xml:space="preserve">Vodorovná doprava suti  bez naložení, ale se složením a s hrubým urovnáním z kusových materiálů, na vzdálenost do 1 km</t>
  </si>
  <si>
    <t>"beton na trvalou skládku" 18,718-2,02*0,155+3,829+19,965+16,495+3,128+26,256+1,066-3,44*0,125-1,982*0,222</t>
  </si>
  <si>
    <t>133</t>
  </si>
  <si>
    <t>997221569</t>
  </si>
  <si>
    <t>Příplatek ZKD 1 km u vodorovné dopravy suti z kusových materiálů</t>
  </si>
  <si>
    <t>-1987410857</t>
  </si>
  <si>
    <t>"beton na trvalou skládku" (18,718-2,02*0,155+3,829+19,965+16,495+3,128+26,256+1,066-3,44*0,125-1,982*0,222)*9</t>
  </si>
  <si>
    <t>134</t>
  </si>
  <si>
    <t>997221861</t>
  </si>
  <si>
    <t>Poplatek za uložení stavebního odpadu na recyklační skládce (skládkovné) z prostého betonu pod kódem 17 01 01</t>
  </si>
  <si>
    <t>1591878658</t>
  </si>
  <si>
    <t>Poplatek za uložení stavebního odpadu na recyklační skládce (skládkovné) z prostého betonu zatříděného do Katalogu odpadů pod kódem 17 01 01</t>
  </si>
  <si>
    <t>18,718-2,02*0,155+3,829+19,965+16,495+3,128+26,256+1,066-3,44*0,125-1,982*0,222</t>
  </si>
  <si>
    <t>135</t>
  </si>
  <si>
    <t>997221873</t>
  </si>
  <si>
    <t>Poplatek za uložení stavebního odpadu na recyklační skládce (skládkovné) zeminy a kamení zatříděného do Katalogu odpadů pod kódem 17 05 04</t>
  </si>
  <si>
    <t>312046646</t>
  </si>
  <si>
    <t>35,629+1324,749+2170,912</t>
  </si>
  <si>
    <t>998</t>
  </si>
  <si>
    <t>Přesun hmot</t>
  </si>
  <si>
    <t>136</t>
  </si>
  <si>
    <t>998225111</t>
  </si>
  <si>
    <t>Přesun hmot pro pozemní komunikace s krytem z kamene, monolitickým betonovým nebo živičným</t>
  </si>
  <si>
    <t>-746048075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</si>
  <si>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</si>
  <si>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</si>
  <si>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</si>
  <si>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783</t>
  </si>
  <si>
    <t>Dokončovací práce - nátěry</t>
  </si>
  <si>
    <t>137</t>
  </si>
  <si>
    <t>783901551</t>
  </si>
  <si>
    <t>Omytí tlakovou vodou betonových podlah před provedením nátěru</t>
  </si>
  <si>
    <t>1556486855</t>
  </si>
  <si>
    <t>Příprava podkladu betonových podlah před provedením nátěru omytím tlakovou vodou</t>
  </si>
  <si>
    <t>SO 101s - Sanace zemní pláně</t>
  </si>
  <si>
    <t xml:space="preserve">    9 - Ostatní konstrukce a práce, bourání</t>
  </si>
  <si>
    <t>122251106</t>
  </si>
  <si>
    <t>Odkopávky a prokopávky nezapažené v hornině třídy těžitelnosti I skupiny 3 objem do 5000 m3 strojně</t>
  </si>
  <si>
    <t>1188018361</t>
  </si>
  <si>
    <t>Odkopávky a prokopávky nezapažené strojně v hornině třídy těžitelnosti I skupiny 3 přes 1 000 do 5 000 m3</t>
  </si>
  <si>
    <t>6041,81*0,45</t>
  </si>
  <si>
    <t>162751117</t>
  </si>
  <si>
    <t>Vodorovné přemístění přes 9 000 do 10000 m výkopku/sypaniny z horniny třídy těžitelnosti I skupiny 1 až 3</t>
  </si>
  <si>
    <t>-1764220375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</si>
  <si>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</si>
  <si>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2718,815</t>
  </si>
  <si>
    <t>171201231</t>
  </si>
  <si>
    <t>Poplatek za uložení zeminy a kamení na recyklační skládce (skládkovné) kód odpadu 17 05 04</t>
  </si>
  <si>
    <t>20206315</t>
  </si>
  <si>
    <t>2718,815*1,8 'Přepočtené koeficientem množství</t>
  </si>
  <si>
    <t>564961315</t>
  </si>
  <si>
    <t>Podklad z betonového recyklátu plochy přes 100 m2 tl 200 mm</t>
  </si>
  <si>
    <t>-1664586873</t>
  </si>
  <si>
    <t>Podklad nebo podsyp z betonového recyklátu s rozprostřením a zhutněním plochy přes 100 m2, po zhutnění tl. 200 mm</t>
  </si>
  <si>
    <t>"2 vrstvy - tl. celkem 450 mm" 6041,81</t>
  </si>
  <si>
    <t>564971315</t>
  </si>
  <si>
    <t>Podklad z betonového recyklátu plochy přes 100 m2 tl 250 mm</t>
  </si>
  <si>
    <t>-1510901692</t>
  </si>
  <si>
    <t>Podklad nebo podsyp z betonového recyklátu s rozprostřením a zhutněním plochy přes 100 m2, po zhutnění tl. 250 mm</t>
  </si>
  <si>
    <t>Ostatní konstrukce a práce, bourání</t>
  </si>
  <si>
    <t>919726122</t>
  </si>
  <si>
    <t>Geotextilie pro ochranu, separaci a filtraci netkaná měrná hm přes 200 do 300 g/m2</t>
  </si>
  <si>
    <t>-716274695</t>
  </si>
  <si>
    <t>Geotextilie netkaná pro ochranu, separaci nebo filtraci měrná hmotnost přes 200 do 300 g/m2</t>
  </si>
  <si>
    <t>6041,81</t>
  </si>
  <si>
    <t>2074933257</t>
  </si>
  <si>
    <t>SO 401 - Veřejné osvětlení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</si>
  <si>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</si>
  <si>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</si>
  <si>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</si>
  <si>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</si>
  <si>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</si>
  <si>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</si>
  <si>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</si>
  <si>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741</t>
  </si>
  <si>
    <t>Elektroinstalace - silnoproud</t>
  </si>
  <si>
    <t>741122133</t>
  </si>
  <si>
    <t>Montáž kabel Cu plný kulatý žíla 4x10 mm2 zatažený v trubkách (např. CYKY)</t>
  </si>
  <si>
    <t>165217129</t>
  </si>
  <si>
    <t>Montáž kabelů měděných bez ukončení uložených v trubkách zatažených plných kulatých nebo bezhalogenových (např. CYKY) počtu a průřezu žil 4x10 mm2</t>
  </si>
  <si>
    <t>620</t>
  </si>
  <si>
    <t>34111076</t>
  </si>
  <si>
    <t>kabel instalační jádro Cu plné izolace PVC plášť PVC 450/750V (CYKY) 4x10mm2</t>
  </si>
  <si>
    <t>-2006052306</t>
  </si>
  <si>
    <t>620*1,05 'Přepočtené koeficientem množství</t>
  </si>
  <si>
    <t>741122142</t>
  </si>
  <si>
    <t>Montáž kabel Cu plný kulatý žíla 5x1,5 až 2,5 mm2 zatažený v trubkách (např. CYKY)</t>
  </si>
  <si>
    <t>-1497700903</t>
  </si>
  <si>
    <t>Montáž kabelů měděných bez ukončení uložených v trubkách zatažených plných kulatých nebo bezhalogenových (např. CYKY) počtu a průřezu žil 5x1,5 až 2,5 mm2</t>
  </si>
  <si>
    <t>190</t>
  </si>
  <si>
    <t>34111090</t>
  </si>
  <si>
    <t>kabel instalační jádro Cu plné izolace PVC plášť PVC 450/750V (CYKY) 5x1,5mm2</t>
  </si>
  <si>
    <t>-2121460697</t>
  </si>
  <si>
    <t>190*1,05 'Přepočtené koeficientem množství</t>
  </si>
  <si>
    <t>741128002</t>
  </si>
  <si>
    <t>Ostatní práce při montáži vodičů a kabelů - označení dalším štítkem</t>
  </si>
  <si>
    <t>114892457</t>
  </si>
  <si>
    <t>Ostatní práce při montáži vodičů a kabelů úpravy vodičů a kabelů označování dalším štítkem</t>
  </si>
  <si>
    <t>R012</t>
  </si>
  <si>
    <t>označovací štítek kabelu</t>
  </si>
  <si>
    <t>1978282826</t>
  </si>
  <si>
    <t>741128002.S</t>
  </si>
  <si>
    <t>Ostatní práce při montáži vodičů a kabelů - označení stožáru štítkem</t>
  </si>
  <si>
    <t>-10351602</t>
  </si>
  <si>
    <t>R011</t>
  </si>
  <si>
    <t>označovací štítek stožáru VO</t>
  </si>
  <si>
    <t>1648096287</t>
  </si>
  <si>
    <t>741128022</t>
  </si>
  <si>
    <t>Příplatek k montáži kabelů za zatažení vodiče a kabelu do 2,00 kg</t>
  </si>
  <si>
    <t>1633139897</t>
  </si>
  <si>
    <t>Ostatní práce při montáži vodičů a kabelů Příplatek k cenám montáže vodičů a kabelů za zatahování vodičů a kabelů do tvárnicových tras s komorami nebo do kolektorů, hmotnosti do 2 kg</t>
  </si>
  <si>
    <t>741132128</t>
  </si>
  <si>
    <t>Ukončení kabelů 4x1,5 až 4 mm2 smršťovací záklopkou nebo páskem bez letování</t>
  </si>
  <si>
    <t>1459979212</t>
  </si>
  <si>
    <t>Ukončení kabelů smršťovací záklopkou nebo páskou se zapojením bez letování, počtu a průřezu žil 4x1,5 až 4 mm2</t>
  </si>
  <si>
    <t>741132132</t>
  </si>
  <si>
    <t>Ukončení kabelů 4x10 mm2 smršťovací záklopkou nebo páskem bez letování</t>
  </si>
  <si>
    <t>-2030504855</t>
  </si>
  <si>
    <t>Ukončení kabelů smršťovací záklopkou nebo páskou se zapojením bez letování, počtu a průřezu žil 4x10 mm2</t>
  </si>
  <si>
    <t>34343127</t>
  </si>
  <si>
    <t>trubka smršťovací tenkostěnná bez lepidla RC 25,4/12,7</t>
  </si>
  <si>
    <t>-537604585</t>
  </si>
  <si>
    <t>35436314</t>
  </si>
  <si>
    <t>hlava rozdělovací smršťovaná přímá do 1kV SKE 4f/1+2 kabel 12-32mm/průřez 1,5-35mm</t>
  </si>
  <si>
    <t>143250669</t>
  </si>
  <si>
    <t>Pol1</t>
  </si>
  <si>
    <t>Napojení vývodu CYKY 4x10 z navrhovaného stožáru VO.N8, včetně materiálu</t>
  </si>
  <si>
    <t>1965691756</t>
  </si>
  <si>
    <t>Pol2.1</t>
  </si>
  <si>
    <t>Montáž jističe 3x 13A/B do stáv. rozvaděče RVO, včetně demontáže stávajících a zapojení</t>
  </si>
  <si>
    <t>790806391</t>
  </si>
  <si>
    <t>jistič</t>
  </si>
  <si>
    <t>jistič PL6-B13/1 13A</t>
  </si>
  <si>
    <t>-1502536653</t>
  </si>
  <si>
    <t>rozvaděč SP100 na stožár</t>
  </si>
  <si>
    <t>Pol4</t>
  </si>
  <si>
    <t>Montáž jističe 3x stykače do stáv. rozvaděče RVO, včetně demontáže stávajících a zapojení</t>
  </si>
  <si>
    <t>ks</t>
  </si>
  <si>
    <t>1609517754</t>
  </si>
  <si>
    <t>stykač</t>
  </si>
  <si>
    <t>Hybridní elektronický stykač iCT+ 20A 1P+N 230V</t>
  </si>
  <si>
    <t>285674079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</si>
  <si>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</si>
  <si>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</si>
  <si>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</si>
  <si>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</si>
  <si>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</si>
  <si>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2013060870</t>
  </si>
  <si>
    <t xml:space="preserve">Ukončení vodičů izolovaných s označením a zapojením  v rozváděči nebo na přístroji průřezu žíly do 2,5 mm2</t>
  </si>
  <si>
    <t>152</t>
  </si>
  <si>
    <t>210100003</t>
  </si>
  <si>
    <t>Ukončení vodičů v rozváděči nebo na přístroji včetně zapojení průřezu žíly do 16 mm2</t>
  </si>
  <si>
    <t>2104308163</t>
  </si>
  <si>
    <t xml:space="preserve">Ukončení vodičů izolovaných s označením a zapojením  v rozváděči nebo na přístroji průřezu žíly do 16 mm2</t>
  </si>
  <si>
    <t>210204011</t>
  </si>
  <si>
    <t>Montáž stožárů osvětlení ocelových samostatně stojících délky do 12 m</t>
  </si>
  <si>
    <t>465490349</t>
  </si>
  <si>
    <t>Montáž stožárů osvětlení ocelových samostatně stojících, délky do 12 m</t>
  </si>
  <si>
    <t>R1003.1</t>
  </si>
  <si>
    <t xml:space="preserve">stožár VO typ UZNA-8, ocelový pozinkovaný, bezpaticový,délka  8m nad zemí, s otvory pro 3 kabely a elektrovýzbroj, zemnící svorka</t>
  </si>
  <si>
    <t>-910348347</t>
  </si>
  <si>
    <t>210204103</t>
  </si>
  <si>
    <t>Montáž výložníků osvětlení jednoramenných sloupových hmotnosti do 35 kg</t>
  </si>
  <si>
    <t>2024845983</t>
  </si>
  <si>
    <t xml:space="preserve">Montáž výložníků osvětlení  jednoramenných sloupových, hmotnosti do 35 kg</t>
  </si>
  <si>
    <t>výložník_1</t>
  </si>
  <si>
    <t>Výložník pozink UZD1-1000 na stožár UZNA 8</t>
  </si>
  <si>
    <t>1322260911</t>
  </si>
  <si>
    <t>výložník_2</t>
  </si>
  <si>
    <t>Výložník pozink UZD1-2000 na stožár UZNA 8</t>
  </si>
  <si>
    <t>857614316</t>
  </si>
  <si>
    <t>výložník_3</t>
  </si>
  <si>
    <t>Výložník pozink 2,0 m</t>
  </si>
  <si>
    <t>-738901190</t>
  </si>
  <si>
    <t xml:space="preserve">Výložník pozink 2,0 m (na stožár u místa pro přecházení, délka bude upřesněna po zaměření stávajícíh výložníků na místě, výměna podle potřeby a výpočtu)
</t>
  </si>
  <si>
    <t>210204206</t>
  </si>
  <si>
    <t>Montáž elektrovýzbroje stožárů osvětlení 8 okruhů</t>
  </si>
  <si>
    <t>-1252016127</t>
  </si>
  <si>
    <t xml:space="preserve">Montáž elektrovýzbroje stožárů osvětlení  8 okruhů</t>
  </si>
  <si>
    <t>R006</t>
  </si>
  <si>
    <t>výzbroj stožárová pro 3 kabely, 1,5-35 nebo SV, SS</t>
  </si>
  <si>
    <t>-1907570489</t>
  </si>
  <si>
    <t>R008</t>
  </si>
  <si>
    <t>stožárová svorkovnice RS 1,5-35, 1x pojistka 10A, dle podmínek provozovatele</t>
  </si>
  <si>
    <t>-1667509000</t>
  </si>
  <si>
    <t>210220020</t>
  </si>
  <si>
    <t>Montáž uzemňovacího vedení vodičů FeZn pomocí svorek v zemi páskou do 120 mm2 ve městské zástavbě</t>
  </si>
  <si>
    <t>-378113514</t>
  </si>
  <si>
    <t xml:space="preserve">Montáž uzemňovacího vedení s upevněním, propojením a připojením pomocí svorek  v zemi s izolací spojů vodičů FeZn páskou průřezu do 120 mm2 v městské zástavbě</t>
  </si>
  <si>
    <t>556,5</t>
  </si>
  <si>
    <t>35442062</t>
  </si>
  <si>
    <t>pás zemnící 30x4mm FeZn</t>
  </si>
  <si>
    <t>1769126205</t>
  </si>
  <si>
    <t>612,15</t>
  </si>
  <si>
    <t>210220022</t>
  </si>
  <si>
    <t>Montáž uzemňovacího vedení vodičů FeZn pomocí svorek v zemi drátem průměru do 10 mm ve městské zástavbě</t>
  </si>
  <si>
    <t>-1438216406</t>
  </si>
  <si>
    <t xml:space="preserve">Montáž uzemňovacího vedení s upevněním, propojením a připojením pomocí svorek  v zemi s izolací spojů vodičů FeZn drátem nebo lanem průměru do 10 mm v městské zástavbě</t>
  </si>
  <si>
    <t>35441073</t>
  </si>
  <si>
    <t>drát D 10mm FeZn</t>
  </si>
  <si>
    <t>-1646623762</t>
  </si>
  <si>
    <t>37,4</t>
  </si>
  <si>
    <t>210220301</t>
  </si>
  <si>
    <t>Montáž svorek hromosvodných se 2 šrouby</t>
  </si>
  <si>
    <t>1264557194</t>
  </si>
  <si>
    <t xml:space="preserve">Montáž hromosvodného vedení  svorek se 2 šrouby</t>
  </si>
  <si>
    <t>35441885</t>
  </si>
  <si>
    <t>svorka spojovací pro lano D 8-10mm</t>
  </si>
  <si>
    <t>-776386508</t>
  </si>
  <si>
    <t>210220302</t>
  </si>
  <si>
    <t>Montáž svorek hromosvodných se 3 a více šrouby</t>
  </si>
  <si>
    <t>-1790573184</t>
  </si>
  <si>
    <t xml:space="preserve">Montáž hromosvodného vedení  svorek se 3 a více šrouby</t>
  </si>
  <si>
    <t>35441996</t>
  </si>
  <si>
    <t>svorka odbočovací a spojovací pro spojování kruhových a páskových vodičů, FeZn</t>
  </si>
  <si>
    <t>-1363671578</t>
  </si>
  <si>
    <t>741372151.D</t>
  </si>
  <si>
    <t>Demontáž svítidlo stávající</t>
  </si>
  <si>
    <t>4497631</t>
  </si>
  <si>
    <t>741373002.1</t>
  </si>
  <si>
    <t>Montáž svítidlo LED na výložník/stožár</t>
  </si>
  <si>
    <t>-1784539479</t>
  </si>
  <si>
    <t>Montáž svítidel LED se zapojením vodičů průmyslových nebo venkovních na výložník/stožár</t>
  </si>
  <si>
    <t>Svítidlo_01</t>
  </si>
  <si>
    <t>Svítidlo LED -20 LED/56,5W/4000K/IK10, dle výpočtu a specifikace v TZ</t>
  </si>
  <si>
    <t>-512606589</t>
  </si>
  <si>
    <t>Svítidlo_02</t>
  </si>
  <si>
    <t>Svítidlo LED -30 LED/58W/4000K/IK10, dle výpočtu a specifikace v TZ</t>
  </si>
  <si>
    <t>-478169634</t>
  </si>
  <si>
    <t>Svítidlo_03</t>
  </si>
  <si>
    <t>Svítidlo LED -40 LED/81,5W/4000K/IK10, dle výpočtu a specifikace v TZ</t>
  </si>
  <si>
    <t>-319324171</t>
  </si>
  <si>
    <t>Svítidlo_04</t>
  </si>
  <si>
    <t>Svítidlo LED -20 LED/50,5W/4000K/IK10, dle výpočtu a specifikace v TZ</t>
  </si>
  <si>
    <t>-1706659114</t>
  </si>
  <si>
    <t>Svítidlo_05</t>
  </si>
  <si>
    <t>Svítidlo LED -20 LED/27,5W/5700K/IK10, dle výpočtu a specifikace v TZ</t>
  </si>
  <si>
    <t>649892905</t>
  </si>
  <si>
    <t>Pol13.1</t>
  </si>
  <si>
    <t>Použití jeřábu, plošiny, mechanismy</t>
  </si>
  <si>
    <t>hod</t>
  </si>
  <si>
    <t>-1716011901</t>
  </si>
  <si>
    <t>46-M</t>
  </si>
  <si>
    <t>Zemní práce při extr.mont.pracích</t>
  </si>
  <si>
    <t>460080014</t>
  </si>
  <si>
    <t>Základové konstrukce při elektromontážích z monolitického betonu tř. C 16/20</t>
  </si>
  <si>
    <t>-1743880750</t>
  </si>
  <si>
    <t>Základové konstrukce základ bez bednění do rostlé zeminy z monolitického betonu tř. C 16/20</t>
  </si>
  <si>
    <t>11,968</t>
  </si>
  <si>
    <t>460131113</t>
  </si>
  <si>
    <t>Hloubení nezapažených jam při elektromontážích ručně v hornině tř I skupiny 3</t>
  </si>
  <si>
    <t>-911026649</t>
  </si>
  <si>
    <t>Hloubení nezapažených jam ručně včetně urovnání dna s přemístěním výkopku do vzdálenosti 3 m od okraje jámy nebo s naložením na dopravní prostředek v hornině třídy těžitelnosti I skupiny 3</t>
  </si>
  <si>
    <t>460150163</t>
  </si>
  <si>
    <t>Hloubení kabelových rýh ručně š 35 cm hl 80 cm v hornině tř I skupiny 3</t>
  </si>
  <si>
    <t>-874874119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</si>
  <si>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</si>
  <si>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494</t>
  </si>
  <si>
    <t>460161312</t>
  </si>
  <si>
    <t>Hloubení kabelových rýh ručně š 50 cm hl 120 cm v hornině tř I skupiny 3</t>
  </si>
  <si>
    <t>1238302401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</si>
  <si>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</si>
  <si>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34,8</t>
  </si>
  <si>
    <t>460361121</t>
  </si>
  <si>
    <t>Poplatek za uložení zeminy na recyklační skládce (skládkovné) kód odpadu 17 05 04</t>
  </si>
  <si>
    <t>-1135905155</t>
  </si>
  <si>
    <t>Poplatek (skládkovné) za uložení zeminy na recyklační skládce zatříděné do Katalogu odpadů pod kódem 17 05 04</t>
  </si>
  <si>
    <t>30,45</t>
  </si>
  <si>
    <t>30,45*1,8 'Přepočtené koeficientem množství</t>
  </si>
  <si>
    <t>460490011</t>
  </si>
  <si>
    <t>Výstražná fólie pro krytí kabelů šířky 20 cm</t>
  </si>
  <si>
    <t>-559124280</t>
  </si>
  <si>
    <t>Výstražná fólie z PVC pro krytí kabelů včetně vyrovnání povrchu rýhy, rozvinutí a uložení fólie šířky do 20 cm</t>
  </si>
  <si>
    <t>584,325</t>
  </si>
  <si>
    <t>460520173</t>
  </si>
  <si>
    <t>Montáž trubek ochranných plastových uložených volně do rýhy ohebných přes 50 do 90 mm</t>
  </si>
  <si>
    <t>1403398291</t>
  </si>
  <si>
    <t>Montáž trubek ochranných uložených volně do rýhy plastových ohebných, vnitřního průměru přes 50 do 90 mm</t>
  </si>
  <si>
    <t>495,2</t>
  </si>
  <si>
    <t>34571353</t>
  </si>
  <si>
    <t>trubka elektroinstalační ohebná dvouplášťová korugovaná (chránička) D 61/75mm, HDPE+LDPE</t>
  </si>
  <si>
    <t>941758906</t>
  </si>
  <si>
    <t>495,2*1,02 'Přepočtené koeficientem množství</t>
  </si>
  <si>
    <t>460520175</t>
  </si>
  <si>
    <t>Montáž trubek ochranných plastových uložených volně do rýhy ohebných přes 110 do 133 mm</t>
  </si>
  <si>
    <t>-1204456444</t>
  </si>
  <si>
    <t>Montáž trubek ochranných uložených volně do rýhy plastových ohebných, vnitřního průměru přes 110 do 133 mm</t>
  </si>
  <si>
    <t>34571357.1</t>
  </si>
  <si>
    <t>trubka elektroinstalační ohebná dvouplášťová korugovaná (chránička) D 108/125mm, HDPE+LDPE</t>
  </si>
  <si>
    <t>982831396</t>
  </si>
  <si>
    <t>35*1,02 'Přepočtené koeficientem množství</t>
  </si>
  <si>
    <t>460551111</t>
  </si>
  <si>
    <t>Rozprostření a urovnání ornice při elektromotážích ručně tl vrstvy do 20 cm</t>
  </si>
  <si>
    <t>-1070602148</t>
  </si>
  <si>
    <t>Rozprostření a urovnání ornice ručně včetně přemístění hromad nebo dočasných skládek na místo spotřeby ze vzdálenosti do 3 m při souvislé ploše, tl. vrstvy do 20 cm</t>
  </si>
  <si>
    <t>216</t>
  </si>
  <si>
    <t>256</t>
  </si>
  <si>
    <t>-1554041678</t>
  </si>
  <si>
    <t>216*0,2</t>
  </si>
  <si>
    <t>43,2*1,8 'Přepočtené koeficientem množství</t>
  </si>
  <si>
    <t>460560163</t>
  </si>
  <si>
    <t>Zásyp kabelových rýh ručně se zhutněním š 35 cm hl 80 cm z horniny tř I skupiny 3</t>
  </si>
  <si>
    <t>-668480091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</si>
  <si>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</si>
  <si>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460560303</t>
  </si>
  <si>
    <t>Zásyp kabelových rýh ručně se zhutněním š 50 cm hl 120 cm z horniny tř I skupiny 3</t>
  </si>
  <si>
    <t>-1393972208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</si>
  <si>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</si>
  <si>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460581121</t>
  </si>
  <si>
    <t>Zatravnění včetně zalití vodou na rovině</t>
  </si>
  <si>
    <t>-644823313</t>
  </si>
  <si>
    <t>Úprava terénu zatravnění, včetně dodání osiva a zalití vodou na rovině</t>
  </si>
  <si>
    <t>460600023</t>
  </si>
  <si>
    <t>Vodorovné přemístění horniny jakékoliv třídy dopravními prostředky při elektromontážích přes 500 do 1000 m</t>
  </si>
  <si>
    <t>966427723</t>
  </si>
  <si>
    <t>Vodorovné přemístění (odvoz) horniny dopravními prostředky včetně složení, bez naložení a rozprostření jakékoliv třídy, na vzdálenost přes 500 do 1000 m</t>
  </si>
  <si>
    <t>460600031</t>
  </si>
  <si>
    <t>Příplatek k vodorovnému přemístění horniny dopravními prostředky při elektromontážích za každých dalších i započatých 1000 m</t>
  </si>
  <si>
    <t>167325696</t>
  </si>
  <si>
    <t>Vodorovné přemístění (odvoz) horniny dopravními prostředky včetně složení, bez naložení a rozprostření jakékoliv třídy, na vzdálenost Příplatek k ceně -1113 za každých dalších i započatých 1000 m</t>
  </si>
  <si>
    <t>Poznámka k položce:_x000d_
vzdálenost odvozu je orientační, určí uchazeč dle svých kapacit</t>
  </si>
  <si>
    <t>30,45*9</t>
  </si>
  <si>
    <t>460661412</t>
  </si>
  <si>
    <t>Kabelové lože z písku pro kabely nn kryté plastovou deskou š lože přes 25 do 50 cm</t>
  </si>
  <si>
    <t>1322918719</t>
  </si>
  <si>
    <t>Kabelové lože z písku včetně podsypu, zhutnění a urovnání povrchu pro kabely nn zakryté plastovými deskami (materiál ve specifikaci), šířky přes 25 do 50 cm</t>
  </si>
  <si>
    <t>530</t>
  </si>
  <si>
    <t>34575112</t>
  </si>
  <si>
    <t>deska kabelová krycí PE červená, 250x2mm</t>
  </si>
  <si>
    <t>1281407410</t>
  </si>
  <si>
    <t>530*1,02 'Přepočtené koeficientem množství</t>
  </si>
  <si>
    <t>469981111</t>
  </si>
  <si>
    <t>Přesun hmot pro pomocné stavební práce při elektromotážích</t>
  </si>
  <si>
    <t>1710085734</t>
  </si>
  <si>
    <t>Přesun hmot pro pomocné stavební práce při elektromontážích dopravní vzdálenost do 1 000 m</t>
  </si>
  <si>
    <t>R1001</t>
  </si>
  <si>
    <t>Uložení PVC pouzdra pro stožáry VO</t>
  </si>
  <si>
    <t>-78888501</t>
  </si>
  <si>
    <t>R002</t>
  </si>
  <si>
    <t>pouzdro pro stožár</t>
  </si>
  <si>
    <t>-858102346</t>
  </si>
  <si>
    <t>Pol14.1</t>
  </si>
  <si>
    <t>ochranná manžeta OMP133</t>
  </si>
  <si>
    <t>-865275553</t>
  </si>
  <si>
    <t>R1002</t>
  </si>
  <si>
    <t xml:space="preserve">Uložení  plechů nebo keramické desky (dlaždice) pod stožár</t>
  </si>
  <si>
    <t>-1955315468</t>
  </si>
  <si>
    <t>R003</t>
  </si>
  <si>
    <t>plech nebo keramická deska (dlaždice) pod stožár</t>
  </si>
  <si>
    <t>640999010</t>
  </si>
  <si>
    <t>R1004</t>
  </si>
  <si>
    <t>Potěr asfaltový podkladní nebo vyrovnávací tl. 20 mm</t>
  </si>
  <si>
    <t>-413578817</t>
  </si>
  <si>
    <t>24617222</t>
  </si>
  <si>
    <t>hmota nátěrová asfaltová krycí (email) na kovy</t>
  </si>
  <si>
    <t>-642754425</t>
  </si>
  <si>
    <t>VRN1</t>
  </si>
  <si>
    <t>Průzkumné, geodetické a projektové práce</t>
  </si>
  <si>
    <t>012303000</t>
  </si>
  <si>
    <t>Geodetické práce po výstavbě</t>
  </si>
  <si>
    <t>kpl</t>
  </si>
  <si>
    <t>1024</t>
  </si>
  <si>
    <t>2074946001</t>
  </si>
  <si>
    <t>VRN4</t>
  </si>
  <si>
    <t>Inženýrská činnost</t>
  </si>
  <si>
    <t>044002000</t>
  </si>
  <si>
    <t>Revize, měření</t>
  </si>
  <si>
    <t>241408761</t>
  </si>
  <si>
    <t>Revize</t>
  </si>
  <si>
    <t>045002000</t>
  </si>
  <si>
    <t>Kompletační a koordinační činnost</t>
  </si>
  <si>
    <t>-1794982477</t>
  </si>
  <si>
    <t>OST - Pasportizace objízdných tras a komunikací dotčených stavbou vč. jejich oprav</t>
  </si>
  <si>
    <t xml:space="preserve">    VRN9 - Ostatní náklady</t>
  </si>
  <si>
    <t>013274000</t>
  </si>
  <si>
    <t>Pasportizace objektu před započetím prací</t>
  </si>
  <si>
    <t>566380156</t>
  </si>
  <si>
    <t>Pasportizace objektu před započetím prací, preliminář (všichni zhotovotelé nacení položku stejnou částkou) tj. 100.000,- Kč</t>
  </si>
  <si>
    <t xml:space="preserve">Poznámka k položce:_x000d_
Pasportizace objízdných tras před započetím stavby _x000d_
_x000d_
</t>
  </si>
  <si>
    <t>013284000</t>
  </si>
  <si>
    <t>Pasportizace objektu po provedení prací</t>
  </si>
  <si>
    <t>-1045161561</t>
  </si>
  <si>
    <t>Pasportizace objektu po provedení prací, preliminář (všichni zhotovotelé nacení položku stejnou částkou) tj. 150.000,- Kč</t>
  </si>
  <si>
    <t xml:space="preserve">Poznámka k položce:_x000d_
pasportizace objízdných tras po dokončení stavby, včetně jejich oprav </t>
  </si>
  <si>
    <t>VRN9</t>
  </si>
  <si>
    <t>Ostatní náklady</t>
  </si>
  <si>
    <t>094002000</t>
  </si>
  <si>
    <t>Ostatní náklady související s výstavbou</t>
  </si>
  <si>
    <t>-595290216</t>
  </si>
  <si>
    <t>Ostatní náklady související s výstavbou, preliminář (všichni zhotovotelé nacení položku stejnou částkou) tj. 2.000.000,- Kč</t>
  </si>
  <si>
    <t xml:space="preserve">Poznámka k položce:_x000d_
Oprava objízdných tras a komunikací dotčených stavbou na základě pasportizace, oprava obrusu, krajnic, atd..._x000d_
</t>
  </si>
  <si>
    <t xml:space="preserve">    VRN3 - Zařízení staveniště</t>
  </si>
  <si>
    <t>0120020RP</t>
  </si>
  <si>
    <t>Vytyčení IS</t>
  </si>
  <si>
    <t>-1210148671</t>
  </si>
  <si>
    <t>012203000</t>
  </si>
  <si>
    <t>Geodetické práce při provádění stavby</t>
  </si>
  <si>
    <t>399806362</t>
  </si>
  <si>
    <t>Geodetické práce po výstavbě, GP</t>
  </si>
  <si>
    <t>-732463829</t>
  </si>
  <si>
    <t>013244000</t>
  </si>
  <si>
    <t>Dokumentace pro provádění stavby (RDS)</t>
  </si>
  <si>
    <t>1037206132</t>
  </si>
  <si>
    <t>013254000</t>
  </si>
  <si>
    <t>Dokumentace skutečného provedení stavby</t>
  </si>
  <si>
    <t>-608916729</t>
  </si>
  <si>
    <t>VRN3</t>
  </si>
  <si>
    <t>Zařízení staveniště</t>
  </si>
  <si>
    <t>030001000</t>
  </si>
  <si>
    <t>-1758336831</t>
  </si>
  <si>
    <t>Poznámka k položce:_x000d_
součástí ceny bude i přesun popelnic od domů na hranici stavby pro svozovou firmu - po dobu výstavby jednotlivých etap</t>
  </si>
  <si>
    <t>034303000</t>
  </si>
  <si>
    <t>Dopravní značení na staveništi (DIO)</t>
  </si>
  <si>
    <t>1926960601</t>
  </si>
  <si>
    <t>Dopravní značení na staveništi</t>
  </si>
  <si>
    <t>043002000</t>
  </si>
  <si>
    <t>Zkoušky a ostatní měření</t>
  </si>
  <si>
    <t>-558544705</t>
  </si>
  <si>
    <t>Poznámka k položce:_x000d_
všechny potřebné zkoušky a měření v rámci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</si>
</sst>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4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058-2-22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Velká Dobrá - Okružní křižovatka Berounská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Velká Dobrá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30. 3. 2023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Projekce dopravní Filip,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19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101 - Komunikace a zpe...'!J30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'SO 101 - Komunikace a zpe...'!P129</f>
        <v>0</v>
      </c>
      <c r="AV95" s="129">
        <f>'SO 101 - Komunikace a zpe...'!J33</f>
        <v>0</v>
      </c>
      <c r="AW95" s="129">
        <f>'SO 101 - Komunikace a zpe...'!J34</f>
        <v>0</v>
      </c>
      <c r="AX95" s="129">
        <f>'SO 101 - Komunikace a zpe...'!J35</f>
        <v>0</v>
      </c>
      <c r="AY95" s="129">
        <f>'SO 101 - Komunikace a zpe...'!J36</f>
        <v>0</v>
      </c>
      <c r="AZ95" s="129">
        <f>'SO 101 - Komunikace a zpe...'!F33</f>
        <v>0</v>
      </c>
      <c r="BA95" s="129">
        <f>'SO 101 - Komunikace a zpe...'!F34</f>
        <v>0</v>
      </c>
      <c r="BB95" s="129">
        <f>'SO 101 - Komunikace a zpe...'!F35</f>
        <v>0</v>
      </c>
      <c r="BC95" s="129">
        <f>'SO 101 - Komunikace a zpe...'!F36</f>
        <v>0</v>
      </c>
      <c r="BD95" s="131">
        <f>'SO 101 - Komunikace a zpe...'!F37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19</v>
      </c>
      <c r="CM95" s="132" t="s">
        <v>88</v>
      </c>
    </row>
    <row r="96" s="7" customFormat="1" ht="24.7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101s - Sanace zemní pláně'!J30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'SO 101s - Sanace zemní pláně'!P121</f>
        <v>0</v>
      </c>
      <c r="AV96" s="129">
        <f>'SO 101s - Sanace zemní pláně'!J33</f>
        <v>0</v>
      </c>
      <c r="AW96" s="129">
        <f>'SO 101s - Sanace zemní pláně'!J34</f>
        <v>0</v>
      </c>
      <c r="AX96" s="129">
        <f>'SO 101s - Sanace zemní pláně'!J35</f>
        <v>0</v>
      </c>
      <c r="AY96" s="129">
        <f>'SO 101s - Sanace zemní pláně'!J36</f>
        <v>0</v>
      </c>
      <c r="AZ96" s="129">
        <f>'SO 101s - Sanace zemní pláně'!F33</f>
        <v>0</v>
      </c>
      <c r="BA96" s="129">
        <f>'SO 101s - Sanace zemní pláně'!F34</f>
        <v>0</v>
      </c>
      <c r="BB96" s="129">
        <f>'SO 101s - Sanace zemní pláně'!F35</f>
        <v>0</v>
      </c>
      <c r="BC96" s="129">
        <f>'SO 101s - Sanace zemní pláně'!F36</f>
        <v>0</v>
      </c>
      <c r="BD96" s="131">
        <f>'SO 101s - Sanace zemní pláně'!F37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19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401 - Veřejné osvětlení'!J30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'SO 401 - Veřejné osvětlení'!P124</f>
        <v>0</v>
      </c>
      <c r="AV97" s="129">
        <f>'SO 401 - Veřejné osvětlení'!J33</f>
        <v>0</v>
      </c>
      <c r="AW97" s="129">
        <f>'SO 401 - Veřejné osvětlení'!J34</f>
        <v>0</v>
      </c>
      <c r="AX97" s="129">
        <f>'SO 401 - Veřejné osvětlení'!J35</f>
        <v>0</v>
      </c>
      <c r="AY97" s="129">
        <f>'SO 401 - Veřejné osvětlení'!J36</f>
        <v>0</v>
      </c>
      <c r="AZ97" s="129">
        <f>'SO 401 - Veřejné osvětlení'!F33</f>
        <v>0</v>
      </c>
      <c r="BA97" s="129">
        <f>'SO 401 - Veřejné osvětlení'!F34</f>
        <v>0</v>
      </c>
      <c r="BB97" s="129">
        <f>'SO 401 - Veřejné osvětlení'!F35</f>
        <v>0</v>
      </c>
      <c r="BC97" s="129">
        <f>'SO 401 - Veřejné osvětlení'!F36</f>
        <v>0</v>
      </c>
      <c r="BD97" s="131">
        <f>'SO 401 - Veřejné osvětlení'!F37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19</v>
      </c>
      <c r="CM97" s="132" t="s">
        <v>88</v>
      </c>
    </row>
    <row r="98" s="7" customFormat="1" ht="37.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'OST - Pasportizace objízd...'!J30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95</v>
      </c>
      <c r="AR98" s="127"/>
      <c r="AS98" s="128">
        <v>0</v>
      </c>
      <c r="AT98" s="129">
        <f>ROUND(SUM(AV98:AW98),2)</f>
        <v>0</v>
      </c>
      <c r="AU98" s="130">
        <f>'OST - Pasportizace objízd...'!P119</f>
        <v>0</v>
      </c>
      <c r="AV98" s="129">
        <f>'OST - Pasportizace objízd...'!J33</f>
        <v>0</v>
      </c>
      <c r="AW98" s="129">
        <f>'OST - Pasportizace objízd...'!J34</f>
        <v>0</v>
      </c>
      <c r="AX98" s="129">
        <f>'OST - Pasportizace objízd...'!J35</f>
        <v>0</v>
      </c>
      <c r="AY98" s="129">
        <f>'OST - Pasportizace objízd...'!J36</f>
        <v>0</v>
      </c>
      <c r="AZ98" s="129">
        <f>'OST - Pasportizace objízd...'!F33</f>
        <v>0</v>
      </c>
      <c r="BA98" s="129">
        <f>'OST - Pasportizace objízd...'!F34</f>
        <v>0</v>
      </c>
      <c r="BB98" s="129">
        <f>'OST - Pasportizace objízd...'!F35</f>
        <v>0</v>
      </c>
      <c r="BC98" s="129">
        <f>'OST - Pasportizace objízd...'!F36</f>
        <v>0</v>
      </c>
      <c r="BD98" s="131">
        <f>'OST - Pasportizace objízd...'!F37</f>
        <v>0</v>
      </c>
      <c r="BE98" s="7"/>
      <c r="BT98" s="132" t="s">
        <v>86</v>
      </c>
      <c r="BV98" s="132" t="s">
        <v>80</v>
      </c>
      <c r="BW98" s="132" t="s">
        <v>97</v>
      </c>
      <c r="BX98" s="132" t="s">
        <v>5</v>
      </c>
      <c r="CL98" s="132" t="s">
        <v>19</v>
      </c>
      <c r="CM98" s="132" t="s">
        <v>88</v>
      </c>
    </row>
    <row r="99" s="7" customFormat="1" ht="16.5" customHeight="1">
      <c r="A99" s="120" t="s">
        <v>82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'VRN - Vedlejší rozpočtové...'!J30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33">
        <v>0</v>
      </c>
      <c r="AT99" s="134">
        <f>ROUND(SUM(AV99:AW99),2)</f>
        <v>0</v>
      </c>
      <c r="AU99" s="135">
        <f>'VRN - Vedlejší rozpočtové...'!P120</f>
        <v>0</v>
      </c>
      <c r="AV99" s="134">
        <f>'VRN - Vedlejší rozpočtové...'!J33</f>
        <v>0</v>
      </c>
      <c r="AW99" s="134">
        <f>'VRN - Vedlejší rozpočtové...'!J34</f>
        <v>0</v>
      </c>
      <c r="AX99" s="134">
        <f>'VRN - Vedlejší rozpočtové...'!J35</f>
        <v>0</v>
      </c>
      <c r="AY99" s="134">
        <f>'VRN - Vedlejší rozpočtové...'!J36</f>
        <v>0</v>
      </c>
      <c r="AZ99" s="134">
        <f>'VRN - Vedlejší rozpočtové...'!F33</f>
        <v>0</v>
      </c>
      <c r="BA99" s="134">
        <f>'VRN - Vedlejší rozpočtové...'!F34</f>
        <v>0</v>
      </c>
      <c r="BB99" s="134">
        <f>'VRN - Vedlejší rozpočtové...'!F35</f>
        <v>0</v>
      </c>
      <c r="BC99" s="134">
        <f>'VRN - Vedlejší rozpočtové...'!F36</f>
        <v>0</v>
      </c>
      <c r="BD99" s="136">
        <f>'VRN - Vedlejší rozpočtové...'!F37</f>
        <v>0</v>
      </c>
      <c r="BE99" s="7"/>
      <c r="BT99" s="132" t="s">
        <v>86</v>
      </c>
      <c r="BV99" s="132" t="s">
        <v>80</v>
      </c>
      <c r="BW99" s="132" t="s">
        <v>100</v>
      </c>
      <c r="BX99" s="132" t="s">
        <v>5</v>
      </c>
      <c r="CL99" s="132" t="s">
        <v>19</v>
      </c>
      <c r="CM99" s="132" t="s">
        <v>88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kXBK9dxL4XS5HDF+x7RMcyAg1IcvahfruXRoBsKteZ7Qe3zr6plZcsXslzxsBZf/sQMaKxVJv2/y/ZUMdpB1BA==" hashValue="8Dttbmi18LZCKAgEnWjtJytdOngGdeWgguI0B2io4wYe2GWwN+KGjpBw4ZwHv+JUBnyV48JTQix8wPXBr/DyUA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Komunikace a zpe...'!C2" display="/"/>
    <hyperlink ref="A96" location="'SO 101s - Sanace zemní pláně'!C2" display="/"/>
    <hyperlink ref="A97" location="'SO 401 - Veřejné osvětlení'!C2" display="/"/>
    <hyperlink ref="A98" location="'OST - Pasportizace objízd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30. 3. 2023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ROUND((SUM(BE129:BE824)),  2)</f>
        <v>0</v>
      </c>
      <c r="G33" s="39"/>
      <c r="H33" s="39"/>
      <c r="I33" s="156">
        <v>0.20999999999999999</v>
      </c>
      <c r="J33" s="155">
        <f>ROUND(((SUM(BE129:BE824))*I33),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ROUND((SUM(BF129:BF824)),  2)</f>
        <v>0</v>
      </c>
      <c r="G34" s="39"/>
      <c r="H34" s="39"/>
      <c r="I34" s="156">
        <v>0.14999999999999999</v>
      </c>
      <c r="J34" s="155">
        <f>ROUND(((SUM(BF129:BF824))*I34),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ROUND((SUM(BG129:BG824)),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ROUND((SUM(BH129:BH824)),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ROUND((SUM(BI129:BI824)),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101 - Komunikace a zpevněné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30. 3. 2023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111</v>
      </c>
      <c r="E99" s="189"/>
      <c r="F99" s="189"/>
      <c r="G99" s="189"/>
      <c r="H99" s="189"/>
      <c r="I99" s="189"/>
      <c r="J99" s="190">
        <f>J236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112</v>
      </c>
      <c r="E100" s="189"/>
      <c r="F100" s="189"/>
      <c r="G100" s="189"/>
      <c r="H100" s="189"/>
      <c r="I100" s="189"/>
      <c r="J100" s="190">
        <f>J278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113</v>
      </c>
      <c r="E101" s="189"/>
      <c r="F101" s="189"/>
      <c r="G101" s="189"/>
      <c r="H101" s="189"/>
      <c r="I101" s="189"/>
      <c r="J101" s="190">
        <f>J290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114</v>
      </c>
      <c r="E102" s="189"/>
      <c r="F102" s="189"/>
      <c r="G102" s="189"/>
      <c r="H102" s="189"/>
      <c r="I102" s="189"/>
      <c r="J102" s="190">
        <f>J428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115</v>
      </c>
      <c r="E103" s="189"/>
      <c r="F103" s="189"/>
      <c r="G103" s="189"/>
      <c r="H103" s="189"/>
      <c r="I103" s="189"/>
      <c r="J103" s="190">
        <f>J435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116</v>
      </c>
      <c r="E104" s="189"/>
      <c r="F104" s="189"/>
      <c r="G104" s="189"/>
      <c r="H104" s="189"/>
      <c r="I104" s="189"/>
      <c r="J104" s="190">
        <f>J444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4.88" customHeight="1">
      <c r="A105" s="10"/>
      <c r="B105" s="186"/>
      <c r="C105" s="187"/>
      <c r="D105" s="188" t="s">
        <v>117</v>
      </c>
      <c r="E105" s="189"/>
      <c r="F105" s="189"/>
      <c r="G105" s="189"/>
      <c r="H105" s="189"/>
      <c r="I105" s="189"/>
      <c r="J105" s="190">
        <f>J690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118</v>
      </c>
      <c r="E106" s="189"/>
      <c r="F106" s="189"/>
      <c r="G106" s="189"/>
      <c r="H106" s="189"/>
      <c r="I106" s="189"/>
      <c r="J106" s="190">
        <f>J786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6"/>
      <c r="C107" s="187"/>
      <c r="D107" s="188" t="s">
        <v>119</v>
      </c>
      <c r="E107" s="189"/>
      <c r="F107" s="189"/>
      <c r="G107" s="189"/>
      <c r="H107" s="189"/>
      <c r="I107" s="189"/>
      <c r="J107" s="190">
        <f>J815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80"/>
      <c r="C108" s="181"/>
      <c r="D108" s="182" t="s">
        <v>120</v>
      </c>
      <c r="E108" s="183"/>
      <c r="F108" s="183"/>
      <c r="G108" s="183"/>
      <c r="H108" s="183"/>
      <c r="I108" s="183"/>
      <c r="J108" s="184">
        <f>J818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86"/>
      <c r="C109" s="187"/>
      <c r="D109" s="188" t="s">
        <v>121</v>
      </c>
      <c r="E109" s="189"/>
      <c r="F109" s="189"/>
      <c r="G109" s="189"/>
      <c r="H109" s="189"/>
      <c r="I109" s="189"/>
      <c r="J109" s="190">
        <f>J819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122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Velká Dobrá - Okružní křižovatka Berounská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101 - Komunikace a zpevněné plochy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F12</f>
        <v>Velká Dobrá</v>
      </c>
      <c r="G123" s="41"/>
      <c r="H123" s="41"/>
      <c r="I123" s="33" t="s">
        <v>24</v>
      </c>
      <c r="J123" s="80" t="str">
        <f>IF(J12="","",J12)</f>
        <v>30. 3. 2023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26</v>
      </c>
      <c r="D125" s="41"/>
      <c r="E125" s="41"/>
      <c r="F125" s="28" t="str">
        <f>E15</f>
        <v xml:space="preserve"> </v>
      </c>
      <c r="G125" s="41"/>
      <c r="H125" s="41"/>
      <c r="I125" s="33" t="s">
        <v>32</v>
      </c>
      <c r="J125" s="37" t="str">
        <f>E21</f>
        <v>Projekce dopravní Filip,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IF(E18="","",E18)</f>
        <v>Vyplň údaj</v>
      </c>
      <c r="G126" s="41"/>
      <c r="H126" s="41"/>
      <c r="I126" s="33" t="s">
        <v>35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123</v>
      </c>
      <c r="D128" s="195" t="s">
        <v>63</v>
      </c>
      <c r="E128" s="195" t="s">
        <v>59</v>
      </c>
      <c r="F128" s="195" t="s">
        <v>60</v>
      </c>
      <c r="G128" s="195" t="s">
        <v>124</v>
      </c>
      <c r="H128" s="195" t="s">
        <v>125</v>
      </c>
      <c r="I128" s="195" t="s">
        <v>126</v>
      </c>
      <c r="J128" s="195" t="s">
        <v>106</v>
      </c>
      <c r="K128" s="196" t="s">
        <v>127</v>
      </c>
      <c r="L128" s="197"/>
      <c r="M128" s="101" t="s">
        <v>1</v>
      </c>
      <c r="N128" s="102" t="s">
        <v>42</v>
      </c>
      <c r="O128" s="102" t="s">
        <v>128</v>
      </c>
      <c r="P128" s="102" t="s">
        <v>129</v>
      </c>
      <c r="Q128" s="102" t="s">
        <v>130</v>
      </c>
      <c r="R128" s="102" t="s">
        <v>131</v>
      </c>
      <c r="S128" s="102" t="s">
        <v>132</v>
      </c>
      <c r="T128" s="103" t="s">
        <v>133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134</v>
      </c>
      <c r="D129" s="41"/>
      <c r="E129" s="41"/>
      <c r="F129" s="41"/>
      <c r="G129" s="41"/>
      <c r="H129" s="41"/>
      <c r="I129" s="41"/>
      <c r="J129" s="198">
        <f>BK129</f>
        <v>0</v>
      </c>
      <c r="K129" s="41"/>
      <c r="L129" s="45"/>
      <c r="M129" s="104"/>
      <c r="N129" s="199"/>
      <c r="O129" s="105"/>
      <c r="P129" s="200">
        <f>P130+P818</f>
        <v>0</v>
      </c>
      <c r="Q129" s="105"/>
      <c r="R129" s="200">
        <f>R130+R818</f>
        <v>1778.7387485499999</v>
      </c>
      <c r="S129" s="105"/>
      <c r="T129" s="201">
        <f>T130+T818</f>
        <v>7704.9180400000005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77</v>
      </c>
      <c r="AU129" s="18" t="s">
        <v>108</v>
      </c>
      <c r="BK129" s="202">
        <f>BK130+BK818</f>
        <v>0</v>
      </c>
    </row>
    <row r="130" s="12" customFormat="1" ht="25.92" customHeight="1">
      <c r="A130" s="12"/>
      <c r="B130" s="203"/>
      <c r="C130" s="204"/>
      <c r="D130" s="205" t="s">
        <v>77</v>
      </c>
      <c r="E130" s="206" t="s">
        <v>135</v>
      </c>
      <c r="F130" s="206" t="s">
        <v>136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P131+P236+P278+P290+P428+P435+P444+P786+P815</f>
        <v>0</v>
      </c>
      <c r="Q130" s="211"/>
      <c r="R130" s="212">
        <f>R131+R236+R278+R290+R428+R435+R444+R786+R815</f>
        <v>1778.7387485499999</v>
      </c>
      <c r="S130" s="211"/>
      <c r="T130" s="213">
        <f>T131+T236+T278+T290+T428+T435+T444+T786+T815</f>
        <v>7704.9180400000005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77</v>
      </c>
      <c r="AU130" s="215" t="s">
        <v>78</v>
      </c>
      <c r="AY130" s="214" t="s">
        <v>137</v>
      </c>
      <c r="BK130" s="216">
        <f>BK131+BK236+BK278+BK290+BK428+BK435+BK444+BK786+BK815</f>
        <v>0</v>
      </c>
    </row>
    <row r="131" s="12" customFormat="1" ht="22.8" customHeight="1">
      <c r="A131" s="12"/>
      <c r="B131" s="203"/>
      <c r="C131" s="204"/>
      <c r="D131" s="205" t="s">
        <v>77</v>
      </c>
      <c r="E131" s="217" t="s">
        <v>86</v>
      </c>
      <c r="F131" s="217" t="s">
        <v>138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SUM(P132:P235)</f>
        <v>0</v>
      </c>
      <c r="Q131" s="211"/>
      <c r="R131" s="212">
        <f>SUM(R132:R235)</f>
        <v>790.81312800000001</v>
      </c>
      <c r="S131" s="211"/>
      <c r="T131" s="213">
        <f>SUM(T132:T235)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77</v>
      </c>
      <c r="AU131" s="215" t="s">
        <v>86</v>
      </c>
      <c r="AY131" s="214" t="s">
        <v>137</v>
      </c>
      <c r="BK131" s="216">
        <f>SUM(BK132:BK235)</f>
        <v>0</v>
      </c>
    </row>
    <row r="132" s="2" customFormat="1" ht="33" customHeight="1">
      <c r="A132" s="39"/>
      <c r="B132" s="40"/>
      <c r="C132" s="219" t="s">
        <v>86</v>
      </c>
      <c r="D132" s="219" t="s">
        <v>139</v>
      </c>
      <c r="E132" s="220" t="s">
        <v>140</v>
      </c>
      <c r="F132" s="221" t="s">
        <v>141</v>
      </c>
      <c r="G132" s="222" t="s">
        <v>142</v>
      </c>
      <c r="H132" s="223">
        <v>15</v>
      </c>
      <c r="I132" s="224"/>
      <c r="J132" s="225">
        <f>ROUND(I132*H132,2)</f>
        <v>0</v>
      </c>
      <c r="K132" s="221" t="s">
        <v>143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144</v>
      </c>
      <c r="AT132" s="230" t="s">
        <v>139</v>
      </c>
      <c r="AU132" s="230" t="s">
        <v>88</v>
      </c>
      <c r="AY132" s="18" t="s">
        <v>137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144</v>
      </c>
      <c r="BM132" s="230" t="s">
        <v>145</v>
      </c>
    </row>
    <row r="133" s="2" customFormat="1">
      <c r="A133" s="39"/>
      <c r="B133" s="40"/>
      <c r="C133" s="41"/>
      <c r="D133" s="232" t="s">
        <v>146</v>
      </c>
      <c r="E133" s="41"/>
      <c r="F133" s="233" t="s">
        <v>147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88</v>
      </c>
    </row>
    <row r="134" s="13" customFormat="1">
      <c r="A134" s="13"/>
      <c r="B134" s="237"/>
      <c r="C134" s="238"/>
      <c r="D134" s="232" t="s">
        <v>148</v>
      </c>
      <c r="E134" s="239" t="s">
        <v>1</v>
      </c>
      <c r="F134" s="240" t="s">
        <v>8</v>
      </c>
      <c r="G134" s="238"/>
      <c r="H134" s="241">
        <v>15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148</v>
      </c>
      <c r="AU134" s="247" t="s">
        <v>88</v>
      </c>
      <c r="AV134" s="13" t="s">
        <v>88</v>
      </c>
      <c r="AW134" s="13" t="s">
        <v>34</v>
      </c>
      <c r="AX134" s="13" t="s">
        <v>86</v>
      </c>
      <c r="AY134" s="247" t="s">
        <v>137</v>
      </c>
    </row>
    <row r="135" s="2" customFormat="1" ht="33" customHeight="1">
      <c r="A135" s="39"/>
      <c r="B135" s="40"/>
      <c r="C135" s="219" t="s">
        <v>88</v>
      </c>
      <c r="D135" s="219" t="s">
        <v>139</v>
      </c>
      <c r="E135" s="220" t="s">
        <v>149</v>
      </c>
      <c r="F135" s="221" t="s">
        <v>150</v>
      </c>
      <c r="G135" s="222" t="s">
        <v>151</v>
      </c>
      <c r="H135" s="223">
        <v>261.75</v>
      </c>
      <c r="I135" s="224"/>
      <c r="J135" s="225">
        <f>ROUND(I135*H135,2)</f>
        <v>0</v>
      </c>
      <c r="K135" s="221" t="s">
        <v>143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144</v>
      </c>
      <c r="AT135" s="230" t="s">
        <v>139</v>
      </c>
      <c r="AU135" s="230" t="s">
        <v>88</v>
      </c>
      <c r="AY135" s="18" t="s">
        <v>137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86</v>
      </c>
      <c r="BK135" s="231">
        <f>ROUND(I135*H135,2)</f>
        <v>0</v>
      </c>
      <c r="BL135" s="18" t="s">
        <v>144</v>
      </c>
      <c r="BM135" s="230" t="s">
        <v>152</v>
      </c>
    </row>
    <row r="136" s="2" customFormat="1">
      <c r="A136" s="39"/>
      <c r="B136" s="40"/>
      <c r="C136" s="41"/>
      <c r="D136" s="232" t="s">
        <v>146</v>
      </c>
      <c r="E136" s="41"/>
      <c r="F136" s="233" t="s">
        <v>153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146</v>
      </c>
      <c r="AU136" s="18" t="s">
        <v>88</v>
      </c>
    </row>
    <row r="137" s="14" customFormat="1">
      <c r="A137" s="14"/>
      <c r="B137" s="248"/>
      <c r="C137" s="249"/>
      <c r="D137" s="232" t="s">
        <v>148</v>
      </c>
      <c r="E137" s="250" t="s">
        <v>1</v>
      </c>
      <c r="F137" s="251" t="s">
        <v>154</v>
      </c>
      <c r="G137" s="249"/>
      <c r="H137" s="250" t="s">
        <v>1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148</v>
      </c>
      <c r="AU137" s="257" t="s">
        <v>88</v>
      </c>
      <c r="AV137" s="14" t="s">
        <v>86</v>
      </c>
      <c r="AW137" s="14" t="s">
        <v>34</v>
      </c>
      <c r="AX137" s="14" t="s">
        <v>78</v>
      </c>
      <c r="AY137" s="257" t="s">
        <v>137</v>
      </c>
    </row>
    <row r="138" s="13" customFormat="1">
      <c r="A138" s="13"/>
      <c r="B138" s="237"/>
      <c r="C138" s="238"/>
      <c r="D138" s="232" t="s">
        <v>148</v>
      </c>
      <c r="E138" s="239" t="s">
        <v>1</v>
      </c>
      <c r="F138" s="240" t="s">
        <v>155</v>
      </c>
      <c r="G138" s="238"/>
      <c r="H138" s="241">
        <v>261.75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148</v>
      </c>
      <c r="AU138" s="247" t="s">
        <v>88</v>
      </c>
      <c r="AV138" s="13" t="s">
        <v>88</v>
      </c>
      <c r="AW138" s="13" t="s">
        <v>34</v>
      </c>
      <c r="AX138" s="13" t="s">
        <v>78</v>
      </c>
      <c r="AY138" s="247" t="s">
        <v>137</v>
      </c>
    </row>
    <row r="139" s="15" customFormat="1">
      <c r="A139" s="15"/>
      <c r="B139" s="258"/>
      <c r="C139" s="259"/>
      <c r="D139" s="232" t="s">
        <v>148</v>
      </c>
      <c r="E139" s="260" t="s">
        <v>1</v>
      </c>
      <c r="F139" s="261" t="s">
        <v>156</v>
      </c>
      <c r="G139" s="259"/>
      <c r="H139" s="262">
        <v>261.75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148</v>
      </c>
      <c r="AU139" s="268" t="s">
        <v>88</v>
      </c>
      <c r="AV139" s="15" t="s">
        <v>144</v>
      </c>
      <c r="AW139" s="15" t="s">
        <v>34</v>
      </c>
      <c r="AX139" s="15" t="s">
        <v>86</v>
      </c>
      <c r="AY139" s="268" t="s">
        <v>137</v>
      </c>
    </row>
    <row r="140" s="2" customFormat="1" ht="33" customHeight="1">
      <c r="A140" s="39"/>
      <c r="B140" s="40"/>
      <c r="C140" s="219" t="s">
        <v>157</v>
      </c>
      <c r="D140" s="219" t="s">
        <v>139</v>
      </c>
      <c r="E140" s="220" t="s">
        <v>158</v>
      </c>
      <c r="F140" s="221" t="s">
        <v>159</v>
      </c>
      <c r="G140" s="222" t="s">
        <v>151</v>
      </c>
      <c r="H140" s="223">
        <v>4.7370000000000001</v>
      </c>
      <c r="I140" s="224"/>
      <c r="J140" s="225">
        <f>ROUND(I140*H140,2)</f>
        <v>0</v>
      </c>
      <c r="K140" s="221" t="s">
        <v>143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144</v>
      </c>
      <c r="AT140" s="230" t="s">
        <v>139</v>
      </c>
      <c r="AU140" s="230" t="s">
        <v>88</v>
      </c>
      <c r="AY140" s="18" t="s">
        <v>137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144</v>
      </c>
      <c r="BM140" s="230" t="s">
        <v>160</v>
      </c>
    </row>
    <row r="141" s="2" customFormat="1">
      <c r="A141" s="39"/>
      <c r="B141" s="40"/>
      <c r="C141" s="41"/>
      <c r="D141" s="232" t="s">
        <v>146</v>
      </c>
      <c r="E141" s="41"/>
      <c r="F141" s="233" t="s">
        <v>161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146</v>
      </c>
      <c r="AU141" s="18" t="s">
        <v>88</v>
      </c>
    </row>
    <row r="142" s="13" customFormat="1">
      <c r="A142" s="13"/>
      <c r="B142" s="237"/>
      <c r="C142" s="238"/>
      <c r="D142" s="232" t="s">
        <v>148</v>
      </c>
      <c r="E142" s="239" t="s">
        <v>1</v>
      </c>
      <c r="F142" s="240" t="s">
        <v>162</v>
      </c>
      <c r="G142" s="238"/>
      <c r="H142" s="241">
        <v>1.845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148</v>
      </c>
      <c r="AU142" s="247" t="s">
        <v>88</v>
      </c>
      <c r="AV142" s="13" t="s">
        <v>88</v>
      </c>
      <c r="AW142" s="13" t="s">
        <v>34</v>
      </c>
      <c r="AX142" s="13" t="s">
        <v>78</v>
      </c>
      <c r="AY142" s="247" t="s">
        <v>137</v>
      </c>
    </row>
    <row r="143" s="13" customFormat="1">
      <c r="A143" s="13"/>
      <c r="B143" s="237"/>
      <c r="C143" s="238"/>
      <c r="D143" s="232" t="s">
        <v>148</v>
      </c>
      <c r="E143" s="239" t="s">
        <v>1</v>
      </c>
      <c r="F143" s="240" t="s">
        <v>163</v>
      </c>
      <c r="G143" s="238"/>
      <c r="H143" s="241">
        <v>2.8919999999999999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148</v>
      </c>
      <c r="AU143" s="247" t="s">
        <v>88</v>
      </c>
      <c r="AV143" s="13" t="s">
        <v>88</v>
      </c>
      <c r="AW143" s="13" t="s">
        <v>34</v>
      </c>
      <c r="AX143" s="13" t="s">
        <v>78</v>
      </c>
      <c r="AY143" s="247" t="s">
        <v>137</v>
      </c>
    </row>
    <row r="144" s="15" customFormat="1">
      <c r="A144" s="15"/>
      <c r="B144" s="258"/>
      <c r="C144" s="259"/>
      <c r="D144" s="232" t="s">
        <v>148</v>
      </c>
      <c r="E144" s="260" t="s">
        <v>1</v>
      </c>
      <c r="F144" s="261" t="s">
        <v>156</v>
      </c>
      <c r="G144" s="259"/>
      <c r="H144" s="262">
        <v>4.7370000000000001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148</v>
      </c>
      <c r="AU144" s="268" t="s">
        <v>88</v>
      </c>
      <c r="AV144" s="15" t="s">
        <v>144</v>
      </c>
      <c r="AW144" s="15" t="s">
        <v>34</v>
      </c>
      <c r="AX144" s="15" t="s">
        <v>86</v>
      </c>
      <c r="AY144" s="268" t="s">
        <v>137</v>
      </c>
    </row>
    <row r="145" s="2" customFormat="1" ht="33" customHeight="1">
      <c r="A145" s="39"/>
      <c r="B145" s="40"/>
      <c r="C145" s="219" t="s">
        <v>144</v>
      </c>
      <c r="D145" s="219" t="s">
        <v>139</v>
      </c>
      <c r="E145" s="220" t="s">
        <v>164</v>
      </c>
      <c r="F145" s="221" t="s">
        <v>165</v>
      </c>
      <c r="G145" s="222" t="s">
        <v>151</v>
      </c>
      <c r="H145" s="223">
        <v>430.5</v>
      </c>
      <c r="I145" s="224"/>
      <c r="J145" s="225">
        <f>ROUND(I145*H145,2)</f>
        <v>0</v>
      </c>
      <c r="K145" s="221" t="s">
        <v>143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144</v>
      </c>
      <c r="AT145" s="230" t="s">
        <v>139</v>
      </c>
      <c r="AU145" s="230" t="s">
        <v>88</v>
      </c>
      <c r="AY145" s="18" t="s">
        <v>137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144</v>
      </c>
      <c r="BM145" s="230" t="s">
        <v>166</v>
      </c>
    </row>
    <row r="146" s="2" customFormat="1">
      <c r="A146" s="39"/>
      <c r="B146" s="40"/>
      <c r="C146" s="41"/>
      <c r="D146" s="232" t="s">
        <v>146</v>
      </c>
      <c r="E146" s="41"/>
      <c r="F146" s="233" t="s">
        <v>167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146</v>
      </c>
      <c r="AU146" s="18" t="s">
        <v>88</v>
      </c>
    </row>
    <row r="147" s="13" customFormat="1">
      <c r="A147" s="13"/>
      <c r="B147" s="237"/>
      <c r="C147" s="238"/>
      <c r="D147" s="232" t="s">
        <v>148</v>
      </c>
      <c r="E147" s="239" t="s">
        <v>1</v>
      </c>
      <c r="F147" s="240" t="s">
        <v>168</v>
      </c>
      <c r="G147" s="238"/>
      <c r="H147" s="241">
        <v>430.5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148</v>
      </c>
      <c r="AU147" s="247" t="s">
        <v>88</v>
      </c>
      <c r="AV147" s="13" t="s">
        <v>88</v>
      </c>
      <c r="AW147" s="13" t="s">
        <v>34</v>
      </c>
      <c r="AX147" s="13" t="s">
        <v>78</v>
      </c>
      <c r="AY147" s="247" t="s">
        <v>137</v>
      </c>
    </row>
    <row r="148" s="15" customFormat="1">
      <c r="A148" s="15"/>
      <c r="B148" s="258"/>
      <c r="C148" s="259"/>
      <c r="D148" s="232" t="s">
        <v>148</v>
      </c>
      <c r="E148" s="260" t="s">
        <v>1</v>
      </c>
      <c r="F148" s="261" t="s">
        <v>156</v>
      </c>
      <c r="G148" s="259"/>
      <c r="H148" s="262">
        <v>430.5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148</v>
      </c>
      <c r="AU148" s="268" t="s">
        <v>88</v>
      </c>
      <c r="AV148" s="15" t="s">
        <v>144</v>
      </c>
      <c r="AW148" s="15" t="s">
        <v>34</v>
      </c>
      <c r="AX148" s="15" t="s">
        <v>86</v>
      </c>
      <c r="AY148" s="268" t="s">
        <v>137</v>
      </c>
    </row>
    <row r="149" s="2" customFormat="1" ht="33" customHeight="1">
      <c r="A149" s="39"/>
      <c r="B149" s="40"/>
      <c r="C149" s="219" t="s">
        <v>169</v>
      </c>
      <c r="D149" s="219" t="s">
        <v>139</v>
      </c>
      <c r="E149" s="220" t="s">
        <v>170</v>
      </c>
      <c r="F149" s="221" t="s">
        <v>171</v>
      </c>
      <c r="G149" s="222" t="s">
        <v>151</v>
      </c>
      <c r="H149" s="223">
        <v>13.878</v>
      </c>
      <c r="I149" s="224"/>
      <c r="J149" s="225">
        <f>ROUND(I149*H149,2)</f>
        <v>0</v>
      </c>
      <c r="K149" s="221" t="s">
        <v>143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144</v>
      </c>
      <c r="AT149" s="230" t="s">
        <v>139</v>
      </c>
      <c r="AU149" s="230" t="s">
        <v>88</v>
      </c>
      <c r="AY149" s="18" t="s">
        <v>137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144</v>
      </c>
      <c r="BM149" s="230" t="s">
        <v>172</v>
      </c>
    </row>
    <row r="150" s="2" customFormat="1">
      <c r="A150" s="39"/>
      <c r="B150" s="40"/>
      <c r="C150" s="41"/>
      <c r="D150" s="232" t="s">
        <v>146</v>
      </c>
      <c r="E150" s="41"/>
      <c r="F150" s="233" t="s">
        <v>173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146</v>
      </c>
      <c r="AU150" s="18" t="s">
        <v>88</v>
      </c>
    </row>
    <row r="151" s="13" customFormat="1">
      <c r="A151" s="13"/>
      <c r="B151" s="237"/>
      <c r="C151" s="238"/>
      <c r="D151" s="232" t="s">
        <v>148</v>
      </c>
      <c r="E151" s="239" t="s">
        <v>1</v>
      </c>
      <c r="F151" s="240" t="s">
        <v>174</v>
      </c>
      <c r="G151" s="238"/>
      <c r="H151" s="241">
        <v>13.878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148</v>
      </c>
      <c r="AU151" s="247" t="s">
        <v>88</v>
      </c>
      <c r="AV151" s="13" t="s">
        <v>88</v>
      </c>
      <c r="AW151" s="13" t="s">
        <v>34</v>
      </c>
      <c r="AX151" s="13" t="s">
        <v>78</v>
      </c>
      <c r="AY151" s="247" t="s">
        <v>137</v>
      </c>
    </row>
    <row r="152" s="15" customFormat="1">
      <c r="A152" s="15"/>
      <c r="B152" s="258"/>
      <c r="C152" s="259"/>
      <c r="D152" s="232" t="s">
        <v>148</v>
      </c>
      <c r="E152" s="260" t="s">
        <v>1</v>
      </c>
      <c r="F152" s="261" t="s">
        <v>156</v>
      </c>
      <c r="G152" s="259"/>
      <c r="H152" s="262">
        <v>13.878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148</v>
      </c>
      <c r="AU152" s="268" t="s">
        <v>88</v>
      </c>
      <c r="AV152" s="15" t="s">
        <v>144</v>
      </c>
      <c r="AW152" s="15" t="s">
        <v>34</v>
      </c>
      <c r="AX152" s="15" t="s">
        <v>86</v>
      </c>
      <c r="AY152" s="268" t="s">
        <v>137</v>
      </c>
    </row>
    <row r="153" s="2" customFormat="1" ht="24.15" customHeight="1">
      <c r="A153" s="39"/>
      <c r="B153" s="40"/>
      <c r="C153" s="219" t="s">
        <v>175</v>
      </c>
      <c r="D153" s="219" t="s">
        <v>139</v>
      </c>
      <c r="E153" s="220" t="s">
        <v>176</v>
      </c>
      <c r="F153" s="221" t="s">
        <v>177</v>
      </c>
      <c r="G153" s="222" t="s">
        <v>142</v>
      </c>
      <c r="H153" s="223">
        <v>15</v>
      </c>
      <c r="I153" s="224"/>
      <c r="J153" s="225">
        <f>ROUND(I153*H153,2)</f>
        <v>0</v>
      </c>
      <c r="K153" s="221" t="s">
        <v>143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144</v>
      </c>
      <c r="AT153" s="230" t="s">
        <v>139</v>
      </c>
      <c r="AU153" s="230" t="s">
        <v>88</v>
      </c>
      <c r="AY153" s="18" t="s">
        <v>137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144</v>
      </c>
      <c r="BM153" s="230" t="s">
        <v>178</v>
      </c>
    </row>
    <row r="154" s="2" customFormat="1">
      <c r="A154" s="39"/>
      <c r="B154" s="40"/>
      <c r="C154" s="41"/>
      <c r="D154" s="232" t="s">
        <v>146</v>
      </c>
      <c r="E154" s="41"/>
      <c r="F154" s="233" t="s">
        <v>179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88</v>
      </c>
    </row>
    <row r="155" s="2" customFormat="1">
      <c r="A155" s="39"/>
      <c r="B155" s="40"/>
      <c r="C155" s="41"/>
      <c r="D155" s="232" t="s">
        <v>180</v>
      </c>
      <c r="E155" s="41"/>
      <c r="F155" s="269" t="s">
        <v>181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180</v>
      </c>
      <c r="AU155" s="18" t="s">
        <v>88</v>
      </c>
    </row>
    <row r="156" s="13" customFormat="1">
      <c r="A156" s="13"/>
      <c r="B156" s="237"/>
      <c r="C156" s="238"/>
      <c r="D156" s="232" t="s">
        <v>148</v>
      </c>
      <c r="E156" s="239" t="s">
        <v>1</v>
      </c>
      <c r="F156" s="240" t="s">
        <v>8</v>
      </c>
      <c r="G156" s="238"/>
      <c r="H156" s="241">
        <v>15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148</v>
      </c>
      <c r="AU156" s="247" t="s">
        <v>88</v>
      </c>
      <c r="AV156" s="13" t="s">
        <v>88</v>
      </c>
      <c r="AW156" s="13" t="s">
        <v>34</v>
      </c>
      <c r="AX156" s="13" t="s">
        <v>86</v>
      </c>
      <c r="AY156" s="247" t="s">
        <v>137</v>
      </c>
    </row>
    <row r="157" s="2" customFormat="1" ht="24.15" customHeight="1">
      <c r="A157" s="39"/>
      <c r="B157" s="40"/>
      <c r="C157" s="219" t="s">
        <v>182</v>
      </c>
      <c r="D157" s="219" t="s">
        <v>139</v>
      </c>
      <c r="E157" s="220" t="s">
        <v>183</v>
      </c>
      <c r="F157" s="221" t="s">
        <v>184</v>
      </c>
      <c r="G157" s="222" t="s">
        <v>142</v>
      </c>
      <c r="H157" s="223">
        <v>75</v>
      </c>
      <c r="I157" s="224"/>
      <c r="J157" s="225">
        <f>ROUND(I157*H157,2)</f>
        <v>0</v>
      </c>
      <c r="K157" s="221" t="s">
        <v>143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144</v>
      </c>
      <c r="AT157" s="230" t="s">
        <v>139</v>
      </c>
      <c r="AU157" s="230" t="s">
        <v>88</v>
      </c>
      <c r="AY157" s="18" t="s">
        <v>137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144</v>
      </c>
      <c r="BM157" s="230" t="s">
        <v>185</v>
      </c>
    </row>
    <row r="158" s="2" customFormat="1">
      <c r="A158" s="39"/>
      <c r="B158" s="40"/>
      <c r="C158" s="41"/>
      <c r="D158" s="232" t="s">
        <v>146</v>
      </c>
      <c r="E158" s="41"/>
      <c r="F158" s="233" t="s">
        <v>186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146</v>
      </c>
      <c r="AU158" s="18" t="s">
        <v>88</v>
      </c>
    </row>
    <row r="159" s="2" customFormat="1">
      <c r="A159" s="39"/>
      <c r="B159" s="40"/>
      <c r="C159" s="41"/>
      <c r="D159" s="232" t="s">
        <v>180</v>
      </c>
      <c r="E159" s="41"/>
      <c r="F159" s="269" t="s">
        <v>187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180</v>
      </c>
      <c r="AU159" s="18" t="s">
        <v>88</v>
      </c>
    </row>
    <row r="160" s="13" customFormat="1">
      <c r="A160" s="13"/>
      <c r="B160" s="237"/>
      <c r="C160" s="238"/>
      <c r="D160" s="232" t="s">
        <v>148</v>
      </c>
      <c r="E160" s="239" t="s">
        <v>1</v>
      </c>
      <c r="F160" s="240" t="s">
        <v>188</v>
      </c>
      <c r="G160" s="238"/>
      <c r="H160" s="241">
        <v>75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148</v>
      </c>
      <c r="AU160" s="247" t="s">
        <v>88</v>
      </c>
      <c r="AV160" s="13" t="s">
        <v>88</v>
      </c>
      <c r="AW160" s="13" t="s">
        <v>34</v>
      </c>
      <c r="AX160" s="13" t="s">
        <v>86</v>
      </c>
      <c r="AY160" s="247" t="s">
        <v>137</v>
      </c>
    </row>
    <row r="161" s="2" customFormat="1" ht="37.8" customHeight="1">
      <c r="A161" s="39"/>
      <c r="B161" s="40"/>
      <c r="C161" s="219" t="s">
        <v>189</v>
      </c>
      <c r="D161" s="219" t="s">
        <v>139</v>
      </c>
      <c r="E161" s="220" t="s">
        <v>190</v>
      </c>
      <c r="F161" s="221" t="s">
        <v>191</v>
      </c>
      <c r="G161" s="222" t="s">
        <v>151</v>
      </c>
      <c r="H161" s="223">
        <v>1421.73</v>
      </c>
      <c r="I161" s="224"/>
      <c r="J161" s="225">
        <f>ROUND(I161*H161,2)</f>
        <v>0</v>
      </c>
      <c r="K161" s="221" t="s">
        <v>143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144</v>
      </c>
      <c r="AT161" s="230" t="s">
        <v>139</v>
      </c>
      <c r="AU161" s="230" t="s">
        <v>88</v>
      </c>
      <c r="AY161" s="18" t="s">
        <v>137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86</v>
      </c>
      <c r="BK161" s="231">
        <f>ROUND(I161*H161,2)</f>
        <v>0</v>
      </c>
      <c r="BL161" s="18" t="s">
        <v>144</v>
      </c>
      <c r="BM161" s="230" t="s">
        <v>192</v>
      </c>
    </row>
    <row r="162" s="2" customFormat="1">
      <c r="A162" s="39"/>
      <c r="B162" s="40"/>
      <c r="C162" s="41"/>
      <c r="D162" s="232" t="s">
        <v>146</v>
      </c>
      <c r="E162" s="41"/>
      <c r="F162" s="233" t="s">
        <v>193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146</v>
      </c>
      <c r="AU162" s="18" t="s">
        <v>88</v>
      </c>
    </row>
    <row r="163" s="13" customFormat="1">
      <c r="A163" s="13"/>
      <c r="B163" s="237"/>
      <c r="C163" s="238"/>
      <c r="D163" s="232" t="s">
        <v>148</v>
      </c>
      <c r="E163" s="239" t="s">
        <v>1</v>
      </c>
      <c r="F163" s="240" t="s">
        <v>194</v>
      </c>
      <c r="G163" s="238"/>
      <c r="H163" s="241">
        <v>261.75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148</v>
      </c>
      <c r="AU163" s="247" t="s">
        <v>88</v>
      </c>
      <c r="AV163" s="13" t="s">
        <v>88</v>
      </c>
      <c r="AW163" s="13" t="s">
        <v>34</v>
      </c>
      <c r="AX163" s="13" t="s">
        <v>78</v>
      </c>
      <c r="AY163" s="247" t="s">
        <v>137</v>
      </c>
    </row>
    <row r="164" s="13" customFormat="1">
      <c r="A164" s="13"/>
      <c r="B164" s="237"/>
      <c r="C164" s="238"/>
      <c r="D164" s="232" t="s">
        <v>148</v>
      </c>
      <c r="E164" s="239" t="s">
        <v>1</v>
      </c>
      <c r="F164" s="240" t="s">
        <v>195</v>
      </c>
      <c r="G164" s="238"/>
      <c r="H164" s="241">
        <v>261.75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148</v>
      </c>
      <c r="AU164" s="247" t="s">
        <v>88</v>
      </c>
      <c r="AV164" s="13" t="s">
        <v>88</v>
      </c>
      <c r="AW164" s="13" t="s">
        <v>34</v>
      </c>
      <c r="AX164" s="13" t="s">
        <v>78</v>
      </c>
      <c r="AY164" s="247" t="s">
        <v>137</v>
      </c>
    </row>
    <row r="165" s="16" customFormat="1">
      <c r="A165" s="16"/>
      <c r="B165" s="270"/>
      <c r="C165" s="271"/>
      <c r="D165" s="232" t="s">
        <v>148</v>
      </c>
      <c r="E165" s="272" t="s">
        <v>1</v>
      </c>
      <c r="F165" s="273" t="s">
        <v>196</v>
      </c>
      <c r="G165" s="271"/>
      <c r="H165" s="274">
        <v>523.5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0" t="s">
        <v>148</v>
      </c>
      <c r="AU165" s="280" t="s">
        <v>88</v>
      </c>
      <c r="AV165" s="16" t="s">
        <v>157</v>
      </c>
      <c r="AW165" s="16" t="s">
        <v>34</v>
      </c>
      <c r="AX165" s="16" t="s">
        <v>78</v>
      </c>
      <c r="AY165" s="280" t="s">
        <v>137</v>
      </c>
    </row>
    <row r="166" s="13" customFormat="1">
      <c r="A166" s="13"/>
      <c r="B166" s="237"/>
      <c r="C166" s="238"/>
      <c r="D166" s="232" t="s">
        <v>148</v>
      </c>
      <c r="E166" s="239" t="s">
        <v>1</v>
      </c>
      <c r="F166" s="240" t="s">
        <v>197</v>
      </c>
      <c r="G166" s="238"/>
      <c r="H166" s="241">
        <v>449.11500000000001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148</v>
      </c>
      <c r="AU166" s="247" t="s">
        <v>88</v>
      </c>
      <c r="AV166" s="13" t="s">
        <v>88</v>
      </c>
      <c r="AW166" s="13" t="s">
        <v>34</v>
      </c>
      <c r="AX166" s="13" t="s">
        <v>78</v>
      </c>
      <c r="AY166" s="247" t="s">
        <v>137</v>
      </c>
    </row>
    <row r="167" s="13" customFormat="1">
      <c r="A167" s="13"/>
      <c r="B167" s="237"/>
      <c r="C167" s="238"/>
      <c r="D167" s="232" t="s">
        <v>148</v>
      </c>
      <c r="E167" s="239" t="s">
        <v>1</v>
      </c>
      <c r="F167" s="240" t="s">
        <v>198</v>
      </c>
      <c r="G167" s="238"/>
      <c r="H167" s="241">
        <v>449.11500000000001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148</v>
      </c>
      <c r="AU167" s="247" t="s">
        <v>88</v>
      </c>
      <c r="AV167" s="13" t="s">
        <v>88</v>
      </c>
      <c r="AW167" s="13" t="s">
        <v>34</v>
      </c>
      <c r="AX167" s="13" t="s">
        <v>78</v>
      </c>
      <c r="AY167" s="247" t="s">
        <v>137</v>
      </c>
    </row>
    <row r="168" s="16" customFormat="1">
      <c r="A168" s="16"/>
      <c r="B168" s="270"/>
      <c r="C168" s="271"/>
      <c r="D168" s="232" t="s">
        <v>148</v>
      </c>
      <c r="E168" s="272" t="s">
        <v>1</v>
      </c>
      <c r="F168" s="273" t="s">
        <v>196</v>
      </c>
      <c r="G168" s="271"/>
      <c r="H168" s="274">
        <v>898.23000000000002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0" t="s">
        <v>148</v>
      </c>
      <c r="AU168" s="280" t="s">
        <v>88</v>
      </c>
      <c r="AV168" s="16" t="s">
        <v>157</v>
      </c>
      <c r="AW168" s="16" t="s">
        <v>34</v>
      </c>
      <c r="AX168" s="16" t="s">
        <v>78</v>
      </c>
      <c r="AY168" s="280" t="s">
        <v>137</v>
      </c>
    </row>
    <row r="169" s="15" customFormat="1">
      <c r="A169" s="15"/>
      <c r="B169" s="258"/>
      <c r="C169" s="259"/>
      <c r="D169" s="232" t="s">
        <v>148</v>
      </c>
      <c r="E169" s="260" t="s">
        <v>1</v>
      </c>
      <c r="F169" s="261" t="s">
        <v>156</v>
      </c>
      <c r="G169" s="259"/>
      <c r="H169" s="262">
        <v>1421.73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148</v>
      </c>
      <c r="AU169" s="268" t="s">
        <v>88</v>
      </c>
      <c r="AV169" s="15" t="s">
        <v>144</v>
      </c>
      <c r="AW169" s="15" t="s">
        <v>34</v>
      </c>
      <c r="AX169" s="15" t="s">
        <v>86</v>
      </c>
      <c r="AY169" s="268" t="s">
        <v>137</v>
      </c>
    </row>
    <row r="170" s="2" customFormat="1" ht="24.15" customHeight="1">
      <c r="A170" s="39"/>
      <c r="B170" s="40"/>
      <c r="C170" s="219" t="s">
        <v>199</v>
      </c>
      <c r="D170" s="219" t="s">
        <v>139</v>
      </c>
      <c r="E170" s="220" t="s">
        <v>200</v>
      </c>
      <c r="F170" s="221" t="s">
        <v>201</v>
      </c>
      <c r="G170" s="222" t="s">
        <v>151</v>
      </c>
      <c r="H170" s="223">
        <v>710.86500000000001</v>
      </c>
      <c r="I170" s="224"/>
      <c r="J170" s="225">
        <f>ROUND(I170*H170,2)</f>
        <v>0</v>
      </c>
      <c r="K170" s="221" t="s">
        <v>143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144</v>
      </c>
      <c r="AT170" s="230" t="s">
        <v>139</v>
      </c>
      <c r="AU170" s="230" t="s">
        <v>88</v>
      </c>
      <c r="AY170" s="18" t="s">
        <v>137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144</v>
      </c>
      <c r="BM170" s="230" t="s">
        <v>202</v>
      </c>
    </row>
    <row r="171" s="2" customFormat="1">
      <c r="A171" s="39"/>
      <c r="B171" s="40"/>
      <c r="C171" s="41"/>
      <c r="D171" s="232" t="s">
        <v>146</v>
      </c>
      <c r="E171" s="41"/>
      <c r="F171" s="233" t="s">
        <v>203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146</v>
      </c>
      <c r="AU171" s="18" t="s">
        <v>88</v>
      </c>
    </row>
    <row r="172" s="13" customFormat="1">
      <c r="A172" s="13"/>
      <c r="B172" s="237"/>
      <c r="C172" s="238"/>
      <c r="D172" s="232" t="s">
        <v>148</v>
      </c>
      <c r="E172" s="239" t="s">
        <v>1</v>
      </c>
      <c r="F172" s="240" t="s">
        <v>204</v>
      </c>
      <c r="G172" s="238"/>
      <c r="H172" s="241">
        <v>261.75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148</v>
      </c>
      <c r="AU172" s="247" t="s">
        <v>88</v>
      </c>
      <c r="AV172" s="13" t="s">
        <v>88</v>
      </c>
      <c r="AW172" s="13" t="s">
        <v>34</v>
      </c>
      <c r="AX172" s="13" t="s">
        <v>78</v>
      </c>
      <c r="AY172" s="247" t="s">
        <v>137</v>
      </c>
    </row>
    <row r="173" s="13" customFormat="1">
      <c r="A173" s="13"/>
      <c r="B173" s="237"/>
      <c r="C173" s="238"/>
      <c r="D173" s="232" t="s">
        <v>148</v>
      </c>
      <c r="E173" s="239" t="s">
        <v>1</v>
      </c>
      <c r="F173" s="240" t="s">
        <v>205</v>
      </c>
      <c r="G173" s="238"/>
      <c r="H173" s="241">
        <v>449.11500000000001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148</v>
      </c>
      <c r="AU173" s="247" t="s">
        <v>88</v>
      </c>
      <c r="AV173" s="13" t="s">
        <v>88</v>
      </c>
      <c r="AW173" s="13" t="s">
        <v>34</v>
      </c>
      <c r="AX173" s="13" t="s">
        <v>78</v>
      </c>
      <c r="AY173" s="247" t="s">
        <v>137</v>
      </c>
    </row>
    <row r="174" s="15" customFormat="1">
      <c r="A174" s="15"/>
      <c r="B174" s="258"/>
      <c r="C174" s="259"/>
      <c r="D174" s="232" t="s">
        <v>148</v>
      </c>
      <c r="E174" s="260" t="s">
        <v>1</v>
      </c>
      <c r="F174" s="261" t="s">
        <v>156</v>
      </c>
      <c r="G174" s="259"/>
      <c r="H174" s="262">
        <v>710.86500000000001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148</v>
      </c>
      <c r="AU174" s="268" t="s">
        <v>88</v>
      </c>
      <c r="AV174" s="15" t="s">
        <v>144</v>
      </c>
      <c r="AW174" s="15" t="s">
        <v>34</v>
      </c>
      <c r="AX174" s="15" t="s">
        <v>86</v>
      </c>
      <c r="AY174" s="268" t="s">
        <v>137</v>
      </c>
    </row>
    <row r="175" s="2" customFormat="1" ht="24.15" customHeight="1">
      <c r="A175" s="39"/>
      <c r="B175" s="40"/>
      <c r="C175" s="219" t="s">
        <v>206</v>
      </c>
      <c r="D175" s="219" t="s">
        <v>139</v>
      </c>
      <c r="E175" s="220" t="s">
        <v>207</v>
      </c>
      <c r="F175" s="221" t="s">
        <v>208</v>
      </c>
      <c r="G175" s="222" t="s">
        <v>151</v>
      </c>
      <c r="H175" s="223">
        <v>157.68000000000001</v>
      </c>
      <c r="I175" s="224"/>
      <c r="J175" s="225">
        <f>ROUND(I175*H175,2)</f>
        <v>0</v>
      </c>
      <c r="K175" s="221" t="s">
        <v>143</v>
      </c>
      <c r="L175" s="45"/>
      <c r="M175" s="226" t="s">
        <v>1</v>
      </c>
      <c r="N175" s="227" t="s">
        <v>43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144</v>
      </c>
      <c r="AT175" s="230" t="s">
        <v>139</v>
      </c>
      <c r="AU175" s="230" t="s">
        <v>88</v>
      </c>
      <c r="AY175" s="18" t="s">
        <v>137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86</v>
      </c>
      <c r="BK175" s="231">
        <f>ROUND(I175*H175,2)</f>
        <v>0</v>
      </c>
      <c r="BL175" s="18" t="s">
        <v>144</v>
      </c>
      <c r="BM175" s="230" t="s">
        <v>209</v>
      </c>
    </row>
    <row r="176" s="2" customFormat="1">
      <c r="A176" s="39"/>
      <c r="B176" s="40"/>
      <c r="C176" s="41"/>
      <c r="D176" s="232" t="s">
        <v>146</v>
      </c>
      <c r="E176" s="41"/>
      <c r="F176" s="233" t="s">
        <v>210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146</v>
      </c>
      <c r="AU176" s="18" t="s">
        <v>88</v>
      </c>
    </row>
    <row r="177" s="13" customFormat="1">
      <c r="A177" s="13"/>
      <c r="B177" s="237"/>
      <c r="C177" s="238"/>
      <c r="D177" s="232" t="s">
        <v>148</v>
      </c>
      <c r="E177" s="239" t="s">
        <v>1</v>
      </c>
      <c r="F177" s="240" t="s">
        <v>211</v>
      </c>
      <c r="G177" s="238"/>
      <c r="H177" s="241">
        <v>157.68000000000001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148</v>
      </c>
      <c r="AU177" s="247" t="s">
        <v>88</v>
      </c>
      <c r="AV177" s="13" t="s">
        <v>88</v>
      </c>
      <c r="AW177" s="13" t="s">
        <v>34</v>
      </c>
      <c r="AX177" s="13" t="s">
        <v>86</v>
      </c>
      <c r="AY177" s="247" t="s">
        <v>137</v>
      </c>
    </row>
    <row r="178" s="2" customFormat="1" ht="24.15" customHeight="1">
      <c r="A178" s="39"/>
      <c r="B178" s="40"/>
      <c r="C178" s="219" t="s">
        <v>212</v>
      </c>
      <c r="D178" s="219" t="s">
        <v>139</v>
      </c>
      <c r="E178" s="220" t="s">
        <v>213</v>
      </c>
      <c r="F178" s="221" t="s">
        <v>214</v>
      </c>
      <c r="G178" s="222" t="s">
        <v>151</v>
      </c>
      <c r="H178" s="223">
        <v>501.82999999999998</v>
      </c>
      <c r="I178" s="224"/>
      <c r="J178" s="225">
        <f>ROUND(I178*H178,2)</f>
        <v>0</v>
      </c>
      <c r="K178" s="221" t="s">
        <v>143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144</v>
      </c>
      <c r="AT178" s="230" t="s">
        <v>139</v>
      </c>
      <c r="AU178" s="230" t="s">
        <v>88</v>
      </c>
      <c r="AY178" s="18" t="s">
        <v>137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86</v>
      </c>
      <c r="BK178" s="231">
        <f>ROUND(I178*H178,2)</f>
        <v>0</v>
      </c>
      <c r="BL178" s="18" t="s">
        <v>144</v>
      </c>
      <c r="BM178" s="230" t="s">
        <v>215</v>
      </c>
    </row>
    <row r="179" s="2" customFormat="1">
      <c r="A179" s="39"/>
      <c r="B179" s="40"/>
      <c r="C179" s="41"/>
      <c r="D179" s="232" t="s">
        <v>146</v>
      </c>
      <c r="E179" s="41"/>
      <c r="F179" s="233" t="s">
        <v>216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146</v>
      </c>
      <c r="AU179" s="18" t="s">
        <v>88</v>
      </c>
    </row>
    <row r="180" s="2" customFormat="1">
      <c r="A180" s="39"/>
      <c r="B180" s="40"/>
      <c r="C180" s="41"/>
      <c r="D180" s="232" t="s">
        <v>180</v>
      </c>
      <c r="E180" s="41"/>
      <c r="F180" s="269" t="s">
        <v>217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88</v>
      </c>
    </row>
    <row r="181" s="14" customFormat="1">
      <c r="A181" s="14"/>
      <c r="B181" s="248"/>
      <c r="C181" s="249"/>
      <c r="D181" s="232" t="s">
        <v>148</v>
      </c>
      <c r="E181" s="250" t="s">
        <v>1</v>
      </c>
      <c r="F181" s="251" t="s">
        <v>218</v>
      </c>
      <c r="G181" s="249"/>
      <c r="H181" s="250" t="s">
        <v>1</v>
      </c>
      <c r="I181" s="252"/>
      <c r="J181" s="249"/>
      <c r="K181" s="249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148</v>
      </c>
      <c r="AU181" s="257" t="s">
        <v>88</v>
      </c>
      <c r="AV181" s="14" t="s">
        <v>86</v>
      </c>
      <c r="AW181" s="14" t="s">
        <v>34</v>
      </c>
      <c r="AX181" s="14" t="s">
        <v>78</v>
      </c>
      <c r="AY181" s="257" t="s">
        <v>137</v>
      </c>
    </row>
    <row r="182" s="13" customFormat="1">
      <c r="A182" s="13"/>
      <c r="B182" s="237"/>
      <c r="C182" s="238"/>
      <c r="D182" s="232" t="s">
        <v>148</v>
      </c>
      <c r="E182" s="239" t="s">
        <v>1</v>
      </c>
      <c r="F182" s="240" t="s">
        <v>219</v>
      </c>
      <c r="G182" s="238"/>
      <c r="H182" s="241">
        <v>501.82999999999998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148</v>
      </c>
      <c r="AU182" s="247" t="s">
        <v>88</v>
      </c>
      <c r="AV182" s="13" t="s">
        <v>88</v>
      </c>
      <c r="AW182" s="13" t="s">
        <v>34</v>
      </c>
      <c r="AX182" s="13" t="s">
        <v>78</v>
      </c>
      <c r="AY182" s="247" t="s">
        <v>137</v>
      </c>
    </row>
    <row r="183" s="15" customFormat="1">
      <c r="A183" s="15"/>
      <c r="B183" s="258"/>
      <c r="C183" s="259"/>
      <c r="D183" s="232" t="s">
        <v>148</v>
      </c>
      <c r="E183" s="260" t="s">
        <v>1</v>
      </c>
      <c r="F183" s="261" t="s">
        <v>156</v>
      </c>
      <c r="G183" s="259"/>
      <c r="H183" s="262">
        <v>501.82999999999998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148</v>
      </c>
      <c r="AU183" s="268" t="s">
        <v>88</v>
      </c>
      <c r="AV183" s="15" t="s">
        <v>144</v>
      </c>
      <c r="AW183" s="15" t="s">
        <v>34</v>
      </c>
      <c r="AX183" s="15" t="s">
        <v>86</v>
      </c>
      <c r="AY183" s="268" t="s">
        <v>137</v>
      </c>
    </row>
    <row r="184" s="2" customFormat="1" ht="16.5" customHeight="1">
      <c r="A184" s="39"/>
      <c r="B184" s="40"/>
      <c r="C184" s="281" t="s">
        <v>220</v>
      </c>
      <c r="D184" s="281" t="s">
        <v>221</v>
      </c>
      <c r="E184" s="282" t="s">
        <v>222</v>
      </c>
      <c r="F184" s="283" t="s">
        <v>223</v>
      </c>
      <c r="G184" s="284" t="s">
        <v>224</v>
      </c>
      <c r="H184" s="285">
        <v>378.71100000000001</v>
      </c>
      <c r="I184" s="286"/>
      <c r="J184" s="287">
        <f>ROUND(I184*H184,2)</f>
        <v>0</v>
      </c>
      <c r="K184" s="283" t="s">
        <v>143</v>
      </c>
      <c r="L184" s="288"/>
      <c r="M184" s="289" t="s">
        <v>1</v>
      </c>
      <c r="N184" s="290" t="s">
        <v>43</v>
      </c>
      <c r="O184" s="92"/>
      <c r="P184" s="228">
        <f>O184*H184</f>
        <v>0</v>
      </c>
      <c r="Q184" s="228">
        <v>1</v>
      </c>
      <c r="R184" s="228">
        <f>Q184*H184</f>
        <v>378.71100000000001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189</v>
      </c>
      <c r="AT184" s="230" t="s">
        <v>221</v>
      </c>
      <c r="AU184" s="230" t="s">
        <v>88</v>
      </c>
      <c r="AY184" s="18" t="s">
        <v>137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86</v>
      </c>
      <c r="BK184" s="231">
        <f>ROUND(I184*H184,2)</f>
        <v>0</v>
      </c>
      <c r="BL184" s="18" t="s">
        <v>144</v>
      </c>
      <c r="BM184" s="230" t="s">
        <v>225</v>
      </c>
    </row>
    <row r="185" s="2" customFormat="1">
      <c r="A185" s="39"/>
      <c r="B185" s="40"/>
      <c r="C185" s="41"/>
      <c r="D185" s="232" t="s">
        <v>146</v>
      </c>
      <c r="E185" s="41"/>
      <c r="F185" s="233" t="s">
        <v>223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146</v>
      </c>
      <c r="AU185" s="18" t="s">
        <v>88</v>
      </c>
    </row>
    <row r="186" s="13" customFormat="1">
      <c r="A186" s="13"/>
      <c r="B186" s="237"/>
      <c r="C186" s="238"/>
      <c r="D186" s="232" t="s">
        <v>148</v>
      </c>
      <c r="E186" s="239" t="s">
        <v>1</v>
      </c>
      <c r="F186" s="240" t="s">
        <v>226</v>
      </c>
      <c r="G186" s="238"/>
      <c r="H186" s="241">
        <v>659.50999999999999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148</v>
      </c>
      <c r="AU186" s="247" t="s">
        <v>88</v>
      </c>
      <c r="AV186" s="13" t="s">
        <v>88</v>
      </c>
      <c r="AW186" s="13" t="s">
        <v>34</v>
      </c>
      <c r="AX186" s="13" t="s">
        <v>78</v>
      </c>
      <c r="AY186" s="247" t="s">
        <v>137</v>
      </c>
    </row>
    <row r="187" s="13" customFormat="1">
      <c r="A187" s="13"/>
      <c r="B187" s="237"/>
      <c r="C187" s="238"/>
      <c r="D187" s="232" t="s">
        <v>148</v>
      </c>
      <c r="E187" s="239" t="s">
        <v>1</v>
      </c>
      <c r="F187" s="240" t="s">
        <v>227</v>
      </c>
      <c r="G187" s="238"/>
      <c r="H187" s="241">
        <v>-449.11500000000001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148</v>
      </c>
      <c r="AU187" s="247" t="s">
        <v>88</v>
      </c>
      <c r="AV187" s="13" t="s">
        <v>88</v>
      </c>
      <c r="AW187" s="13" t="s">
        <v>34</v>
      </c>
      <c r="AX187" s="13" t="s">
        <v>78</v>
      </c>
      <c r="AY187" s="247" t="s">
        <v>137</v>
      </c>
    </row>
    <row r="188" s="15" customFormat="1">
      <c r="A188" s="15"/>
      <c r="B188" s="258"/>
      <c r="C188" s="259"/>
      <c r="D188" s="232" t="s">
        <v>148</v>
      </c>
      <c r="E188" s="260" t="s">
        <v>1</v>
      </c>
      <c r="F188" s="261" t="s">
        <v>156</v>
      </c>
      <c r="G188" s="259"/>
      <c r="H188" s="262">
        <v>210.39499999999998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148</v>
      </c>
      <c r="AU188" s="268" t="s">
        <v>88</v>
      </c>
      <c r="AV188" s="15" t="s">
        <v>144</v>
      </c>
      <c r="AW188" s="15" t="s">
        <v>34</v>
      </c>
      <c r="AX188" s="15" t="s">
        <v>86</v>
      </c>
      <c r="AY188" s="268" t="s">
        <v>137</v>
      </c>
    </row>
    <row r="189" s="13" customFormat="1">
      <c r="A189" s="13"/>
      <c r="B189" s="237"/>
      <c r="C189" s="238"/>
      <c r="D189" s="232" t="s">
        <v>148</v>
      </c>
      <c r="E189" s="238"/>
      <c r="F189" s="240" t="s">
        <v>228</v>
      </c>
      <c r="G189" s="238"/>
      <c r="H189" s="241">
        <v>378.71100000000001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148</v>
      </c>
      <c r="AU189" s="247" t="s">
        <v>88</v>
      </c>
      <c r="AV189" s="13" t="s">
        <v>88</v>
      </c>
      <c r="AW189" s="13" t="s">
        <v>4</v>
      </c>
      <c r="AX189" s="13" t="s">
        <v>86</v>
      </c>
      <c r="AY189" s="247" t="s">
        <v>137</v>
      </c>
    </row>
    <row r="190" s="2" customFormat="1" ht="37.8" customHeight="1">
      <c r="A190" s="39"/>
      <c r="B190" s="40"/>
      <c r="C190" s="219" t="s">
        <v>229</v>
      </c>
      <c r="D190" s="219" t="s">
        <v>139</v>
      </c>
      <c r="E190" s="220" t="s">
        <v>230</v>
      </c>
      <c r="F190" s="221" t="s">
        <v>231</v>
      </c>
      <c r="G190" s="222" t="s">
        <v>142</v>
      </c>
      <c r="H190" s="223">
        <v>3270.9400000000001</v>
      </c>
      <c r="I190" s="224"/>
      <c r="J190" s="225">
        <f>ROUND(I190*H190,2)</f>
        <v>0</v>
      </c>
      <c r="K190" s="221" t="s">
        <v>143</v>
      </c>
      <c r="L190" s="45"/>
      <c r="M190" s="226" t="s">
        <v>1</v>
      </c>
      <c r="N190" s="227" t="s">
        <v>43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144</v>
      </c>
      <c r="AT190" s="230" t="s">
        <v>139</v>
      </c>
      <c r="AU190" s="230" t="s">
        <v>88</v>
      </c>
      <c r="AY190" s="18" t="s">
        <v>137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86</v>
      </c>
      <c r="BK190" s="231">
        <f>ROUND(I190*H190,2)</f>
        <v>0</v>
      </c>
      <c r="BL190" s="18" t="s">
        <v>144</v>
      </c>
      <c r="BM190" s="230" t="s">
        <v>232</v>
      </c>
    </row>
    <row r="191" s="2" customFormat="1">
      <c r="A191" s="39"/>
      <c r="B191" s="40"/>
      <c r="C191" s="41"/>
      <c r="D191" s="232" t="s">
        <v>146</v>
      </c>
      <c r="E191" s="41"/>
      <c r="F191" s="233" t="s">
        <v>233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146</v>
      </c>
      <c r="AU191" s="18" t="s">
        <v>88</v>
      </c>
    </row>
    <row r="192" s="13" customFormat="1">
      <c r="A192" s="13"/>
      <c r="B192" s="237"/>
      <c r="C192" s="238"/>
      <c r="D192" s="232" t="s">
        <v>148</v>
      </c>
      <c r="E192" s="239" t="s">
        <v>1</v>
      </c>
      <c r="F192" s="240" t="s">
        <v>234</v>
      </c>
      <c r="G192" s="238"/>
      <c r="H192" s="241">
        <v>3270.9400000000001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148</v>
      </c>
      <c r="AU192" s="247" t="s">
        <v>88</v>
      </c>
      <c r="AV192" s="13" t="s">
        <v>88</v>
      </c>
      <c r="AW192" s="13" t="s">
        <v>34</v>
      </c>
      <c r="AX192" s="13" t="s">
        <v>78</v>
      </c>
      <c r="AY192" s="247" t="s">
        <v>137</v>
      </c>
    </row>
    <row r="193" s="15" customFormat="1">
      <c r="A193" s="15"/>
      <c r="B193" s="258"/>
      <c r="C193" s="259"/>
      <c r="D193" s="232" t="s">
        <v>148</v>
      </c>
      <c r="E193" s="260" t="s">
        <v>1</v>
      </c>
      <c r="F193" s="261" t="s">
        <v>156</v>
      </c>
      <c r="G193" s="259"/>
      <c r="H193" s="262">
        <v>3270.9400000000001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148</v>
      </c>
      <c r="AU193" s="268" t="s">
        <v>88</v>
      </c>
      <c r="AV193" s="15" t="s">
        <v>144</v>
      </c>
      <c r="AW193" s="15" t="s">
        <v>34</v>
      </c>
      <c r="AX193" s="15" t="s">
        <v>86</v>
      </c>
      <c r="AY193" s="268" t="s">
        <v>137</v>
      </c>
    </row>
    <row r="194" s="2" customFormat="1" ht="24.15" customHeight="1">
      <c r="A194" s="39"/>
      <c r="B194" s="40"/>
      <c r="C194" s="219" t="s">
        <v>235</v>
      </c>
      <c r="D194" s="219" t="s">
        <v>139</v>
      </c>
      <c r="E194" s="220" t="s">
        <v>236</v>
      </c>
      <c r="F194" s="221" t="s">
        <v>237</v>
      </c>
      <c r="G194" s="222" t="s">
        <v>142</v>
      </c>
      <c r="H194" s="223">
        <v>3270.9400000000001</v>
      </c>
      <c r="I194" s="224"/>
      <c r="J194" s="225">
        <f>ROUND(I194*H194,2)</f>
        <v>0</v>
      </c>
      <c r="K194" s="221" t="s">
        <v>143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144</v>
      </c>
      <c r="AT194" s="230" t="s">
        <v>139</v>
      </c>
      <c r="AU194" s="230" t="s">
        <v>88</v>
      </c>
      <c r="AY194" s="18" t="s">
        <v>137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86</v>
      </c>
      <c r="BK194" s="231">
        <f>ROUND(I194*H194,2)</f>
        <v>0</v>
      </c>
      <c r="BL194" s="18" t="s">
        <v>144</v>
      </c>
      <c r="BM194" s="230" t="s">
        <v>238</v>
      </c>
    </row>
    <row r="195" s="2" customFormat="1">
      <c r="A195" s="39"/>
      <c r="B195" s="40"/>
      <c r="C195" s="41"/>
      <c r="D195" s="232" t="s">
        <v>146</v>
      </c>
      <c r="E195" s="41"/>
      <c r="F195" s="233" t="s">
        <v>239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146</v>
      </c>
      <c r="AU195" s="18" t="s">
        <v>88</v>
      </c>
    </row>
    <row r="196" s="13" customFormat="1">
      <c r="A196" s="13"/>
      <c r="B196" s="237"/>
      <c r="C196" s="238"/>
      <c r="D196" s="232" t="s">
        <v>148</v>
      </c>
      <c r="E196" s="239" t="s">
        <v>1</v>
      </c>
      <c r="F196" s="240" t="s">
        <v>234</v>
      </c>
      <c r="G196" s="238"/>
      <c r="H196" s="241">
        <v>3270.9400000000001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148</v>
      </c>
      <c r="AU196" s="247" t="s">
        <v>88</v>
      </c>
      <c r="AV196" s="13" t="s">
        <v>88</v>
      </c>
      <c r="AW196" s="13" t="s">
        <v>34</v>
      </c>
      <c r="AX196" s="13" t="s">
        <v>78</v>
      </c>
      <c r="AY196" s="247" t="s">
        <v>137</v>
      </c>
    </row>
    <row r="197" s="15" customFormat="1">
      <c r="A197" s="15"/>
      <c r="B197" s="258"/>
      <c r="C197" s="259"/>
      <c r="D197" s="232" t="s">
        <v>148</v>
      </c>
      <c r="E197" s="260" t="s">
        <v>1</v>
      </c>
      <c r="F197" s="261" t="s">
        <v>156</v>
      </c>
      <c r="G197" s="259"/>
      <c r="H197" s="262">
        <v>3270.9400000000001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148</v>
      </c>
      <c r="AU197" s="268" t="s">
        <v>88</v>
      </c>
      <c r="AV197" s="15" t="s">
        <v>144</v>
      </c>
      <c r="AW197" s="15" t="s">
        <v>34</v>
      </c>
      <c r="AX197" s="15" t="s">
        <v>86</v>
      </c>
      <c r="AY197" s="268" t="s">
        <v>137</v>
      </c>
    </row>
    <row r="198" s="2" customFormat="1" ht="16.5" customHeight="1">
      <c r="A198" s="39"/>
      <c r="B198" s="40"/>
      <c r="C198" s="281" t="s">
        <v>8</v>
      </c>
      <c r="D198" s="281" t="s">
        <v>221</v>
      </c>
      <c r="E198" s="282" t="s">
        <v>240</v>
      </c>
      <c r="F198" s="283" t="s">
        <v>241</v>
      </c>
      <c r="G198" s="284" t="s">
        <v>242</v>
      </c>
      <c r="H198" s="285">
        <v>98.128</v>
      </c>
      <c r="I198" s="286"/>
      <c r="J198" s="287">
        <f>ROUND(I198*H198,2)</f>
        <v>0</v>
      </c>
      <c r="K198" s="283" t="s">
        <v>143</v>
      </c>
      <c r="L198" s="288"/>
      <c r="M198" s="289" t="s">
        <v>1</v>
      </c>
      <c r="N198" s="290" t="s">
        <v>43</v>
      </c>
      <c r="O198" s="92"/>
      <c r="P198" s="228">
        <f>O198*H198</f>
        <v>0</v>
      </c>
      <c r="Q198" s="228">
        <v>0.001</v>
      </c>
      <c r="R198" s="228">
        <f>Q198*H198</f>
        <v>0.098128000000000007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189</v>
      </c>
      <c r="AT198" s="230" t="s">
        <v>221</v>
      </c>
      <c r="AU198" s="230" t="s">
        <v>88</v>
      </c>
      <c r="AY198" s="18" t="s">
        <v>137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86</v>
      </c>
      <c r="BK198" s="231">
        <f>ROUND(I198*H198,2)</f>
        <v>0</v>
      </c>
      <c r="BL198" s="18" t="s">
        <v>144</v>
      </c>
      <c r="BM198" s="230" t="s">
        <v>243</v>
      </c>
    </row>
    <row r="199" s="2" customFormat="1">
      <c r="A199" s="39"/>
      <c r="B199" s="40"/>
      <c r="C199" s="41"/>
      <c r="D199" s="232" t="s">
        <v>146</v>
      </c>
      <c r="E199" s="41"/>
      <c r="F199" s="233" t="s">
        <v>241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146</v>
      </c>
      <c r="AU199" s="18" t="s">
        <v>88</v>
      </c>
    </row>
    <row r="200" s="13" customFormat="1">
      <c r="A200" s="13"/>
      <c r="B200" s="237"/>
      <c r="C200" s="238"/>
      <c r="D200" s="232" t="s">
        <v>148</v>
      </c>
      <c r="E200" s="239" t="s">
        <v>1</v>
      </c>
      <c r="F200" s="240" t="s">
        <v>244</v>
      </c>
      <c r="G200" s="238"/>
      <c r="H200" s="241">
        <v>98.128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148</v>
      </c>
      <c r="AU200" s="247" t="s">
        <v>88</v>
      </c>
      <c r="AV200" s="13" t="s">
        <v>88</v>
      </c>
      <c r="AW200" s="13" t="s">
        <v>34</v>
      </c>
      <c r="AX200" s="13" t="s">
        <v>78</v>
      </c>
      <c r="AY200" s="247" t="s">
        <v>137</v>
      </c>
    </row>
    <row r="201" s="15" customFormat="1">
      <c r="A201" s="15"/>
      <c r="B201" s="258"/>
      <c r="C201" s="259"/>
      <c r="D201" s="232" t="s">
        <v>148</v>
      </c>
      <c r="E201" s="260" t="s">
        <v>1</v>
      </c>
      <c r="F201" s="261" t="s">
        <v>156</v>
      </c>
      <c r="G201" s="259"/>
      <c r="H201" s="262">
        <v>98.128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148</v>
      </c>
      <c r="AU201" s="268" t="s">
        <v>88</v>
      </c>
      <c r="AV201" s="15" t="s">
        <v>144</v>
      </c>
      <c r="AW201" s="15" t="s">
        <v>34</v>
      </c>
      <c r="AX201" s="15" t="s">
        <v>86</v>
      </c>
      <c r="AY201" s="268" t="s">
        <v>137</v>
      </c>
    </row>
    <row r="202" s="2" customFormat="1" ht="24.15" customHeight="1">
      <c r="A202" s="39"/>
      <c r="B202" s="40"/>
      <c r="C202" s="219" t="s">
        <v>245</v>
      </c>
      <c r="D202" s="219" t="s">
        <v>139</v>
      </c>
      <c r="E202" s="220" t="s">
        <v>246</v>
      </c>
      <c r="F202" s="221" t="s">
        <v>247</v>
      </c>
      <c r="G202" s="222" t="s">
        <v>142</v>
      </c>
      <c r="H202" s="223">
        <v>2132.75</v>
      </c>
      <c r="I202" s="224"/>
      <c r="J202" s="225">
        <f>ROUND(I202*H202,2)</f>
        <v>0</v>
      </c>
      <c r="K202" s="221" t="s">
        <v>143</v>
      </c>
      <c r="L202" s="45"/>
      <c r="M202" s="226" t="s">
        <v>1</v>
      </c>
      <c r="N202" s="227" t="s">
        <v>43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144</v>
      </c>
      <c r="AT202" s="230" t="s">
        <v>139</v>
      </c>
      <c r="AU202" s="230" t="s">
        <v>88</v>
      </c>
      <c r="AY202" s="18" t="s">
        <v>137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86</v>
      </c>
      <c r="BK202" s="231">
        <f>ROUND(I202*H202,2)</f>
        <v>0</v>
      </c>
      <c r="BL202" s="18" t="s">
        <v>144</v>
      </c>
      <c r="BM202" s="230" t="s">
        <v>248</v>
      </c>
    </row>
    <row r="203" s="2" customFormat="1">
      <c r="A203" s="39"/>
      <c r="B203" s="40"/>
      <c r="C203" s="41"/>
      <c r="D203" s="232" t="s">
        <v>146</v>
      </c>
      <c r="E203" s="41"/>
      <c r="F203" s="233" t="s">
        <v>249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146</v>
      </c>
      <c r="AU203" s="18" t="s">
        <v>88</v>
      </c>
    </row>
    <row r="204" s="14" customFormat="1">
      <c r="A204" s="14"/>
      <c r="B204" s="248"/>
      <c r="C204" s="249"/>
      <c r="D204" s="232" t="s">
        <v>148</v>
      </c>
      <c r="E204" s="250" t="s">
        <v>1</v>
      </c>
      <c r="F204" s="251" t="s">
        <v>250</v>
      </c>
      <c r="G204" s="249"/>
      <c r="H204" s="250" t="s">
        <v>1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148</v>
      </c>
      <c r="AU204" s="257" t="s">
        <v>88</v>
      </c>
      <c r="AV204" s="14" t="s">
        <v>86</v>
      </c>
      <c r="AW204" s="14" t="s">
        <v>34</v>
      </c>
      <c r="AX204" s="14" t="s">
        <v>78</v>
      </c>
      <c r="AY204" s="257" t="s">
        <v>137</v>
      </c>
    </row>
    <row r="205" s="13" customFormat="1">
      <c r="A205" s="13"/>
      <c r="B205" s="237"/>
      <c r="C205" s="238"/>
      <c r="D205" s="232" t="s">
        <v>148</v>
      </c>
      <c r="E205" s="239" t="s">
        <v>1</v>
      </c>
      <c r="F205" s="240" t="s">
        <v>251</v>
      </c>
      <c r="G205" s="238"/>
      <c r="H205" s="241">
        <v>897.77999999999997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148</v>
      </c>
      <c r="AU205" s="247" t="s">
        <v>88</v>
      </c>
      <c r="AV205" s="13" t="s">
        <v>88</v>
      </c>
      <c r="AW205" s="13" t="s">
        <v>34</v>
      </c>
      <c r="AX205" s="13" t="s">
        <v>78</v>
      </c>
      <c r="AY205" s="247" t="s">
        <v>137</v>
      </c>
    </row>
    <row r="206" s="13" customFormat="1">
      <c r="A206" s="13"/>
      <c r="B206" s="237"/>
      <c r="C206" s="238"/>
      <c r="D206" s="232" t="s">
        <v>148</v>
      </c>
      <c r="E206" s="239" t="s">
        <v>1</v>
      </c>
      <c r="F206" s="240" t="s">
        <v>252</v>
      </c>
      <c r="G206" s="238"/>
      <c r="H206" s="241">
        <v>876.27999999999997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148</v>
      </c>
      <c r="AU206" s="247" t="s">
        <v>88</v>
      </c>
      <c r="AV206" s="13" t="s">
        <v>88</v>
      </c>
      <c r="AW206" s="13" t="s">
        <v>34</v>
      </c>
      <c r="AX206" s="13" t="s">
        <v>78</v>
      </c>
      <c r="AY206" s="247" t="s">
        <v>137</v>
      </c>
    </row>
    <row r="207" s="13" customFormat="1">
      <c r="A207" s="13"/>
      <c r="B207" s="237"/>
      <c r="C207" s="238"/>
      <c r="D207" s="232" t="s">
        <v>148</v>
      </c>
      <c r="E207" s="239" t="s">
        <v>1</v>
      </c>
      <c r="F207" s="240" t="s">
        <v>253</v>
      </c>
      <c r="G207" s="238"/>
      <c r="H207" s="241">
        <v>216.28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148</v>
      </c>
      <c r="AU207" s="247" t="s">
        <v>88</v>
      </c>
      <c r="AV207" s="13" t="s">
        <v>88</v>
      </c>
      <c r="AW207" s="13" t="s">
        <v>34</v>
      </c>
      <c r="AX207" s="13" t="s">
        <v>78</v>
      </c>
      <c r="AY207" s="247" t="s">
        <v>137</v>
      </c>
    </row>
    <row r="208" s="16" customFormat="1">
      <c r="A208" s="16"/>
      <c r="B208" s="270"/>
      <c r="C208" s="271"/>
      <c r="D208" s="232" t="s">
        <v>148</v>
      </c>
      <c r="E208" s="272" t="s">
        <v>1</v>
      </c>
      <c r="F208" s="273" t="s">
        <v>196</v>
      </c>
      <c r="G208" s="271"/>
      <c r="H208" s="274">
        <v>1990.3399999999999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0" t="s">
        <v>148</v>
      </c>
      <c r="AU208" s="280" t="s">
        <v>88</v>
      </c>
      <c r="AV208" s="16" t="s">
        <v>157</v>
      </c>
      <c r="AW208" s="16" t="s">
        <v>34</v>
      </c>
      <c r="AX208" s="16" t="s">
        <v>78</v>
      </c>
      <c r="AY208" s="280" t="s">
        <v>137</v>
      </c>
    </row>
    <row r="209" s="13" customFormat="1">
      <c r="A209" s="13"/>
      <c r="B209" s="237"/>
      <c r="C209" s="238"/>
      <c r="D209" s="232" t="s">
        <v>148</v>
      </c>
      <c r="E209" s="239" t="s">
        <v>1</v>
      </c>
      <c r="F209" s="240" t="s">
        <v>254</v>
      </c>
      <c r="G209" s="238"/>
      <c r="H209" s="241">
        <v>124.20999999999999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148</v>
      </c>
      <c r="AU209" s="247" t="s">
        <v>88</v>
      </c>
      <c r="AV209" s="13" t="s">
        <v>88</v>
      </c>
      <c r="AW209" s="13" t="s">
        <v>34</v>
      </c>
      <c r="AX209" s="13" t="s">
        <v>78</v>
      </c>
      <c r="AY209" s="247" t="s">
        <v>137</v>
      </c>
    </row>
    <row r="210" s="13" customFormat="1">
      <c r="A210" s="13"/>
      <c r="B210" s="237"/>
      <c r="C210" s="238"/>
      <c r="D210" s="232" t="s">
        <v>148</v>
      </c>
      <c r="E210" s="239" t="s">
        <v>1</v>
      </c>
      <c r="F210" s="240" t="s">
        <v>255</v>
      </c>
      <c r="G210" s="238"/>
      <c r="H210" s="241">
        <v>6.1500000000000004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148</v>
      </c>
      <c r="AU210" s="247" t="s">
        <v>88</v>
      </c>
      <c r="AV210" s="13" t="s">
        <v>88</v>
      </c>
      <c r="AW210" s="13" t="s">
        <v>34</v>
      </c>
      <c r="AX210" s="13" t="s">
        <v>78</v>
      </c>
      <c r="AY210" s="247" t="s">
        <v>137</v>
      </c>
    </row>
    <row r="211" s="13" customFormat="1">
      <c r="A211" s="13"/>
      <c r="B211" s="237"/>
      <c r="C211" s="238"/>
      <c r="D211" s="232" t="s">
        <v>148</v>
      </c>
      <c r="E211" s="239" t="s">
        <v>1</v>
      </c>
      <c r="F211" s="240" t="s">
        <v>256</v>
      </c>
      <c r="G211" s="238"/>
      <c r="H211" s="241">
        <v>12.050000000000001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148</v>
      </c>
      <c r="AU211" s="247" t="s">
        <v>88</v>
      </c>
      <c r="AV211" s="13" t="s">
        <v>88</v>
      </c>
      <c r="AW211" s="13" t="s">
        <v>34</v>
      </c>
      <c r="AX211" s="13" t="s">
        <v>78</v>
      </c>
      <c r="AY211" s="247" t="s">
        <v>137</v>
      </c>
    </row>
    <row r="212" s="15" customFormat="1">
      <c r="A212" s="15"/>
      <c r="B212" s="258"/>
      <c r="C212" s="259"/>
      <c r="D212" s="232" t="s">
        <v>148</v>
      </c>
      <c r="E212" s="260" t="s">
        <v>1</v>
      </c>
      <c r="F212" s="261" t="s">
        <v>156</v>
      </c>
      <c r="G212" s="259"/>
      <c r="H212" s="262">
        <v>2132.75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148</v>
      </c>
      <c r="AU212" s="268" t="s">
        <v>88</v>
      </c>
      <c r="AV212" s="15" t="s">
        <v>144</v>
      </c>
      <c r="AW212" s="15" t="s">
        <v>34</v>
      </c>
      <c r="AX212" s="15" t="s">
        <v>86</v>
      </c>
      <c r="AY212" s="268" t="s">
        <v>137</v>
      </c>
    </row>
    <row r="213" s="2" customFormat="1" ht="24.15" customHeight="1">
      <c r="A213" s="39"/>
      <c r="B213" s="40"/>
      <c r="C213" s="219" t="s">
        <v>257</v>
      </c>
      <c r="D213" s="219" t="s">
        <v>139</v>
      </c>
      <c r="E213" s="220" t="s">
        <v>258</v>
      </c>
      <c r="F213" s="221" t="s">
        <v>259</v>
      </c>
      <c r="G213" s="222" t="s">
        <v>142</v>
      </c>
      <c r="H213" s="223">
        <v>3270.9400000000001</v>
      </c>
      <c r="I213" s="224"/>
      <c r="J213" s="225">
        <f>ROUND(I213*H213,2)</f>
        <v>0</v>
      </c>
      <c r="K213" s="221" t="s">
        <v>143</v>
      </c>
      <c r="L213" s="45"/>
      <c r="M213" s="226" t="s">
        <v>1</v>
      </c>
      <c r="N213" s="227" t="s">
        <v>43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144</v>
      </c>
      <c r="AT213" s="230" t="s">
        <v>139</v>
      </c>
      <c r="AU213" s="230" t="s">
        <v>88</v>
      </c>
      <c r="AY213" s="18" t="s">
        <v>137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86</v>
      </c>
      <c r="BK213" s="231">
        <f>ROUND(I213*H213,2)</f>
        <v>0</v>
      </c>
      <c r="BL213" s="18" t="s">
        <v>144</v>
      </c>
      <c r="BM213" s="230" t="s">
        <v>260</v>
      </c>
    </row>
    <row r="214" s="2" customFormat="1">
      <c r="A214" s="39"/>
      <c r="B214" s="40"/>
      <c r="C214" s="41"/>
      <c r="D214" s="232" t="s">
        <v>146</v>
      </c>
      <c r="E214" s="41"/>
      <c r="F214" s="233" t="s">
        <v>261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146</v>
      </c>
      <c r="AU214" s="18" t="s">
        <v>88</v>
      </c>
    </row>
    <row r="215" s="13" customFormat="1">
      <c r="A215" s="13"/>
      <c r="B215" s="237"/>
      <c r="C215" s="238"/>
      <c r="D215" s="232" t="s">
        <v>148</v>
      </c>
      <c r="E215" s="239" t="s">
        <v>1</v>
      </c>
      <c r="F215" s="240" t="s">
        <v>234</v>
      </c>
      <c r="G215" s="238"/>
      <c r="H215" s="241">
        <v>3270.9400000000001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148</v>
      </c>
      <c r="AU215" s="247" t="s">
        <v>88</v>
      </c>
      <c r="AV215" s="13" t="s">
        <v>88</v>
      </c>
      <c r="AW215" s="13" t="s">
        <v>34</v>
      </c>
      <c r="AX215" s="13" t="s">
        <v>78</v>
      </c>
      <c r="AY215" s="247" t="s">
        <v>137</v>
      </c>
    </row>
    <row r="216" s="15" customFormat="1">
      <c r="A216" s="15"/>
      <c r="B216" s="258"/>
      <c r="C216" s="259"/>
      <c r="D216" s="232" t="s">
        <v>148</v>
      </c>
      <c r="E216" s="260" t="s">
        <v>1</v>
      </c>
      <c r="F216" s="261" t="s">
        <v>156</v>
      </c>
      <c r="G216" s="259"/>
      <c r="H216" s="262">
        <v>3270.9400000000001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148</v>
      </c>
      <c r="AU216" s="268" t="s">
        <v>88</v>
      </c>
      <c r="AV216" s="15" t="s">
        <v>144</v>
      </c>
      <c r="AW216" s="15" t="s">
        <v>34</v>
      </c>
      <c r="AX216" s="15" t="s">
        <v>86</v>
      </c>
      <c r="AY216" s="268" t="s">
        <v>137</v>
      </c>
    </row>
    <row r="217" s="2" customFormat="1" ht="21.75" customHeight="1">
      <c r="A217" s="39"/>
      <c r="B217" s="40"/>
      <c r="C217" s="281" t="s">
        <v>262</v>
      </c>
      <c r="D217" s="281" t="s">
        <v>221</v>
      </c>
      <c r="E217" s="282" t="s">
        <v>263</v>
      </c>
      <c r="F217" s="283" t="s">
        <v>264</v>
      </c>
      <c r="G217" s="284" t="s">
        <v>224</v>
      </c>
      <c r="H217" s="285">
        <v>412.00400000000002</v>
      </c>
      <c r="I217" s="286"/>
      <c r="J217" s="287">
        <f>ROUND(I217*H217,2)</f>
        <v>0</v>
      </c>
      <c r="K217" s="283" t="s">
        <v>143</v>
      </c>
      <c r="L217" s="288"/>
      <c r="M217" s="289" t="s">
        <v>1</v>
      </c>
      <c r="N217" s="290" t="s">
        <v>43</v>
      </c>
      <c r="O217" s="92"/>
      <c r="P217" s="228">
        <f>O217*H217</f>
        <v>0</v>
      </c>
      <c r="Q217" s="228">
        <v>1</v>
      </c>
      <c r="R217" s="228">
        <f>Q217*H217</f>
        <v>412.00400000000002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189</v>
      </c>
      <c r="AT217" s="230" t="s">
        <v>221</v>
      </c>
      <c r="AU217" s="230" t="s">
        <v>88</v>
      </c>
      <c r="AY217" s="18" t="s">
        <v>137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86</v>
      </c>
      <c r="BK217" s="231">
        <f>ROUND(I217*H217,2)</f>
        <v>0</v>
      </c>
      <c r="BL217" s="18" t="s">
        <v>144</v>
      </c>
      <c r="BM217" s="230" t="s">
        <v>265</v>
      </c>
    </row>
    <row r="218" s="2" customFormat="1">
      <c r="A218" s="39"/>
      <c r="B218" s="40"/>
      <c r="C218" s="41"/>
      <c r="D218" s="232" t="s">
        <v>146</v>
      </c>
      <c r="E218" s="41"/>
      <c r="F218" s="233" t="s">
        <v>264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146</v>
      </c>
      <c r="AU218" s="18" t="s">
        <v>88</v>
      </c>
    </row>
    <row r="219" s="13" customFormat="1">
      <c r="A219" s="13"/>
      <c r="B219" s="237"/>
      <c r="C219" s="238"/>
      <c r="D219" s="232" t="s">
        <v>148</v>
      </c>
      <c r="E219" s="239" t="s">
        <v>1</v>
      </c>
      <c r="F219" s="240" t="s">
        <v>266</v>
      </c>
      <c r="G219" s="238"/>
      <c r="H219" s="241">
        <v>490.64100000000002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148</v>
      </c>
      <c r="AU219" s="247" t="s">
        <v>88</v>
      </c>
      <c r="AV219" s="13" t="s">
        <v>88</v>
      </c>
      <c r="AW219" s="13" t="s">
        <v>34</v>
      </c>
      <c r="AX219" s="13" t="s">
        <v>78</v>
      </c>
      <c r="AY219" s="247" t="s">
        <v>137</v>
      </c>
    </row>
    <row r="220" s="13" customFormat="1">
      <c r="A220" s="13"/>
      <c r="B220" s="237"/>
      <c r="C220" s="238"/>
      <c r="D220" s="232" t="s">
        <v>148</v>
      </c>
      <c r="E220" s="239" t="s">
        <v>1</v>
      </c>
      <c r="F220" s="240" t="s">
        <v>267</v>
      </c>
      <c r="G220" s="238"/>
      <c r="H220" s="241">
        <v>-261.75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148</v>
      </c>
      <c r="AU220" s="247" t="s">
        <v>88</v>
      </c>
      <c r="AV220" s="13" t="s">
        <v>88</v>
      </c>
      <c r="AW220" s="13" t="s">
        <v>34</v>
      </c>
      <c r="AX220" s="13" t="s">
        <v>78</v>
      </c>
      <c r="AY220" s="247" t="s">
        <v>137</v>
      </c>
    </row>
    <row r="221" s="15" customFormat="1">
      <c r="A221" s="15"/>
      <c r="B221" s="258"/>
      <c r="C221" s="259"/>
      <c r="D221" s="232" t="s">
        <v>148</v>
      </c>
      <c r="E221" s="260" t="s">
        <v>1</v>
      </c>
      <c r="F221" s="261" t="s">
        <v>156</v>
      </c>
      <c r="G221" s="259"/>
      <c r="H221" s="262">
        <v>228.89100000000002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148</v>
      </c>
      <c r="AU221" s="268" t="s">
        <v>88</v>
      </c>
      <c r="AV221" s="15" t="s">
        <v>144</v>
      </c>
      <c r="AW221" s="15" t="s">
        <v>34</v>
      </c>
      <c r="AX221" s="15" t="s">
        <v>86</v>
      </c>
      <c r="AY221" s="268" t="s">
        <v>137</v>
      </c>
    </row>
    <row r="222" s="13" customFormat="1">
      <c r="A222" s="13"/>
      <c r="B222" s="237"/>
      <c r="C222" s="238"/>
      <c r="D222" s="232" t="s">
        <v>148</v>
      </c>
      <c r="E222" s="238"/>
      <c r="F222" s="240" t="s">
        <v>268</v>
      </c>
      <c r="G222" s="238"/>
      <c r="H222" s="241">
        <v>412.00400000000002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148</v>
      </c>
      <c r="AU222" s="247" t="s">
        <v>88</v>
      </c>
      <c r="AV222" s="13" t="s">
        <v>88</v>
      </c>
      <c r="AW222" s="13" t="s">
        <v>4</v>
      </c>
      <c r="AX222" s="13" t="s">
        <v>86</v>
      </c>
      <c r="AY222" s="247" t="s">
        <v>137</v>
      </c>
    </row>
    <row r="223" s="2" customFormat="1" ht="33" customHeight="1">
      <c r="A223" s="39"/>
      <c r="B223" s="40"/>
      <c r="C223" s="219" t="s">
        <v>269</v>
      </c>
      <c r="D223" s="219" t="s">
        <v>139</v>
      </c>
      <c r="E223" s="220" t="s">
        <v>270</v>
      </c>
      <c r="F223" s="221" t="s">
        <v>271</v>
      </c>
      <c r="G223" s="222" t="s">
        <v>142</v>
      </c>
      <c r="H223" s="223">
        <v>3270.9400000000001</v>
      </c>
      <c r="I223" s="224"/>
      <c r="J223" s="225">
        <f>ROUND(I223*H223,2)</f>
        <v>0</v>
      </c>
      <c r="K223" s="221" t="s">
        <v>143</v>
      </c>
      <c r="L223" s="45"/>
      <c r="M223" s="226" t="s">
        <v>1</v>
      </c>
      <c r="N223" s="227" t="s">
        <v>43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144</v>
      </c>
      <c r="AT223" s="230" t="s">
        <v>139</v>
      </c>
      <c r="AU223" s="230" t="s">
        <v>88</v>
      </c>
      <c r="AY223" s="18" t="s">
        <v>137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86</v>
      </c>
      <c r="BK223" s="231">
        <f>ROUND(I223*H223,2)</f>
        <v>0</v>
      </c>
      <c r="BL223" s="18" t="s">
        <v>144</v>
      </c>
      <c r="BM223" s="230" t="s">
        <v>272</v>
      </c>
    </row>
    <row r="224" s="2" customFormat="1">
      <c r="A224" s="39"/>
      <c r="B224" s="40"/>
      <c r="C224" s="41"/>
      <c r="D224" s="232" t="s">
        <v>146</v>
      </c>
      <c r="E224" s="41"/>
      <c r="F224" s="233" t="s">
        <v>273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146</v>
      </c>
      <c r="AU224" s="18" t="s">
        <v>88</v>
      </c>
    </row>
    <row r="225" s="13" customFormat="1">
      <c r="A225" s="13"/>
      <c r="B225" s="237"/>
      <c r="C225" s="238"/>
      <c r="D225" s="232" t="s">
        <v>148</v>
      </c>
      <c r="E225" s="239" t="s">
        <v>1</v>
      </c>
      <c r="F225" s="240" t="s">
        <v>234</v>
      </c>
      <c r="G225" s="238"/>
      <c r="H225" s="241">
        <v>3270.9400000000001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148</v>
      </c>
      <c r="AU225" s="247" t="s">
        <v>88</v>
      </c>
      <c r="AV225" s="13" t="s">
        <v>88</v>
      </c>
      <c r="AW225" s="13" t="s">
        <v>34</v>
      </c>
      <c r="AX225" s="13" t="s">
        <v>78</v>
      </c>
      <c r="AY225" s="247" t="s">
        <v>137</v>
      </c>
    </row>
    <row r="226" s="15" customFormat="1">
      <c r="A226" s="15"/>
      <c r="B226" s="258"/>
      <c r="C226" s="259"/>
      <c r="D226" s="232" t="s">
        <v>148</v>
      </c>
      <c r="E226" s="260" t="s">
        <v>1</v>
      </c>
      <c r="F226" s="261" t="s">
        <v>156</v>
      </c>
      <c r="G226" s="259"/>
      <c r="H226" s="262">
        <v>3270.9400000000001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148</v>
      </c>
      <c r="AU226" s="268" t="s">
        <v>88</v>
      </c>
      <c r="AV226" s="15" t="s">
        <v>144</v>
      </c>
      <c r="AW226" s="15" t="s">
        <v>34</v>
      </c>
      <c r="AX226" s="15" t="s">
        <v>86</v>
      </c>
      <c r="AY226" s="268" t="s">
        <v>137</v>
      </c>
    </row>
    <row r="227" s="2" customFormat="1" ht="33" customHeight="1">
      <c r="A227" s="39"/>
      <c r="B227" s="40"/>
      <c r="C227" s="219" t="s">
        <v>274</v>
      </c>
      <c r="D227" s="219" t="s">
        <v>139</v>
      </c>
      <c r="E227" s="220" t="s">
        <v>275</v>
      </c>
      <c r="F227" s="221" t="s">
        <v>276</v>
      </c>
      <c r="G227" s="222" t="s">
        <v>142</v>
      </c>
      <c r="H227" s="223">
        <v>3270.9400000000001</v>
      </c>
      <c r="I227" s="224"/>
      <c r="J227" s="225">
        <f>ROUND(I227*H227,2)</f>
        <v>0</v>
      </c>
      <c r="K227" s="221" t="s">
        <v>143</v>
      </c>
      <c r="L227" s="45"/>
      <c r="M227" s="226" t="s">
        <v>1</v>
      </c>
      <c r="N227" s="227" t="s">
        <v>43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144</v>
      </c>
      <c r="AT227" s="230" t="s">
        <v>139</v>
      </c>
      <c r="AU227" s="230" t="s">
        <v>88</v>
      </c>
      <c r="AY227" s="18" t="s">
        <v>137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144</v>
      </c>
      <c r="BM227" s="230" t="s">
        <v>277</v>
      </c>
    </row>
    <row r="228" s="2" customFormat="1">
      <c r="A228" s="39"/>
      <c r="B228" s="40"/>
      <c r="C228" s="41"/>
      <c r="D228" s="232" t="s">
        <v>146</v>
      </c>
      <c r="E228" s="41"/>
      <c r="F228" s="233" t="s">
        <v>278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146</v>
      </c>
      <c r="AU228" s="18" t="s">
        <v>88</v>
      </c>
    </row>
    <row r="229" s="13" customFormat="1">
      <c r="A229" s="13"/>
      <c r="B229" s="237"/>
      <c r="C229" s="238"/>
      <c r="D229" s="232" t="s">
        <v>148</v>
      </c>
      <c r="E229" s="239" t="s">
        <v>1</v>
      </c>
      <c r="F229" s="240" t="s">
        <v>234</v>
      </c>
      <c r="G229" s="238"/>
      <c r="H229" s="241">
        <v>3270.9400000000001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148</v>
      </c>
      <c r="AU229" s="247" t="s">
        <v>88</v>
      </c>
      <c r="AV229" s="13" t="s">
        <v>88</v>
      </c>
      <c r="AW229" s="13" t="s">
        <v>34</v>
      </c>
      <c r="AX229" s="13" t="s">
        <v>78</v>
      </c>
      <c r="AY229" s="247" t="s">
        <v>137</v>
      </c>
    </row>
    <row r="230" s="15" customFormat="1">
      <c r="A230" s="15"/>
      <c r="B230" s="258"/>
      <c r="C230" s="259"/>
      <c r="D230" s="232" t="s">
        <v>148</v>
      </c>
      <c r="E230" s="260" t="s">
        <v>1</v>
      </c>
      <c r="F230" s="261" t="s">
        <v>156</v>
      </c>
      <c r="G230" s="259"/>
      <c r="H230" s="262">
        <v>3270.9400000000001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148</v>
      </c>
      <c r="AU230" s="268" t="s">
        <v>88</v>
      </c>
      <c r="AV230" s="15" t="s">
        <v>144</v>
      </c>
      <c r="AW230" s="15" t="s">
        <v>34</v>
      </c>
      <c r="AX230" s="15" t="s">
        <v>86</v>
      </c>
      <c r="AY230" s="268" t="s">
        <v>137</v>
      </c>
    </row>
    <row r="231" s="2" customFormat="1" ht="16.5" customHeight="1">
      <c r="A231" s="39"/>
      <c r="B231" s="40"/>
      <c r="C231" s="219" t="s">
        <v>7</v>
      </c>
      <c r="D231" s="219" t="s">
        <v>139</v>
      </c>
      <c r="E231" s="220" t="s">
        <v>279</v>
      </c>
      <c r="F231" s="221" t="s">
        <v>280</v>
      </c>
      <c r="G231" s="222" t="s">
        <v>151</v>
      </c>
      <c r="H231" s="223">
        <v>245.321</v>
      </c>
      <c r="I231" s="224"/>
      <c r="J231" s="225">
        <f>ROUND(I231*H231,2)</f>
        <v>0</v>
      </c>
      <c r="K231" s="221" t="s">
        <v>143</v>
      </c>
      <c r="L231" s="45"/>
      <c r="M231" s="226" t="s">
        <v>1</v>
      </c>
      <c r="N231" s="227" t="s">
        <v>43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144</v>
      </c>
      <c r="AT231" s="230" t="s">
        <v>139</v>
      </c>
      <c r="AU231" s="230" t="s">
        <v>88</v>
      </c>
      <c r="AY231" s="18" t="s">
        <v>137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86</v>
      </c>
      <c r="BK231" s="231">
        <f>ROUND(I231*H231,2)</f>
        <v>0</v>
      </c>
      <c r="BL231" s="18" t="s">
        <v>144</v>
      </c>
      <c r="BM231" s="230" t="s">
        <v>281</v>
      </c>
    </row>
    <row r="232" s="2" customFormat="1">
      <c r="A232" s="39"/>
      <c r="B232" s="40"/>
      <c r="C232" s="41"/>
      <c r="D232" s="232" t="s">
        <v>146</v>
      </c>
      <c r="E232" s="41"/>
      <c r="F232" s="233" t="s">
        <v>282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146</v>
      </c>
      <c r="AU232" s="18" t="s">
        <v>88</v>
      </c>
    </row>
    <row r="233" s="2" customFormat="1">
      <c r="A233" s="39"/>
      <c r="B233" s="40"/>
      <c r="C233" s="41"/>
      <c r="D233" s="232" t="s">
        <v>180</v>
      </c>
      <c r="E233" s="41"/>
      <c r="F233" s="269" t="s">
        <v>283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180</v>
      </c>
      <c r="AU233" s="18" t="s">
        <v>88</v>
      </c>
    </row>
    <row r="234" s="13" customFormat="1">
      <c r="A234" s="13"/>
      <c r="B234" s="237"/>
      <c r="C234" s="238"/>
      <c r="D234" s="232" t="s">
        <v>148</v>
      </c>
      <c r="E234" s="239" t="s">
        <v>1</v>
      </c>
      <c r="F234" s="240" t="s">
        <v>284</v>
      </c>
      <c r="G234" s="238"/>
      <c r="H234" s="241">
        <v>245.321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148</v>
      </c>
      <c r="AU234" s="247" t="s">
        <v>88</v>
      </c>
      <c r="AV234" s="13" t="s">
        <v>88</v>
      </c>
      <c r="AW234" s="13" t="s">
        <v>34</v>
      </c>
      <c r="AX234" s="13" t="s">
        <v>78</v>
      </c>
      <c r="AY234" s="247" t="s">
        <v>137</v>
      </c>
    </row>
    <row r="235" s="15" customFormat="1">
      <c r="A235" s="15"/>
      <c r="B235" s="258"/>
      <c r="C235" s="259"/>
      <c r="D235" s="232" t="s">
        <v>148</v>
      </c>
      <c r="E235" s="260" t="s">
        <v>1</v>
      </c>
      <c r="F235" s="261" t="s">
        <v>156</v>
      </c>
      <c r="G235" s="259"/>
      <c r="H235" s="262">
        <v>245.321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148</v>
      </c>
      <c r="AU235" s="268" t="s">
        <v>88</v>
      </c>
      <c r="AV235" s="15" t="s">
        <v>144</v>
      </c>
      <c r="AW235" s="15" t="s">
        <v>34</v>
      </c>
      <c r="AX235" s="15" t="s">
        <v>86</v>
      </c>
      <c r="AY235" s="268" t="s">
        <v>137</v>
      </c>
    </row>
    <row r="236" s="12" customFormat="1" ht="22.8" customHeight="1">
      <c r="A236" s="12"/>
      <c r="B236" s="203"/>
      <c r="C236" s="204"/>
      <c r="D236" s="205" t="s">
        <v>77</v>
      </c>
      <c r="E236" s="217" t="s">
        <v>88</v>
      </c>
      <c r="F236" s="217" t="s">
        <v>285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SUM(P237:P277)</f>
        <v>0</v>
      </c>
      <c r="Q236" s="211"/>
      <c r="R236" s="212">
        <f>SUM(R237:R277)</f>
        <v>157.72274764999997</v>
      </c>
      <c r="S236" s="211"/>
      <c r="T236" s="213">
        <f>SUM(T237:T277)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86</v>
      </c>
      <c r="AT236" s="215" t="s">
        <v>77</v>
      </c>
      <c r="AU236" s="215" t="s">
        <v>86</v>
      </c>
      <c r="AY236" s="214" t="s">
        <v>137</v>
      </c>
      <c r="BK236" s="216">
        <f>SUM(BK237:BK277)</f>
        <v>0</v>
      </c>
    </row>
    <row r="237" s="2" customFormat="1" ht="33" customHeight="1">
      <c r="A237" s="39"/>
      <c r="B237" s="40"/>
      <c r="C237" s="219" t="s">
        <v>286</v>
      </c>
      <c r="D237" s="219" t="s">
        <v>139</v>
      </c>
      <c r="E237" s="220" t="s">
        <v>287</v>
      </c>
      <c r="F237" s="221" t="s">
        <v>288</v>
      </c>
      <c r="G237" s="222" t="s">
        <v>151</v>
      </c>
      <c r="H237" s="223">
        <v>10.023</v>
      </c>
      <c r="I237" s="224"/>
      <c r="J237" s="225">
        <f>ROUND(I237*H237,2)</f>
        <v>0</v>
      </c>
      <c r="K237" s="221" t="s">
        <v>143</v>
      </c>
      <c r="L237" s="45"/>
      <c r="M237" s="226" t="s">
        <v>1</v>
      </c>
      <c r="N237" s="227" t="s">
        <v>43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144</v>
      </c>
      <c r="AT237" s="230" t="s">
        <v>139</v>
      </c>
      <c r="AU237" s="230" t="s">
        <v>88</v>
      </c>
      <c r="AY237" s="18" t="s">
        <v>137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86</v>
      </c>
      <c r="BK237" s="231">
        <f>ROUND(I237*H237,2)</f>
        <v>0</v>
      </c>
      <c r="BL237" s="18" t="s">
        <v>144</v>
      </c>
      <c r="BM237" s="230" t="s">
        <v>289</v>
      </c>
    </row>
    <row r="238" s="2" customFormat="1">
      <c r="A238" s="39"/>
      <c r="B238" s="40"/>
      <c r="C238" s="41"/>
      <c r="D238" s="232" t="s">
        <v>146</v>
      </c>
      <c r="E238" s="41"/>
      <c r="F238" s="233" t="s">
        <v>290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146</v>
      </c>
      <c r="AU238" s="18" t="s">
        <v>88</v>
      </c>
    </row>
    <row r="239" s="13" customFormat="1">
      <c r="A239" s="13"/>
      <c r="B239" s="237"/>
      <c r="C239" s="238"/>
      <c r="D239" s="232" t="s">
        <v>148</v>
      </c>
      <c r="E239" s="239" t="s">
        <v>1</v>
      </c>
      <c r="F239" s="240" t="s">
        <v>291</v>
      </c>
      <c r="G239" s="238"/>
      <c r="H239" s="241">
        <v>10.023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148</v>
      </c>
      <c r="AU239" s="247" t="s">
        <v>88</v>
      </c>
      <c r="AV239" s="13" t="s">
        <v>88</v>
      </c>
      <c r="AW239" s="13" t="s">
        <v>34</v>
      </c>
      <c r="AX239" s="13" t="s">
        <v>78</v>
      </c>
      <c r="AY239" s="247" t="s">
        <v>137</v>
      </c>
    </row>
    <row r="240" s="15" customFormat="1">
      <c r="A240" s="15"/>
      <c r="B240" s="258"/>
      <c r="C240" s="259"/>
      <c r="D240" s="232" t="s">
        <v>148</v>
      </c>
      <c r="E240" s="260" t="s">
        <v>1</v>
      </c>
      <c r="F240" s="261" t="s">
        <v>156</v>
      </c>
      <c r="G240" s="259"/>
      <c r="H240" s="262">
        <v>10.023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148</v>
      </c>
      <c r="AU240" s="268" t="s">
        <v>88</v>
      </c>
      <c r="AV240" s="15" t="s">
        <v>144</v>
      </c>
      <c r="AW240" s="15" t="s">
        <v>34</v>
      </c>
      <c r="AX240" s="15" t="s">
        <v>86</v>
      </c>
      <c r="AY240" s="268" t="s">
        <v>137</v>
      </c>
    </row>
    <row r="241" s="2" customFormat="1" ht="33" customHeight="1">
      <c r="A241" s="39"/>
      <c r="B241" s="40"/>
      <c r="C241" s="219" t="s">
        <v>292</v>
      </c>
      <c r="D241" s="219" t="s">
        <v>139</v>
      </c>
      <c r="E241" s="220" t="s">
        <v>293</v>
      </c>
      <c r="F241" s="221" t="s">
        <v>294</v>
      </c>
      <c r="G241" s="222" t="s">
        <v>142</v>
      </c>
      <c r="H241" s="223">
        <v>154.19999999999999</v>
      </c>
      <c r="I241" s="224"/>
      <c r="J241" s="225">
        <f>ROUND(I241*H241,2)</f>
        <v>0</v>
      </c>
      <c r="K241" s="221" t="s">
        <v>143</v>
      </c>
      <c r="L241" s="45"/>
      <c r="M241" s="226" t="s">
        <v>1</v>
      </c>
      <c r="N241" s="227" t="s">
        <v>43</v>
      </c>
      <c r="O241" s="92"/>
      <c r="P241" s="228">
        <f>O241*H241</f>
        <v>0</v>
      </c>
      <c r="Q241" s="228">
        <v>0.00031</v>
      </c>
      <c r="R241" s="228">
        <f>Q241*H241</f>
        <v>0.047801999999999997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144</v>
      </c>
      <c r="AT241" s="230" t="s">
        <v>139</v>
      </c>
      <c r="AU241" s="230" t="s">
        <v>88</v>
      </c>
      <c r="AY241" s="18" t="s">
        <v>137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86</v>
      </c>
      <c r="BK241" s="231">
        <f>ROUND(I241*H241,2)</f>
        <v>0</v>
      </c>
      <c r="BL241" s="18" t="s">
        <v>144</v>
      </c>
      <c r="BM241" s="230" t="s">
        <v>295</v>
      </c>
    </row>
    <row r="242" s="2" customFormat="1">
      <c r="A242" s="39"/>
      <c r="B242" s="40"/>
      <c r="C242" s="41"/>
      <c r="D242" s="232" t="s">
        <v>146</v>
      </c>
      <c r="E242" s="41"/>
      <c r="F242" s="233" t="s">
        <v>296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146</v>
      </c>
      <c r="AU242" s="18" t="s">
        <v>88</v>
      </c>
    </row>
    <row r="243" s="13" customFormat="1">
      <c r="A243" s="13"/>
      <c r="B243" s="237"/>
      <c r="C243" s="238"/>
      <c r="D243" s="232" t="s">
        <v>148</v>
      </c>
      <c r="E243" s="239" t="s">
        <v>1</v>
      </c>
      <c r="F243" s="240" t="s">
        <v>297</v>
      </c>
      <c r="G243" s="238"/>
      <c r="H243" s="241">
        <v>154.19999999999999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148</v>
      </c>
      <c r="AU243" s="247" t="s">
        <v>88</v>
      </c>
      <c r="AV243" s="13" t="s">
        <v>88</v>
      </c>
      <c r="AW243" s="13" t="s">
        <v>34</v>
      </c>
      <c r="AX243" s="13" t="s">
        <v>78</v>
      </c>
      <c r="AY243" s="247" t="s">
        <v>137</v>
      </c>
    </row>
    <row r="244" s="15" customFormat="1">
      <c r="A244" s="15"/>
      <c r="B244" s="258"/>
      <c r="C244" s="259"/>
      <c r="D244" s="232" t="s">
        <v>148</v>
      </c>
      <c r="E244" s="260" t="s">
        <v>1</v>
      </c>
      <c r="F244" s="261" t="s">
        <v>156</v>
      </c>
      <c r="G244" s="259"/>
      <c r="H244" s="262">
        <v>154.19999999999999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148</v>
      </c>
      <c r="AU244" s="268" t="s">
        <v>88</v>
      </c>
      <c r="AV244" s="15" t="s">
        <v>144</v>
      </c>
      <c r="AW244" s="15" t="s">
        <v>34</v>
      </c>
      <c r="AX244" s="15" t="s">
        <v>86</v>
      </c>
      <c r="AY244" s="268" t="s">
        <v>137</v>
      </c>
    </row>
    <row r="245" s="2" customFormat="1" ht="24.15" customHeight="1">
      <c r="A245" s="39"/>
      <c r="B245" s="40"/>
      <c r="C245" s="281" t="s">
        <v>298</v>
      </c>
      <c r="D245" s="281" t="s">
        <v>221</v>
      </c>
      <c r="E245" s="282" t="s">
        <v>299</v>
      </c>
      <c r="F245" s="283" t="s">
        <v>300</v>
      </c>
      <c r="G245" s="284" t="s">
        <v>142</v>
      </c>
      <c r="H245" s="285">
        <v>169.62000000000001</v>
      </c>
      <c r="I245" s="286"/>
      <c r="J245" s="287">
        <f>ROUND(I245*H245,2)</f>
        <v>0</v>
      </c>
      <c r="K245" s="283" t="s">
        <v>143</v>
      </c>
      <c r="L245" s="288"/>
      <c r="M245" s="289" t="s">
        <v>1</v>
      </c>
      <c r="N245" s="290" t="s">
        <v>43</v>
      </c>
      <c r="O245" s="92"/>
      <c r="P245" s="228">
        <f>O245*H245</f>
        <v>0</v>
      </c>
      <c r="Q245" s="228">
        <v>0.00029999999999999997</v>
      </c>
      <c r="R245" s="228">
        <f>Q245*H245</f>
        <v>0.050885999999999994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189</v>
      </c>
      <c r="AT245" s="230" t="s">
        <v>221</v>
      </c>
      <c r="AU245" s="230" t="s">
        <v>88</v>
      </c>
      <c r="AY245" s="18" t="s">
        <v>137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86</v>
      </c>
      <c r="BK245" s="231">
        <f>ROUND(I245*H245,2)</f>
        <v>0</v>
      </c>
      <c r="BL245" s="18" t="s">
        <v>144</v>
      </c>
      <c r="BM245" s="230" t="s">
        <v>301</v>
      </c>
    </row>
    <row r="246" s="2" customFormat="1">
      <c r="A246" s="39"/>
      <c r="B246" s="40"/>
      <c r="C246" s="41"/>
      <c r="D246" s="232" t="s">
        <v>146</v>
      </c>
      <c r="E246" s="41"/>
      <c r="F246" s="233" t="s">
        <v>300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146</v>
      </c>
      <c r="AU246" s="18" t="s">
        <v>88</v>
      </c>
    </row>
    <row r="247" s="13" customFormat="1">
      <c r="A247" s="13"/>
      <c r="B247" s="237"/>
      <c r="C247" s="238"/>
      <c r="D247" s="232" t="s">
        <v>148</v>
      </c>
      <c r="E247" s="239" t="s">
        <v>1</v>
      </c>
      <c r="F247" s="240" t="s">
        <v>302</v>
      </c>
      <c r="G247" s="238"/>
      <c r="H247" s="241">
        <v>154.19999999999999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148</v>
      </c>
      <c r="AU247" s="247" t="s">
        <v>88</v>
      </c>
      <c r="AV247" s="13" t="s">
        <v>88</v>
      </c>
      <c r="AW247" s="13" t="s">
        <v>34</v>
      </c>
      <c r="AX247" s="13" t="s">
        <v>86</v>
      </c>
      <c r="AY247" s="247" t="s">
        <v>137</v>
      </c>
    </row>
    <row r="248" s="13" customFormat="1">
      <c r="A248" s="13"/>
      <c r="B248" s="237"/>
      <c r="C248" s="238"/>
      <c r="D248" s="232" t="s">
        <v>148</v>
      </c>
      <c r="E248" s="238"/>
      <c r="F248" s="240" t="s">
        <v>303</v>
      </c>
      <c r="G248" s="238"/>
      <c r="H248" s="241">
        <v>169.62000000000001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148</v>
      </c>
      <c r="AU248" s="247" t="s">
        <v>88</v>
      </c>
      <c r="AV248" s="13" t="s">
        <v>88</v>
      </c>
      <c r="AW248" s="13" t="s">
        <v>4</v>
      </c>
      <c r="AX248" s="13" t="s">
        <v>86</v>
      </c>
      <c r="AY248" s="247" t="s">
        <v>137</v>
      </c>
    </row>
    <row r="249" s="2" customFormat="1" ht="16.5" customHeight="1">
      <c r="A249" s="39"/>
      <c r="B249" s="40"/>
      <c r="C249" s="219" t="s">
        <v>304</v>
      </c>
      <c r="D249" s="219" t="s">
        <v>139</v>
      </c>
      <c r="E249" s="220" t="s">
        <v>305</v>
      </c>
      <c r="F249" s="221" t="s">
        <v>306</v>
      </c>
      <c r="G249" s="222" t="s">
        <v>151</v>
      </c>
      <c r="H249" s="223">
        <v>2.3130000000000002</v>
      </c>
      <c r="I249" s="224"/>
      <c r="J249" s="225">
        <f>ROUND(I249*H249,2)</f>
        <v>0</v>
      </c>
      <c r="K249" s="221" t="s">
        <v>143</v>
      </c>
      <c r="L249" s="45"/>
      <c r="M249" s="226" t="s">
        <v>1</v>
      </c>
      <c r="N249" s="227" t="s">
        <v>43</v>
      </c>
      <c r="O249" s="92"/>
      <c r="P249" s="228">
        <f>O249*H249</f>
        <v>0</v>
      </c>
      <c r="Q249" s="228">
        <v>2.3010199999999998</v>
      </c>
      <c r="R249" s="228">
        <f>Q249*H249</f>
        <v>5.32225926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144</v>
      </c>
      <c r="AT249" s="230" t="s">
        <v>139</v>
      </c>
      <c r="AU249" s="230" t="s">
        <v>88</v>
      </c>
      <c r="AY249" s="18" t="s">
        <v>137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86</v>
      </c>
      <c r="BK249" s="231">
        <f>ROUND(I249*H249,2)</f>
        <v>0</v>
      </c>
      <c r="BL249" s="18" t="s">
        <v>144</v>
      </c>
      <c r="BM249" s="230" t="s">
        <v>307</v>
      </c>
    </row>
    <row r="250" s="2" customFormat="1">
      <c r="A250" s="39"/>
      <c r="B250" s="40"/>
      <c r="C250" s="41"/>
      <c r="D250" s="232" t="s">
        <v>146</v>
      </c>
      <c r="E250" s="41"/>
      <c r="F250" s="233" t="s">
        <v>306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146</v>
      </c>
      <c r="AU250" s="18" t="s">
        <v>88</v>
      </c>
    </row>
    <row r="251" s="13" customFormat="1">
      <c r="A251" s="13"/>
      <c r="B251" s="237"/>
      <c r="C251" s="238"/>
      <c r="D251" s="232" t="s">
        <v>148</v>
      </c>
      <c r="E251" s="239" t="s">
        <v>1</v>
      </c>
      <c r="F251" s="240" t="s">
        <v>308</v>
      </c>
      <c r="G251" s="238"/>
      <c r="H251" s="241">
        <v>2.3130000000000002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148</v>
      </c>
      <c r="AU251" s="247" t="s">
        <v>88</v>
      </c>
      <c r="AV251" s="13" t="s">
        <v>88</v>
      </c>
      <c r="AW251" s="13" t="s">
        <v>34</v>
      </c>
      <c r="AX251" s="13" t="s">
        <v>86</v>
      </c>
      <c r="AY251" s="247" t="s">
        <v>137</v>
      </c>
    </row>
    <row r="252" s="2" customFormat="1" ht="24.15" customHeight="1">
      <c r="A252" s="39"/>
      <c r="B252" s="40"/>
      <c r="C252" s="219" t="s">
        <v>309</v>
      </c>
      <c r="D252" s="219" t="s">
        <v>139</v>
      </c>
      <c r="E252" s="220" t="s">
        <v>310</v>
      </c>
      <c r="F252" s="221" t="s">
        <v>311</v>
      </c>
      <c r="G252" s="222" t="s">
        <v>312</v>
      </c>
      <c r="H252" s="223">
        <v>77.099999999999994</v>
      </c>
      <c r="I252" s="224"/>
      <c r="J252" s="225">
        <f>ROUND(I252*H252,2)</f>
        <v>0</v>
      </c>
      <c r="K252" s="221" t="s">
        <v>143</v>
      </c>
      <c r="L252" s="45"/>
      <c r="M252" s="226" t="s">
        <v>1</v>
      </c>
      <c r="N252" s="227" t="s">
        <v>43</v>
      </c>
      <c r="O252" s="92"/>
      <c r="P252" s="228">
        <f>O252*H252</f>
        <v>0</v>
      </c>
      <c r="Q252" s="228">
        <v>0.00116</v>
      </c>
      <c r="R252" s="228">
        <f>Q252*H252</f>
        <v>0.089435999999999988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144</v>
      </c>
      <c r="AT252" s="230" t="s">
        <v>139</v>
      </c>
      <c r="AU252" s="230" t="s">
        <v>88</v>
      </c>
      <c r="AY252" s="18" t="s">
        <v>137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86</v>
      </c>
      <c r="BK252" s="231">
        <f>ROUND(I252*H252,2)</f>
        <v>0</v>
      </c>
      <c r="BL252" s="18" t="s">
        <v>144</v>
      </c>
      <c r="BM252" s="230" t="s">
        <v>313</v>
      </c>
    </row>
    <row r="253" s="2" customFormat="1">
      <c r="A253" s="39"/>
      <c r="B253" s="40"/>
      <c r="C253" s="41"/>
      <c r="D253" s="232" t="s">
        <v>146</v>
      </c>
      <c r="E253" s="41"/>
      <c r="F253" s="233" t="s">
        <v>314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146</v>
      </c>
      <c r="AU253" s="18" t="s">
        <v>88</v>
      </c>
    </row>
    <row r="254" s="13" customFormat="1">
      <c r="A254" s="13"/>
      <c r="B254" s="237"/>
      <c r="C254" s="238"/>
      <c r="D254" s="232" t="s">
        <v>148</v>
      </c>
      <c r="E254" s="239" t="s">
        <v>1</v>
      </c>
      <c r="F254" s="240" t="s">
        <v>315</v>
      </c>
      <c r="G254" s="238"/>
      <c r="H254" s="241">
        <v>77.099999999999994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148</v>
      </c>
      <c r="AU254" s="247" t="s">
        <v>88</v>
      </c>
      <c r="AV254" s="13" t="s">
        <v>88</v>
      </c>
      <c r="AW254" s="13" t="s">
        <v>34</v>
      </c>
      <c r="AX254" s="13" t="s">
        <v>86</v>
      </c>
      <c r="AY254" s="247" t="s">
        <v>137</v>
      </c>
    </row>
    <row r="255" s="2" customFormat="1" ht="24.15" customHeight="1">
      <c r="A255" s="39"/>
      <c r="B255" s="40"/>
      <c r="C255" s="219" t="s">
        <v>316</v>
      </c>
      <c r="D255" s="219" t="s">
        <v>139</v>
      </c>
      <c r="E255" s="220" t="s">
        <v>317</v>
      </c>
      <c r="F255" s="221" t="s">
        <v>318</v>
      </c>
      <c r="G255" s="222" t="s">
        <v>151</v>
      </c>
      <c r="H255" s="223">
        <v>48.741999999999997</v>
      </c>
      <c r="I255" s="224"/>
      <c r="J255" s="225">
        <f>ROUND(I255*H255,2)</f>
        <v>0</v>
      </c>
      <c r="K255" s="221" t="s">
        <v>143</v>
      </c>
      <c r="L255" s="45"/>
      <c r="M255" s="226" t="s">
        <v>1</v>
      </c>
      <c r="N255" s="227" t="s">
        <v>43</v>
      </c>
      <c r="O255" s="92"/>
      <c r="P255" s="228">
        <f>O255*H255</f>
        <v>0</v>
      </c>
      <c r="Q255" s="228">
        <v>2.5018699999999998</v>
      </c>
      <c r="R255" s="228">
        <f>Q255*H255</f>
        <v>121.94614753999998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144</v>
      </c>
      <c r="AT255" s="230" t="s">
        <v>139</v>
      </c>
      <c r="AU255" s="230" t="s">
        <v>88</v>
      </c>
      <c r="AY255" s="18" t="s">
        <v>137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86</v>
      </c>
      <c r="BK255" s="231">
        <f>ROUND(I255*H255,2)</f>
        <v>0</v>
      </c>
      <c r="BL255" s="18" t="s">
        <v>144</v>
      </c>
      <c r="BM255" s="230" t="s">
        <v>319</v>
      </c>
    </row>
    <row r="256" s="2" customFormat="1">
      <c r="A256" s="39"/>
      <c r="B256" s="40"/>
      <c r="C256" s="41"/>
      <c r="D256" s="232" t="s">
        <v>146</v>
      </c>
      <c r="E256" s="41"/>
      <c r="F256" s="233" t="s">
        <v>320</v>
      </c>
      <c r="G256" s="41"/>
      <c r="H256" s="41"/>
      <c r="I256" s="234"/>
      <c r="J256" s="41"/>
      <c r="K256" s="41"/>
      <c r="L256" s="45"/>
      <c r="M256" s="235"/>
      <c r="N256" s="23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146</v>
      </c>
      <c r="AU256" s="18" t="s">
        <v>88</v>
      </c>
    </row>
    <row r="257" s="2" customFormat="1">
      <c r="A257" s="39"/>
      <c r="B257" s="40"/>
      <c r="C257" s="41"/>
      <c r="D257" s="232" t="s">
        <v>180</v>
      </c>
      <c r="E257" s="41"/>
      <c r="F257" s="269" t="s">
        <v>321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180</v>
      </c>
      <c r="AU257" s="18" t="s">
        <v>88</v>
      </c>
    </row>
    <row r="258" s="14" customFormat="1">
      <c r="A258" s="14"/>
      <c r="B258" s="248"/>
      <c r="C258" s="249"/>
      <c r="D258" s="232" t="s">
        <v>148</v>
      </c>
      <c r="E258" s="250" t="s">
        <v>1</v>
      </c>
      <c r="F258" s="251" t="s">
        <v>322</v>
      </c>
      <c r="G258" s="249"/>
      <c r="H258" s="250" t="s">
        <v>1</v>
      </c>
      <c r="I258" s="252"/>
      <c r="J258" s="249"/>
      <c r="K258" s="249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148</v>
      </c>
      <c r="AU258" s="257" t="s">
        <v>88</v>
      </c>
      <c r="AV258" s="14" t="s">
        <v>86</v>
      </c>
      <c r="AW258" s="14" t="s">
        <v>34</v>
      </c>
      <c r="AX258" s="14" t="s">
        <v>78</v>
      </c>
      <c r="AY258" s="257" t="s">
        <v>137</v>
      </c>
    </row>
    <row r="259" s="13" customFormat="1">
      <c r="A259" s="13"/>
      <c r="B259" s="237"/>
      <c r="C259" s="238"/>
      <c r="D259" s="232" t="s">
        <v>148</v>
      </c>
      <c r="E259" s="239" t="s">
        <v>1</v>
      </c>
      <c r="F259" s="240" t="s">
        <v>323</v>
      </c>
      <c r="G259" s="238"/>
      <c r="H259" s="241">
        <v>48.741999999999997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148</v>
      </c>
      <c r="AU259" s="247" t="s">
        <v>88</v>
      </c>
      <c r="AV259" s="13" t="s">
        <v>88</v>
      </c>
      <c r="AW259" s="13" t="s">
        <v>34</v>
      </c>
      <c r="AX259" s="13" t="s">
        <v>78</v>
      </c>
      <c r="AY259" s="247" t="s">
        <v>137</v>
      </c>
    </row>
    <row r="260" s="15" customFormat="1">
      <c r="A260" s="15"/>
      <c r="B260" s="258"/>
      <c r="C260" s="259"/>
      <c r="D260" s="232" t="s">
        <v>148</v>
      </c>
      <c r="E260" s="260" t="s">
        <v>1</v>
      </c>
      <c r="F260" s="261" t="s">
        <v>156</v>
      </c>
      <c r="G260" s="259"/>
      <c r="H260" s="262">
        <v>48.741999999999997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148</v>
      </c>
      <c r="AU260" s="268" t="s">
        <v>88</v>
      </c>
      <c r="AV260" s="15" t="s">
        <v>144</v>
      </c>
      <c r="AW260" s="15" t="s">
        <v>34</v>
      </c>
      <c r="AX260" s="15" t="s">
        <v>86</v>
      </c>
      <c r="AY260" s="268" t="s">
        <v>137</v>
      </c>
    </row>
    <row r="261" s="2" customFormat="1" ht="16.5" customHeight="1">
      <c r="A261" s="39"/>
      <c r="B261" s="40"/>
      <c r="C261" s="219" t="s">
        <v>324</v>
      </c>
      <c r="D261" s="219" t="s">
        <v>139</v>
      </c>
      <c r="E261" s="220" t="s">
        <v>325</v>
      </c>
      <c r="F261" s="221" t="s">
        <v>326</v>
      </c>
      <c r="G261" s="222" t="s">
        <v>224</v>
      </c>
      <c r="H261" s="223">
        <v>3.1659999999999999</v>
      </c>
      <c r="I261" s="224"/>
      <c r="J261" s="225">
        <f>ROUND(I261*H261,2)</f>
        <v>0</v>
      </c>
      <c r="K261" s="221" t="s">
        <v>143</v>
      </c>
      <c r="L261" s="45"/>
      <c r="M261" s="226" t="s">
        <v>1</v>
      </c>
      <c r="N261" s="227" t="s">
        <v>43</v>
      </c>
      <c r="O261" s="92"/>
      <c r="P261" s="228">
        <f>O261*H261</f>
        <v>0</v>
      </c>
      <c r="Q261" s="228">
        <v>1.06277</v>
      </c>
      <c r="R261" s="228">
        <f>Q261*H261</f>
        <v>3.36472982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144</v>
      </c>
      <c r="AT261" s="230" t="s">
        <v>139</v>
      </c>
      <c r="AU261" s="230" t="s">
        <v>88</v>
      </c>
      <c r="AY261" s="18" t="s">
        <v>137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86</v>
      </c>
      <c r="BK261" s="231">
        <f>ROUND(I261*H261,2)</f>
        <v>0</v>
      </c>
      <c r="BL261" s="18" t="s">
        <v>144</v>
      </c>
      <c r="BM261" s="230" t="s">
        <v>327</v>
      </c>
    </row>
    <row r="262" s="2" customFormat="1">
      <c r="A262" s="39"/>
      <c r="B262" s="40"/>
      <c r="C262" s="41"/>
      <c r="D262" s="232" t="s">
        <v>146</v>
      </c>
      <c r="E262" s="41"/>
      <c r="F262" s="233" t="s">
        <v>328</v>
      </c>
      <c r="G262" s="41"/>
      <c r="H262" s="41"/>
      <c r="I262" s="234"/>
      <c r="J262" s="41"/>
      <c r="K262" s="41"/>
      <c r="L262" s="45"/>
      <c r="M262" s="235"/>
      <c r="N262" s="23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146</v>
      </c>
      <c r="AU262" s="18" t="s">
        <v>88</v>
      </c>
    </row>
    <row r="263" s="13" customFormat="1">
      <c r="A263" s="13"/>
      <c r="B263" s="237"/>
      <c r="C263" s="238"/>
      <c r="D263" s="232" t="s">
        <v>148</v>
      </c>
      <c r="E263" s="239" t="s">
        <v>1</v>
      </c>
      <c r="F263" s="240" t="s">
        <v>329</v>
      </c>
      <c r="G263" s="238"/>
      <c r="H263" s="241">
        <v>2.8780000000000001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148</v>
      </c>
      <c r="AU263" s="247" t="s">
        <v>88</v>
      </c>
      <c r="AV263" s="13" t="s">
        <v>88</v>
      </c>
      <c r="AW263" s="13" t="s">
        <v>34</v>
      </c>
      <c r="AX263" s="13" t="s">
        <v>78</v>
      </c>
      <c r="AY263" s="247" t="s">
        <v>137</v>
      </c>
    </row>
    <row r="264" s="15" customFormat="1">
      <c r="A264" s="15"/>
      <c r="B264" s="258"/>
      <c r="C264" s="259"/>
      <c r="D264" s="232" t="s">
        <v>148</v>
      </c>
      <c r="E264" s="260" t="s">
        <v>1</v>
      </c>
      <c r="F264" s="261" t="s">
        <v>156</v>
      </c>
      <c r="G264" s="259"/>
      <c r="H264" s="262">
        <v>2.8780000000000001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148</v>
      </c>
      <c r="AU264" s="268" t="s">
        <v>88</v>
      </c>
      <c r="AV264" s="15" t="s">
        <v>144</v>
      </c>
      <c r="AW264" s="15" t="s">
        <v>34</v>
      </c>
      <c r="AX264" s="15" t="s">
        <v>86</v>
      </c>
      <c r="AY264" s="268" t="s">
        <v>137</v>
      </c>
    </row>
    <row r="265" s="13" customFormat="1">
      <c r="A265" s="13"/>
      <c r="B265" s="237"/>
      <c r="C265" s="238"/>
      <c r="D265" s="232" t="s">
        <v>148</v>
      </c>
      <c r="E265" s="238"/>
      <c r="F265" s="240" t="s">
        <v>330</v>
      </c>
      <c r="G265" s="238"/>
      <c r="H265" s="241">
        <v>3.1659999999999999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148</v>
      </c>
      <c r="AU265" s="247" t="s">
        <v>88</v>
      </c>
      <c r="AV265" s="13" t="s">
        <v>88</v>
      </c>
      <c r="AW265" s="13" t="s">
        <v>4</v>
      </c>
      <c r="AX265" s="13" t="s">
        <v>86</v>
      </c>
      <c r="AY265" s="247" t="s">
        <v>137</v>
      </c>
    </row>
    <row r="266" s="2" customFormat="1" ht="16.5" customHeight="1">
      <c r="A266" s="39"/>
      <c r="B266" s="40"/>
      <c r="C266" s="219" t="s">
        <v>331</v>
      </c>
      <c r="D266" s="219" t="s">
        <v>139</v>
      </c>
      <c r="E266" s="220" t="s">
        <v>332</v>
      </c>
      <c r="F266" s="221" t="s">
        <v>333</v>
      </c>
      <c r="G266" s="222" t="s">
        <v>151</v>
      </c>
      <c r="H266" s="223">
        <v>10.680999999999999</v>
      </c>
      <c r="I266" s="224"/>
      <c r="J266" s="225">
        <f>ROUND(I266*H266,2)</f>
        <v>0</v>
      </c>
      <c r="K266" s="221" t="s">
        <v>143</v>
      </c>
      <c r="L266" s="45"/>
      <c r="M266" s="226" t="s">
        <v>1</v>
      </c>
      <c r="N266" s="227" t="s">
        <v>43</v>
      </c>
      <c r="O266" s="92"/>
      <c r="P266" s="228">
        <f>O266*H266</f>
        <v>0</v>
      </c>
      <c r="Q266" s="228">
        <v>2.5018699999999998</v>
      </c>
      <c r="R266" s="228">
        <f>Q266*H266</f>
        <v>26.722473469999997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144</v>
      </c>
      <c r="AT266" s="230" t="s">
        <v>139</v>
      </c>
      <c r="AU266" s="230" t="s">
        <v>88</v>
      </c>
      <c r="AY266" s="18" t="s">
        <v>137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86</v>
      </c>
      <c r="BK266" s="231">
        <f>ROUND(I266*H266,2)</f>
        <v>0</v>
      </c>
      <c r="BL266" s="18" t="s">
        <v>144</v>
      </c>
      <c r="BM266" s="230" t="s">
        <v>334</v>
      </c>
    </row>
    <row r="267" s="2" customFormat="1">
      <c r="A267" s="39"/>
      <c r="B267" s="40"/>
      <c r="C267" s="41"/>
      <c r="D267" s="232" t="s">
        <v>146</v>
      </c>
      <c r="E267" s="41"/>
      <c r="F267" s="233" t="s">
        <v>335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146</v>
      </c>
      <c r="AU267" s="18" t="s">
        <v>88</v>
      </c>
    </row>
    <row r="268" s="14" customFormat="1">
      <c r="A268" s="14"/>
      <c r="B268" s="248"/>
      <c r="C268" s="249"/>
      <c r="D268" s="232" t="s">
        <v>148</v>
      </c>
      <c r="E268" s="250" t="s">
        <v>1</v>
      </c>
      <c r="F268" s="251" t="s">
        <v>336</v>
      </c>
      <c r="G268" s="249"/>
      <c r="H268" s="250" t="s">
        <v>1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148</v>
      </c>
      <c r="AU268" s="257" t="s">
        <v>88</v>
      </c>
      <c r="AV268" s="14" t="s">
        <v>86</v>
      </c>
      <c r="AW268" s="14" t="s">
        <v>34</v>
      </c>
      <c r="AX268" s="14" t="s">
        <v>78</v>
      </c>
      <c r="AY268" s="257" t="s">
        <v>137</v>
      </c>
    </row>
    <row r="269" s="13" customFormat="1">
      <c r="A269" s="13"/>
      <c r="B269" s="237"/>
      <c r="C269" s="238"/>
      <c r="D269" s="232" t="s">
        <v>148</v>
      </c>
      <c r="E269" s="239" t="s">
        <v>1</v>
      </c>
      <c r="F269" s="240" t="s">
        <v>337</v>
      </c>
      <c r="G269" s="238"/>
      <c r="H269" s="241">
        <v>10.680999999999999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148</v>
      </c>
      <c r="AU269" s="247" t="s">
        <v>88</v>
      </c>
      <c r="AV269" s="13" t="s">
        <v>88</v>
      </c>
      <c r="AW269" s="13" t="s">
        <v>34</v>
      </c>
      <c r="AX269" s="13" t="s">
        <v>78</v>
      </c>
      <c r="AY269" s="247" t="s">
        <v>137</v>
      </c>
    </row>
    <row r="270" s="15" customFormat="1">
      <c r="A270" s="15"/>
      <c r="B270" s="258"/>
      <c r="C270" s="259"/>
      <c r="D270" s="232" t="s">
        <v>148</v>
      </c>
      <c r="E270" s="260" t="s">
        <v>1</v>
      </c>
      <c r="F270" s="261" t="s">
        <v>156</v>
      </c>
      <c r="G270" s="259"/>
      <c r="H270" s="262">
        <v>10.680999999999999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148</v>
      </c>
      <c r="AU270" s="268" t="s">
        <v>88</v>
      </c>
      <c r="AV270" s="15" t="s">
        <v>144</v>
      </c>
      <c r="AW270" s="15" t="s">
        <v>34</v>
      </c>
      <c r="AX270" s="15" t="s">
        <v>86</v>
      </c>
      <c r="AY270" s="268" t="s">
        <v>137</v>
      </c>
    </row>
    <row r="271" s="2" customFormat="1" ht="24.15" customHeight="1">
      <c r="A271" s="39"/>
      <c r="B271" s="40"/>
      <c r="C271" s="219" t="s">
        <v>338</v>
      </c>
      <c r="D271" s="219" t="s">
        <v>139</v>
      </c>
      <c r="E271" s="220" t="s">
        <v>339</v>
      </c>
      <c r="F271" s="221" t="s">
        <v>340</v>
      </c>
      <c r="G271" s="222" t="s">
        <v>142</v>
      </c>
      <c r="H271" s="223">
        <v>42.723999999999997</v>
      </c>
      <c r="I271" s="224"/>
      <c r="J271" s="225">
        <f>ROUND(I271*H271,2)</f>
        <v>0</v>
      </c>
      <c r="K271" s="221" t="s">
        <v>143</v>
      </c>
      <c r="L271" s="45"/>
      <c r="M271" s="226" t="s">
        <v>1</v>
      </c>
      <c r="N271" s="227" t="s">
        <v>43</v>
      </c>
      <c r="O271" s="92"/>
      <c r="P271" s="228">
        <f>O271*H271</f>
        <v>0</v>
      </c>
      <c r="Q271" s="228">
        <v>0.0041900000000000001</v>
      </c>
      <c r="R271" s="228">
        <f>Q271*H271</f>
        <v>0.17901355999999999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144</v>
      </c>
      <c r="AT271" s="230" t="s">
        <v>139</v>
      </c>
      <c r="AU271" s="230" t="s">
        <v>88</v>
      </c>
      <c r="AY271" s="18" t="s">
        <v>137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86</v>
      </c>
      <c r="BK271" s="231">
        <f>ROUND(I271*H271,2)</f>
        <v>0</v>
      </c>
      <c r="BL271" s="18" t="s">
        <v>144</v>
      </c>
      <c r="BM271" s="230" t="s">
        <v>341</v>
      </c>
    </row>
    <row r="272" s="2" customFormat="1">
      <c r="A272" s="39"/>
      <c r="B272" s="40"/>
      <c r="C272" s="41"/>
      <c r="D272" s="232" t="s">
        <v>146</v>
      </c>
      <c r="E272" s="41"/>
      <c r="F272" s="233" t="s">
        <v>342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146</v>
      </c>
      <c r="AU272" s="18" t="s">
        <v>88</v>
      </c>
    </row>
    <row r="273" s="13" customFormat="1">
      <c r="A273" s="13"/>
      <c r="B273" s="237"/>
      <c r="C273" s="238"/>
      <c r="D273" s="232" t="s">
        <v>148</v>
      </c>
      <c r="E273" s="239" t="s">
        <v>1</v>
      </c>
      <c r="F273" s="240" t="s">
        <v>343</v>
      </c>
      <c r="G273" s="238"/>
      <c r="H273" s="241">
        <v>42.723999999999997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148</v>
      </c>
      <c r="AU273" s="247" t="s">
        <v>88</v>
      </c>
      <c r="AV273" s="13" t="s">
        <v>88</v>
      </c>
      <c r="AW273" s="13" t="s">
        <v>34</v>
      </c>
      <c r="AX273" s="13" t="s">
        <v>86</v>
      </c>
      <c r="AY273" s="247" t="s">
        <v>137</v>
      </c>
    </row>
    <row r="274" s="2" customFormat="1" ht="24.15" customHeight="1">
      <c r="A274" s="39"/>
      <c r="B274" s="40"/>
      <c r="C274" s="219" t="s">
        <v>344</v>
      </c>
      <c r="D274" s="219" t="s">
        <v>139</v>
      </c>
      <c r="E274" s="220" t="s">
        <v>345</v>
      </c>
      <c r="F274" s="221" t="s">
        <v>346</v>
      </c>
      <c r="G274" s="222" t="s">
        <v>142</v>
      </c>
      <c r="H274" s="223">
        <v>42.723999999999997</v>
      </c>
      <c r="I274" s="224"/>
      <c r="J274" s="225">
        <f>ROUND(I274*H274,2)</f>
        <v>0</v>
      </c>
      <c r="K274" s="221" t="s">
        <v>143</v>
      </c>
      <c r="L274" s="45"/>
      <c r="M274" s="226" t="s">
        <v>1</v>
      </c>
      <c r="N274" s="227" t="s">
        <v>43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144</v>
      </c>
      <c r="AT274" s="230" t="s">
        <v>139</v>
      </c>
      <c r="AU274" s="230" t="s">
        <v>88</v>
      </c>
      <c r="AY274" s="18" t="s">
        <v>137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86</v>
      </c>
      <c r="BK274" s="231">
        <f>ROUND(I274*H274,2)</f>
        <v>0</v>
      </c>
      <c r="BL274" s="18" t="s">
        <v>144</v>
      </c>
      <c r="BM274" s="230" t="s">
        <v>347</v>
      </c>
    </row>
    <row r="275" s="2" customFormat="1">
      <c r="A275" s="39"/>
      <c r="B275" s="40"/>
      <c r="C275" s="41"/>
      <c r="D275" s="232" t="s">
        <v>146</v>
      </c>
      <c r="E275" s="41"/>
      <c r="F275" s="233" t="s">
        <v>348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146</v>
      </c>
      <c r="AU275" s="18" t="s">
        <v>88</v>
      </c>
    </row>
    <row r="276" s="13" customFormat="1">
      <c r="A276" s="13"/>
      <c r="B276" s="237"/>
      <c r="C276" s="238"/>
      <c r="D276" s="232" t="s">
        <v>148</v>
      </c>
      <c r="E276" s="239" t="s">
        <v>1</v>
      </c>
      <c r="F276" s="240" t="s">
        <v>349</v>
      </c>
      <c r="G276" s="238"/>
      <c r="H276" s="241">
        <v>42.723999999999997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148</v>
      </c>
      <c r="AU276" s="247" t="s">
        <v>88</v>
      </c>
      <c r="AV276" s="13" t="s">
        <v>88</v>
      </c>
      <c r="AW276" s="13" t="s">
        <v>34</v>
      </c>
      <c r="AX276" s="13" t="s">
        <v>78</v>
      </c>
      <c r="AY276" s="247" t="s">
        <v>137</v>
      </c>
    </row>
    <row r="277" s="15" customFormat="1">
      <c r="A277" s="15"/>
      <c r="B277" s="258"/>
      <c r="C277" s="259"/>
      <c r="D277" s="232" t="s">
        <v>148</v>
      </c>
      <c r="E277" s="260" t="s">
        <v>1</v>
      </c>
      <c r="F277" s="261" t="s">
        <v>156</v>
      </c>
      <c r="G277" s="259"/>
      <c r="H277" s="262">
        <v>42.723999999999997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148</v>
      </c>
      <c r="AU277" s="268" t="s">
        <v>88</v>
      </c>
      <c r="AV277" s="15" t="s">
        <v>144</v>
      </c>
      <c r="AW277" s="15" t="s">
        <v>34</v>
      </c>
      <c r="AX277" s="15" t="s">
        <v>86</v>
      </c>
      <c r="AY277" s="268" t="s">
        <v>137</v>
      </c>
    </row>
    <row r="278" s="12" customFormat="1" ht="22.8" customHeight="1">
      <c r="A278" s="12"/>
      <c r="B278" s="203"/>
      <c r="C278" s="204"/>
      <c r="D278" s="205" t="s">
        <v>77</v>
      </c>
      <c r="E278" s="217" t="s">
        <v>144</v>
      </c>
      <c r="F278" s="217" t="s">
        <v>350</v>
      </c>
      <c r="G278" s="204"/>
      <c r="H278" s="204"/>
      <c r="I278" s="207"/>
      <c r="J278" s="218">
        <f>BK278</f>
        <v>0</v>
      </c>
      <c r="K278" s="204"/>
      <c r="L278" s="209"/>
      <c r="M278" s="210"/>
      <c r="N278" s="211"/>
      <c r="O278" s="211"/>
      <c r="P278" s="212">
        <f>SUM(P279:P289)</f>
        <v>0</v>
      </c>
      <c r="Q278" s="211"/>
      <c r="R278" s="212">
        <f>SUM(R279:R289)</f>
        <v>0</v>
      </c>
      <c r="S278" s="211"/>
      <c r="T278" s="213">
        <f>SUM(T279:T289)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4" t="s">
        <v>86</v>
      </c>
      <c r="AT278" s="215" t="s">
        <v>77</v>
      </c>
      <c r="AU278" s="215" t="s">
        <v>86</v>
      </c>
      <c r="AY278" s="214" t="s">
        <v>137</v>
      </c>
      <c r="BK278" s="216">
        <f>SUM(BK279:BK289)</f>
        <v>0</v>
      </c>
    </row>
    <row r="279" s="2" customFormat="1" ht="33" customHeight="1">
      <c r="A279" s="39"/>
      <c r="B279" s="40"/>
      <c r="C279" s="219" t="s">
        <v>351</v>
      </c>
      <c r="D279" s="219" t="s">
        <v>139</v>
      </c>
      <c r="E279" s="220" t="s">
        <v>352</v>
      </c>
      <c r="F279" s="221" t="s">
        <v>353</v>
      </c>
      <c r="G279" s="222" t="s">
        <v>142</v>
      </c>
      <c r="H279" s="223">
        <v>125.20999999999999</v>
      </c>
      <c r="I279" s="224"/>
      <c r="J279" s="225">
        <f>ROUND(I279*H279,2)</f>
        <v>0</v>
      </c>
      <c r="K279" s="221" t="s">
        <v>143</v>
      </c>
      <c r="L279" s="45"/>
      <c r="M279" s="226" t="s">
        <v>1</v>
      </c>
      <c r="N279" s="227" t="s">
        <v>43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144</v>
      </c>
      <c r="AT279" s="230" t="s">
        <v>139</v>
      </c>
      <c r="AU279" s="230" t="s">
        <v>88</v>
      </c>
      <c r="AY279" s="18" t="s">
        <v>137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86</v>
      </c>
      <c r="BK279" s="231">
        <f>ROUND(I279*H279,2)</f>
        <v>0</v>
      </c>
      <c r="BL279" s="18" t="s">
        <v>144</v>
      </c>
      <c r="BM279" s="230" t="s">
        <v>354</v>
      </c>
    </row>
    <row r="280" s="2" customFormat="1">
      <c r="A280" s="39"/>
      <c r="B280" s="40"/>
      <c r="C280" s="41"/>
      <c r="D280" s="232" t="s">
        <v>146</v>
      </c>
      <c r="E280" s="41"/>
      <c r="F280" s="233" t="s">
        <v>355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146</v>
      </c>
      <c r="AU280" s="18" t="s">
        <v>88</v>
      </c>
    </row>
    <row r="281" s="2" customFormat="1">
      <c r="A281" s="39"/>
      <c r="B281" s="40"/>
      <c r="C281" s="41"/>
      <c r="D281" s="232" t="s">
        <v>180</v>
      </c>
      <c r="E281" s="41"/>
      <c r="F281" s="269" t="s">
        <v>356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180</v>
      </c>
      <c r="AU281" s="18" t="s">
        <v>88</v>
      </c>
    </row>
    <row r="282" s="13" customFormat="1">
      <c r="A282" s="13"/>
      <c r="B282" s="237"/>
      <c r="C282" s="238"/>
      <c r="D282" s="232" t="s">
        <v>148</v>
      </c>
      <c r="E282" s="239" t="s">
        <v>1</v>
      </c>
      <c r="F282" s="240" t="s">
        <v>357</v>
      </c>
      <c r="G282" s="238"/>
      <c r="H282" s="241">
        <v>124.20999999999999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148</v>
      </c>
      <c r="AU282" s="247" t="s">
        <v>88</v>
      </c>
      <c r="AV282" s="13" t="s">
        <v>88</v>
      </c>
      <c r="AW282" s="13" t="s">
        <v>34</v>
      </c>
      <c r="AX282" s="13" t="s">
        <v>78</v>
      </c>
      <c r="AY282" s="247" t="s">
        <v>137</v>
      </c>
    </row>
    <row r="283" s="13" customFormat="1">
      <c r="A283" s="13"/>
      <c r="B283" s="237"/>
      <c r="C283" s="238"/>
      <c r="D283" s="232" t="s">
        <v>148</v>
      </c>
      <c r="E283" s="239" t="s">
        <v>1</v>
      </c>
      <c r="F283" s="240" t="s">
        <v>358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148</v>
      </c>
      <c r="AU283" s="247" t="s">
        <v>88</v>
      </c>
      <c r="AV283" s="13" t="s">
        <v>88</v>
      </c>
      <c r="AW283" s="13" t="s">
        <v>34</v>
      </c>
      <c r="AX283" s="13" t="s">
        <v>78</v>
      </c>
      <c r="AY283" s="247" t="s">
        <v>137</v>
      </c>
    </row>
    <row r="284" s="15" customFormat="1">
      <c r="A284" s="15"/>
      <c r="B284" s="258"/>
      <c r="C284" s="259"/>
      <c r="D284" s="232" t="s">
        <v>148</v>
      </c>
      <c r="E284" s="260" t="s">
        <v>1</v>
      </c>
      <c r="F284" s="261" t="s">
        <v>156</v>
      </c>
      <c r="G284" s="259"/>
      <c r="H284" s="262">
        <v>125.20999999999999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148</v>
      </c>
      <c r="AU284" s="268" t="s">
        <v>88</v>
      </c>
      <c r="AV284" s="15" t="s">
        <v>144</v>
      </c>
      <c r="AW284" s="15" t="s">
        <v>34</v>
      </c>
      <c r="AX284" s="15" t="s">
        <v>86</v>
      </c>
      <c r="AY284" s="268" t="s">
        <v>137</v>
      </c>
    </row>
    <row r="285" s="2" customFormat="1" ht="21.75" customHeight="1">
      <c r="A285" s="39"/>
      <c r="B285" s="40"/>
      <c r="C285" s="219" t="s">
        <v>359</v>
      </c>
      <c r="D285" s="219" t="s">
        <v>139</v>
      </c>
      <c r="E285" s="220" t="s">
        <v>360</v>
      </c>
      <c r="F285" s="221" t="s">
        <v>361</v>
      </c>
      <c r="G285" s="222" t="s">
        <v>142</v>
      </c>
      <c r="H285" s="223">
        <v>1</v>
      </c>
      <c r="I285" s="224"/>
      <c r="J285" s="225">
        <f>ROUND(I285*H285,2)</f>
        <v>0</v>
      </c>
      <c r="K285" s="221" t="s">
        <v>143</v>
      </c>
      <c r="L285" s="45"/>
      <c r="M285" s="226" t="s">
        <v>1</v>
      </c>
      <c r="N285" s="227" t="s">
        <v>43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144</v>
      </c>
      <c r="AT285" s="230" t="s">
        <v>139</v>
      </c>
      <c r="AU285" s="230" t="s">
        <v>88</v>
      </c>
      <c r="AY285" s="18" t="s">
        <v>137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86</v>
      </c>
      <c r="BK285" s="231">
        <f>ROUND(I285*H285,2)</f>
        <v>0</v>
      </c>
      <c r="BL285" s="18" t="s">
        <v>144</v>
      </c>
      <c r="BM285" s="230" t="s">
        <v>362</v>
      </c>
    </row>
    <row r="286" s="2" customFormat="1">
      <c r="A286" s="39"/>
      <c r="B286" s="40"/>
      <c r="C286" s="41"/>
      <c r="D286" s="232" t="s">
        <v>146</v>
      </c>
      <c r="E286" s="41"/>
      <c r="F286" s="233" t="s">
        <v>363</v>
      </c>
      <c r="G286" s="41"/>
      <c r="H286" s="41"/>
      <c r="I286" s="234"/>
      <c r="J286" s="41"/>
      <c r="K286" s="41"/>
      <c r="L286" s="45"/>
      <c r="M286" s="235"/>
      <c r="N286" s="23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146</v>
      </c>
      <c r="AU286" s="18" t="s">
        <v>88</v>
      </c>
    </row>
    <row r="287" s="14" customFormat="1">
      <c r="A287" s="14"/>
      <c r="B287" s="248"/>
      <c r="C287" s="249"/>
      <c r="D287" s="232" t="s">
        <v>148</v>
      </c>
      <c r="E287" s="250" t="s">
        <v>1</v>
      </c>
      <c r="F287" s="251" t="s">
        <v>364</v>
      </c>
      <c r="G287" s="249"/>
      <c r="H287" s="250" t="s">
        <v>1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148</v>
      </c>
      <c r="AU287" s="257" t="s">
        <v>88</v>
      </c>
      <c r="AV287" s="14" t="s">
        <v>86</v>
      </c>
      <c r="AW287" s="14" t="s">
        <v>34</v>
      </c>
      <c r="AX287" s="14" t="s">
        <v>78</v>
      </c>
      <c r="AY287" s="257" t="s">
        <v>137</v>
      </c>
    </row>
    <row r="288" s="13" customFormat="1">
      <c r="A288" s="13"/>
      <c r="B288" s="237"/>
      <c r="C288" s="238"/>
      <c r="D288" s="232" t="s">
        <v>148</v>
      </c>
      <c r="E288" s="239" t="s">
        <v>1</v>
      </c>
      <c r="F288" s="240" t="s">
        <v>86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148</v>
      </c>
      <c r="AU288" s="247" t="s">
        <v>88</v>
      </c>
      <c r="AV288" s="13" t="s">
        <v>88</v>
      </c>
      <c r="AW288" s="13" t="s">
        <v>34</v>
      </c>
      <c r="AX288" s="13" t="s">
        <v>78</v>
      </c>
      <c r="AY288" s="247" t="s">
        <v>137</v>
      </c>
    </row>
    <row r="289" s="15" customFormat="1">
      <c r="A289" s="15"/>
      <c r="B289" s="258"/>
      <c r="C289" s="259"/>
      <c r="D289" s="232" t="s">
        <v>148</v>
      </c>
      <c r="E289" s="260" t="s">
        <v>1</v>
      </c>
      <c r="F289" s="261" t="s">
        <v>156</v>
      </c>
      <c r="G289" s="259"/>
      <c r="H289" s="262">
        <v>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148</v>
      </c>
      <c r="AU289" s="268" t="s">
        <v>88</v>
      </c>
      <c r="AV289" s="15" t="s">
        <v>144</v>
      </c>
      <c r="AW289" s="15" t="s">
        <v>34</v>
      </c>
      <c r="AX289" s="15" t="s">
        <v>86</v>
      </c>
      <c r="AY289" s="268" t="s">
        <v>137</v>
      </c>
    </row>
    <row r="290" s="12" customFormat="1" ht="22.8" customHeight="1">
      <c r="A290" s="12"/>
      <c r="B290" s="203"/>
      <c r="C290" s="204"/>
      <c r="D290" s="205" t="s">
        <v>77</v>
      </c>
      <c r="E290" s="217" t="s">
        <v>169</v>
      </c>
      <c r="F290" s="217" t="s">
        <v>365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SUM(P291:P427)</f>
        <v>0</v>
      </c>
      <c r="Q290" s="211"/>
      <c r="R290" s="212">
        <f>SUM(R291:R427)</f>
        <v>635.32795580000004</v>
      </c>
      <c r="S290" s="211"/>
      <c r="T290" s="213">
        <f>SUM(T291:T427)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86</v>
      </c>
      <c r="AT290" s="215" t="s">
        <v>77</v>
      </c>
      <c r="AU290" s="215" t="s">
        <v>86</v>
      </c>
      <c r="AY290" s="214" t="s">
        <v>137</v>
      </c>
      <c r="BK290" s="216">
        <f>SUM(BK291:BK427)</f>
        <v>0</v>
      </c>
    </row>
    <row r="291" s="2" customFormat="1" ht="21.75" customHeight="1">
      <c r="A291" s="39"/>
      <c r="B291" s="40"/>
      <c r="C291" s="219" t="s">
        <v>366</v>
      </c>
      <c r="D291" s="219" t="s">
        <v>139</v>
      </c>
      <c r="E291" s="220" t="s">
        <v>367</v>
      </c>
      <c r="F291" s="221" t="s">
        <v>368</v>
      </c>
      <c r="G291" s="222" t="s">
        <v>142</v>
      </c>
      <c r="H291" s="223">
        <v>124.20999999999999</v>
      </c>
      <c r="I291" s="224"/>
      <c r="J291" s="225">
        <f>ROUND(I291*H291,2)</f>
        <v>0</v>
      </c>
      <c r="K291" s="221" t="s">
        <v>143</v>
      </c>
      <c r="L291" s="45"/>
      <c r="M291" s="226" t="s">
        <v>1</v>
      </c>
      <c r="N291" s="227" t="s">
        <v>43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144</v>
      </c>
      <c r="AT291" s="230" t="s">
        <v>139</v>
      </c>
      <c r="AU291" s="230" t="s">
        <v>88</v>
      </c>
      <c r="AY291" s="18" t="s">
        <v>137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86</v>
      </c>
      <c r="BK291" s="231">
        <f>ROUND(I291*H291,2)</f>
        <v>0</v>
      </c>
      <c r="BL291" s="18" t="s">
        <v>144</v>
      </c>
      <c r="BM291" s="230" t="s">
        <v>369</v>
      </c>
    </row>
    <row r="292" s="2" customFormat="1">
      <c r="A292" s="39"/>
      <c r="B292" s="40"/>
      <c r="C292" s="41"/>
      <c r="D292" s="232" t="s">
        <v>146</v>
      </c>
      <c r="E292" s="41"/>
      <c r="F292" s="233" t="s">
        <v>370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88</v>
      </c>
    </row>
    <row r="293" s="2" customFormat="1">
      <c r="A293" s="39"/>
      <c r="B293" s="40"/>
      <c r="C293" s="41"/>
      <c r="D293" s="232" t="s">
        <v>180</v>
      </c>
      <c r="E293" s="41"/>
      <c r="F293" s="269" t="s">
        <v>371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180</v>
      </c>
      <c r="AU293" s="18" t="s">
        <v>88</v>
      </c>
    </row>
    <row r="294" s="13" customFormat="1">
      <c r="A294" s="13"/>
      <c r="B294" s="237"/>
      <c r="C294" s="238"/>
      <c r="D294" s="232" t="s">
        <v>148</v>
      </c>
      <c r="E294" s="239" t="s">
        <v>1</v>
      </c>
      <c r="F294" s="240" t="s">
        <v>254</v>
      </c>
      <c r="G294" s="238"/>
      <c r="H294" s="241">
        <v>124.20999999999999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148</v>
      </c>
      <c r="AU294" s="247" t="s">
        <v>88</v>
      </c>
      <c r="AV294" s="13" t="s">
        <v>88</v>
      </c>
      <c r="AW294" s="13" t="s">
        <v>34</v>
      </c>
      <c r="AX294" s="13" t="s">
        <v>78</v>
      </c>
      <c r="AY294" s="247" t="s">
        <v>137</v>
      </c>
    </row>
    <row r="295" s="15" customFormat="1">
      <c r="A295" s="15"/>
      <c r="B295" s="258"/>
      <c r="C295" s="259"/>
      <c r="D295" s="232" t="s">
        <v>148</v>
      </c>
      <c r="E295" s="260" t="s">
        <v>1</v>
      </c>
      <c r="F295" s="261" t="s">
        <v>156</v>
      </c>
      <c r="G295" s="259"/>
      <c r="H295" s="262">
        <v>124.20999999999999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148</v>
      </c>
      <c r="AU295" s="268" t="s">
        <v>88</v>
      </c>
      <c r="AV295" s="15" t="s">
        <v>144</v>
      </c>
      <c r="AW295" s="15" t="s">
        <v>34</v>
      </c>
      <c r="AX295" s="15" t="s">
        <v>86</v>
      </c>
      <c r="AY295" s="268" t="s">
        <v>137</v>
      </c>
    </row>
    <row r="296" s="2" customFormat="1" ht="24.15" customHeight="1">
      <c r="A296" s="39"/>
      <c r="B296" s="40"/>
      <c r="C296" s="219" t="s">
        <v>372</v>
      </c>
      <c r="D296" s="219" t="s">
        <v>139</v>
      </c>
      <c r="E296" s="220" t="s">
        <v>373</v>
      </c>
      <c r="F296" s="221" t="s">
        <v>374</v>
      </c>
      <c r="G296" s="222" t="s">
        <v>142</v>
      </c>
      <c r="H296" s="223">
        <v>897.77999999999997</v>
      </c>
      <c r="I296" s="224"/>
      <c r="J296" s="225">
        <f>ROUND(I296*H296,2)</f>
        <v>0</v>
      </c>
      <c r="K296" s="221" t="s">
        <v>143</v>
      </c>
      <c r="L296" s="45"/>
      <c r="M296" s="226" t="s">
        <v>1</v>
      </c>
      <c r="N296" s="227" t="s">
        <v>43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144</v>
      </c>
      <c r="AT296" s="230" t="s">
        <v>139</v>
      </c>
      <c r="AU296" s="230" t="s">
        <v>88</v>
      </c>
      <c r="AY296" s="18" t="s">
        <v>137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86</v>
      </c>
      <c r="BK296" s="231">
        <f>ROUND(I296*H296,2)</f>
        <v>0</v>
      </c>
      <c r="BL296" s="18" t="s">
        <v>144</v>
      </c>
      <c r="BM296" s="230" t="s">
        <v>375</v>
      </c>
    </row>
    <row r="297" s="2" customFormat="1">
      <c r="A297" s="39"/>
      <c r="B297" s="40"/>
      <c r="C297" s="41"/>
      <c r="D297" s="232" t="s">
        <v>146</v>
      </c>
      <c r="E297" s="41"/>
      <c r="F297" s="233" t="s">
        <v>376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146</v>
      </c>
      <c r="AU297" s="18" t="s">
        <v>88</v>
      </c>
    </row>
    <row r="298" s="2" customFormat="1">
      <c r="A298" s="39"/>
      <c r="B298" s="40"/>
      <c r="C298" s="41"/>
      <c r="D298" s="232" t="s">
        <v>180</v>
      </c>
      <c r="E298" s="41"/>
      <c r="F298" s="269" t="s">
        <v>371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180</v>
      </c>
      <c r="AU298" s="18" t="s">
        <v>88</v>
      </c>
    </row>
    <row r="299" s="14" customFormat="1">
      <c r="A299" s="14"/>
      <c r="B299" s="248"/>
      <c r="C299" s="249"/>
      <c r="D299" s="232" t="s">
        <v>148</v>
      </c>
      <c r="E299" s="250" t="s">
        <v>1</v>
      </c>
      <c r="F299" s="251" t="s">
        <v>250</v>
      </c>
      <c r="G299" s="249"/>
      <c r="H299" s="250" t="s">
        <v>1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148</v>
      </c>
      <c r="AU299" s="257" t="s">
        <v>88</v>
      </c>
      <c r="AV299" s="14" t="s">
        <v>86</v>
      </c>
      <c r="AW299" s="14" t="s">
        <v>34</v>
      </c>
      <c r="AX299" s="14" t="s">
        <v>78</v>
      </c>
      <c r="AY299" s="257" t="s">
        <v>137</v>
      </c>
    </row>
    <row r="300" s="13" customFormat="1">
      <c r="A300" s="13"/>
      <c r="B300" s="237"/>
      <c r="C300" s="238"/>
      <c r="D300" s="232" t="s">
        <v>148</v>
      </c>
      <c r="E300" s="239" t="s">
        <v>1</v>
      </c>
      <c r="F300" s="240" t="s">
        <v>377</v>
      </c>
      <c r="G300" s="238"/>
      <c r="H300" s="241">
        <v>897.77999999999997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148</v>
      </c>
      <c r="AU300" s="247" t="s">
        <v>88</v>
      </c>
      <c r="AV300" s="13" t="s">
        <v>88</v>
      </c>
      <c r="AW300" s="13" t="s">
        <v>34</v>
      </c>
      <c r="AX300" s="13" t="s">
        <v>78</v>
      </c>
      <c r="AY300" s="247" t="s">
        <v>137</v>
      </c>
    </row>
    <row r="301" s="15" customFormat="1">
      <c r="A301" s="15"/>
      <c r="B301" s="258"/>
      <c r="C301" s="259"/>
      <c r="D301" s="232" t="s">
        <v>148</v>
      </c>
      <c r="E301" s="260" t="s">
        <v>1</v>
      </c>
      <c r="F301" s="261" t="s">
        <v>156</v>
      </c>
      <c r="G301" s="259"/>
      <c r="H301" s="262">
        <v>897.77999999999997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148</v>
      </c>
      <c r="AU301" s="268" t="s">
        <v>88</v>
      </c>
      <c r="AV301" s="15" t="s">
        <v>144</v>
      </c>
      <c r="AW301" s="15" t="s">
        <v>34</v>
      </c>
      <c r="AX301" s="15" t="s">
        <v>86</v>
      </c>
      <c r="AY301" s="268" t="s">
        <v>137</v>
      </c>
    </row>
    <row r="302" s="2" customFormat="1" ht="21.75" customHeight="1">
      <c r="A302" s="39"/>
      <c r="B302" s="40"/>
      <c r="C302" s="219" t="s">
        <v>378</v>
      </c>
      <c r="D302" s="219" t="s">
        <v>139</v>
      </c>
      <c r="E302" s="220" t="s">
        <v>379</v>
      </c>
      <c r="F302" s="221" t="s">
        <v>380</v>
      </c>
      <c r="G302" s="222" t="s">
        <v>142</v>
      </c>
      <c r="H302" s="223">
        <v>18.199999999999999</v>
      </c>
      <c r="I302" s="224"/>
      <c r="J302" s="225">
        <f>ROUND(I302*H302,2)</f>
        <v>0</v>
      </c>
      <c r="K302" s="221" t="s">
        <v>143</v>
      </c>
      <c r="L302" s="45"/>
      <c r="M302" s="226" t="s">
        <v>1</v>
      </c>
      <c r="N302" s="227" t="s">
        <v>43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144</v>
      </c>
      <c r="AT302" s="230" t="s">
        <v>139</v>
      </c>
      <c r="AU302" s="230" t="s">
        <v>88</v>
      </c>
      <c r="AY302" s="18" t="s">
        <v>137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86</v>
      </c>
      <c r="BK302" s="231">
        <f>ROUND(I302*H302,2)</f>
        <v>0</v>
      </c>
      <c r="BL302" s="18" t="s">
        <v>144</v>
      </c>
      <c r="BM302" s="230" t="s">
        <v>381</v>
      </c>
    </row>
    <row r="303" s="2" customFormat="1">
      <c r="A303" s="39"/>
      <c r="B303" s="40"/>
      <c r="C303" s="41"/>
      <c r="D303" s="232" t="s">
        <v>146</v>
      </c>
      <c r="E303" s="41"/>
      <c r="F303" s="233" t="s">
        <v>382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146</v>
      </c>
      <c r="AU303" s="18" t="s">
        <v>88</v>
      </c>
    </row>
    <row r="304" s="2" customFormat="1">
      <c r="A304" s="39"/>
      <c r="B304" s="40"/>
      <c r="C304" s="41"/>
      <c r="D304" s="232" t="s">
        <v>180</v>
      </c>
      <c r="E304" s="41"/>
      <c r="F304" s="269" t="s">
        <v>383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180</v>
      </c>
      <c r="AU304" s="18" t="s">
        <v>88</v>
      </c>
    </row>
    <row r="305" s="13" customFormat="1">
      <c r="A305" s="13"/>
      <c r="B305" s="237"/>
      <c r="C305" s="238"/>
      <c r="D305" s="232" t="s">
        <v>148</v>
      </c>
      <c r="E305" s="239" t="s">
        <v>1</v>
      </c>
      <c r="F305" s="240" t="s">
        <v>255</v>
      </c>
      <c r="G305" s="238"/>
      <c r="H305" s="241">
        <v>6.1500000000000004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148</v>
      </c>
      <c r="AU305" s="247" t="s">
        <v>88</v>
      </c>
      <c r="AV305" s="13" t="s">
        <v>88</v>
      </c>
      <c r="AW305" s="13" t="s">
        <v>34</v>
      </c>
      <c r="AX305" s="13" t="s">
        <v>78</v>
      </c>
      <c r="AY305" s="247" t="s">
        <v>137</v>
      </c>
    </row>
    <row r="306" s="13" customFormat="1">
      <c r="A306" s="13"/>
      <c r="B306" s="237"/>
      <c r="C306" s="238"/>
      <c r="D306" s="232" t="s">
        <v>148</v>
      </c>
      <c r="E306" s="239" t="s">
        <v>1</v>
      </c>
      <c r="F306" s="240" t="s">
        <v>384</v>
      </c>
      <c r="G306" s="238"/>
      <c r="H306" s="241">
        <v>12.050000000000001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148</v>
      </c>
      <c r="AU306" s="247" t="s">
        <v>88</v>
      </c>
      <c r="AV306" s="13" t="s">
        <v>88</v>
      </c>
      <c r="AW306" s="13" t="s">
        <v>34</v>
      </c>
      <c r="AX306" s="13" t="s">
        <v>78</v>
      </c>
      <c r="AY306" s="247" t="s">
        <v>137</v>
      </c>
    </row>
    <row r="307" s="15" customFormat="1">
      <c r="A307" s="15"/>
      <c r="B307" s="258"/>
      <c r="C307" s="259"/>
      <c r="D307" s="232" t="s">
        <v>148</v>
      </c>
      <c r="E307" s="260" t="s">
        <v>1</v>
      </c>
      <c r="F307" s="261" t="s">
        <v>156</v>
      </c>
      <c r="G307" s="259"/>
      <c r="H307" s="262">
        <v>18.200000000000003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148</v>
      </c>
      <c r="AU307" s="268" t="s">
        <v>88</v>
      </c>
      <c r="AV307" s="15" t="s">
        <v>144</v>
      </c>
      <c r="AW307" s="15" t="s">
        <v>34</v>
      </c>
      <c r="AX307" s="15" t="s">
        <v>86</v>
      </c>
      <c r="AY307" s="268" t="s">
        <v>137</v>
      </c>
    </row>
    <row r="308" s="2" customFormat="1" ht="24.15" customHeight="1">
      <c r="A308" s="39"/>
      <c r="B308" s="40"/>
      <c r="C308" s="219" t="s">
        <v>385</v>
      </c>
      <c r="D308" s="219" t="s">
        <v>139</v>
      </c>
      <c r="E308" s="220" t="s">
        <v>386</v>
      </c>
      <c r="F308" s="221" t="s">
        <v>387</v>
      </c>
      <c r="G308" s="222" t="s">
        <v>142</v>
      </c>
      <c r="H308" s="223">
        <v>216.28</v>
      </c>
      <c r="I308" s="224"/>
      <c r="J308" s="225">
        <f>ROUND(I308*H308,2)</f>
        <v>0</v>
      </c>
      <c r="K308" s="221" t="s">
        <v>143</v>
      </c>
      <c r="L308" s="45"/>
      <c r="M308" s="226" t="s">
        <v>1</v>
      </c>
      <c r="N308" s="227" t="s">
        <v>43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144</v>
      </c>
      <c r="AT308" s="230" t="s">
        <v>139</v>
      </c>
      <c r="AU308" s="230" t="s">
        <v>88</v>
      </c>
      <c r="AY308" s="18" t="s">
        <v>137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86</v>
      </c>
      <c r="BK308" s="231">
        <f>ROUND(I308*H308,2)</f>
        <v>0</v>
      </c>
      <c r="BL308" s="18" t="s">
        <v>144</v>
      </c>
      <c r="BM308" s="230" t="s">
        <v>388</v>
      </c>
    </row>
    <row r="309" s="2" customFormat="1">
      <c r="A309" s="39"/>
      <c r="B309" s="40"/>
      <c r="C309" s="41"/>
      <c r="D309" s="232" t="s">
        <v>146</v>
      </c>
      <c r="E309" s="41"/>
      <c r="F309" s="233" t="s">
        <v>389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146</v>
      </c>
      <c r="AU309" s="18" t="s">
        <v>88</v>
      </c>
    </row>
    <row r="310" s="14" customFormat="1">
      <c r="A310" s="14"/>
      <c r="B310" s="248"/>
      <c r="C310" s="249"/>
      <c r="D310" s="232" t="s">
        <v>148</v>
      </c>
      <c r="E310" s="250" t="s">
        <v>1</v>
      </c>
      <c r="F310" s="251" t="s">
        <v>250</v>
      </c>
      <c r="G310" s="249"/>
      <c r="H310" s="250" t="s">
        <v>1</v>
      </c>
      <c r="I310" s="252"/>
      <c r="J310" s="249"/>
      <c r="K310" s="249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148</v>
      </c>
      <c r="AU310" s="257" t="s">
        <v>88</v>
      </c>
      <c r="AV310" s="14" t="s">
        <v>86</v>
      </c>
      <c r="AW310" s="14" t="s">
        <v>34</v>
      </c>
      <c r="AX310" s="14" t="s">
        <v>78</v>
      </c>
      <c r="AY310" s="257" t="s">
        <v>137</v>
      </c>
    </row>
    <row r="311" s="13" customFormat="1">
      <c r="A311" s="13"/>
      <c r="B311" s="237"/>
      <c r="C311" s="238"/>
      <c r="D311" s="232" t="s">
        <v>148</v>
      </c>
      <c r="E311" s="239" t="s">
        <v>1</v>
      </c>
      <c r="F311" s="240" t="s">
        <v>253</v>
      </c>
      <c r="G311" s="238"/>
      <c r="H311" s="241">
        <v>216.28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148</v>
      </c>
      <c r="AU311" s="247" t="s">
        <v>88</v>
      </c>
      <c r="AV311" s="13" t="s">
        <v>88</v>
      </c>
      <c r="AW311" s="13" t="s">
        <v>34</v>
      </c>
      <c r="AX311" s="13" t="s">
        <v>78</v>
      </c>
      <c r="AY311" s="247" t="s">
        <v>137</v>
      </c>
    </row>
    <row r="312" s="15" customFormat="1">
      <c r="A312" s="15"/>
      <c r="B312" s="258"/>
      <c r="C312" s="259"/>
      <c r="D312" s="232" t="s">
        <v>148</v>
      </c>
      <c r="E312" s="260" t="s">
        <v>1</v>
      </c>
      <c r="F312" s="261" t="s">
        <v>156</v>
      </c>
      <c r="G312" s="259"/>
      <c r="H312" s="262">
        <v>216.28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148</v>
      </c>
      <c r="AU312" s="268" t="s">
        <v>88</v>
      </c>
      <c r="AV312" s="15" t="s">
        <v>144</v>
      </c>
      <c r="AW312" s="15" t="s">
        <v>34</v>
      </c>
      <c r="AX312" s="15" t="s">
        <v>86</v>
      </c>
      <c r="AY312" s="268" t="s">
        <v>137</v>
      </c>
    </row>
    <row r="313" s="2" customFormat="1" ht="24.15" customHeight="1">
      <c r="A313" s="39"/>
      <c r="B313" s="40"/>
      <c r="C313" s="219" t="s">
        <v>390</v>
      </c>
      <c r="D313" s="219" t="s">
        <v>139</v>
      </c>
      <c r="E313" s="220" t="s">
        <v>391</v>
      </c>
      <c r="F313" s="221" t="s">
        <v>392</v>
      </c>
      <c r="G313" s="222" t="s">
        <v>142</v>
      </c>
      <c r="H313" s="223">
        <v>5802.8100000000004</v>
      </c>
      <c r="I313" s="224"/>
      <c r="J313" s="225">
        <f>ROUND(I313*H313,2)</f>
        <v>0</v>
      </c>
      <c r="K313" s="221" t="s">
        <v>143</v>
      </c>
      <c r="L313" s="45"/>
      <c r="M313" s="226" t="s">
        <v>1</v>
      </c>
      <c r="N313" s="227" t="s">
        <v>43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144</v>
      </c>
      <c r="AT313" s="230" t="s">
        <v>139</v>
      </c>
      <c r="AU313" s="230" t="s">
        <v>88</v>
      </c>
      <c r="AY313" s="18" t="s">
        <v>137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86</v>
      </c>
      <c r="BK313" s="231">
        <f>ROUND(I313*H313,2)</f>
        <v>0</v>
      </c>
      <c r="BL313" s="18" t="s">
        <v>144</v>
      </c>
      <c r="BM313" s="230" t="s">
        <v>393</v>
      </c>
    </row>
    <row r="314" s="2" customFormat="1">
      <c r="A314" s="39"/>
      <c r="B314" s="40"/>
      <c r="C314" s="41"/>
      <c r="D314" s="232" t="s">
        <v>146</v>
      </c>
      <c r="E314" s="41"/>
      <c r="F314" s="233" t="s">
        <v>394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146</v>
      </c>
      <c r="AU314" s="18" t="s">
        <v>88</v>
      </c>
    </row>
    <row r="315" s="2" customFormat="1">
      <c r="A315" s="39"/>
      <c r="B315" s="40"/>
      <c r="C315" s="41"/>
      <c r="D315" s="232" t="s">
        <v>180</v>
      </c>
      <c r="E315" s="41"/>
      <c r="F315" s="269" t="s">
        <v>371</v>
      </c>
      <c r="G315" s="41"/>
      <c r="H315" s="41"/>
      <c r="I315" s="234"/>
      <c r="J315" s="41"/>
      <c r="K315" s="41"/>
      <c r="L315" s="45"/>
      <c r="M315" s="235"/>
      <c r="N315" s="23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180</v>
      </c>
      <c r="AU315" s="18" t="s">
        <v>88</v>
      </c>
    </row>
    <row r="316" s="14" customFormat="1">
      <c r="A316" s="14"/>
      <c r="B316" s="248"/>
      <c r="C316" s="249"/>
      <c r="D316" s="232" t="s">
        <v>148</v>
      </c>
      <c r="E316" s="250" t="s">
        <v>1</v>
      </c>
      <c r="F316" s="251" t="s">
        <v>250</v>
      </c>
      <c r="G316" s="249"/>
      <c r="H316" s="250" t="s">
        <v>1</v>
      </c>
      <c r="I316" s="252"/>
      <c r="J316" s="249"/>
      <c r="K316" s="249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148</v>
      </c>
      <c r="AU316" s="257" t="s">
        <v>88</v>
      </c>
      <c r="AV316" s="14" t="s">
        <v>86</v>
      </c>
      <c r="AW316" s="14" t="s">
        <v>34</v>
      </c>
      <c r="AX316" s="14" t="s">
        <v>78</v>
      </c>
      <c r="AY316" s="257" t="s">
        <v>137</v>
      </c>
    </row>
    <row r="317" s="13" customFormat="1">
      <c r="A317" s="13"/>
      <c r="B317" s="237"/>
      <c r="C317" s="238"/>
      <c r="D317" s="232" t="s">
        <v>148</v>
      </c>
      <c r="E317" s="239" t="s">
        <v>1</v>
      </c>
      <c r="F317" s="240" t="s">
        <v>395</v>
      </c>
      <c r="G317" s="238"/>
      <c r="H317" s="241">
        <v>4949.25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148</v>
      </c>
      <c r="AU317" s="247" t="s">
        <v>88</v>
      </c>
      <c r="AV317" s="13" t="s">
        <v>88</v>
      </c>
      <c r="AW317" s="13" t="s">
        <v>34</v>
      </c>
      <c r="AX317" s="13" t="s">
        <v>78</v>
      </c>
      <c r="AY317" s="247" t="s">
        <v>137</v>
      </c>
    </row>
    <row r="318" s="13" customFormat="1">
      <c r="A318" s="13"/>
      <c r="B318" s="237"/>
      <c r="C318" s="238"/>
      <c r="D318" s="232" t="s">
        <v>148</v>
      </c>
      <c r="E318" s="239" t="s">
        <v>1</v>
      </c>
      <c r="F318" s="240" t="s">
        <v>396</v>
      </c>
      <c r="G318" s="238"/>
      <c r="H318" s="241">
        <v>853.55999999999995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148</v>
      </c>
      <c r="AU318" s="247" t="s">
        <v>88</v>
      </c>
      <c r="AV318" s="13" t="s">
        <v>88</v>
      </c>
      <c r="AW318" s="13" t="s">
        <v>34</v>
      </c>
      <c r="AX318" s="13" t="s">
        <v>78</v>
      </c>
      <c r="AY318" s="247" t="s">
        <v>137</v>
      </c>
    </row>
    <row r="319" s="15" customFormat="1">
      <c r="A319" s="15"/>
      <c r="B319" s="258"/>
      <c r="C319" s="259"/>
      <c r="D319" s="232" t="s">
        <v>148</v>
      </c>
      <c r="E319" s="260" t="s">
        <v>1</v>
      </c>
      <c r="F319" s="261" t="s">
        <v>156</v>
      </c>
      <c r="G319" s="259"/>
      <c r="H319" s="262">
        <v>5802.8099999999995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148</v>
      </c>
      <c r="AU319" s="268" t="s">
        <v>88</v>
      </c>
      <c r="AV319" s="15" t="s">
        <v>144</v>
      </c>
      <c r="AW319" s="15" t="s">
        <v>34</v>
      </c>
      <c r="AX319" s="15" t="s">
        <v>86</v>
      </c>
      <c r="AY319" s="268" t="s">
        <v>137</v>
      </c>
    </row>
    <row r="320" s="2" customFormat="1" ht="24.15" customHeight="1">
      <c r="A320" s="39"/>
      <c r="B320" s="40"/>
      <c r="C320" s="219" t="s">
        <v>397</v>
      </c>
      <c r="D320" s="219" t="s">
        <v>139</v>
      </c>
      <c r="E320" s="220" t="s">
        <v>398</v>
      </c>
      <c r="F320" s="221" t="s">
        <v>399</v>
      </c>
      <c r="G320" s="222" t="s">
        <v>142</v>
      </c>
      <c r="H320" s="223">
        <v>5.0300000000000002</v>
      </c>
      <c r="I320" s="224"/>
      <c r="J320" s="225">
        <f>ROUND(I320*H320,2)</f>
        <v>0</v>
      </c>
      <c r="K320" s="221" t="s">
        <v>143</v>
      </c>
      <c r="L320" s="45"/>
      <c r="M320" s="226" t="s">
        <v>1</v>
      </c>
      <c r="N320" s="227" t="s">
        <v>43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144</v>
      </c>
      <c r="AT320" s="230" t="s">
        <v>139</v>
      </c>
      <c r="AU320" s="230" t="s">
        <v>88</v>
      </c>
      <c r="AY320" s="18" t="s">
        <v>137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86</v>
      </c>
      <c r="BK320" s="231">
        <f>ROUND(I320*H320,2)</f>
        <v>0</v>
      </c>
      <c r="BL320" s="18" t="s">
        <v>144</v>
      </c>
      <c r="BM320" s="230" t="s">
        <v>400</v>
      </c>
    </row>
    <row r="321" s="2" customFormat="1">
      <c r="A321" s="39"/>
      <c r="B321" s="40"/>
      <c r="C321" s="41"/>
      <c r="D321" s="232" t="s">
        <v>146</v>
      </c>
      <c r="E321" s="41"/>
      <c r="F321" s="233" t="s">
        <v>401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146</v>
      </c>
      <c r="AU321" s="18" t="s">
        <v>88</v>
      </c>
    </row>
    <row r="322" s="13" customFormat="1">
      <c r="A322" s="13"/>
      <c r="B322" s="237"/>
      <c r="C322" s="238"/>
      <c r="D322" s="232" t="s">
        <v>148</v>
      </c>
      <c r="E322" s="239" t="s">
        <v>1</v>
      </c>
      <c r="F322" s="240" t="s">
        <v>402</v>
      </c>
      <c r="G322" s="238"/>
      <c r="H322" s="241">
        <v>5.0300000000000002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148</v>
      </c>
      <c r="AU322" s="247" t="s">
        <v>88</v>
      </c>
      <c r="AV322" s="13" t="s">
        <v>88</v>
      </c>
      <c r="AW322" s="13" t="s">
        <v>34</v>
      </c>
      <c r="AX322" s="13" t="s">
        <v>78</v>
      </c>
      <c r="AY322" s="247" t="s">
        <v>137</v>
      </c>
    </row>
    <row r="323" s="15" customFormat="1">
      <c r="A323" s="15"/>
      <c r="B323" s="258"/>
      <c r="C323" s="259"/>
      <c r="D323" s="232" t="s">
        <v>148</v>
      </c>
      <c r="E323" s="260" t="s">
        <v>1</v>
      </c>
      <c r="F323" s="261" t="s">
        <v>156</v>
      </c>
      <c r="G323" s="259"/>
      <c r="H323" s="262">
        <v>5.0300000000000002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148</v>
      </c>
      <c r="AU323" s="268" t="s">
        <v>88</v>
      </c>
      <c r="AV323" s="15" t="s">
        <v>144</v>
      </c>
      <c r="AW323" s="15" t="s">
        <v>34</v>
      </c>
      <c r="AX323" s="15" t="s">
        <v>86</v>
      </c>
      <c r="AY323" s="268" t="s">
        <v>137</v>
      </c>
    </row>
    <row r="324" s="2" customFormat="1" ht="33" customHeight="1">
      <c r="A324" s="39"/>
      <c r="B324" s="40"/>
      <c r="C324" s="219" t="s">
        <v>403</v>
      </c>
      <c r="D324" s="219" t="s">
        <v>139</v>
      </c>
      <c r="E324" s="220" t="s">
        <v>404</v>
      </c>
      <c r="F324" s="221" t="s">
        <v>405</v>
      </c>
      <c r="G324" s="222" t="s">
        <v>142</v>
      </c>
      <c r="H324" s="223">
        <v>4413.25</v>
      </c>
      <c r="I324" s="224"/>
      <c r="J324" s="225">
        <f>ROUND(I324*H324,2)</f>
        <v>0</v>
      </c>
      <c r="K324" s="221" t="s">
        <v>143</v>
      </c>
      <c r="L324" s="45"/>
      <c r="M324" s="226" t="s">
        <v>1</v>
      </c>
      <c r="N324" s="227" t="s">
        <v>43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144</v>
      </c>
      <c r="AT324" s="230" t="s">
        <v>139</v>
      </c>
      <c r="AU324" s="230" t="s">
        <v>88</v>
      </c>
      <c r="AY324" s="18" t="s">
        <v>137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86</v>
      </c>
      <c r="BK324" s="231">
        <f>ROUND(I324*H324,2)</f>
        <v>0</v>
      </c>
      <c r="BL324" s="18" t="s">
        <v>144</v>
      </c>
      <c r="BM324" s="230" t="s">
        <v>406</v>
      </c>
    </row>
    <row r="325" s="2" customFormat="1">
      <c r="A325" s="39"/>
      <c r="B325" s="40"/>
      <c r="C325" s="41"/>
      <c r="D325" s="232" t="s">
        <v>146</v>
      </c>
      <c r="E325" s="41"/>
      <c r="F325" s="233" t="s">
        <v>407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146</v>
      </c>
      <c r="AU325" s="18" t="s">
        <v>88</v>
      </c>
    </row>
    <row r="326" s="2" customFormat="1">
      <c r="A326" s="39"/>
      <c r="B326" s="40"/>
      <c r="C326" s="41"/>
      <c r="D326" s="232" t="s">
        <v>180</v>
      </c>
      <c r="E326" s="41"/>
      <c r="F326" s="269" t="s">
        <v>408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180</v>
      </c>
      <c r="AU326" s="18" t="s">
        <v>88</v>
      </c>
    </row>
    <row r="327" s="13" customFormat="1">
      <c r="A327" s="13"/>
      <c r="B327" s="237"/>
      <c r="C327" s="238"/>
      <c r="D327" s="232" t="s">
        <v>148</v>
      </c>
      <c r="E327" s="239" t="s">
        <v>1</v>
      </c>
      <c r="F327" s="240" t="s">
        <v>409</v>
      </c>
      <c r="G327" s="238"/>
      <c r="H327" s="241">
        <v>4413.25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148</v>
      </c>
      <c r="AU327" s="247" t="s">
        <v>88</v>
      </c>
      <c r="AV327" s="13" t="s">
        <v>88</v>
      </c>
      <c r="AW327" s="13" t="s">
        <v>34</v>
      </c>
      <c r="AX327" s="13" t="s">
        <v>78</v>
      </c>
      <c r="AY327" s="247" t="s">
        <v>137</v>
      </c>
    </row>
    <row r="328" s="15" customFormat="1">
      <c r="A328" s="15"/>
      <c r="B328" s="258"/>
      <c r="C328" s="259"/>
      <c r="D328" s="232" t="s">
        <v>148</v>
      </c>
      <c r="E328" s="260" t="s">
        <v>1</v>
      </c>
      <c r="F328" s="261" t="s">
        <v>156</v>
      </c>
      <c r="G328" s="259"/>
      <c r="H328" s="262">
        <v>4413.25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8" t="s">
        <v>148</v>
      </c>
      <c r="AU328" s="268" t="s">
        <v>88</v>
      </c>
      <c r="AV328" s="15" t="s">
        <v>144</v>
      </c>
      <c r="AW328" s="15" t="s">
        <v>34</v>
      </c>
      <c r="AX328" s="15" t="s">
        <v>86</v>
      </c>
      <c r="AY328" s="268" t="s">
        <v>137</v>
      </c>
    </row>
    <row r="329" s="2" customFormat="1" ht="33" customHeight="1">
      <c r="A329" s="39"/>
      <c r="B329" s="40"/>
      <c r="C329" s="219" t="s">
        <v>410</v>
      </c>
      <c r="D329" s="219" t="s">
        <v>139</v>
      </c>
      <c r="E329" s="220" t="s">
        <v>411</v>
      </c>
      <c r="F329" s="221" t="s">
        <v>412</v>
      </c>
      <c r="G329" s="222" t="s">
        <v>142</v>
      </c>
      <c r="H329" s="223">
        <v>773.41999999999996</v>
      </c>
      <c r="I329" s="224"/>
      <c r="J329" s="225">
        <f>ROUND(I329*H329,2)</f>
        <v>0</v>
      </c>
      <c r="K329" s="221" t="s">
        <v>143</v>
      </c>
      <c r="L329" s="45"/>
      <c r="M329" s="226" t="s">
        <v>1</v>
      </c>
      <c r="N329" s="227" t="s">
        <v>43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144</v>
      </c>
      <c r="AT329" s="230" t="s">
        <v>139</v>
      </c>
      <c r="AU329" s="230" t="s">
        <v>88</v>
      </c>
      <c r="AY329" s="18" t="s">
        <v>137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86</v>
      </c>
      <c r="BK329" s="231">
        <f>ROUND(I329*H329,2)</f>
        <v>0</v>
      </c>
      <c r="BL329" s="18" t="s">
        <v>144</v>
      </c>
      <c r="BM329" s="230" t="s">
        <v>413</v>
      </c>
    </row>
    <row r="330" s="2" customFormat="1">
      <c r="A330" s="39"/>
      <c r="B330" s="40"/>
      <c r="C330" s="41"/>
      <c r="D330" s="232" t="s">
        <v>146</v>
      </c>
      <c r="E330" s="41"/>
      <c r="F330" s="233" t="s">
        <v>414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146</v>
      </c>
      <c r="AU330" s="18" t="s">
        <v>88</v>
      </c>
    </row>
    <row r="331" s="2" customFormat="1">
      <c r="A331" s="39"/>
      <c r="B331" s="40"/>
      <c r="C331" s="41"/>
      <c r="D331" s="232" t="s">
        <v>180</v>
      </c>
      <c r="E331" s="41"/>
      <c r="F331" s="269" t="s">
        <v>408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180</v>
      </c>
      <c r="AU331" s="18" t="s">
        <v>88</v>
      </c>
    </row>
    <row r="332" s="13" customFormat="1">
      <c r="A332" s="13"/>
      <c r="B332" s="237"/>
      <c r="C332" s="238"/>
      <c r="D332" s="232" t="s">
        <v>148</v>
      </c>
      <c r="E332" s="239" t="s">
        <v>1</v>
      </c>
      <c r="F332" s="240" t="s">
        <v>415</v>
      </c>
      <c r="G332" s="238"/>
      <c r="H332" s="241">
        <v>773.41999999999996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148</v>
      </c>
      <c r="AU332" s="247" t="s">
        <v>88</v>
      </c>
      <c r="AV332" s="13" t="s">
        <v>88</v>
      </c>
      <c r="AW332" s="13" t="s">
        <v>34</v>
      </c>
      <c r="AX332" s="13" t="s">
        <v>78</v>
      </c>
      <c r="AY332" s="247" t="s">
        <v>137</v>
      </c>
    </row>
    <row r="333" s="15" customFormat="1">
      <c r="A333" s="15"/>
      <c r="B333" s="258"/>
      <c r="C333" s="259"/>
      <c r="D333" s="232" t="s">
        <v>148</v>
      </c>
      <c r="E333" s="260" t="s">
        <v>1</v>
      </c>
      <c r="F333" s="261" t="s">
        <v>156</v>
      </c>
      <c r="G333" s="259"/>
      <c r="H333" s="262">
        <v>773.41999999999996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148</v>
      </c>
      <c r="AU333" s="268" t="s">
        <v>88</v>
      </c>
      <c r="AV333" s="15" t="s">
        <v>144</v>
      </c>
      <c r="AW333" s="15" t="s">
        <v>34</v>
      </c>
      <c r="AX333" s="15" t="s">
        <v>86</v>
      </c>
      <c r="AY333" s="268" t="s">
        <v>137</v>
      </c>
    </row>
    <row r="334" s="2" customFormat="1" ht="24.15" customHeight="1">
      <c r="A334" s="39"/>
      <c r="B334" s="40"/>
      <c r="C334" s="219" t="s">
        <v>416</v>
      </c>
      <c r="D334" s="219" t="s">
        <v>139</v>
      </c>
      <c r="E334" s="220" t="s">
        <v>417</v>
      </c>
      <c r="F334" s="221" t="s">
        <v>418</v>
      </c>
      <c r="G334" s="222" t="s">
        <v>142</v>
      </c>
      <c r="H334" s="223">
        <v>5505.5699999999997</v>
      </c>
      <c r="I334" s="224"/>
      <c r="J334" s="225">
        <f>ROUND(I334*H334,2)</f>
        <v>0</v>
      </c>
      <c r="K334" s="221" t="s">
        <v>143</v>
      </c>
      <c r="L334" s="45"/>
      <c r="M334" s="226" t="s">
        <v>1</v>
      </c>
      <c r="N334" s="227" t="s">
        <v>43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144</v>
      </c>
      <c r="AT334" s="230" t="s">
        <v>139</v>
      </c>
      <c r="AU334" s="230" t="s">
        <v>88</v>
      </c>
      <c r="AY334" s="18" t="s">
        <v>137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86</v>
      </c>
      <c r="BK334" s="231">
        <f>ROUND(I334*H334,2)</f>
        <v>0</v>
      </c>
      <c r="BL334" s="18" t="s">
        <v>144</v>
      </c>
      <c r="BM334" s="230" t="s">
        <v>419</v>
      </c>
    </row>
    <row r="335" s="2" customFormat="1">
      <c r="A335" s="39"/>
      <c r="B335" s="40"/>
      <c r="C335" s="41"/>
      <c r="D335" s="232" t="s">
        <v>146</v>
      </c>
      <c r="E335" s="41"/>
      <c r="F335" s="233" t="s">
        <v>420</v>
      </c>
      <c r="G335" s="41"/>
      <c r="H335" s="41"/>
      <c r="I335" s="234"/>
      <c r="J335" s="41"/>
      <c r="K335" s="41"/>
      <c r="L335" s="45"/>
      <c r="M335" s="235"/>
      <c r="N335" s="23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146</v>
      </c>
      <c r="AU335" s="18" t="s">
        <v>88</v>
      </c>
    </row>
    <row r="336" s="14" customFormat="1">
      <c r="A336" s="14"/>
      <c r="B336" s="248"/>
      <c r="C336" s="249"/>
      <c r="D336" s="232" t="s">
        <v>148</v>
      </c>
      <c r="E336" s="250" t="s">
        <v>1</v>
      </c>
      <c r="F336" s="251" t="s">
        <v>250</v>
      </c>
      <c r="G336" s="249"/>
      <c r="H336" s="250" t="s">
        <v>1</v>
      </c>
      <c r="I336" s="252"/>
      <c r="J336" s="249"/>
      <c r="K336" s="249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148</v>
      </c>
      <c r="AU336" s="257" t="s">
        <v>88</v>
      </c>
      <c r="AV336" s="14" t="s">
        <v>86</v>
      </c>
      <c r="AW336" s="14" t="s">
        <v>34</v>
      </c>
      <c r="AX336" s="14" t="s">
        <v>78</v>
      </c>
      <c r="AY336" s="257" t="s">
        <v>137</v>
      </c>
    </row>
    <row r="337" s="13" customFormat="1">
      <c r="A337" s="13"/>
      <c r="B337" s="237"/>
      <c r="C337" s="238"/>
      <c r="D337" s="232" t="s">
        <v>148</v>
      </c>
      <c r="E337" s="239" t="s">
        <v>1</v>
      </c>
      <c r="F337" s="240" t="s">
        <v>421</v>
      </c>
      <c r="G337" s="238"/>
      <c r="H337" s="241">
        <v>4652.0100000000002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148</v>
      </c>
      <c r="AU337" s="247" t="s">
        <v>88</v>
      </c>
      <c r="AV337" s="13" t="s">
        <v>88</v>
      </c>
      <c r="AW337" s="13" t="s">
        <v>34</v>
      </c>
      <c r="AX337" s="13" t="s">
        <v>78</v>
      </c>
      <c r="AY337" s="247" t="s">
        <v>137</v>
      </c>
    </row>
    <row r="338" s="13" customFormat="1">
      <c r="A338" s="13"/>
      <c r="B338" s="237"/>
      <c r="C338" s="238"/>
      <c r="D338" s="232" t="s">
        <v>148</v>
      </c>
      <c r="E338" s="239" t="s">
        <v>1</v>
      </c>
      <c r="F338" s="240" t="s">
        <v>396</v>
      </c>
      <c r="G338" s="238"/>
      <c r="H338" s="241">
        <v>853.55999999999995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148</v>
      </c>
      <c r="AU338" s="247" t="s">
        <v>88</v>
      </c>
      <c r="AV338" s="13" t="s">
        <v>88</v>
      </c>
      <c r="AW338" s="13" t="s">
        <v>34</v>
      </c>
      <c r="AX338" s="13" t="s">
        <v>78</v>
      </c>
      <c r="AY338" s="247" t="s">
        <v>137</v>
      </c>
    </row>
    <row r="339" s="15" customFormat="1">
      <c r="A339" s="15"/>
      <c r="B339" s="258"/>
      <c r="C339" s="259"/>
      <c r="D339" s="232" t="s">
        <v>148</v>
      </c>
      <c r="E339" s="260" t="s">
        <v>1</v>
      </c>
      <c r="F339" s="261" t="s">
        <v>156</v>
      </c>
      <c r="G339" s="259"/>
      <c r="H339" s="262">
        <v>5505.5699999999997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148</v>
      </c>
      <c r="AU339" s="268" t="s">
        <v>88</v>
      </c>
      <c r="AV339" s="15" t="s">
        <v>144</v>
      </c>
      <c r="AW339" s="15" t="s">
        <v>34</v>
      </c>
      <c r="AX339" s="15" t="s">
        <v>86</v>
      </c>
      <c r="AY339" s="268" t="s">
        <v>137</v>
      </c>
    </row>
    <row r="340" s="2" customFormat="1" ht="24.15" customHeight="1">
      <c r="A340" s="39"/>
      <c r="B340" s="40"/>
      <c r="C340" s="219" t="s">
        <v>422</v>
      </c>
      <c r="D340" s="219" t="s">
        <v>139</v>
      </c>
      <c r="E340" s="220" t="s">
        <v>423</v>
      </c>
      <c r="F340" s="221" t="s">
        <v>424</v>
      </c>
      <c r="G340" s="222" t="s">
        <v>142</v>
      </c>
      <c r="H340" s="223">
        <v>216.28</v>
      </c>
      <c r="I340" s="224"/>
      <c r="J340" s="225">
        <f>ROUND(I340*H340,2)</f>
        <v>0</v>
      </c>
      <c r="K340" s="221" t="s">
        <v>143</v>
      </c>
      <c r="L340" s="45"/>
      <c r="M340" s="226" t="s">
        <v>1</v>
      </c>
      <c r="N340" s="227" t="s">
        <v>43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144</v>
      </c>
      <c r="AT340" s="230" t="s">
        <v>139</v>
      </c>
      <c r="AU340" s="230" t="s">
        <v>88</v>
      </c>
      <c r="AY340" s="18" t="s">
        <v>137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86</v>
      </c>
      <c r="BK340" s="231">
        <f>ROUND(I340*H340,2)</f>
        <v>0</v>
      </c>
      <c r="BL340" s="18" t="s">
        <v>144</v>
      </c>
      <c r="BM340" s="230" t="s">
        <v>425</v>
      </c>
    </row>
    <row r="341" s="2" customFormat="1">
      <c r="A341" s="39"/>
      <c r="B341" s="40"/>
      <c r="C341" s="41"/>
      <c r="D341" s="232" t="s">
        <v>146</v>
      </c>
      <c r="E341" s="41"/>
      <c r="F341" s="233" t="s">
        <v>426</v>
      </c>
      <c r="G341" s="41"/>
      <c r="H341" s="41"/>
      <c r="I341" s="234"/>
      <c r="J341" s="41"/>
      <c r="K341" s="41"/>
      <c r="L341" s="45"/>
      <c r="M341" s="235"/>
      <c r="N341" s="23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146</v>
      </c>
      <c r="AU341" s="18" t="s">
        <v>88</v>
      </c>
    </row>
    <row r="342" s="13" customFormat="1">
      <c r="A342" s="13"/>
      <c r="B342" s="237"/>
      <c r="C342" s="238"/>
      <c r="D342" s="232" t="s">
        <v>148</v>
      </c>
      <c r="E342" s="239" t="s">
        <v>1</v>
      </c>
      <c r="F342" s="240" t="s">
        <v>253</v>
      </c>
      <c r="G342" s="238"/>
      <c r="H342" s="241">
        <v>216.28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148</v>
      </c>
      <c r="AU342" s="247" t="s">
        <v>88</v>
      </c>
      <c r="AV342" s="13" t="s">
        <v>88</v>
      </c>
      <c r="AW342" s="13" t="s">
        <v>34</v>
      </c>
      <c r="AX342" s="13" t="s">
        <v>78</v>
      </c>
      <c r="AY342" s="247" t="s">
        <v>137</v>
      </c>
    </row>
    <row r="343" s="15" customFormat="1">
      <c r="A343" s="15"/>
      <c r="B343" s="258"/>
      <c r="C343" s="259"/>
      <c r="D343" s="232" t="s">
        <v>148</v>
      </c>
      <c r="E343" s="260" t="s">
        <v>1</v>
      </c>
      <c r="F343" s="261" t="s">
        <v>156</v>
      </c>
      <c r="G343" s="259"/>
      <c r="H343" s="262">
        <v>216.28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8" t="s">
        <v>148</v>
      </c>
      <c r="AU343" s="268" t="s">
        <v>88</v>
      </c>
      <c r="AV343" s="15" t="s">
        <v>144</v>
      </c>
      <c r="AW343" s="15" t="s">
        <v>34</v>
      </c>
      <c r="AX343" s="15" t="s">
        <v>86</v>
      </c>
      <c r="AY343" s="268" t="s">
        <v>137</v>
      </c>
    </row>
    <row r="344" s="2" customFormat="1" ht="16.5" customHeight="1">
      <c r="A344" s="39"/>
      <c r="B344" s="40"/>
      <c r="C344" s="219" t="s">
        <v>427</v>
      </c>
      <c r="D344" s="219" t="s">
        <v>139</v>
      </c>
      <c r="E344" s="220" t="s">
        <v>428</v>
      </c>
      <c r="F344" s="221" t="s">
        <v>429</v>
      </c>
      <c r="G344" s="222" t="s">
        <v>142</v>
      </c>
      <c r="H344" s="223">
        <v>154.71000000000001</v>
      </c>
      <c r="I344" s="224"/>
      <c r="J344" s="225">
        <f>ROUND(I344*H344,2)</f>
        <v>0</v>
      </c>
      <c r="K344" s="221" t="s">
        <v>143</v>
      </c>
      <c r="L344" s="45"/>
      <c r="M344" s="226" t="s">
        <v>1</v>
      </c>
      <c r="N344" s="227" t="s">
        <v>43</v>
      </c>
      <c r="O344" s="92"/>
      <c r="P344" s="228">
        <f>O344*H344</f>
        <v>0</v>
      </c>
      <c r="Q344" s="228">
        <v>0.34499999999999997</v>
      </c>
      <c r="R344" s="228">
        <f>Q344*H344</f>
        <v>53.374949999999998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144</v>
      </c>
      <c r="AT344" s="230" t="s">
        <v>139</v>
      </c>
      <c r="AU344" s="230" t="s">
        <v>88</v>
      </c>
      <c r="AY344" s="18" t="s">
        <v>137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86</v>
      </c>
      <c r="BK344" s="231">
        <f>ROUND(I344*H344,2)</f>
        <v>0</v>
      </c>
      <c r="BL344" s="18" t="s">
        <v>144</v>
      </c>
      <c r="BM344" s="230" t="s">
        <v>430</v>
      </c>
    </row>
    <row r="345" s="2" customFormat="1">
      <c r="A345" s="39"/>
      <c r="B345" s="40"/>
      <c r="C345" s="41"/>
      <c r="D345" s="232" t="s">
        <v>146</v>
      </c>
      <c r="E345" s="41"/>
      <c r="F345" s="233" t="s">
        <v>431</v>
      </c>
      <c r="G345" s="41"/>
      <c r="H345" s="41"/>
      <c r="I345" s="234"/>
      <c r="J345" s="41"/>
      <c r="K345" s="41"/>
      <c r="L345" s="45"/>
      <c r="M345" s="235"/>
      <c r="N345" s="23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146</v>
      </c>
      <c r="AU345" s="18" t="s">
        <v>88</v>
      </c>
    </row>
    <row r="346" s="14" customFormat="1">
      <c r="A346" s="14"/>
      <c r="B346" s="248"/>
      <c r="C346" s="249"/>
      <c r="D346" s="232" t="s">
        <v>148</v>
      </c>
      <c r="E346" s="250" t="s">
        <v>1</v>
      </c>
      <c r="F346" s="251" t="s">
        <v>432</v>
      </c>
      <c r="G346" s="249"/>
      <c r="H346" s="250" t="s">
        <v>1</v>
      </c>
      <c r="I346" s="252"/>
      <c r="J346" s="249"/>
      <c r="K346" s="249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148</v>
      </c>
      <c r="AU346" s="257" t="s">
        <v>88</v>
      </c>
      <c r="AV346" s="14" t="s">
        <v>86</v>
      </c>
      <c r="AW346" s="14" t="s">
        <v>34</v>
      </c>
      <c r="AX346" s="14" t="s">
        <v>78</v>
      </c>
      <c r="AY346" s="257" t="s">
        <v>137</v>
      </c>
    </row>
    <row r="347" s="13" customFormat="1">
      <c r="A347" s="13"/>
      <c r="B347" s="237"/>
      <c r="C347" s="238"/>
      <c r="D347" s="232" t="s">
        <v>148</v>
      </c>
      <c r="E347" s="239" t="s">
        <v>1</v>
      </c>
      <c r="F347" s="240" t="s">
        <v>433</v>
      </c>
      <c r="G347" s="238"/>
      <c r="H347" s="241">
        <v>154.71000000000001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148</v>
      </c>
      <c r="AU347" s="247" t="s">
        <v>88</v>
      </c>
      <c r="AV347" s="13" t="s">
        <v>88</v>
      </c>
      <c r="AW347" s="13" t="s">
        <v>34</v>
      </c>
      <c r="AX347" s="13" t="s">
        <v>78</v>
      </c>
      <c r="AY347" s="247" t="s">
        <v>137</v>
      </c>
    </row>
    <row r="348" s="15" customFormat="1">
      <c r="A348" s="15"/>
      <c r="B348" s="258"/>
      <c r="C348" s="259"/>
      <c r="D348" s="232" t="s">
        <v>148</v>
      </c>
      <c r="E348" s="260" t="s">
        <v>1</v>
      </c>
      <c r="F348" s="261" t="s">
        <v>156</v>
      </c>
      <c r="G348" s="259"/>
      <c r="H348" s="262">
        <v>154.71000000000001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8" t="s">
        <v>148</v>
      </c>
      <c r="AU348" s="268" t="s">
        <v>88</v>
      </c>
      <c r="AV348" s="15" t="s">
        <v>144</v>
      </c>
      <c r="AW348" s="15" t="s">
        <v>34</v>
      </c>
      <c r="AX348" s="15" t="s">
        <v>86</v>
      </c>
      <c r="AY348" s="268" t="s">
        <v>137</v>
      </c>
    </row>
    <row r="349" s="2" customFormat="1" ht="16.5" customHeight="1">
      <c r="A349" s="39"/>
      <c r="B349" s="40"/>
      <c r="C349" s="219" t="s">
        <v>434</v>
      </c>
      <c r="D349" s="219" t="s">
        <v>139</v>
      </c>
      <c r="E349" s="220" t="s">
        <v>435</v>
      </c>
      <c r="F349" s="221" t="s">
        <v>436</v>
      </c>
      <c r="G349" s="222" t="s">
        <v>151</v>
      </c>
      <c r="H349" s="223">
        <v>235.47999999999999</v>
      </c>
      <c r="I349" s="224"/>
      <c r="J349" s="225">
        <f>ROUND(I349*H349,2)</f>
        <v>0</v>
      </c>
      <c r="K349" s="221" t="s">
        <v>143</v>
      </c>
      <c r="L349" s="45"/>
      <c r="M349" s="226" t="s">
        <v>1</v>
      </c>
      <c r="N349" s="227" t="s">
        <v>43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144</v>
      </c>
      <c r="AT349" s="230" t="s">
        <v>139</v>
      </c>
      <c r="AU349" s="230" t="s">
        <v>88</v>
      </c>
      <c r="AY349" s="18" t="s">
        <v>137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86</v>
      </c>
      <c r="BK349" s="231">
        <f>ROUND(I349*H349,2)</f>
        <v>0</v>
      </c>
      <c r="BL349" s="18" t="s">
        <v>144</v>
      </c>
      <c r="BM349" s="230" t="s">
        <v>437</v>
      </c>
    </row>
    <row r="350" s="2" customFormat="1">
      <c r="A350" s="39"/>
      <c r="B350" s="40"/>
      <c r="C350" s="41"/>
      <c r="D350" s="232" t="s">
        <v>146</v>
      </c>
      <c r="E350" s="41"/>
      <c r="F350" s="233" t="s">
        <v>438</v>
      </c>
      <c r="G350" s="41"/>
      <c r="H350" s="41"/>
      <c r="I350" s="234"/>
      <c r="J350" s="41"/>
      <c r="K350" s="41"/>
      <c r="L350" s="45"/>
      <c r="M350" s="235"/>
      <c r="N350" s="23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146</v>
      </c>
      <c r="AU350" s="18" t="s">
        <v>88</v>
      </c>
    </row>
    <row r="351" s="2" customFormat="1">
      <c r="A351" s="39"/>
      <c r="B351" s="40"/>
      <c r="C351" s="41"/>
      <c r="D351" s="232" t="s">
        <v>180</v>
      </c>
      <c r="E351" s="41"/>
      <c r="F351" s="269" t="s">
        <v>439</v>
      </c>
      <c r="G351" s="41"/>
      <c r="H351" s="41"/>
      <c r="I351" s="234"/>
      <c r="J351" s="41"/>
      <c r="K351" s="41"/>
      <c r="L351" s="45"/>
      <c r="M351" s="235"/>
      <c r="N351" s="236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180</v>
      </c>
      <c r="AU351" s="18" t="s">
        <v>88</v>
      </c>
    </row>
    <row r="352" s="14" customFormat="1">
      <c r="A352" s="14"/>
      <c r="B352" s="248"/>
      <c r="C352" s="249"/>
      <c r="D352" s="232" t="s">
        <v>148</v>
      </c>
      <c r="E352" s="250" t="s">
        <v>1</v>
      </c>
      <c r="F352" s="251" t="s">
        <v>440</v>
      </c>
      <c r="G352" s="249"/>
      <c r="H352" s="250" t="s">
        <v>1</v>
      </c>
      <c r="I352" s="252"/>
      <c r="J352" s="249"/>
      <c r="K352" s="249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148</v>
      </c>
      <c r="AU352" s="257" t="s">
        <v>88</v>
      </c>
      <c r="AV352" s="14" t="s">
        <v>86</v>
      </c>
      <c r="AW352" s="14" t="s">
        <v>34</v>
      </c>
      <c r="AX352" s="14" t="s">
        <v>78</v>
      </c>
      <c r="AY352" s="257" t="s">
        <v>137</v>
      </c>
    </row>
    <row r="353" s="13" customFormat="1">
      <c r="A353" s="13"/>
      <c r="B353" s="237"/>
      <c r="C353" s="238"/>
      <c r="D353" s="232" t="s">
        <v>148</v>
      </c>
      <c r="E353" s="239" t="s">
        <v>1</v>
      </c>
      <c r="F353" s="240" t="s">
        <v>441</v>
      </c>
      <c r="G353" s="238"/>
      <c r="H353" s="241">
        <v>235.47999999999999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148</v>
      </c>
      <c r="AU353" s="247" t="s">
        <v>88</v>
      </c>
      <c r="AV353" s="13" t="s">
        <v>88</v>
      </c>
      <c r="AW353" s="13" t="s">
        <v>34</v>
      </c>
      <c r="AX353" s="13" t="s">
        <v>78</v>
      </c>
      <c r="AY353" s="247" t="s">
        <v>137</v>
      </c>
    </row>
    <row r="354" s="15" customFormat="1">
      <c r="A354" s="15"/>
      <c r="B354" s="258"/>
      <c r="C354" s="259"/>
      <c r="D354" s="232" t="s">
        <v>148</v>
      </c>
      <c r="E354" s="260" t="s">
        <v>1</v>
      </c>
      <c r="F354" s="261" t="s">
        <v>156</v>
      </c>
      <c r="G354" s="259"/>
      <c r="H354" s="262">
        <v>235.47999999999999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8" t="s">
        <v>148</v>
      </c>
      <c r="AU354" s="268" t="s">
        <v>88</v>
      </c>
      <c r="AV354" s="15" t="s">
        <v>144</v>
      </c>
      <c r="AW354" s="15" t="s">
        <v>34</v>
      </c>
      <c r="AX354" s="15" t="s">
        <v>86</v>
      </c>
      <c r="AY354" s="268" t="s">
        <v>137</v>
      </c>
    </row>
    <row r="355" s="2" customFormat="1" ht="16.5" customHeight="1">
      <c r="A355" s="39"/>
      <c r="B355" s="40"/>
      <c r="C355" s="281" t="s">
        <v>442</v>
      </c>
      <c r="D355" s="281" t="s">
        <v>221</v>
      </c>
      <c r="E355" s="282" t="s">
        <v>222</v>
      </c>
      <c r="F355" s="283" t="s">
        <v>223</v>
      </c>
      <c r="G355" s="284" t="s">
        <v>224</v>
      </c>
      <c r="H355" s="285">
        <v>423.86399999999998</v>
      </c>
      <c r="I355" s="286"/>
      <c r="J355" s="287">
        <f>ROUND(I355*H355,2)</f>
        <v>0</v>
      </c>
      <c r="K355" s="283" t="s">
        <v>143</v>
      </c>
      <c r="L355" s="288"/>
      <c r="M355" s="289" t="s">
        <v>1</v>
      </c>
      <c r="N355" s="290" t="s">
        <v>43</v>
      </c>
      <c r="O355" s="92"/>
      <c r="P355" s="228">
        <f>O355*H355</f>
        <v>0</v>
      </c>
      <c r="Q355" s="228">
        <v>1</v>
      </c>
      <c r="R355" s="228">
        <f>Q355*H355</f>
        <v>423.86399999999998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189</v>
      </c>
      <c r="AT355" s="230" t="s">
        <v>221</v>
      </c>
      <c r="AU355" s="230" t="s">
        <v>88</v>
      </c>
      <c r="AY355" s="18" t="s">
        <v>137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86</v>
      </c>
      <c r="BK355" s="231">
        <f>ROUND(I355*H355,2)</f>
        <v>0</v>
      </c>
      <c r="BL355" s="18" t="s">
        <v>144</v>
      </c>
      <c r="BM355" s="230" t="s">
        <v>443</v>
      </c>
    </row>
    <row r="356" s="2" customFormat="1">
      <c r="A356" s="39"/>
      <c r="B356" s="40"/>
      <c r="C356" s="41"/>
      <c r="D356" s="232" t="s">
        <v>146</v>
      </c>
      <c r="E356" s="41"/>
      <c r="F356" s="233" t="s">
        <v>223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146</v>
      </c>
      <c r="AU356" s="18" t="s">
        <v>88</v>
      </c>
    </row>
    <row r="357" s="13" customFormat="1">
      <c r="A357" s="13"/>
      <c r="B357" s="237"/>
      <c r="C357" s="238"/>
      <c r="D357" s="232" t="s">
        <v>148</v>
      </c>
      <c r="E357" s="239" t="s">
        <v>1</v>
      </c>
      <c r="F357" s="240" t="s">
        <v>441</v>
      </c>
      <c r="G357" s="238"/>
      <c r="H357" s="241">
        <v>235.47999999999999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148</v>
      </c>
      <c r="AU357" s="247" t="s">
        <v>88</v>
      </c>
      <c r="AV357" s="13" t="s">
        <v>88</v>
      </c>
      <c r="AW357" s="13" t="s">
        <v>34</v>
      </c>
      <c r="AX357" s="13" t="s">
        <v>78</v>
      </c>
      <c r="AY357" s="247" t="s">
        <v>137</v>
      </c>
    </row>
    <row r="358" s="15" customFormat="1">
      <c r="A358" s="15"/>
      <c r="B358" s="258"/>
      <c r="C358" s="259"/>
      <c r="D358" s="232" t="s">
        <v>148</v>
      </c>
      <c r="E358" s="260" t="s">
        <v>1</v>
      </c>
      <c r="F358" s="261" t="s">
        <v>156</v>
      </c>
      <c r="G358" s="259"/>
      <c r="H358" s="262">
        <v>235.47999999999999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148</v>
      </c>
      <c r="AU358" s="268" t="s">
        <v>88</v>
      </c>
      <c r="AV358" s="15" t="s">
        <v>144</v>
      </c>
      <c r="AW358" s="15" t="s">
        <v>34</v>
      </c>
      <c r="AX358" s="15" t="s">
        <v>86</v>
      </c>
      <c r="AY358" s="268" t="s">
        <v>137</v>
      </c>
    </row>
    <row r="359" s="13" customFormat="1">
      <c r="A359" s="13"/>
      <c r="B359" s="237"/>
      <c r="C359" s="238"/>
      <c r="D359" s="232" t="s">
        <v>148</v>
      </c>
      <c r="E359" s="238"/>
      <c r="F359" s="240" t="s">
        <v>444</v>
      </c>
      <c r="G359" s="238"/>
      <c r="H359" s="241">
        <v>423.86399999999998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148</v>
      </c>
      <c r="AU359" s="247" t="s">
        <v>88</v>
      </c>
      <c r="AV359" s="13" t="s">
        <v>88</v>
      </c>
      <c r="AW359" s="13" t="s">
        <v>4</v>
      </c>
      <c r="AX359" s="13" t="s">
        <v>86</v>
      </c>
      <c r="AY359" s="247" t="s">
        <v>137</v>
      </c>
    </row>
    <row r="360" s="2" customFormat="1" ht="21.75" customHeight="1">
      <c r="A360" s="39"/>
      <c r="B360" s="40"/>
      <c r="C360" s="219" t="s">
        <v>445</v>
      </c>
      <c r="D360" s="219" t="s">
        <v>139</v>
      </c>
      <c r="E360" s="220" t="s">
        <v>446</v>
      </c>
      <c r="F360" s="221" t="s">
        <v>447</v>
      </c>
      <c r="G360" s="222" t="s">
        <v>142</v>
      </c>
      <c r="H360" s="223">
        <v>321.49000000000001</v>
      </c>
      <c r="I360" s="224"/>
      <c r="J360" s="225">
        <f>ROUND(I360*H360,2)</f>
        <v>0</v>
      </c>
      <c r="K360" s="221" t="s">
        <v>1</v>
      </c>
      <c r="L360" s="45"/>
      <c r="M360" s="226" t="s">
        <v>1</v>
      </c>
      <c r="N360" s="227" t="s">
        <v>43</v>
      </c>
      <c r="O360" s="92"/>
      <c r="P360" s="228">
        <f>O360*H360</f>
        <v>0</v>
      </c>
      <c r="Q360" s="228">
        <v>0.32400000000000001</v>
      </c>
      <c r="R360" s="228">
        <f>Q360*H360</f>
        <v>104.16276000000001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144</v>
      </c>
      <c r="AT360" s="230" t="s">
        <v>139</v>
      </c>
      <c r="AU360" s="230" t="s">
        <v>88</v>
      </c>
      <c r="AY360" s="18" t="s">
        <v>137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86</v>
      </c>
      <c r="BK360" s="231">
        <f>ROUND(I360*H360,2)</f>
        <v>0</v>
      </c>
      <c r="BL360" s="18" t="s">
        <v>144</v>
      </c>
      <c r="BM360" s="230" t="s">
        <v>448</v>
      </c>
    </row>
    <row r="361" s="2" customFormat="1">
      <c r="A361" s="39"/>
      <c r="B361" s="40"/>
      <c r="C361" s="41"/>
      <c r="D361" s="232" t="s">
        <v>146</v>
      </c>
      <c r="E361" s="41"/>
      <c r="F361" s="233" t="s">
        <v>449</v>
      </c>
      <c r="G361" s="41"/>
      <c r="H361" s="41"/>
      <c r="I361" s="234"/>
      <c r="J361" s="41"/>
      <c r="K361" s="41"/>
      <c r="L361" s="45"/>
      <c r="M361" s="235"/>
      <c r="N361" s="236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146</v>
      </c>
      <c r="AU361" s="18" t="s">
        <v>88</v>
      </c>
    </row>
    <row r="362" s="2" customFormat="1">
      <c r="A362" s="39"/>
      <c r="B362" s="40"/>
      <c r="C362" s="41"/>
      <c r="D362" s="232" t="s">
        <v>180</v>
      </c>
      <c r="E362" s="41"/>
      <c r="F362" s="269" t="s">
        <v>450</v>
      </c>
      <c r="G362" s="41"/>
      <c r="H362" s="41"/>
      <c r="I362" s="234"/>
      <c r="J362" s="41"/>
      <c r="K362" s="41"/>
      <c r="L362" s="45"/>
      <c r="M362" s="235"/>
      <c r="N362" s="23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180</v>
      </c>
      <c r="AU362" s="18" t="s">
        <v>88</v>
      </c>
    </row>
    <row r="363" s="14" customFormat="1">
      <c r="A363" s="14"/>
      <c r="B363" s="248"/>
      <c r="C363" s="249"/>
      <c r="D363" s="232" t="s">
        <v>148</v>
      </c>
      <c r="E363" s="250" t="s">
        <v>1</v>
      </c>
      <c r="F363" s="251" t="s">
        <v>451</v>
      </c>
      <c r="G363" s="249"/>
      <c r="H363" s="250" t="s">
        <v>1</v>
      </c>
      <c r="I363" s="252"/>
      <c r="J363" s="249"/>
      <c r="K363" s="249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148</v>
      </c>
      <c r="AU363" s="257" t="s">
        <v>88</v>
      </c>
      <c r="AV363" s="14" t="s">
        <v>86</v>
      </c>
      <c r="AW363" s="14" t="s">
        <v>34</v>
      </c>
      <c r="AX363" s="14" t="s">
        <v>78</v>
      </c>
      <c r="AY363" s="257" t="s">
        <v>137</v>
      </c>
    </row>
    <row r="364" s="13" customFormat="1">
      <c r="A364" s="13"/>
      <c r="B364" s="237"/>
      <c r="C364" s="238"/>
      <c r="D364" s="232" t="s">
        <v>148</v>
      </c>
      <c r="E364" s="239" t="s">
        <v>1</v>
      </c>
      <c r="F364" s="240" t="s">
        <v>452</v>
      </c>
      <c r="G364" s="238"/>
      <c r="H364" s="241">
        <v>321.49000000000001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148</v>
      </c>
      <c r="AU364" s="247" t="s">
        <v>88</v>
      </c>
      <c r="AV364" s="13" t="s">
        <v>88</v>
      </c>
      <c r="AW364" s="13" t="s">
        <v>34</v>
      </c>
      <c r="AX364" s="13" t="s">
        <v>78</v>
      </c>
      <c r="AY364" s="247" t="s">
        <v>137</v>
      </c>
    </row>
    <row r="365" s="15" customFormat="1">
      <c r="A365" s="15"/>
      <c r="B365" s="258"/>
      <c r="C365" s="259"/>
      <c r="D365" s="232" t="s">
        <v>148</v>
      </c>
      <c r="E365" s="260" t="s">
        <v>1</v>
      </c>
      <c r="F365" s="261" t="s">
        <v>156</v>
      </c>
      <c r="G365" s="259"/>
      <c r="H365" s="262">
        <v>321.49000000000001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8" t="s">
        <v>148</v>
      </c>
      <c r="AU365" s="268" t="s">
        <v>88</v>
      </c>
      <c r="AV365" s="15" t="s">
        <v>144</v>
      </c>
      <c r="AW365" s="15" t="s">
        <v>34</v>
      </c>
      <c r="AX365" s="15" t="s">
        <v>86</v>
      </c>
      <c r="AY365" s="268" t="s">
        <v>137</v>
      </c>
    </row>
    <row r="366" s="2" customFormat="1" ht="21.75" customHeight="1">
      <c r="A366" s="39"/>
      <c r="B366" s="40"/>
      <c r="C366" s="219" t="s">
        <v>453</v>
      </c>
      <c r="D366" s="219" t="s">
        <v>139</v>
      </c>
      <c r="E366" s="220" t="s">
        <v>454</v>
      </c>
      <c r="F366" s="221" t="s">
        <v>455</v>
      </c>
      <c r="G366" s="222" t="s">
        <v>142</v>
      </c>
      <c r="H366" s="223">
        <v>5.0300000000000002</v>
      </c>
      <c r="I366" s="224"/>
      <c r="J366" s="225">
        <f>ROUND(I366*H366,2)</f>
        <v>0</v>
      </c>
      <c r="K366" s="221" t="s">
        <v>143</v>
      </c>
      <c r="L366" s="45"/>
      <c r="M366" s="226" t="s">
        <v>1</v>
      </c>
      <c r="N366" s="227" t="s">
        <v>43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144</v>
      </c>
      <c r="AT366" s="230" t="s">
        <v>139</v>
      </c>
      <c r="AU366" s="230" t="s">
        <v>88</v>
      </c>
      <c r="AY366" s="18" t="s">
        <v>137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86</v>
      </c>
      <c r="BK366" s="231">
        <f>ROUND(I366*H366,2)</f>
        <v>0</v>
      </c>
      <c r="BL366" s="18" t="s">
        <v>144</v>
      </c>
      <c r="BM366" s="230" t="s">
        <v>456</v>
      </c>
    </row>
    <row r="367" s="2" customFormat="1">
      <c r="A367" s="39"/>
      <c r="B367" s="40"/>
      <c r="C367" s="41"/>
      <c r="D367" s="232" t="s">
        <v>146</v>
      </c>
      <c r="E367" s="41"/>
      <c r="F367" s="233" t="s">
        <v>457</v>
      </c>
      <c r="G367" s="41"/>
      <c r="H367" s="41"/>
      <c r="I367" s="234"/>
      <c r="J367" s="41"/>
      <c r="K367" s="41"/>
      <c r="L367" s="45"/>
      <c r="M367" s="235"/>
      <c r="N367" s="23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146</v>
      </c>
      <c r="AU367" s="18" t="s">
        <v>88</v>
      </c>
    </row>
    <row r="368" s="13" customFormat="1">
      <c r="A368" s="13"/>
      <c r="B368" s="237"/>
      <c r="C368" s="238"/>
      <c r="D368" s="232" t="s">
        <v>148</v>
      </c>
      <c r="E368" s="239" t="s">
        <v>1</v>
      </c>
      <c r="F368" s="240" t="s">
        <v>402</v>
      </c>
      <c r="G368" s="238"/>
      <c r="H368" s="241">
        <v>5.0300000000000002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148</v>
      </c>
      <c r="AU368" s="247" t="s">
        <v>88</v>
      </c>
      <c r="AV368" s="13" t="s">
        <v>88</v>
      </c>
      <c r="AW368" s="13" t="s">
        <v>34</v>
      </c>
      <c r="AX368" s="13" t="s">
        <v>78</v>
      </c>
      <c r="AY368" s="247" t="s">
        <v>137</v>
      </c>
    </row>
    <row r="369" s="15" customFormat="1">
      <c r="A369" s="15"/>
      <c r="B369" s="258"/>
      <c r="C369" s="259"/>
      <c r="D369" s="232" t="s">
        <v>148</v>
      </c>
      <c r="E369" s="260" t="s">
        <v>1</v>
      </c>
      <c r="F369" s="261" t="s">
        <v>156</v>
      </c>
      <c r="G369" s="259"/>
      <c r="H369" s="262">
        <v>5.0300000000000002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8" t="s">
        <v>148</v>
      </c>
      <c r="AU369" s="268" t="s">
        <v>88</v>
      </c>
      <c r="AV369" s="15" t="s">
        <v>144</v>
      </c>
      <c r="AW369" s="15" t="s">
        <v>34</v>
      </c>
      <c r="AX369" s="15" t="s">
        <v>86</v>
      </c>
      <c r="AY369" s="268" t="s">
        <v>137</v>
      </c>
    </row>
    <row r="370" s="2" customFormat="1" ht="24.15" customHeight="1">
      <c r="A370" s="39"/>
      <c r="B370" s="40"/>
      <c r="C370" s="219" t="s">
        <v>458</v>
      </c>
      <c r="D370" s="219" t="s">
        <v>139</v>
      </c>
      <c r="E370" s="220" t="s">
        <v>459</v>
      </c>
      <c r="F370" s="221" t="s">
        <v>460</v>
      </c>
      <c r="G370" s="222" t="s">
        <v>142</v>
      </c>
      <c r="H370" s="223">
        <v>10259.889999999999</v>
      </c>
      <c r="I370" s="224"/>
      <c r="J370" s="225">
        <f>ROUND(I370*H370,2)</f>
        <v>0</v>
      </c>
      <c r="K370" s="221" t="s">
        <v>143</v>
      </c>
      <c r="L370" s="45"/>
      <c r="M370" s="226" t="s">
        <v>1</v>
      </c>
      <c r="N370" s="227" t="s">
        <v>43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144</v>
      </c>
      <c r="AT370" s="230" t="s">
        <v>139</v>
      </c>
      <c r="AU370" s="230" t="s">
        <v>88</v>
      </c>
      <c r="AY370" s="18" t="s">
        <v>137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86</v>
      </c>
      <c r="BK370" s="231">
        <f>ROUND(I370*H370,2)</f>
        <v>0</v>
      </c>
      <c r="BL370" s="18" t="s">
        <v>144</v>
      </c>
      <c r="BM370" s="230" t="s">
        <v>461</v>
      </c>
    </row>
    <row r="371" s="2" customFormat="1">
      <c r="A371" s="39"/>
      <c r="B371" s="40"/>
      <c r="C371" s="41"/>
      <c r="D371" s="232" t="s">
        <v>146</v>
      </c>
      <c r="E371" s="41"/>
      <c r="F371" s="233" t="s">
        <v>462</v>
      </c>
      <c r="G371" s="41"/>
      <c r="H371" s="41"/>
      <c r="I371" s="234"/>
      <c r="J371" s="41"/>
      <c r="K371" s="41"/>
      <c r="L371" s="45"/>
      <c r="M371" s="235"/>
      <c r="N371" s="23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146</v>
      </c>
      <c r="AU371" s="18" t="s">
        <v>88</v>
      </c>
    </row>
    <row r="372" s="2" customFormat="1">
      <c r="A372" s="39"/>
      <c r="B372" s="40"/>
      <c r="C372" s="41"/>
      <c r="D372" s="232" t="s">
        <v>180</v>
      </c>
      <c r="E372" s="41"/>
      <c r="F372" s="269" t="s">
        <v>463</v>
      </c>
      <c r="G372" s="41"/>
      <c r="H372" s="41"/>
      <c r="I372" s="234"/>
      <c r="J372" s="41"/>
      <c r="K372" s="41"/>
      <c r="L372" s="45"/>
      <c r="M372" s="235"/>
      <c r="N372" s="23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180</v>
      </c>
      <c r="AU372" s="18" t="s">
        <v>88</v>
      </c>
    </row>
    <row r="373" s="13" customFormat="1">
      <c r="A373" s="13"/>
      <c r="B373" s="237"/>
      <c r="C373" s="238"/>
      <c r="D373" s="232" t="s">
        <v>148</v>
      </c>
      <c r="E373" s="239" t="s">
        <v>1</v>
      </c>
      <c r="F373" s="240" t="s">
        <v>464</v>
      </c>
      <c r="G373" s="238"/>
      <c r="H373" s="241">
        <v>8713.0499999999993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148</v>
      </c>
      <c r="AU373" s="247" t="s">
        <v>88</v>
      </c>
      <c r="AV373" s="13" t="s">
        <v>88</v>
      </c>
      <c r="AW373" s="13" t="s">
        <v>34</v>
      </c>
      <c r="AX373" s="13" t="s">
        <v>78</v>
      </c>
      <c r="AY373" s="247" t="s">
        <v>137</v>
      </c>
    </row>
    <row r="374" s="13" customFormat="1">
      <c r="A374" s="13"/>
      <c r="B374" s="237"/>
      <c r="C374" s="238"/>
      <c r="D374" s="232" t="s">
        <v>148</v>
      </c>
      <c r="E374" s="239" t="s">
        <v>1</v>
      </c>
      <c r="F374" s="240" t="s">
        <v>465</v>
      </c>
      <c r="G374" s="238"/>
      <c r="H374" s="241">
        <v>1546.8399999999999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148</v>
      </c>
      <c r="AU374" s="247" t="s">
        <v>88</v>
      </c>
      <c r="AV374" s="13" t="s">
        <v>88</v>
      </c>
      <c r="AW374" s="13" t="s">
        <v>34</v>
      </c>
      <c r="AX374" s="13" t="s">
        <v>78</v>
      </c>
      <c r="AY374" s="247" t="s">
        <v>137</v>
      </c>
    </row>
    <row r="375" s="15" customFormat="1">
      <c r="A375" s="15"/>
      <c r="B375" s="258"/>
      <c r="C375" s="259"/>
      <c r="D375" s="232" t="s">
        <v>148</v>
      </c>
      <c r="E375" s="260" t="s">
        <v>1</v>
      </c>
      <c r="F375" s="261" t="s">
        <v>156</v>
      </c>
      <c r="G375" s="259"/>
      <c r="H375" s="262">
        <v>10259.889999999999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8" t="s">
        <v>148</v>
      </c>
      <c r="AU375" s="268" t="s">
        <v>88</v>
      </c>
      <c r="AV375" s="15" t="s">
        <v>144</v>
      </c>
      <c r="AW375" s="15" t="s">
        <v>34</v>
      </c>
      <c r="AX375" s="15" t="s">
        <v>86</v>
      </c>
      <c r="AY375" s="268" t="s">
        <v>137</v>
      </c>
    </row>
    <row r="376" s="2" customFormat="1" ht="24.15" customHeight="1">
      <c r="A376" s="39"/>
      <c r="B376" s="40"/>
      <c r="C376" s="219" t="s">
        <v>466</v>
      </c>
      <c r="D376" s="219" t="s">
        <v>139</v>
      </c>
      <c r="E376" s="220" t="s">
        <v>467</v>
      </c>
      <c r="F376" s="221" t="s">
        <v>468</v>
      </c>
      <c r="G376" s="222" t="s">
        <v>142</v>
      </c>
      <c r="H376" s="223">
        <v>5186.6700000000001</v>
      </c>
      <c r="I376" s="224"/>
      <c r="J376" s="225">
        <f>ROUND(I376*H376,2)</f>
        <v>0</v>
      </c>
      <c r="K376" s="221" t="s">
        <v>143</v>
      </c>
      <c r="L376" s="45"/>
      <c r="M376" s="226" t="s">
        <v>1</v>
      </c>
      <c r="N376" s="227" t="s">
        <v>43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144</v>
      </c>
      <c r="AT376" s="230" t="s">
        <v>139</v>
      </c>
      <c r="AU376" s="230" t="s">
        <v>88</v>
      </c>
      <c r="AY376" s="18" t="s">
        <v>137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86</v>
      </c>
      <c r="BK376" s="231">
        <f>ROUND(I376*H376,2)</f>
        <v>0</v>
      </c>
      <c r="BL376" s="18" t="s">
        <v>144</v>
      </c>
      <c r="BM376" s="230" t="s">
        <v>469</v>
      </c>
    </row>
    <row r="377" s="2" customFormat="1">
      <c r="A377" s="39"/>
      <c r="B377" s="40"/>
      <c r="C377" s="41"/>
      <c r="D377" s="232" t="s">
        <v>146</v>
      </c>
      <c r="E377" s="41"/>
      <c r="F377" s="233" t="s">
        <v>470</v>
      </c>
      <c r="G377" s="41"/>
      <c r="H377" s="41"/>
      <c r="I377" s="234"/>
      <c r="J377" s="41"/>
      <c r="K377" s="41"/>
      <c r="L377" s="45"/>
      <c r="M377" s="235"/>
      <c r="N377" s="236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146</v>
      </c>
      <c r="AU377" s="18" t="s">
        <v>88</v>
      </c>
    </row>
    <row r="378" s="2" customFormat="1">
      <c r="A378" s="39"/>
      <c r="B378" s="40"/>
      <c r="C378" s="41"/>
      <c r="D378" s="232" t="s">
        <v>180</v>
      </c>
      <c r="E378" s="41"/>
      <c r="F378" s="269" t="s">
        <v>463</v>
      </c>
      <c r="G378" s="41"/>
      <c r="H378" s="41"/>
      <c r="I378" s="234"/>
      <c r="J378" s="41"/>
      <c r="K378" s="41"/>
      <c r="L378" s="45"/>
      <c r="M378" s="235"/>
      <c r="N378" s="23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180</v>
      </c>
      <c r="AU378" s="18" t="s">
        <v>88</v>
      </c>
    </row>
    <row r="379" s="13" customFormat="1">
      <c r="A379" s="13"/>
      <c r="B379" s="237"/>
      <c r="C379" s="238"/>
      <c r="D379" s="232" t="s">
        <v>148</v>
      </c>
      <c r="E379" s="239" t="s">
        <v>1</v>
      </c>
      <c r="F379" s="240" t="s">
        <v>409</v>
      </c>
      <c r="G379" s="238"/>
      <c r="H379" s="241">
        <v>4413.25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148</v>
      </c>
      <c r="AU379" s="247" t="s">
        <v>88</v>
      </c>
      <c r="AV379" s="13" t="s">
        <v>88</v>
      </c>
      <c r="AW379" s="13" t="s">
        <v>34</v>
      </c>
      <c r="AX379" s="13" t="s">
        <v>78</v>
      </c>
      <c r="AY379" s="247" t="s">
        <v>137</v>
      </c>
    </row>
    <row r="380" s="13" customFormat="1">
      <c r="A380" s="13"/>
      <c r="B380" s="237"/>
      <c r="C380" s="238"/>
      <c r="D380" s="232" t="s">
        <v>148</v>
      </c>
      <c r="E380" s="239" t="s">
        <v>1</v>
      </c>
      <c r="F380" s="240" t="s">
        <v>415</v>
      </c>
      <c r="G380" s="238"/>
      <c r="H380" s="241">
        <v>773.41999999999996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148</v>
      </c>
      <c r="AU380" s="247" t="s">
        <v>88</v>
      </c>
      <c r="AV380" s="13" t="s">
        <v>88</v>
      </c>
      <c r="AW380" s="13" t="s">
        <v>34</v>
      </c>
      <c r="AX380" s="13" t="s">
        <v>78</v>
      </c>
      <c r="AY380" s="247" t="s">
        <v>137</v>
      </c>
    </row>
    <row r="381" s="15" customFormat="1">
      <c r="A381" s="15"/>
      <c r="B381" s="258"/>
      <c r="C381" s="259"/>
      <c r="D381" s="232" t="s">
        <v>148</v>
      </c>
      <c r="E381" s="260" t="s">
        <v>1</v>
      </c>
      <c r="F381" s="261" t="s">
        <v>156</v>
      </c>
      <c r="G381" s="259"/>
      <c r="H381" s="262">
        <v>5186.6700000000001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8" t="s">
        <v>148</v>
      </c>
      <c r="AU381" s="268" t="s">
        <v>88</v>
      </c>
      <c r="AV381" s="15" t="s">
        <v>144</v>
      </c>
      <c r="AW381" s="15" t="s">
        <v>34</v>
      </c>
      <c r="AX381" s="15" t="s">
        <v>86</v>
      </c>
      <c r="AY381" s="268" t="s">
        <v>137</v>
      </c>
    </row>
    <row r="382" s="2" customFormat="1" ht="33" customHeight="1">
      <c r="A382" s="39"/>
      <c r="B382" s="40"/>
      <c r="C382" s="219" t="s">
        <v>471</v>
      </c>
      <c r="D382" s="219" t="s">
        <v>139</v>
      </c>
      <c r="E382" s="220" t="s">
        <v>472</v>
      </c>
      <c r="F382" s="221" t="s">
        <v>473</v>
      </c>
      <c r="G382" s="222" t="s">
        <v>142</v>
      </c>
      <c r="H382" s="223">
        <v>5.0300000000000002</v>
      </c>
      <c r="I382" s="224"/>
      <c r="J382" s="225">
        <f>ROUND(I382*H382,2)</f>
        <v>0</v>
      </c>
      <c r="K382" s="221" t="s">
        <v>143</v>
      </c>
      <c r="L382" s="45"/>
      <c r="M382" s="226" t="s">
        <v>1</v>
      </c>
      <c r="N382" s="227" t="s">
        <v>43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144</v>
      </c>
      <c r="AT382" s="230" t="s">
        <v>139</v>
      </c>
      <c r="AU382" s="230" t="s">
        <v>88</v>
      </c>
      <c r="AY382" s="18" t="s">
        <v>137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86</v>
      </c>
      <c r="BK382" s="231">
        <f>ROUND(I382*H382,2)</f>
        <v>0</v>
      </c>
      <c r="BL382" s="18" t="s">
        <v>144</v>
      </c>
      <c r="BM382" s="230" t="s">
        <v>474</v>
      </c>
    </row>
    <row r="383" s="2" customFormat="1">
      <c r="A383" s="39"/>
      <c r="B383" s="40"/>
      <c r="C383" s="41"/>
      <c r="D383" s="232" t="s">
        <v>146</v>
      </c>
      <c r="E383" s="41"/>
      <c r="F383" s="233" t="s">
        <v>475</v>
      </c>
      <c r="G383" s="41"/>
      <c r="H383" s="41"/>
      <c r="I383" s="234"/>
      <c r="J383" s="41"/>
      <c r="K383" s="41"/>
      <c r="L383" s="45"/>
      <c r="M383" s="235"/>
      <c r="N383" s="23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146</v>
      </c>
      <c r="AU383" s="18" t="s">
        <v>88</v>
      </c>
    </row>
    <row r="384" s="13" customFormat="1">
      <c r="A384" s="13"/>
      <c r="B384" s="237"/>
      <c r="C384" s="238"/>
      <c r="D384" s="232" t="s">
        <v>148</v>
      </c>
      <c r="E384" s="239" t="s">
        <v>1</v>
      </c>
      <c r="F384" s="240" t="s">
        <v>402</v>
      </c>
      <c r="G384" s="238"/>
      <c r="H384" s="241">
        <v>5.0300000000000002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148</v>
      </c>
      <c r="AU384" s="247" t="s">
        <v>88</v>
      </c>
      <c r="AV384" s="13" t="s">
        <v>88</v>
      </c>
      <c r="AW384" s="13" t="s">
        <v>34</v>
      </c>
      <c r="AX384" s="13" t="s">
        <v>78</v>
      </c>
      <c r="AY384" s="247" t="s">
        <v>137</v>
      </c>
    </row>
    <row r="385" s="15" customFormat="1">
      <c r="A385" s="15"/>
      <c r="B385" s="258"/>
      <c r="C385" s="259"/>
      <c r="D385" s="232" t="s">
        <v>148</v>
      </c>
      <c r="E385" s="260" t="s">
        <v>1</v>
      </c>
      <c r="F385" s="261" t="s">
        <v>156</v>
      </c>
      <c r="G385" s="259"/>
      <c r="H385" s="262">
        <v>5.0300000000000002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8" t="s">
        <v>148</v>
      </c>
      <c r="AU385" s="268" t="s">
        <v>88</v>
      </c>
      <c r="AV385" s="15" t="s">
        <v>144</v>
      </c>
      <c r="AW385" s="15" t="s">
        <v>34</v>
      </c>
      <c r="AX385" s="15" t="s">
        <v>86</v>
      </c>
      <c r="AY385" s="268" t="s">
        <v>137</v>
      </c>
    </row>
    <row r="386" s="2" customFormat="1" ht="24.15" customHeight="1">
      <c r="A386" s="39"/>
      <c r="B386" s="40"/>
      <c r="C386" s="219" t="s">
        <v>476</v>
      </c>
      <c r="D386" s="219" t="s">
        <v>139</v>
      </c>
      <c r="E386" s="220" t="s">
        <v>477</v>
      </c>
      <c r="F386" s="221" t="s">
        <v>478</v>
      </c>
      <c r="G386" s="222" t="s">
        <v>142</v>
      </c>
      <c r="H386" s="223">
        <v>5111.0500000000002</v>
      </c>
      <c r="I386" s="224"/>
      <c r="J386" s="225">
        <f>ROUND(I386*H386,2)</f>
        <v>0</v>
      </c>
      <c r="K386" s="221" t="s">
        <v>1</v>
      </c>
      <c r="L386" s="45"/>
      <c r="M386" s="226" t="s">
        <v>1</v>
      </c>
      <c r="N386" s="227" t="s">
        <v>43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144</v>
      </c>
      <c r="AT386" s="230" t="s">
        <v>139</v>
      </c>
      <c r="AU386" s="230" t="s">
        <v>88</v>
      </c>
      <c r="AY386" s="18" t="s">
        <v>137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86</v>
      </c>
      <c r="BK386" s="231">
        <f>ROUND(I386*H386,2)</f>
        <v>0</v>
      </c>
      <c r="BL386" s="18" t="s">
        <v>144</v>
      </c>
      <c r="BM386" s="230" t="s">
        <v>479</v>
      </c>
    </row>
    <row r="387" s="2" customFormat="1">
      <c r="A387" s="39"/>
      <c r="B387" s="40"/>
      <c r="C387" s="41"/>
      <c r="D387" s="232" t="s">
        <v>146</v>
      </c>
      <c r="E387" s="41"/>
      <c r="F387" s="233" t="s">
        <v>480</v>
      </c>
      <c r="G387" s="41"/>
      <c r="H387" s="41"/>
      <c r="I387" s="234"/>
      <c r="J387" s="41"/>
      <c r="K387" s="41"/>
      <c r="L387" s="45"/>
      <c r="M387" s="235"/>
      <c r="N387" s="236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146</v>
      </c>
      <c r="AU387" s="18" t="s">
        <v>88</v>
      </c>
    </row>
    <row r="388" s="2" customFormat="1">
      <c r="A388" s="39"/>
      <c r="B388" s="40"/>
      <c r="C388" s="41"/>
      <c r="D388" s="232" t="s">
        <v>180</v>
      </c>
      <c r="E388" s="41"/>
      <c r="F388" s="269" t="s">
        <v>481</v>
      </c>
      <c r="G388" s="41"/>
      <c r="H388" s="41"/>
      <c r="I388" s="234"/>
      <c r="J388" s="41"/>
      <c r="K388" s="41"/>
      <c r="L388" s="45"/>
      <c r="M388" s="235"/>
      <c r="N388" s="236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180</v>
      </c>
      <c r="AU388" s="18" t="s">
        <v>88</v>
      </c>
    </row>
    <row r="389" s="13" customFormat="1">
      <c r="A389" s="13"/>
      <c r="B389" s="237"/>
      <c r="C389" s="238"/>
      <c r="D389" s="232" t="s">
        <v>148</v>
      </c>
      <c r="E389" s="239" t="s">
        <v>1</v>
      </c>
      <c r="F389" s="240" t="s">
        <v>482</v>
      </c>
      <c r="G389" s="238"/>
      <c r="H389" s="241">
        <v>4337.6300000000001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148</v>
      </c>
      <c r="AU389" s="247" t="s">
        <v>88</v>
      </c>
      <c r="AV389" s="13" t="s">
        <v>88</v>
      </c>
      <c r="AW389" s="13" t="s">
        <v>34</v>
      </c>
      <c r="AX389" s="13" t="s">
        <v>78</v>
      </c>
      <c r="AY389" s="247" t="s">
        <v>137</v>
      </c>
    </row>
    <row r="390" s="13" customFormat="1">
      <c r="A390" s="13"/>
      <c r="B390" s="237"/>
      <c r="C390" s="238"/>
      <c r="D390" s="232" t="s">
        <v>148</v>
      </c>
      <c r="E390" s="239" t="s">
        <v>1</v>
      </c>
      <c r="F390" s="240" t="s">
        <v>415</v>
      </c>
      <c r="G390" s="238"/>
      <c r="H390" s="241">
        <v>773.41999999999996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148</v>
      </c>
      <c r="AU390" s="247" t="s">
        <v>88</v>
      </c>
      <c r="AV390" s="13" t="s">
        <v>88</v>
      </c>
      <c r="AW390" s="13" t="s">
        <v>34</v>
      </c>
      <c r="AX390" s="13" t="s">
        <v>78</v>
      </c>
      <c r="AY390" s="247" t="s">
        <v>137</v>
      </c>
    </row>
    <row r="391" s="15" customFormat="1">
      <c r="A391" s="15"/>
      <c r="B391" s="258"/>
      <c r="C391" s="259"/>
      <c r="D391" s="232" t="s">
        <v>148</v>
      </c>
      <c r="E391" s="260" t="s">
        <v>1</v>
      </c>
      <c r="F391" s="261" t="s">
        <v>156</v>
      </c>
      <c r="G391" s="259"/>
      <c r="H391" s="262">
        <v>5111.0500000000002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8" t="s">
        <v>148</v>
      </c>
      <c r="AU391" s="268" t="s">
        <v>88</v>
      </c>
      <c r="AV391" s="15" t="s">
        <v>144</v>
      </c>
      <c r="AW391" s="15" t="s">
        <v>34</v>
      </c>
      <c r="AX391" s="15" t="s">
        <v>86</v>
      </c>
      <c r="AY391" s="268" t="s">
        <v>137</v>
      </c>
    </row>
    <row r="392" s="2" customFormat="1" ht="24.15" customHeight="1">
      <c r="A392" s="39"/>
      <c r="B392" s="40"/>
      <c r="C392" s="219" t="s">
        <v>483</v>
      </c>
      <c r="D392" s="219" t="s">
        <v>139</v>
      </c>
      <c r="E392" s="220" t="s">
        <v>484</v>
      </c>
      <c r="F392" s="221" t="s">
        <v>485</v>
      </c>
      <c r="G392" s="222" t="s">
        <v>142</v>
      </c>
      <c r="H392" s="223">
        <v>4375.4200000000001</v>
      </c>
      <c r="I392" s="224"/>
      <c r="J392" s="225">
        <f>ROUND(I392*H392,2)</f>
        <v>0</v>
      </c>
      <c r="K392" s="221" t="s">
        <v>1</v>
      </c>
      <c r="L392" s="45"/>
      <c r="M392" s="226" t="s">
        <v>1</v>
      </c>
      <c r="N392" s="227" t="s">
        <v>43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144</v>
      </c>
      <c r="AT392" s="230" t="s">
        <v>139</v>
      </c>
      <c r="AU392" s="230" t="s">
        <v>88</v>
      </c>
      <c r="AY392" s="18" t="s">
        <v>137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86</v>
      </c>
      <c r="BK392" s="231">
        <f>ROUND(I392*H392,2)</f>
        <v>0</v>
      </c>
      <c r="BL392" s="18" t="s">
        <v>144</v>
      </c>
      <c r="BM392" s="230" t="s">
        <v>486</v>
      </c>
    </row>
    <row r="393" s="2" customFormat="1">
      <c r="A393" s="39"/>
      <c r="B393" s="40"/>
      <c r="C393" s="41"/>
      <c r="D393" s="232" t="s">
        <v>146</v>
      </c>
      <c r="E393" s="41"/>
      <c r="F393" s="233" t="s">
        <v>487</v>
      </c>
      <c r="G393" s="41"/>
      <c r="H393" s="41"/>
      <c r="I393" s="234"/>
      <c r="J393" s="41"/>
      <c r="K393" s="41"/>
      <c r="L393" s="45"/>
      <c r="M393" s="235"/>
      <c r="N393" s="236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146</v>
      </c>
      <c r="AU393" s="18" t="s">
        <v>88</v>
      </c>
    </row>
    <row r="394" s="2" customFormat="1">
      <c r="A394" s="39"/>
      <c r="B394" s="40"/>
      <c r="C394" s="41"/>
      <c r="D394" s="232" t="s">
        <v>180</v>
      </c>
      <c r="E394" s="41"/>
      <c r="F394" s="269" t="s">
        <v>481</v>
      </c>
      <c r="G394" s="41"/>
      <c r="H394" s="41"/>
      <c r="I394" s="234"/>
      <c r="J394" s="41"/>
      <c r="K394" s="41"/>
      <c r="L394" s="45"/>
      <c r="M394" s="235"/>
      <c r="N394" s="236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180</v>
      </c>
      <c r="AU394" s="18" t="s">
        <v>88</v>
      </c>
    </row>
    <row r="395" s="13" customFormat="1">
      <c r="A395" s="13"/>
      <c r="B395" s="237"/>
      <c r="C395" s="238"/>
      <c r="D395" s="232" t="s">
        <v>148</v>
      </c>
      <c r="E395" s="239" t="s">
        <v>1</v>
      </c>
      <c r="F395" s="240" t="s">
        <v>488</v>
      </c>
      <c r="G395" s="238"/>
      <c r="H395" s="241">
        <v>4375.4200000000001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148</v>
      </c>
      <c r="AU395" s="247" t="s">
        <v>88</v>
      </c>
      <c r="AV395" s="13" t="s">
        <v>88</v>
      </c>
      <c r="AW395" s="13" t="s">
        <v>34</v>
      </c>
      <c r="AX395" s="13" t="s">
        <v>78</v>
      </c>
      <c r="AY395" s="247" t="s">
        <v>137</v>
      </c>
    </row>
    <row r="396" s="15" customFormat="1">
      <c r="A396" s="15"/>
      <c r="B396" s="258"/>
      <c r="C396" s="259"/>
      <c r="D396" s="232" t="s">
        <v>148</v>
      </c>
      <c r="E396" s="260" t="s">
        <v>1</v>
      </c>
      <c r="F396" s="261" t="s">
        <v>156</v>
      </c>
      <c r="G396" s="259"/>
      <c r="H396" s="262">
        <v>4375.4200000000001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148</v>
      </c>
      <c r="AU396" s="268" t="s">
        <v>88</v>
      </c>
      <c r="AV396" s="15" t="s">
        <v>144</v>
      </c>
      <c r="AW396" s="15" t="s">
        <v>34</v>
      </c>
      <c r="AX396" s="15" t="s">
        <v>86</v>
      </c>
      <c r="AY396" s="268" t="s">
        <v>137</v>
      </c>
    </row>
    <row r="397" s="2" customFormat="1" ht="24.15" customHeight="1">
      <c r="A397" s="39"/>
      <c r="B397" s="40"/>
      <c r="C397" s="219" t="s">
        <v>489</v>
      </c>
      <c r="D397" s="219" t="s">
        <v>139</v>
      </c>
      <c r="E397" s="220" t="s">
        <v>490</v>
      </c>
      <c r="F397" s="221" t="s">
        <v>491</v>
      </c>
      <c r="G397" s="222" t="s">
        <v>142</v>
      </c>
      <c r="H397" s="223">
        <v>773.41999999999996</v>
      </c>
      <c r="I397" s="224"/>
      <c r="J397" s="225">
        <f>ROUND(I397*H397,2)</f>
        <v>0</v>
      </c>
      <c r="K397" s="221" t="s">
        <v>1</v>
      </c>
      <c r="L397" s="45"/>
      <c r="M397" s="226" t="s">
        <v>1</v>
      </c>
      <c r="N397" s="227" t="s">
        <v>43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144</v>
      </c>
      <c r="AT397" s="230" t="s">
        <v>139</v>
      </c>
      <c r="AU397" s="230" t="s">
        <v>88</v>
      </c>
      <c r="AY397" s="18" t="s">
        <v>137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86</v>
      </c>
      <c r="BK397" s="231">
        <f>ROUND(I397*H397,2)</f>
        <v>0</v>
      </c>
      <c r="BL397" s="18" t="s">
        <v>144</v>
      </c>
      <c r="BM397" s="230" t="s">
        <v>492</v>
      </c>
    </row>
    <row r="398" s="2" customFormat="1">
      <c r="A398" s="39"/>
      <c r="B398" s="40"/>
      <c r="C398" s="41"/>
      <c r="D398" s="232" t="s">
        <v>146</v>
      </c>
      <c r="E398" s="41"/>
      <c r="F398" s="233" t="s">
        <v>493</v>
      </c>
      <c r="G398" s="41"/>
      <c r="H398" s="41"/>
      <c r="I398" s="234"/>
      <c r="J398" s="41"/>
      <c r="K398" s="41"/>
      <c r="L398" s="45"/>
      <c r="M398" s="235"/>
      <c r="N398" s="236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146</v>
      </c>
      <c r="AU398" s="18" t="s">
        <v>88</v>
      </c>
    </row>
    <row r="399" s="2" customFormat="1">
      <c r="A399" s="39"/>
      <c r="B399" s="40"/>
      <c r="C399" s="41"/>
      <c r="D399" s="232" t="s">
        <v>180</v>
      </c>
      <c r="E399" s="41"/>
      <c r="F399" s="269" t="s">
        <v>481</v>
      </c>
      <c r="G399" s="41"/>
      <c r="H399" s="41"/>
      <c r="I399" s="234"/>
      <c r="J399" s="41"/>
      <c r="K399" s="41"/>
      <c r="L399" s="45"/>
      <c r="M399" s="235"/>
      <c r="N399" s="23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180</v>
      </c>
      <c r="AU399" s="18" t="s">
        <v>88</v>
      </c>
    </row>
    <row r="400" s="13" customFormat="1">
      <c r="A400" s="13"/>
      <c r="B400" s="237"/>
      <c r="C400" s="238"/>
      <c r="D400" s="232" t="s">
        <v>148</v>
      </c>
      <c r="E400" s="239" t="s">
        <v>1</v>
      </c>
      <c r="F400" s="240" t="s">
        <v>415</v>
      </c>
      <c r="G400" s="238"/>
      <c r="H400" s="241">
        <v>773.41999999999996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148</v>
      </c>
      <c r="AU400" s="247" t="s">
        <v>88</v>
      </c>
      <c r="AV400" s="13" t="s">
        <v>88</v>
      </c>
      <c r="AW400" s="13" t="s">
        <v>34</v>
      </c>
      <c r="AX400" s="13" t="s">
        <v>78</v>
      </c>
      <c r="AY400" s="247" t="s">
        <v>137</v>
      </c>
    </row>
    <row r="401" s="15" customFormat="1">
      <c r="A401" s="15"/>
      <c r="B401" s="258"/>
      <c r="C401" s="259"/>
      <c r="D401" s="232" t="s">
        <v>148</v>
      </c>
      <c r="E401" s="260" t="s">
        <v>1</v>
      </c>
      <c r="F401" s="261" t="s">
        <v>156</v>
      </c>
      <c r="G401" s="259"/>
      <c r="H401" s="262">
        <v>773.41999999999996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8" t="s">
        <v>148</v>
      </c>
      <c r="AU401" s="268" t="s">
        <v>88</v>
      </c>
      <c r="AV401" s="15" t="s">
        <v>144</v>
      </c>
      <c r="AW401" s="15" t="s">
        <v>34</v>
      </c>
      <c r="AX401" s="15" t="s">
        <v>86</v>
      </c>
      <c r="AY401" s="268" t="s">
        <v>137</v>
      </c>
    </row>
    <row r="402" s="2" customFormat="1" ht="16.5" customHeight="1">
      <c r="A402" s="39"/>
      <c r="B402" s="40"/>
      <c r="C402" s="219" t="s">
        <v>494</v>
      </c>
      <c r="D402" s="219" t="s">
        <v>139</v>
      </c>
      <c r="E402" s="220" t="s">
        <v>495</v>
      </c>
      <c r="F402" s="221" t="s">
        <v>496</v>
      </c>
      <c r="G402" s="222" t="s">
        <v>142</v>
      </c>
      <c r="H402" s="223">
        <v>1.1200000000000001</v>
      </c>
      <c r="I402" s="224"/>
      <c r="J402" s="225">
        <f>ROUND(I402*H402,2)</f>
        <v>0</v>
      </c>
      <c r="K402" s="221" t="s">
        <v>1</v>
      </c>
      <c r="L402" s="45"/>
      <c r="M402" s="226" t="s">
        <v>1</v>
      </c>
      <c r="N402" s="227" t="s">
        <v>43</v>
      </c>
      <c r="O402" s="92"/>
      <c r="P402" s="228">
        <f>O402*H402</f>
        <v>0</v>
      </c>
      <c r="Q402" s="228">
        <v>0.19536000000000001</v>
      </c>
      <c r="R402" s="228">
        <f>Q402*H402</f>
        <v>0.21880320000000003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144</v>
      </c>
      <c r="AT402" s="230" t="s">
        <v>139</v>
      </c>
      <c r="AU402" s="230" t="s">
        <v>88</v>
      </c>
      <c r="AY402" s="18" t="s">
        <v>137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86</v>
      </c>
      <c r="BK402" s="231">
        <f>ROUND(I402*H402,2)</f>
        <v>0</v>
      </c>
      <c r="BL402" s="18" t="s">
        <v>144</v>
      </c>
      <c r="BM402" s="230" t="s">
        <v>497</v>
      </c>
    </row>
    <row r="403" s="2" customFormat="1">
      <c r="A403" s="39"/>
      <c r="B403" s="40"/>
      <c r="C403" s="41"/>
      <c r="D403" s="232" t="s">
        <v>146</v>
      </c>
      <c r="E403" s="41"/>
      <c r="F403" s="233" t="s">
        <v>498</v>
      </c>
      <c r="G403" s="41"/>
      <c r="H403" s="41"/>
      <c r="I403" s="234"/>
      <c r="J403" s="41"/>
      <c r="K403" s="41"/>
      <c r="L403" s="45"/>
      <c r="M403" s="235"/>
      <c r="N403" s="23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146</v>
      </c>
      <c r="AU403" s="18" t="s">
        <v>88</v>
      </c>
    </row>
    <row r="404" s="2" customFormat="1">
      <c r="A404" s="39"/>
      <c r="B404" s="40"/>
      <c r="C404" s="41"/>
      <c r="D404" s="232" t="s">
        <v>180</v>
      </c>
      <c r="E404" s="41"/>
      <c r="F404" s="269" t="s">
        <v>499</v>
      </c>
      <c r="G404" s="41"/>
      <c r="H404" s="41"/>
      <c r="I404" s="234"/>
      <c r="J404" s="41"/>
      <c r="K404" s="41"/>
      <c r="L404" s="45"/>
      <c r="M404" s="235"/>
      <c r="N404" s="23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180</v>
      </c>
      <c r="AU404" s="18" t="s">
        <v>88</v>
      </c>
    </row>
    <row r="405" s="13" customFormat="1">
      <c r="A405" s="13"/>
      <c r="B405" s="237"/>
      <c r="C405" s="238"/>
      <c r="D405" s="232" t="s">
        <v>148</v>
      </c>
      <c r="E405" s="239" t="s">
        <v>1</v>
      </c>
      <c r="F405" s="240" t="s">
        <v>500</v>
      </c>
      <c r="G405" s="238"/>
      <c r="H405" s="241">
        <v>1.1200000000000001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148</v>
      </c>
      <c r="AU405" s="247" t="s">
        <v>88</v>
      </c>
      <c r="AV405" s="13" t="s">
        <v>88</v>
      </c>
      <c r="AW405" s="13" t="s">
        <v>34</v>
      </c>
      <c r="AX405" s="13" t="s">
        <v>78</v>
      </c>
      <c r="AY405" s="247" t="s">
        <v>137</v>
      </c>
    </row>
    <row r="406" s="15" customFormat="1">
      <c r="A406" s="15"/>
      <c r="B406" s="258"/>
      <c r="C406" s="259"/>
      <c r="D406" s="232" t="s">
        <v>148</v>
      </c>
      <c r="E406" s="260" t="s">
        <v>1</v>
      </c>
      <c r="F406" s="261" t="s">
        <v>156</v>
      </c>
      <c r="G406" s="259"/>
      <c r="H406" s="262">
        <v>1.1200000000000001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8" t="s">
        <v>148</v>
      </c>
      <c r="AU406" s="268" t="s">
        <v>88</v>
      </c>
      <c r="AV406" s="15" t="s">
        <v>144</v>
      </c>
      <c r="AW406" s="15" t="s">
        <v>34</v>
      </c>
      <c r="AX406" s="15" t="s">
        <v>86</v>
      </c>
      <c r="AY406" s="268" t="s">
        <v>137</v>
      </c>
    </row>
    <row r="407" s="2" customFormat="1" ht="24.15" customHeight="1">
      <c r="A407" s="39"/>
      <c r="B407" s="40"/>
      <c r="C407" s="219" t="s">
        <v>501</v>
      </c>
      <c r="D407" s="219" t="s">
        <v>139</v>
      </c>
      <c r="E407" s="220" t="s">
        <v>502</v>
      </c>
      <c r="F407" s="221" t="s">
        <v>503</v>
      </c>
      <c r="G407" s="222" t="s">
        <v>142</v>
      </c>
      <c r="H407" s="223">
        <v>125.20999999999999</v>
      </c>
      <c r="I407" s="224"/>
      <c r="J407" s="225">
        <f>ROUND(I407*H407,2)</f>
        <v>0</v>
      </c>
      <c r="K407" s="221" t="s">
        <v>143</v>
      </c>
      <c r="L407" s="45"/>
      <c r="M407" s="226" t="s">
        <v>1</v>
      </c>
      <c r="N407" s="227" t="s">
        <v>43</v>
      </c>
      <c r="O407" s="92"/>
      <c r="P407" s="228">
        <f>O407*H407</f>
        <v>0</v>
      </c>
      <c r="Q407" s="228">
        <v>0.19536000000000001</v>
      </c>
      <c r="R407" s="228">
        <f>Q407*H407</f>
        <v>24.461025599999999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144</v>
      </c>
      <c r="AT407" s="230" t="s">
        <v>139</v>
      </c>
      <c r="AU407" s="230" t="s">
        <v>88</v>
      </c>
      <c r="AY407" s="18" t="s">
        <v>137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86</v>
      </c>
      <c r="BK407" s="231">
        <f>ROUND(I407*H407,2)</f>
        <v>0</v>
      </c>
      <c r="BL407" s="18" t="s">
        <v>144</v>
      </c>
      <c r="BM407" s="230" t="s">
        <v>504</v>
      </c>
    </row>
    <row r="408" s="2" customFormat="1">
      <c r="A408" s="39"/>
      <c r="B408" s="40"/>
      <c r="C408" s="41"/>
      <c r="D408" s="232" t="s">
        <v>146</v>
      </c>
      <c r="E408" s="41"/>
      <c r="F408" s="233" t="s">
        <v>505</v>
      </c>
      <c r="G408" s="41"/>
      <c r="H408" s="41"/>
      <c r="I408" s="234"/>
      <c r="J408" s="41"/>
      <c r="K408" s="41"/>
      <c r="L408" s="45"/>
      <c r="M408" s="235"/>
      <c r="N408" s="236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146</v>
      </c>
      <c r="AU408" s="18" t="s">
        <v>88</v>
      </c>
    </row>
    <row r="409" s="13" customFormat="1">
      <c r="A409" s="13"/>
      <c r="B409" s="237"/>
      <c r="C409" s="238"/>
      <c r="D409" s="232" t="s">
        <v>148</v>
      </c>
      <c r="E409" s="239" t="s">
        <v>1</v>
      </c>
      <c r="F409" s="240" t="s">
        <v>506</v>
      </c>
      <c r="G409" s="238"/>
      <c r="H409" s="241">
        <v>124.20999999999999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148</v>
      </c>
      <c r="AU409" s="247" t="s">
        <v>88</v>
      </c>
      <c r="AV409" s="13" t="s">
        <v>88</v>
      </c>
      <c r="AW409" s="13" t="s">
        <v>34</v>
      </c>
      <c r="AX409" s="13" t="s">
        <v>78</v>
      </c>
      <c r="AY409" s="247" t="s">
        <v>137</v>
      </c>
    </row>
    <row r="410" s="13" customFormat="1">
      <c r="A410" s="13"/>
      <c r="B410" s="237"/>
      <c r="C410" s="238"/>
      <c r="D410" s="232" t="s">
        <v>148</v>
      </c>
      <c r="E410" s="239" t="s">
        <v>1</v>
      </c>
      <c r="F410" s="240" t="s">
        <v>358</v>
      </c>
      <c r="G410" s="238"/>
      <c r="H410" s="241">
        <v>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148</v>
      </c>
      <c r="AU410" s="247" t="s">
        <v>88</v>
      </c>
      <c r="AV410" s="13" t="s">
        <v>88</v>
      </c>
      <c r="AW410" s="13" t="s">
        <v>34</v>
      </c>
      <c r="AX410" s="13" t="s">
        <v>78</v>
      </c>
      <c r="AY410" s="247" t="s">
        <v>137</v>
      </c>
    </row>
    <row r="411" s="15" customFormat="1">
      <c r="A411" s="15"/>
      <c r="B411" s="258"/>
      <c r="C411" s="259"/>
      <c r="D411" s="232" t="s">
        <v>148</v>
      </c>
      <c r="E411" s="260" t="s">
        <v>1</v>
      </c>
      <c r="F411" s="261" t="s">
        <v>156</v>
      </c>
      <c r="G411" s="259"/>
      <c r="H411" s="262">
        <v>125.20999999999999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8" t="s">
        <v>148</v>
      </c>
      <c r="AU411" s="268" t="s">
        <v>88</v>
      </c>
      <c r="AV411" s="15" t="s">
        <v>144</v>
      </c>
      <c r="AW411" s="15" t="s">
        <v>34</v>
      </c>
      <c r="AX411" s="15" t="s">
        <v>86</v>
      </c>
      <c r="AY411" s="268" t="s">
        <v>137</v>
      </c>
    </row>
    <row r="412" s="2" customFormat="1" ht="16.5" customHeight="1">
      <c r="A412" s="39"/>
      <c r="B412" s="40"/>
      <c r="C412" s="281" t="s">
        <v>507</v>
      </c>
      <c r="D412" s="281" t="s">
        <v>221</v>
      </c>
      <c r="E412" s="282" t="s">
        <v>508</v>
      </c>
      <c r="F412" s="283" t="s">
        <v>509</v>
      </c>
      <c r="G412" s="284" t="s">
        <v>142</v>
      </c>
      <c r="H412" s="285">
        <v>126.694</v>
      </c>
      <c r="I412" s="286"/>
      <c r="J412" s="287">
        <f>ROUND(I412*H412,2)</f>
        <v>0</v>
      </c>
      <c r="K412" s="283" t="s">
        <v>143</v>
      </c>
      <c r="L412" s="288"/>
      <c r="M412" s="289" t="s">
        <v>1</v>
      </c>
      <c r="N412" s="290" t="s">
        <v>43</v>
      </c>
      <c r="O412" s="92"/>
      <c r="P412" s="228">
        <f>O412*H412</f>
        <v>0</v>
      </c>
      <c r="Q412" s="228">
        <v>0.222</v>
      </c>
      <c r="R412" s="228">
        <f>Q412*H412</f>
        <v>28.126068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189</v>
      </c>
      <c r="AT412" s="230" t="s">
        <v>221</v>
      </c>
      <c r="AU412" s="230" t="s">
        <v>88</v>
      </c>
      <c r="AY412" s="18" t="s">
        <v>137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86</v>
      </c>
      <c r="BK412" s="231">
        <f>ROUND(I412*H412,2)</f>
        <v>0</v>
      </c>
      <c r="BL412" s="18" t="s">
        <v>144</v>
      </c>
      <c r="BM412" s="230" t="s">
        <v>510</v>
      </c>
    </row>
    <row r="413" s="2" customFormat="1">
      <c r="A413" s="39"/>
      <c r="B413" s="40"/>
      <c r="C413" s="41"/>
      <c r="D413" s="232" t="s">
        <v>146</v>
      </c>
      <c r="E413" s="41"/>
      <c r="F413" s="233" t="s">
        <v>509</v>
      </c>
      <c r="G413" s="41"/>
      <c r="H413" s="41"/>
      <c r="I413" s="234"/>
      <c r="J413" s="41"/>
      <c r="K413" s="41"/>
      <c r="L413" s="45"/>
      <c r="M413" s="235"/>
      <c r="N413" s="236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146</v>
      </c>
      <c r="AU413" s="18" t="s">
        <v>88</v>
      </c>
    </row>
    <row r="414" s="13" customFormat="1">
      <c r="A414" s="13"/>
      <c r="B414" s="237"/>
      <c r="C414" s="238"/>
      <c r="D414" s="232" t="s">
        <v>148</v>
      </c>
      <c r="E414" s="239" t="s">
        <v>1</v>
      </c>
      <c r="F414" s="240" t="s">
        <v>511</v>
      </c>
      <c r="G414" s="238"/>
      <c r="H414" s="241">
        <v>125.20999999999999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148</v>
      </c>
      <c r="AU414" s="247" t="s">
        <v>88</v>
      </c>
      <c r="AV414" s="13" t="s">
        <v>88</v>
      </c>
      <c r="AW414" s="13" t="s">
        <v>34</v>
      </c>
      <c r="AX414" s="13" t="s">
        <v>78</v>
      </c>
      <c r="AY414" s="247" t="s">
        <v>137</v>
      </c>
    </row>
    <row r="415" s="13" customFormat="1">
      <c r="A415" s="13"/>
      <c r="B415" s="237"/>
      <c r="C415" s="238"/>
      <c r="D415" s="232" t="s">
        <v>148</v>
      </c>
      <c r="E415" s="239" t="s">
        <v>1</v>
      </c>
      <c r="F415" s="240" t="s">
        <v>512</v>
      </c>
      <c r="G415" s="238"/>
      <c r="H415" s="241">
        <v>-1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148</v>
      </c>
      <c r="AU415" s="247" t="s">
        <v>88</v>
      </c>
      <c r="AV415" s="13" t="s">
        <v>88</v>
      </c>
      <c r="AW415" s="13" t="s">
        <v>34</v>
      </c>
      <c r="AX415" s="13" t="s">
        <v>78</v>
      </c>
      <c r="AY415" s="247" t="s">
        <v>137</v>
      </c>
    </row>
    <row r="416" s="15" customFormat="1">
      <c r="A416" s="15"/>
      <c r="B416" s="258"/>
      <c r="C416" s="259"/>
      <c r="D416" s="232" t="s">
        <v>148</v>
      </c>
      <c r="E416" s="260" t="s">
        <v>1</v>
      </c>
      <c r="F416" s="261" t="s">
        <v>156</v>
      </c>
      <c r="G416" s="259"/>
      <c r="H416" s="262">
        <v>124.20999999999999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8" t="s">
        <v>148</v>
      </c>
      <c r="AU416" s="268" t="s">
        <v>88</v>
      </c>
      <c r="AV416" s="15" t="s">
        <v>144</v>
      </c>
      <c r="AW416" s="15" t="s">
        <v>34</v>
      </c>
      <c r="AX416" s="15" t="s">
        <v>86</v>
      </c>
      <c r="AY416" s="268" t="s">
        <v>137</v>
      </c>
    </row>
    <row r="417" s="13" customFormat="1">
      <c r="A417" s="13"/>
      <c r="B417" s="237"/>
      <c r="C417" s="238"/>
      <c r="D417" s="232" t="s">
        <v>148</v>
      </c>
      <c r="E417" s="238"/>
      <c r="F417" s="240" t="s">
        <v>513</v>
      </c>
      <c r="G417" s="238"/>
      <c r="H417" s="241">
        <v>126.694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7" t="s">
        <v>148</v>
      </c>
      <c r="AU417" s="247" t="s">
        <v>88</v>
      </c>
      <c r="AV417" s="13" t="s">
        <v>88</v>
      </c>
      <c r="AW417" s="13" t="s">
        <v>4</v>
      </c>
      <c r="AX417" s="13" t="s">
        <v>86</v>
      </c>
      <c r="AY417" s="247" t="s">
        <v>137</v>
      </c>
    </row>
    <row r="418" s="2" customFormat="1" ht="24.15" customHeight="1">
      <c r="A418" s="39"/>
      <c r="B418" s="40"/>
      <c r="C418" s="219" t="s">
        <v>514</v>
      </c>
      <c r="D418" s="219" t="s">
        <v>139</v>
      </c>
      <c r="E418" s="220" t="s">
        <v>515</v>
      </c>
      <c r="F418" s="221" t="s">
        <v>516</v>
      </c>
      <c r="G418" s="222" t="s">
        <v>142</v>
      </c>
      <c r="H418" s="223">
        <v>10.029999999999999</v>
      </c>
      <c r="I418" s="224"/>
      <c r="J418" s="225">
        <f>ROUND(I418*H418,2)</f>
        <v>0</v>
      </c>
      <c r="K418" s="221" t="s">
        <v>143</v>
      </c>
      <c r="L418" s="45"/>
      <c r="M418" s="226" t="s">
        <v>1</v>
      </c>
      <c r="N418" s="227" t="s">
        <v>43</v>
      </c>
      <c r="O418" s="92"/>
      <c r="P418" s="228">
        <f>O418*H418</f>
        <v>0</v>
      </c>
      <c r="Q418" s="228">
        <v>0.089219999999999994</v>
      </c>
      <c r="R418" s="228">
        <f>Q418*H418</f>
        <v>0.89487659999999991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144</v>
      </c>
      <c r="AT418" s="230" t="s">
        <v>139</v>
      </c>
      <c r="AU418" s="230" t="s">
        <v>88</v>
      </c>
      <c r="AY418" s="18" t="s">
        <v>137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86</v>
      </c>
      <c r="BK418" s="231">
        <f>ROUND(I418*H418,2)</f>
        <v>0</v>
      </c>
      <c r="BL418" s="18" t="s">
        <v>144</v>
      </c>
      <c r="BM418" s="230" t="s">
        <v>517</v>
      </c>
    </row>
    <row r="419" s="2" customFormat="1">
      <c r="A419" s="39"/>
      <c r="B419" s="40"/>
      <c r="C419" s="41"/>
      <c r="D419" s="232" t="s">
        <v>146</v>
      </c>
      <c r="E419" s="41"/>
      <c r="F419" s="233" t="s">
        <v>518</v>
      </c>
      <c r="G419" s="41"/>
      <c r="H419" s="41"/>
      <c r="I419" s="234"/>
      <c r="J419" s="41"/>
      <c r="K419" s="41"/>
      <c r="L419" s="45"/>
      <c r="M419" s="235"/>
      <c r="N419" s="236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146</v>
      </c>
      <c r="AU419" s="18" t="s">
        <v>88</v>
      </c>
    </row>
    <row r="420" s="2" customFormat="1">
      <c r="A420" s="39"/>
      <c r="B420" s="40"/>
      <c r="C420" s="41"/>
      <c r="D420" s="232" t="s">
        <v>180</v>
      </c>
      <c r="E420" s="41"/>
      <c r="F420" s="269" t="s">
        <v>519</v>
      </c>
      <c r="G420" s="41"/>
      <c r="H420" s="41"/>
      <c r="I420" s="234"/>
      <c r="J420" s="41"/>
      <c r="K420" s="41"/>
      <c r="L420" s="45"/>
      <c r="M420" s="235"/>
      <c r="N420" s="23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180</v>
      </c>
      <c r="AU420" s="18" t="s">
        <v>88</v>
      </c>
    </row>
    <row r="421" s="13" customFormat="1">
      <c r="A421" s="13"/>
      <c r="B421" s="237"/>
      <c r="C421" s="238"/>
      <c r="D421" s="232" t="s">
        <v>148</v>
      </c>
      <c r="E421" s="239" t="s">
        <v>1</v>
      </c>
      <c r="F421" s="240" t="s">
        <v>520</v>
      </c>
      <c r="G421" s="238"/>
      <c r="H421" s="241">
        <v>10.029999999999999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148</v>
      </c>
      <c r="AU421" s="247" t="s">
        <v>88</v>
      </c>
      <c r="AV421" s="13" t="s">
        <v>88</v>
      </c>
      <c r="AW421" s="13" t="s">
        <v>34</v>
      </c>
      <c r="AX421" s="13" t="s">
        <v>78</v>
      </c>
      <c r="AY421" s="247" t="s">
        <v>137</v>
      </c>
    </row>
    <row r="422" s="15" customFormat="1">
      <c r="A422" s="15"/>
      <c r="B422" s="258"/>
      <c r="C422" s="259"/>
      <c r="D422" s="232" t="s">
        <v>148</v>
      </c>
      <c r="E422" s="260" t="s">
        <v>1</v>
      </c>
      <c r="F422" s="261" t="s">
        <v>156</v>
      </c>
      <c r="G422" s="259"/>
      <c r="H422" s="262">
        <v>10.029999999999999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8" t="s">
        <v>148</v>
      </c>
      <c r="AU422" s="268" t="s">
        <v>88</v>
      </c>
      <c r="AV422" s="15" t="s">
        <v>144</v>
      </c>
      <c r="AW422" s="15" t="s">
        <v>34</v>
      </c>
      <c r="AX422" s="15" t="s">
        <v>86</v>
      </c>
      <c r="AY422" s="268" t="s">
        <v>137</v>
      </c>
    </row>
    <row r="423" s="2" customFormat="1" ht="24.15" customHeight="1">
      <c r="A423" s="39"/>
      <c r="B423" s="40"/>
      <c r="C423" s="219" t="s">
        <v>521</v>
      </c>
      <c r="D423" s="219" t="s">
        <v>139</v>
      </c>
      <c r="E423" s="220" t="s">
        <v>522</v>
      </c>
      <c r="F423" s="221" t="s">
        <v>523</v>
      </c>
      <c r="G423" s="222" t="s">
        <v>142</v>
      </c>
      <c r="H423" s="223">
        <v>2.02</v>
      </c>
      <c r="I423" s="224"/>
      <c r="J423" s="225">
        <f>ROUND(I423*H423,2)</f>
        <v>0</v>
      </c>
      <c r="K423" s="221" t="s">
        <v>143</v>
      </c>
      <c r="L423" s="45"/>
      <c r="M423" s="226" t="s">
        <v>1</v>
      </c>
      <c r="N423" s="227" t="s">
        <v>43</v>
      </c>
      <c r="O423" s="92"/>
      <c r="P423" s="228">
        <f>O423*H423</f>
        <v>0</v>
      </c>
      <c r="Q423" s="228">
        <v>0.11162</v>
      </c>
      <c r="R423" s="228">
        <f>Q423*H423</f>
        <v>0.22547239999999999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144</v>
      </c>
      <c r="AT423" s="230" t="s">
        <v>139</v>
      </c>
      <c r="AU423" s="230" t="s">
        <v>88</v>
      </c>
      <c r="AY423" s="18" t="s">
        <v>137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86</v>
      </c>
      <c r="BK423" s="231">
        <f>ROUND(I423*H423,2)</f>
        <v>0</v>
      </c>
      <c r="BL423" s="18" t="s">
        <v>144</v>
      </c>
      <c r="BM423" s="230" t="s">
        <v>524</v>
      </c>
    </row>
    <row r="424" s="2" customFormat="1">
      <c r="A424" s="39"/>
      <c r="B424" s="40"/>
      <c r="C424" s="41"/>
      <c r="D424" s="232" t="s">
        <v>146</v>
      </c>
      <c r="E424" s="41"/>
      <c r="F424" s="233" t="s">
        <v>525</v>
      </c>
      <c r="G424" s="41"/>
      <c r="H424" s="41"/>
      <c r="I424" s="234"/>
      <c r="J424" s="41"/>
      <c r="K424" s="41"/>
      <c r="L424" s="45"/>
      <c r="M424" s="235"/>
      <c r="N424" s="236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146</v>
      </c>
      <c r="AU424" s="18" t="s">
        <v>88</v>
      </c>
    </row>
    <row r="425" s="2" customFormat="1">
      <c r="A425" s="39"/>
      <c r="B425" s="40"/>
      <c r="C425" s="41"/>
      <c r="D425" s="232" t="s">
        <v>180</v>
      </c>
      <c r="E425" s="41"/>
      <c r="F425" s="269" t="s">
        <v>519</v>
      </c>
      <c r="G425" s="41"/>
      <c r="H425" s="41"/>
      <c r="I425" s="234"/>
      <c r="J425" s="41"/>
      <c r="K425" s="41"/>
      <c r="L425" s="45"/>
      <c r="M425" s="235"/>
      <c r="N425" s="236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180</v>
      </c>
      <c r="AU425" s="18" t="s">
        <v>88</v>
      </c>
    </row>
    <row r="426" s="13" customFormat="1">
      <c r="A426" s="13"/>
      <c r="B426" s="237"/>
      <c r="C426" s="238"/>
      <c r="D426" s="232" t="s">
        <v>148</v>
      </c>
      <c r="E426" s="239" t="s">
        <v>1</v>
      </c>
      <c r="F426" s="240" t="s">
        <v>526</v>
      </c>
      <c r="G426" s="238"/>
      <c r="H426" s="241">
        <v>2.02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148</v>
      </c>
      <c r="AU426" s="247" t="s">
        <v>88</v>
      </c>
      <c r="AV426" s="13" t="s">
        <v>88</v>
      </c>
      <c r="AW426" s="13" t="s">
        <v>34</v>
      </c>
      <c r="AX426" s="13" t="s">
        <v>78</v>
      </c>
      <c r="AY426" s="247" t="s">
        <v>137</v>
      </c>
    </row>
    <row r="427" s="15" customFormat="1">
      <c r="A427" s="15"/>
      <c r="B427" s="258"/>
      <c r="C427" s="259"/>
      <c r="D427" s="232" t="s">
        <v>148</v>
      </c>
      <c r="E427" s="260" t="s">
        <v>1</v>
      </c>
      <c r="F427" s="261" t="s">
        <v>156</v>
      </c>
      <c r="G427" s="259"/>
      <c r="H427" s="262">
        <v>2.02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148</v>
      </c>
      <c r="AU427" s="268" t="s">
        <v>88</v>
      </c>
      <c r="AV427" s="15" t="s">
        <v>144</v>
      </c>
      <c r="AW427" s="15" t="s">
        <v>34</v>
      </c>
      <c r="AX427" s="15" t="s">
        <v>86</v>
      </c>
      <c r="AY427" s="268" t="s">
        <v>137</v>
      </c>
    </row>
    <row r="428" s="12" customFormat="1" ht="22.8" customHeight="1">
      <c r="A428" s="12"/>
      <c r="B428" s="203"/>
      <c r="C428" s="204"/>
      <c r="D428" s="205" t="s">
        <v>77</v>
      </c>
      <c r="E428" s="217" t="s">
        <v>175</v>
      </c>
      <c r="F428" s="217" t="s">
        <v>527</v>
      </c>
      <c r="G428" s="204"/>
      <c r="H428" s="204"/>
      <c r="I428" s="207"/>
      <c r="J428" s="218">
        <f>BK428</f>
        <v>0</v>
      </c>
      <c r="K428" s="204"/>
      <c r="L428" s="209"/>
      <c r="M428" s="210"/>
      <c r="N428" s="211"/>
      <c r="O428" s="211"/>
      <c r="P428" s="212">
        <f>SUM(P429:P434)</f>
        <v>0</v>
      </c>
      <c r="Q428" s="211"/>
      <c r="R428" s="212">
        <f>SUM(R429:R434)</f>
        <v>0</v>
      </c>
      <c r="S428" s="211"/>
      <c r="T428" s="213">
        <f>SUM(T429:T434)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4" t="s">
        <v>86</v>
      </c>
      <c r="AT428" s="215" t="s">
        <v>77</v>
      </c>
      <c r="AU428" s="215" t="s">
        <v>86</v>
      </c>
      <c r="AY428" s="214" t="s">
        <v>137</v>
      </c>
      <c r="BK428" s="216">
        <f>SUM(BK429:BK434)</f>
        <v>0</v>
      </c>
    </row>
    <row r="429" s="2" customFormat="1" ht="24.15" customHeight="1">
      <c r="A429" s="39"/>
      <c r="B429" s="40"/>
      <c r="C429" s="219" t="s">
        <v>528</v>
      </c>
      <c r="D429" s="219" t="s">
        <v>139</v>
      </c>
      <c r="E429" s="220" t="s">
        <v>529</v>
      </c>
      <c r="F429" s="221" t="s">
        <v>530</v>
      </c>
      <c r="G429" s="222" t="s">
        <v>151</v>
      </c>
      <c r="H429" s="223">
        <v>48.741999999999997</v>
      </c>
      <c r="I429" s="224"/>
      <c r="J429" s="225">
        <f>ROUND(I429*H429,2)</f>
        <v>0</v>
      </c>
      <c r="K429" s="221" t="s">
        <v>1</v>
      </c>
      <c r="L429" s="45"/>
      <c r="M429" s="226" t="s">
        <v>1</v>
      </c>
      <c r="N429" s="227" t="s">
        <v>43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144</v>
      </c>
      <c r="AT429" s="230" t="s">
        <v>139</v>
      </c>
      <c r="AU429" s="230" t="s">
        <v>88</v>
      </c>
      <c r="AY429" s="18" t="s">
        <v>137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86</v>
      </c>
      <c r="BK429" s="231">
        <f>ROUND(I429*H429,2)</f>
        <v>0</v>
      </c>
      <c r="BL429" s="18" t="s">
        <v>144</v>
      </c>
      <c r="BM429" s="230" t="s">
        <v>531</v>
      </c>
    </row>
    <row r="430" s="2" customFormat="1">
      <c r="A430" s="39"/>
      <c r="B430" s="40"/>
      <c r="C430" s="41"/>
      <c r="D430" s="232" t="s">
        <v>146</v>
      </c>
      <c r="E430" s="41"/>
      <c r="F430" s="233" t="s">
        <v>532</v>
      </c>
      <c r="G430" s="41"/>
      <c r="H430" s="41"/>
      <c r="I430" s="234"/>
      <c r="J430" s="41"/>
      <c r="K430" s="41"/>
      <c r="L430" s="45"/>
      <c r="M430" s="235"/>
      <c r="N430" s="23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146</v>
      </c>
      <c r="AU430" s="18" t="s">
        <v>88</v>
      </c>
    </row>
    <row r="431" s="2" customFormat="1">
      <c r="A431" s="39"/>
      <c r="B431" s="40"/>
      <c r="C431" s="41"/>
      <c r="D431" s="232" t="s">
        <v>180</v>
      </c>
      <c r="E431" s="41"/>
      <c r="F431" s="269" t="s">
        <v>533</v>
      </c>
      <c r="G431" s="41"/>
      <c r="H431" s="41"/>
      <c r="I431" s="234"/>
      <c r="J431" s="41"/>
      <c r="K431" s="41"/>
      <c r="L431" s="45"/>
      <c r="M431" s="235"/>
      <c r="N431" s="236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180</v>
      </c>
      <c r="AU431" s="18" t="s">
        <v>88</v>
      </c>
    </row>
    <row r="432" s="14" customFormat="1">
      <c r="A432" s="14"/>
      <c r="B432" s="248"/>
      <c r="C432" s="249"/>
      <c r="D432" s="232" t="s">
        <v>148</v>
      </c>
      <c r="E432" s="250" t="s">
        <v>1</v>
      </c>
      <c r="F432" s="251" t="s">
        <v>322</v>
      </c>
      <c r="G432" s="249"/>
      <c r="H432" s="250" t="s">
        <v>1</v>
      </c>
      <c r="I432" s="252"/>
      <c r="J432" s="249"/>
      <c r="K432" s="249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148</v>
      </c>
      <c r="AU432" s="257" t="s">
        <v>88</v>
      </c>
      <c r="AV432" s="14" t="s">
        <v>86</v>
      </c>
      <c r="AW432" s="14" t="s">
        <v>34</v>
      </c>
      <c r="AX432" s="14" t="s">
        <v>78</v>
      </c>
      <c r="AY432" s="257" t="s">
        <v>137</v>
      </c>
    </row>
    <row r="433" s="13" customFormat="1">
      <c r="A433" s="13"/>
      <c r="B433" s="237"/>
      <c r="C433" s="238"/>
      <c r="D433" s="232" t="s">
        <v>148</v>
      </c>
      <c r="E433" s="239" t="s">
        <v>1</v>
      </c>
      <c r="F433" s="240" t="s">
        <v>323</v>
      </c>
      <c r="G433" s="238"/>
      <c r="H433" s="241">
        <v>48.741999999999997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148</v>
      </c>
      <c r="AU433" s="247" t="s">
        <v>88</v>
      </c>
      <c r="AV433" s="13" t="s">
        <v>88</v>
      </c>
      <c r="AW433" s="13" t="s">
        <v>34</v>
      </c>
      <c r="AX433" s="13" t="s">
        <v>78</v>
      </c>
      <c r="AY433" s="247" t="s">
        <v>137</v>
      </c>
    </row>
    <row r="434" s="15" customFormat="1">
      <c r="A434" s="15"/>
      <c r="B434" s="258"/>
      <c r="C434" s="259"/>
      <c r="D434" s="232" t="s">
        <v>148</v>
      </c>
      <c r="E434" s="260" t="s">
        <v>1</v>
      </c>
      <c r="F434" s="261" t="s">
        <v>156</v>
      </c>
      <c r="G434" s="259"/>
      <c r="H434" s="262">
        <v>48.741999999999997</v>
      </c>
      <c r="I434" s="263"/>
      <c r="J434" s="259"/>
      <c r="K434" s="259"/>
      <c r="L434" s="264"/>
      <c r="M434" s="265"/>
      <c r="N434" s="266"/>
      <c r="O434" s="266"/>
      <c r="P434" s="266"/>
      <c r="Q434" s="266"/>
      <c r="R434" s="266"/>
      <c r="S434" s="266"/>
      <c r="T434" s="26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8" t="s">
        <v>148</v>
      </c>
      <c r="AU434" s="268" t="s">
        <v>88</v>
      </c>
      <c r="AV434" s="15" t="s">
        <v>144</v>
      </c>
      <c r="AW434" s="15" t="s">
        <v>34</v>
      </c>
      <c r="AX434" s="15" t="s">
        <v>86</v>
      </c>
      <c r="AY434" s="268" t="s">
        <v>137</v>
      </c>
    </row>
    <row r="435" s="12" customFormat="1" ht="22.8" customHeight="1">
      <c r="A435" s="12"/>
      <c r="B435" s="203"/>
      <c r="C435" s="204"/>
      <c r="D435" s="205" t="s">
        <v>77</v>
      </c>
      <c r="E435" s="217" t="s">
        <v>189</v>
      </c>
      <c r="F435" s="217" t="s">
        <v>534</v>
      </c>
      <c r="G435" s="204"/>
      <c r="H435" s="204"/>
      <c r="I435" s="207"/>
      <c r="J435" s="218">
        <f>BK435</f>
        <v>0</v>
      </c>
      <c r="K435" s="204"/>
      <c r="L435" s="209"/>
      <c r="M435" s="210"/>
      <c r="N435" s="211"/>
      <c r="O435" s="211"/>
      <c r="P435" s="212">
        <f>SUM(P436:P443)</f>
        <v>0</v>
      </c>
      <c r="Q435" s="211"/>
      <c r="R435" s="212">
        <f>SUM(R436:R443)</f>
        <v>3.3664000000000001</v>
      </c>
      <c r="S435" s="211"/>
      <c r="T435" s="213">
        <f>SUM(T436:T443)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4" t="s">
        <v>86</v>
      </c>
      <c r="AT435" s="215" t="s">
        <v>77</v>
      </c>
      <c r="AU435" s="215" t="s">
        <v>86</v>
      </c>
      <c r="AY435" s="214" t="s">
        <v>137</v>
      </c>
      <c r="BK435" s="216">
        <f>SUM(BK436:BK443)</f>
        <v>0</v>
      </c>
    </row>
    <row r="436" s="2" customFormat="1" ht="24.15" customHeight="1">
      <c r="A436" s="39"/>
      <c r="B436" s="40"/>
      <c r="C436" s="219" t="s">
        <v>535</v>
      </c>
      <c r="D436" s="219" t="s">
        <v>139</v>
      </c>
      <c r="E436" s="220" t="s">
        <v>536</v>
      </c>
      <c r="F436" s="221" t="s">
        <v>537</v>
      </c>
      <c r="G436" s="222" t="s">
        <v>538</v>
      </c>
      <c r="H436" s="223">
        <v>8</v>
      </c>
      <c r="I436" s="224"/>
      <c r="J436" s="225">
        <f>ROUND(I436*H436,2)</f>
        <v>0</v>
      </c>
      <c r="K436" s="221" t="s">
        <v>143</v>
      </c>
      <c r="L436" s="45"/>
      <c r="M436" s="226" t="s">
        <v>1</v>
      </c>
      <c r="N436" s="227" t="s">
        <v>43</v>
      </c>
      <c r="O436" s="92"/>
      <c r="P436" s="228">
        <f>O436*H436</f>
        <v>0</v>
      </c>
      <c r="Q436" s="228">
        <v>0.42080000000000001</v>
      </c>
      <c r="R436" s="228">
        <f>Q436*H436</f>
        <v>3.3664000000000001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144</v>
      </c>
      <c r="AT436" s="230" t="s">
        <v>139</v>
      </c>
      <c r="AU436" s="230" t="s">
        <v>88</v>
      </c>
      <c r="AY436" s="18" t="s">
        <v>137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86</v>
      </c>
      <c r="BK436" s="231">
        <f>ROUND(I436*H436,2)</f>
        <v>0</v>
      </c>
      <c r="BL436" s="18" t="s">
        <v>144</v>
      </c>
      <c r="BM436" s="230" t="s">
        <v>539</v>
      </c>
    </row>
    <row r="437" s="2" customFormat="1">
      <c r="A437" s="39"/>
      <c r="B437" s="40"/>
      <c r="C437" s="41"/>
      <c r="D437" s="232" t="s">
        <v>146</v>
      </c>
      <c r="E437" s="41"/>
      <c r="F437" s="233" t="s">
        <v>540</v>
      </c>
      <c r="G437" s="41"/>
      <c r="H437" s="41"/>
      <c r="I437" s="234"/>
      <c r="J437" s="41"/>
      <c r="K437" s="41"/>
      <c r="L437" s="45"/>
      <c r="M437" s="235"/>
      <c r="N437" s="236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146</v>
      </c>
      <c r="AU437" s="18" t="s">
        <v>88</v>
      </c>
    </row>
    <row r="438" s="13" customFormat="1">
      <c r="A438" s="13"/>
      <c r="B438" s="237"/>
      <c r="C438" s="238"/>
      <c r="D438" s="232" t="s">
        <v>148</v>
      </c>
      <c r="E438" s="239" t="s">
        <v>1</v>
      </c>
      <c r="F438" s="240" t="s">
        <v>541</v>
      </c>
      <c r="G438" s="238"/>
      <c r="H438" s="241">
        <v>7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148</v>
      </c>
      <c r="AU438" s="247" t="s">
        <v>88</v>
      </c>
      <c r="AV438" s="13" t="s">
        <v>88</v>
      </c>
      <c r="AW438" s="13" t="s">
        <v>34</v>
      </c>
      <c r="AX438" s="13" t="s">
        <v>78</v>
      </c>
      <c r="AY438" s="247" t="s">
        <v>137</v>
      </c>
    </row>
    <row r="439" s="13" customFormat="1">
      <c r="A439" s="13"/>
      <c r="B439" s="237"/>
      <c r="C439" s="238"/>
      <c r="D439" s="232" t="s">
        <v>148</v>
      </c>
      <c r="E439" s="239" t="s">
        <v>1</v>
      </c>
      <c r="F439" s="240" t="s">
        <v>542</v>
      </c>
      <c r="G439" s="238"/>
      <c r="H439" s="241">
        <v>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148</v>
      </c>
      <c r="AU439" s="247" t="s">
        <v>88</v>
      </c>
      <c r="AV439" s="13" t="s">
        <v>88</v>
      </c>
      <c r="AW439" s="13" t="s">
        <v>34</v>
      </c>
      <c r="AX439" s="13" t="s">
        <v>78</v>
      </c>
      <c r="AY439" s="247" t="s">
        <v>137</v>
      </c>
    </row>
    <row r="440" s="15" customFormat="1">
      <c r="A440" s="15"/>
      <c r="B440" s="258"/>
      <c r="C440" s="259"/>
      <c r="D440" s="232" t="s">
        <v>148</v>
      </c>
      <c r="E440" s="260" t="s">
        <v>1</v>
      </c>
      <c r="F440" s="261" t="s">
        <v>156</v>
      </c>
      <c r="G440" s="259"/>
      <c r="H440" s="262">
        <v>8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8" t="s">
        <v>148</v>
      </c>
      <c r="AU440" s="268" t="s">
        <v>88</v>
      </c>
      <c r="AV440" s="15" t="s">
        <v>144</v>
      </c>
      <c r="AW440" s="15" t="s">
        <v>34</v>
      </c>
      <c r="AX440" s="15" t="s">
        <v>86</v>
      </c>
      <c r="AY440" s="268" t="s">
        <v>137</v>
      </c>
    </row>
    <row r="441" s="2" customFormat="1" ht="16.5" customHeight="1">
      <c r="A441" s="39"/>
      <c r="B441" s="40"/>
      <c r="C441" s="219" t="s">
        <v>543</v>
      </c>
      <c r="D441" s="219" t="s">
        <v>139</v>
      </c>
      <c r="E441" s="220" t="s">
        <v>544</v>
      </c>
      <c r="F441" s="221" t="s">
        <v>545</v>
      </c>
      <c r="G441" s="222" t="s">
        <v>538</v>
      </c>
      <c r="H441" s="223">
        <v>3</v>
      </c>
      <c r="I441" s="224"/>
      <c r="J441" s="225">
        <f>ROUND(I441*H441,2)</f>
        <v>0</v>
      </c>
      <c r="K441" s="221" t="s">
        <v>1</v>
      </c>
      <c r="L441" s="45"/>
      <c r="M441" s="226" t="s">
        <v>1</v>
      </c>
      <c r="N441" s="227" t="s">
        <v>43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144</v>
      </c>
      <c r="AT441" s="230" t="s">
        <v>139</v>
      </c>
      <c r="AU441" s="230" t="s">
        <v>88</v>
      </c>
      <c r="AY441" s="18" t="s">
        <v>137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86</v>
      </c>
      <c r="BK441" s="231">
        <f>ROUND(I441*H441,2)</f>
        <v>0</v>
      </c>
      <c r="BL441" s="18" t="s">
        <v>144</v>
      </c>
      <c r="BM441" s="230" t="s">
        <v>546</v>
      </c>
    </row>
    <row r="442" s="2" customFormat="1">
      <c r="A442" s="39"/>
      <c r="B442" s="40"/>
      <c r="C442" s="41"/>
      <c r="D442" s="232" t="s">
        <v>146</v>
      </c>
      <c r="E442" s="41"/>
      <c r="F442" s="233" t="s">
        <v>545</v>
      </c>
      <c r="G442" s="41"/>
      <c r="H442" s="41"/>
      <c r="I442" s="234"/>
      <c r="J442" s="41"/>
      <c r="K442" s="41"/>
      <c r="L442" s="45"/>
      <c r="M442" s="235"/>
      <c r="N442" s="23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146</v>
      </c>
      <c r="AU442" s="18" t="s">
        <v>88</v>
      </c>
    </row>
    <row r="443" s="13" customFormat="1">
      <c r="A443" s="13"/>
      <c r="B443" s="237"/>
      <c r="C443" s="238"/>
      <c r="D443" s="232" t="s">
        <v>148</v>
      </c>
      <c r="E443" s="239" t="s">
        <v>1</v>
      </c>
      <c r="F443" s="240" t="s">
        <v>157</v>
      </c>
      <c r="G443" s="238"/>
      <c r="H443" s="241">
        <v>3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7" t="s">
        <v>148</v>
      </c>
      <c r="AU443" s="247" t="s">
        <v>88</v>
      </c>
      <c r="AV443" s="13" t="s">
        <v>88</v>
      </c>
      <c r="AW443" s="13" t="s">
        <v>34</v>
      </c>
      <c r="AX443" s="13" t="s">
        <v>86</v>
      </c>
      <c r="AY443" s="247" t="s">
        <v>137</v>
      </c>
    </row>
    <row r="444" s="12" customFormat="1" ht="22.8" customHeight="1">
      <c r="A444" s="12"/>
      <c r="B444" s="203"/>
      <c r="C444" s="204"/>
      <c r="D444" s="205" t="s">
        <v>77</v>
      </c>
      <c r="E444" s="217" t="s">
        <v>199</v>
      </c>
      <c r="F444" s="217" t="s">
        <v>547</v>
      </c>
      <c r="G444" s="204"/>
      <c r="H444" s="204"/>
      <c r="I444" s="207"/>
      <c r="J444" s="218">
        <f>BK444</f>
        <v>0</v>
      </c>
      <c r="K444" s="204"/>
      <c r="L444" s="209"/>
      <c r="M444" s="210"/>
      <c r="N444" s="211"/>
      <c r="O444" s="211"/>
      <c r="P444" s="212">
        <f>P445+SUM(P446:P690)</f>
        <v>0</v>
      </c>
      <c r="Q444" s="211"/>
      <c r="R444" s="212">
        <f>R445+SUM(R446:R690)</f>
        <v>191.50851709999995</v>
      </c>
      <c r="S444" s="211"/>
      <c r="T444" s="213">
        <f>T445+SUM(T446:T690)</f>
        <v>7704.9180400000005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4" t="s">
        <v>86</v>
      </c>
      <c r="AT444" s="215" t="s">
        <v>77</v>
      </c>
      <c r="AU444" s="215" t="s">
        <v>86</v>
      </c>
      <c r="AY444" s="214" t="s">
        <v>137</v>
      </c>
      <c r="BK444" s="216">
        <f>BK445+SUM(BK446:BK690)</f>
        <v>0</v>
      </c>
    </row>
    <row r="445" s="2" customFormat="1" ht="24.15" customHeight="1">
      <c r="A445" s="39"/>
      <c r="B445" s="40"/>
      <c r="C445" s="219" t="s">
        <v>548</v>
      </c>
      <c r="D445" s="219" t="s">
        <v>139</v>
      </c>
      <c r="E445" s="220" t="s">
        <v>549</v>
      </c>
      <c r="F445" s="221" t="s">
        <v>550</v>
      </c>
      <c r="G445" s="222" t="s">
        <v>538</v>
      </c>
      <c r="H445" s="223">
        <v>33</v>
      </c>
      <c r="I445" s="224"/>
      <c r="J445" s="225">
        <f>ROUND(I445*H445,2)</f>
        <v>0</v>
      </c>
      <c r="K445" s="221" t="s">
        <v>143</v>
      </c>
      <c r="L445" s="45"/>
      <c r="M445" s="226" t="s">
        <v>1</v>
      </c>
      <c r="N445" s="227" t="s">
        <v>43</v>
      </c>
      <c r="O445" s="92"/>
      <c r="P445" s="228">
        <f>O445*H445</f>
        <v>0</v>
      </c>
      <c r="Q445" s="228">
        <v>0.00069999999999999999</v>
      </c>
      <c r="R445" s="228">
        <f>Q445*H445</f>
        <v>0.023099999999999999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144</v>
      </c>
      <c r="AT445" s="230" t="s">
        <v>139</v>
      </c>
      <c r="AU445" s="230" t="s">
        <v>88</v>
      </c>
      <c r="AY445" s="18" t="s">
        <v>137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86</v>
      </c>
      <c r="BK445" s="231">
        <f>ROUND(I445*H445,2)</f>
        <v>0</v>
      </c>
      <c r="BL445" s="18" t="s">
        <v>144</v>
      </c>
      <c r="BM445" s="230" t="s">
        <v>551</v>
      </c>
    </row>
    <row r="446" s="2" customFormat="1">
      <c r="A446" s="39"/>
      <c r="B446" s="40"/>
      <c r="C446" s="41"/>
      <c r="D446" s="232" t="s">
        <v>146</v>
      </c>
      <c r="E446" s="41"/>
      <c r="F446" s="233" t="s">
        <v>552</v>
      </c>
      <c r="G446" s="41"/>
      <c r="H446" s="41"/>
      <c r="I446" s="234"/>
      <c r="J446" s="41"/>
      <c r="K446" s="41"/>
      <c r="L446" s="45"/>
      <c r="M446" s="235"/>
      <c r="N446" s="236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146</v>
      </c>
      <c r="AU446" s="18" t="s">
        <v>88</v>
      </c>
    </row>
    <row r="447" s="13" customFormat="1">
      <c r="A447" s="13"/>
      <c r="B447" s="237"/>
      <c r="C447" s="238"/>
      <c r="D447" s="232" t="s">
        <v>148</v>
      </c>
      <c r="E447" s="239" t="s">
        <v>1</v>
      </c>
      <c r="F447" s="240" t="s">
        <v>553</v>
      </c>
      <c r="G447" s="238"/>
      <c r="H447" s="241">
        <v>6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148</v>
      </c>
      <c r="AU447" s="247" t="s">
        <v>88</v>
      </c>
      <c r="AV447" s="13" t="s">
        <v>88</v>
      </c>
      <c r="AW447" s="13" t="s">
        <v>34</v>
      </c>
      <c r="AX447" s="13" t="s">
        <v>78</v>
      </c>
      <c r="AY447" s="247" t="s">
        <v>137</v>
      </c>
    </row>
    <row r="448" s="13" customFormat="1">
      <c r="A448" s="13"/>
      <c r="B448" s="237"/>
      <c r="C448" s="238"/>
      <c r="D448" s="232" t="s">
        <v>148</v>
      </c>
      <c r="E448" s="239" t="s">
        <v>1</v>
      </c>
      <c r="F448" s="240" t="s">
        <v>554</v>
      </c>
      <c r="G448" s="238"/>
      <c r="H448" s="241">
        <v>27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7" t="s">
        <v>148</v>
      </c>
      <c r="AU448" s="247" t="s">
        <v>88</v>
      </c>
      <c r="AV448" s="13" t="s">
        <v>88</v>
      </c>
      <c r="AW448" s="13" t="s">
        <v>34</v>
      </c>
      <c r="AX448" s="13" t="s">
        <v>78</v>
      </c>
      <c r="AY448" s="247" t="s">
        <v>137</v>
      </c>
    </row>
    <row r="449" s="15" customFormat="1">
      <c r="A449" s="15"/>
      <c r="B449" s="258"/>
      <c r="C449" s="259"/>
      <c r="D449" s="232" t="s">
        <v>148</v>
      </c>
      <c r="E449" s="260" t="s">
        <v>1</v>
      </c>
      <c r="F449" s="261" t="s">
        <v>156</v>
      </c>
      <c r="G449" s="259"/>
      <c r="H449" s="262">
        <v>33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8" t="s">
        <v>148</v>
      </c>
      <c r="AU449" s="268" t="s">
        <v>88</v>
      </c>
      <c r="AV449" s="15" t="s">
        <v>144</v>
      </c>
      <c r="AW449" s="15" t="s">
        <v>34</v>
      </c>
      <c r="AX449" s="15" t="s">
        <v>86</v>
      </c>
      <c r="AY449" s="268" t="s">
        <v>137</v>
      </c>
    </row>
    <row r="450" s="2" customFormat="1" ht="24.15" customHeight="1">
      <c r="A450" s="39"/>
      <c r="B450" s="40"/>
      <c r="C450" s="281" t="s">
        <v>555</v>
      </c>
      <c r="D450" s="281" t="s">
        <v>221</v>
      </c>
      <c r="E450" s="282" t="s">
        <v>556</v>
      </c>
      <c r="F450" s="283" t="s">
        <v>557</v>
      </c>
      <c r="G450" s="284" t="s">
        <v>538</v>
      </c>
      <c r="H450" s="285">
        <v>11</v>
      </c>
      <c r="I450" s="286"/>
      <c r="J450" s="287">
        <f>ROUND(I450*H450,2)</f>
        <v>0</v>
      </c>
      <c r="K450" s="283" t="s">
        <v>143</v>
      </c>
      <c r="L450" s="288"/>
      <c r="M450" s="289" t="s">
        <v>1</v>
      </c>
      <c r="N450" s="290" t="s">
        <v>43</v>
      </c>
      <c r="O450" s="92"/>
      <c r="P450" s="228">
        <f>O450*H450</f>
        <v>0</v>
      </c>
      <c r="Q450" s="228">
        <v>0.0012999999999999999</v>
      </c>
      <c r="R450" s="228">
        <f>Q450*H450</f>
        <v>0.0143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189</v>
      </c>
      <c r="AT450" s="230" t="s">
        <v>221</v>
      </c>
      <c r="AU450" s="230" t="s">
        <v>88</v>
      </c>
      <c r="AY450" s="18" t="s">
        <v>137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86</v>
      </c>
      <c r="BK450" s="231">
        <f>ROUND(I450*H450,2)</f>
        <v>0</v>
      </c>
      <c r="BL450" s="18" t="s">
        <v>144</v>
      </c>
      <c r="BM450" s="230" t="s">
        <v>558</v>
      </c>
    </row>
    <row r="451" s="2" customFormat="1">
      <c r="A451" s="39"/>
      <c r="B451" s="40"/>
      <c r="C451" s="41"/>
      <c r="D451" s="232" t="s">
        <v>146</v>
      </c>
      <c r="E451" s="41"/>
      <c r="F451" s="233" t="s">
        <v>557</v>
      </c>
      <c r="G451" s="41"/>
      <c r="H451" s="41"/>
      <c r="I451" s="234"/>
      <c r="J451" s="41"/>
      <c r="K451" s="41"/>
      <c r="L451" s="45"/>
      <c r="M451" s="235"/>
      <c r="N451" s="23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146</v>
      </c>
      <c r="AU451" s="18" t="s">
        <v>88</v>
      </c>
    </row>
    <row r="452" s="13" customFormat="1">
      <c r="A452" s="13"/>
      <c r="B452" s="237"/>
      <c r="C452" s="238"/>
      <c r="D452" s="232" t="s">
        <v>148</v>
      </c>
      <c r="E452" s="239" t="s">
        <v>1</v>
      </c>
      <c r="F452" s="240" t="s">
        <v>559</v>
      </c>
      <c r="G452" s="238"/>
      <c r="H452" s="241">
        <v>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148</v>
      </c>
      <c r="AU452" s="247" t="s">
        <v>88</v>
      </c>
      <c r="AV452" s="13" t="s">
        <v>88</v>
      </c>
      <c r="AW452" s="13" t="s">
        <v>34</v>
      </c>
      <c r="AX452" s="13" t="s">
        <v>78</v>
      </c>
      <c r="AY452" s="247" t="s">
        <v>137</v>
      </c>
    </row>
    <row r="453" s="13" customFormat="1">
      <c r="A453" s="13"/>
      <c r="B453" s="237"/>
      <c r="C453" s="238"/>
      <c r="D453" s="232" t="s">
        <v>148</v>
      </c>
      <c r="E453" s="239" t="s">
        <v>1</v>
      </c>
      <c r="F453" s="240" t="s">
        <v>560</v>
      </c>
      <c r="G453" s="238"/>
      <c r="H453" s="241">
        <v>2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148</v>
      </c>
      <c r="AU453" s="247" t="s">
        <v>88</v>
      </c>
      <c r="AV453" s="13" t="s">
        <v>88</v>
      </c>
      <c r="AW453" s="13" t="s">
        <v>34</v>
      </c>
      <c r="AX453" s="13" t="s">
        <v>78</v>
      </c>
      <c r="AY453" s="247" t="s">
        <v>137</v>
      </c>
    </row>
    <row r="454" s="13" customFormat="1">
      <c r="A454" s="13"/>
      <c r="B454" s="237"/>
      <c r="C454" s="238"/>
      <c r="D454" s="232" t="s">
        <v>148</v>
      </c>
      <c r="E454" s="239" t="s">
        <v>1</v>
      </c>
      <c r="F454" s="240" t="s">
        <v>561</v>
      </c>
      <c r="G454" s="238"/>
      <c r="H454" s="241">
        <v>4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7" t="s">
        <v>148</v>
      </c>
      <c r="AU454" s="247" t="s">
        <v>88</v>
      </c>
      <c r="AV454" s="13" t="s">
        <v>88</v>
      </c>
      <c r="AW454" s="13" t="s">
        <v>34</v>
      </c>
      <c r="AX454" s="13" t="s">
        <v>78</v>
      </c>
      <c r="AY454" s="247" t="s">
        <v>137</v>
      </c>
    </row>
    <row r="455" s="13" customFormat="1">
      <c r="A455" s="13"/>
      <c r="B455" s="237"/>
      <c r="C455" s="238"/>
      <c r="D455" s="232" t="s">
        <v>148</v>
      </c>
      <c r="E455" s="239" t="s">
        <v>1</v>
      </c>
      <c r="F455" s="240" t="s">
        <v>562</v>
      </c>
      <c r="G455" s="238"/>
      <c r="H455" s="241">
        <v>3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148</v>
      </c>
      <c r="AU455" s="247" t="s">
        <v>88</v>
      </c>
      <c r="AV455" s="13" t="s">
        <v>88</v>
      </c>
      <c r="AW455" s="13" t="s">
        <v>34</v>
      </c>
      <c r="AX455" s="13" t="s">
        <v>78</v>
      </c>
      <c r="AY455" s="247" t="s">
        <v>137</v>
      </c>
    </row>
    <row r="456" s="15" customFormat="1">
      <c r="A456" s="15"/>
      <c r="B456" s="258"/>
      <c r="C456" s="259"/>
      <c r="D456" s="232" t="s">
        <v>148</v>
      </c>
      <c r="E456" s="260" t="s">
        <v>1</v>
      </c>
      <c r="F456" s="261" t="s">
        <v>156</v>
      </c>
      <c r="G456" s="259"/>
      <c r="H456" s="262">
        <v>11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8" t="s">
        <v>148</v>
      </c>
      <c r="AU456" s="268" t="s">
        <v>88</v>
      </c>
      <c r="AV456" s="15" t="s">
        <v>144</v>
      </c>
      <c r="AW456" s="15" t="s">
        <v>34</v>
      </c>
      <c r="AX456" s="15" t="s">
        <v>86</v>
      </c>
      <c r="AY456" s="268" t="s">
        <v>137</v>
      </c>
    </row>
    <row r="457" s="2" customFormat="1" ht="16.5" customHeight="1">
      <c r="A457" s="39"/>
      <c r="B457" s="40"/>
      <c r="C457" s="281" t="s">
        <v>563</v>
      </c>
      <c r="D457" s="281" t="s">
        <v>221</v>
      </c>
      <c r="E457" s="282" t="s">
        <v>564</v>
      </c>
      <c r="F457" s="283" t="s">
        <v>565</v>
      </c>
      <c r="G457" s="284" t="s">
        <v>538</v>
      </c>
      <c r="H457" s="285">
        <v>1</v>
      </c>
      <c r="I457" s="286"/>
      <c r="J457" s="287">
        <f>ROUND(I457*H457,2)</f>
        <v>0</v>
      </c>
      <c r="K457" s="283" t="s">
        <v>143</v>
      </c>
      <c r="L457" s="288"/>
      <c r="M457" s="289" t="s">
        <v>1</v>
      </c>
      <c r="N457" s="290" t="s">
        <v>43</v>
      </c>
      <c r="O457" s="92"/>
      <c r="P457" s="228">
        <f>O457*H457</f>
        <v>0</v>
      </c>
      <c r="Q457" s="228">
        <v>0.0040000000000000001</v>
      </c>
      <c r="R457" s="228">
        <f>Q457*H457</f>
        <v>0.0040000000000000001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189</v>
      </c>
      <c r="AT457" s="230" t="s">
        <v>221</v>
      </c>
      <c r="AU457" s="230" t="s">
        <v>88</v>
      </c>
      <c r="AY457" s="18" t="s">
        <v>137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86</v>
      </c>
      <c r="BK457" s="231">
        <f>ROUND(I457*H457,2)</f>
        <v>0</v>
      </c>
      <c r="BL457" s="18" t="s">
        <v>144</v>
      </c>
      <c r="BM457" s="230" t="s">
        <v>566</v>
      </c>
    </row>
    <row r="458" s="2" customFormat="1">
      <c r="A458" s="39"/>
      <c r="B458" s="40"/>
      <c r="C458" s="41"/>
      <c r="D458" s="232" t="s">
        <v>146</v>
      </c>
      <c r="E458" s="41"/>
      <c r="F458" s="233" t="s">
        <v>565</v>
      </c>
      <c r="G458" s="41"/>
      <c r="H458" s="41"/>
      <c r="I458" s="234"/>
      <c r="J458" s="41"/>
      <c r="K458" s="41"/>
      <c r="L458" s="45"/>
      <c r="M458" s="235"/>
      <c r="N458" s="236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146</v>
      </c>
      <c r="AU458" s="18" t="s">
        <v>88</v>
      </c>
    </row>
    <row r="459" s="13" customFormat="1">
      <c r="A459" s="13"/>
      <c r="B459" s="237"/>
      <c r="C459" s="238"/>
      <c r="D459" s="232" t="s">
        <v>148</v>
      </c>
      <c r="E459" s="239" t="s">
        <v>1</v>
      </c>
      <c r="F459" s="240" t="s">
        <v>567</v>
      </c>
      <c r="G459" s="238"/>
      <c r="H459" s="241">
        <v>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148</v>
      </c>
      <c r="AU459" s="247" t="s">
        <v>88</v>
      </c>
      <c r="AV459" s="13" t="s">
        <v>88</v>
      </c>
      <c r="AW459" s="13" t="s">
        <v>34</v>
      </c>
      <c r="AX459" s="13" t="s">
        <v>78</v>
      </c>
      <c r="AY459" s="247" t="s">
        <v>137</v>
      </c>
    </row>
    <row r="460" s="15" customFormat="1">
      <c r="A460" s="15"/>
      <c r="B460" s="258"/>
      <c r="C460" s="259"/>
      <c r="D460" s="232" t="s">
        <v>148</v>
      </c>
      <c r="E460" s="260" t="s">
        <v>1</v>
      </c>
      <c r="F460" s="261" t="s">
        <v>156</v>
      </c>
      <c r="G460" s="259"/>
      <c r="H460" s="262">
        <v>1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148</v>
      </c>
      <c r="AU460" s="268" t="s">
        <v>88</v>
      </c>
      <c r="AV460" s="15" t="s">
        <v>144</v>
      </c>
      <c r="AW460" s="15" t="s">
        <v>34</v>
      </c>
      <c r="AX460" s="15" t="s">
        <v>86</v>
      </c>
      <c r="AY460" s="268" t="s">
        <v>137</v>
      </c>
    </row>
    <row r="461" s="2" customFormat="1" ht="16.5" customHeight="1">
      <c r="A461" s="39"/>
      <c r="B461" s="40"/>
      <c r="C461" s="281" t="s">
        <v>568</v>
      </c>
      <c r="D461" s="281" t="s">
        <v>221</v>
      </c>
      <c r="E461" s="282" t="s">
        <v>569</v>
      </c>
      <c r="F461" s="283" t="s">
        <v>570</v>
      </c>
      <c r="G461" s="284" t="s">
        <v>538</v>
      </c>
      <c r="H461" s="285">
        <v>4</v>
      </c>
      <c r="I461" s="286"/>
      <c r="J461" s="287">
        <f>ROUND(I461*H461,2)</f>
        <v>0</v>
      </c>
      <c r="K461" s="283" t="s">
        <v>143</v>
      </c>
      <c r="L461" s="288"/>
      <c r="M461" s="289" t="s">
        <v>1</v>
      </c>
      <c r="N461" s="290" t="s">
        <v>43</v>
      </c>
      <c r="O461" s="92"/>
      <c r="P461" s="228">
        <f>O461*H461</f>
        <v>0</v>
      </c>
      <c r="Q461" s="228">
        <v>0.0040000000000000001</v>
      </c>
      <c r="R461" s="228">
        <f>Q461*H461</f>
        <v>0.016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189</v>
      </c>
      <c r="AT461" s="230" t="s">
        <v>221</v>
      </c>
      <c r="AU461" s="230" t="s">
        <v>88</v>
      </c>
      <c r="AY461" s="18" t="s">
        <v>137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86</v>
      </c>
      <c r="BK461" s="231">
        <f>ROUND(I461*H461,2)</f>
        <v>0</v>
      </c>
      <c r="BL461" s="18" t="s">
        <v>144</v>
      </c>
      <c r="BM461" s="230" t="s">
        <v>571</v>
      </c>
    </row>
    <row r="462" s="2" customFormat="1">
      <c r="A462" s="39"/>
      <c r="B462" s="40"/>
      <c r="C462" s="41"/>
      <c r="D462" s="232" t="s">
        <v>146</v>
      </c>
      <c r="E462" s="41"/>
      <c r="F462" s="233" t="s">
        <v>570</v>
      </c>
      <c r="G462" s="41"/>
      <c r="H462" s="41"/>
      <c r="I462" s="234"/>
      <c r="J462" s="41"/>
      <c r="K462" s="41"/>
      <c r="L462" s="45"/>
      <c r="M462" s="235"/>
      <c r="N462" s="236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146</v>
      </c>
      <c r="AU462" s="18" t="s">
        <v>88</v>
      </c>
    </row>
    <row r="463" s="13" customFormat="1">
      <c r="A463" s="13"/>
      <c r="B463" s="237"/>
      <c r="C463" s="238"/>
      <c r="D463" s="232" t="s">
        <v>148</v>
      </c>
      <c r="E463" s="239" t="s">
        <v>1</v>
      </c>
      <c r="F463" s="240" t="s">
        <v>572</v>
      </c>
      <c r="G463" s="238"/>
      <c r="H463" s="241">
        <v>4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7" t="s">
        <v>148</v>
      </c>
      <c r="AU463" s="247" t="s">
        <v>88</v>
      </c>
      <c r="AV463" s="13" t="s">
        <v>88</v>
      </c>
      <c r="AW463" s="13" t="s">
        <v>34</v>
      </c>
      <c r="AX463" s="13" t="s">
        <v>78</v>
      </c>
      <c r="AY463" s="247" t="s">
        <v>137</v>
      </c>
    </row>
    <row r="464" s="15" customFormat="1">
      <c r="A464" s="15"/>
      <c r="B464" s="258"/>
      <c r="C464" s="259"/>
      <c r="D464" s="232" t="s">
        <v>148</v>
      </c>
      <c r="E464" s="260" t="s">
        <v>1</v>
      </c>
      <c r="F464" s="261" t="s">
        <v>156</v>
      </c>
      <c r="G464" s="259"/>
      <c r="H464" s="262">
        <v>4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8" t="s">
        <v>148</v>
      </c>
      <c r="AU464" s="268" t="s">
        <v>88</v>
      </c>
      <c r="AV464" s="15" t="s">
        <v>144</v>
      </c>
      <c r="AW464" s="15" t="s">
        <v>34</v>
      </c>
      <c r="AX464" s="15" t="s">
        <v>86</v>
      </c>
      <c r="AY464" s="268" t="s">
        <v>137</v>
      </c>
    </row>
    <row r="465" s="2" customFormat="1" ht="16.5" customHeight="1">
      <c r="A465" s="39"/>
      <c r="B465" s="40"/>
      <c r="C465" s="281" t="s">
        <v>573</v>
      </c>
      <c r="D465" s="281" t="s">
        <v>221</v>
      </c>
      <c r="E465" s="282" t="s">
        <v>574</v>
      </c>
      <c r="F465" s="283" t="s">
        <v>575</v>
      </c>
      <c r="G465" s="284" t="s">
        <v>538</v>
      </c>
      <c r="H465" s="285">
        <v>3</v>
      </c>
      <c r="I465" s="286"/>
      <c r="J465" s="287">
        <f>ROUND(I465*H465,2)</f>
        <v>0</v>
      </c>
      <c r="K465" s="283" t="s">
        <v>143</v>
      </c>
      <c r="L465" s="288"/>
      <c r="M465" s="289" t="s">
        <v>1</v>
      </c>
      <c r="N465" s="290" t="s">
        <v>43</v>
      </c>
      <c r="O465" s="92"/>
      <c r="P465" s="228">
        <f>O465*H465</f>
        <v>0</v>
      </c>
      <c r="Q465" s="228">
        <v>0.0025999999999999999</v>
      </c>
      <c r="R465" s="228">
        <f>Q465*H465</f>
        <v>0.0077999999999999996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189</v>
      </c>
      <c r="AT465" s="230" t="s">
        <v>221</v>
      </c>
      <c r="AU465" s="230" t="s">
        <v>88</v>
      </c>
      <c r="AY465" s="18" t="s">
        <v>137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86</v>
      </c>
      <c r="BK465" s="231">
        <f>ROUND(I465*H465,2)</f>
        <v>0</v>
      </c>
      <c r="BL465" s="18" t="s">
        <v>144</v>
      </c>
      <c r="BM465" s="230" t="s">
        <v>576</v>
      </c>
    </row>
    <row r="466" s="2" customFormat="1">
      <c r="A466" s="39"/>
      <c r="B466" s="40"/>
      <c r="C466" s="41"/>
      <c r="D466" s="232" t="s">
        <v>146</v>
      </c>
      <c r="E466" s="41"/>
      <c r="F466" s="233" t="s">
        <v>575</v>
      </c>
      <c r="G466" s="41"/>
      <c r="H466" s="41"/>
      <c r="I466" s="234"/>
      <c r="J466" s="41"/>
      <c r="K466" s="41"/>
      <c r="L466" s="45"/>
      <c r="M466" s="235"/>
      <c r="N466" s="236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146</v>
      </c>
      <c r="AU466" s="18" t="s">
        <v>88</v>
      </c>
    </row>
    <row r="467" s="13" customFormat="1">
      <c r="A467" s="13"/>
      <c r="B467" s="237"/>
      <c r="C467" s="238"/>
      <c r="D467" s="232" t="s">
        <v>148</v>
      </c>
      <c r="E467" s="239" t="s">
        <v>1</v>
      </c>
      <c r="F467" s="240" t="s">
        <v>577</v>
      </c>
      <c r="G467" s="238"/>
      <c r="H467" s="241">
        <v>3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148</v>
      </c>
      <c r="AU467" s="247" t="s">
        <v>88</v>
      </c>
      <c r="AV467" s="13" t="s">
        <v>88</v>
      </c>
      <c r="AW467" s="13" t="s">
        <v>34</v>
      </c>
      <c r="AX467" s="13" t="s">
        <v>78</v>
      </c>
      <c r="AY467" s="247" t="s">
        <v>137</v>
      </c>
    </row>
    <row r="468" s="15" customFormat="1">
      <c r="A468" s="15"/>
      <c r="B468" s="258"/>
      <c r="C468" s="259"/>
      <c r="D468" s="232" t="s">
        <v>148</v>
      </c>
      <c r="E468" s="260" t="s">
        <v>1</v>
      </c>
      <c r="F468" s="261" t="s">
        <v>156</v>
      </c>
      <c r="G468" s="259"/>
      <c r="H468" s="262">
        <v>3</v>
      </c>
      <c r="I468" s="263"/>
      <c r="J468" s="259"/>
      <c r="K468" s="259"/>
      <c r="L468" s="264"/>
      <c r="M468" s="265"/>
      <c r="N468" s="266"/>
      <c r="O468" s="266"/>
      <c r="P468" s="266"/>
      <c r="Q468" s="266"/>
      <c r="R468" s="266"/>
      <c r="S468" s="266"/>
      <c r="T468" s="26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8" t="s">
        <v>148</v>
      </c>
      <c r="AU468" s="268" t="s">
        <v>88</v>
      </c>
      <c r="AV468" s="15" t="s">
        <v>144</v>
      </c>
      <c r="AW468" s="15" t="s">
        <v>34</v>
      </c>
      <c r="AX468" s="15" t="s">
        <v>86</v>
      </c>
      <c r="AY468" s="268" t="s">
        <v>137</v>
      </c>
    </row>
    <row r="469" s="2" customFormat="1" ht="16.5" customHeight="1">
      <c r="A469" s="39"/>
      <c r="B469" s="40"/>
      <c r="C469" s="281" t="s">
        <v>578</v>
      </c>
      <c r="D469" s="281" t="s">
        <v>221</v>
      </c>
      <c r="E469" s="282" t="s">
        <v>579</v>
      </c>
      <c r="F469" s="283" t="s">
        <v>580</v>
      </c>
      <c r="G469" s="284" t="s">
        <v>538</v>
      </c>
      <c r="H469" s="285">
        <v>3</v>
      </c>
      <c r="I469" s="286"/>
      <c r="J469" s="287">
        <f>ROUND(I469*H469,2)</f>
        <v>0</v>
      </c>
      <c r="K469" s="283" t="s">
        <v>143</v>
      </c>
      <c r="L469" s="288"/>
      <c r="M469" s="289" t="s">
        <v>1</v>
      </c>
      <c r="N469" s="290" t="s">
        <v>43</v>
      </c>
      <c r="O469" s="92"/>
      <c r="P469" s="228">
        <f>O469*H469</f>
        <v>0</v>
      </c>
      <c r="Q469" s="228">
        <v>0.0025000000000000001</v>
      </c>
      <c r="R469" s="228">
        <f>Q469*H469</f>
        <v>0.0074999999999999997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189</v>
      </c>
      <c r="AT469" s="230" t="s">
        <v>221</v>
      </c>
      <c r="AU469" s="230" t="s">
        <v>88</v>
      </c>
      <c r="AY469" s="18" t="s">
        <v>137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86</v>
      </c>
      <c r="BK469" s="231">
        <f>ROUND(I469*H469,2)</f>
        <v>0</v>
      </c>
      <c r="BL469" s="18" t="s">
        <v>144</v>
      </c>
      <c r="BM469" s="230" t="s">
        <v>581</v>
      </c>
    </row>
    <row r="470" s="2" customFormat="1">
      <c r="A470" s="39"/>
      <c r="B470" s="40"/>
      <c r="C470" s="41"/>
      <c r="D470" s="232" t="s">
        <v>146</v>
      </c>
      <c r="E470" s="41"/>
      <c r="F470" s="233" t="s">
        <v>580</v>
      </c>
      <c r="G470" s="41"/>
      <c r="H470" s="41"/>
      <c r="I470" s="234"/>
      <c r="J470" s="41"/>
      <c r="K470" s="41"/>
      <c r="L470" s="45"/>
      <c r="M470" s="235"/>
      <c r="N470" s="236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146</v>
      </c>
      <c r="AU470" s="18" t="s">
        <v>88</v>
      </c>
    </row>
    <row r="471" s="13" customFormat="1">
      <c r="A471" s="13"/>
      <c r="B471" s="237"/>
      <c r="C471" s="238"/>
      <c r="D471" s="232" t="s">
        <v>148</v>
      </c>
      <c r="E471" s="239" t="s">
        <v>1</v>
      </c>
      <c r="F471" s="240" t="s">
        <v>582</v>
      </c>
      <c r="G471" s="238"/>
      <c r="H471" s="241">
        <v>3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148</v>
      </c>
      <c r="AU471" s="247" t="s">
        <v>88</v>
      </c>
      <c r="AV471" s="13" t="s">
        <v>88</v>
      </c>
      <c r="AW471" s="13" t="s">
        <v>34</v>
      </c>
      <c r="AX471" s="13" t="s">
        <v>78</v>
      </c>
      <c r="AY471" s="247" t="s">
        <v>137</v>
      </c>
    </row>
    <row r="472" s="15" customFormat="1">
      <c r="A472" s="15"/>
      <c r="B472" s="258"/>
      <c r="C472" s="259"/>
      <c r="D472" s="232" t="s">
        <v>148</v>
      </c>
      <c r="E472" s="260" t="s">
        <v>1</v>
      </c>
      <c r="F472" s="261" t="s">
        <v>156</v>
      </c>
      <c r="G472" s="259"/>
      <c r="H472" s="262">
        <v>3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8" t="s">
        <v>148</v>
      </c>
      <c r="AU472" s="268" t="s">
        <v>88</v>
      </c>
      <c r="AV472" s="15" t="s">
        <v>144</v>
      </c>
      <c r="AW472" s="15" t="s">
        <v>34</v>
      </c>
      <c r="AX472" s="15" t="s">
        <v>86</v>
      </c>
      <c r="AY472" s="268" t="s">
        <v>137</v>
      </c>
    </row>
    <row r="473" s="2" customFormat="1" ht="24.15" customHeight="1">
      <c r="A473" s="39"/>
      <c r="B473" s="40"/>
      <c r="C473" s="281" t="s">
        <v>583</v>
      </c>
      <c r="D473" s="281" t="s">
        <v>221</v>
      </c>
      <c r="E473" s="282" t="s">
        <v>584</v>
      </c>
      <c r="F473" s="283" t="s">
        <v>585</v>
      </c>
      <c r="G473" s="284" t="s">
        <v>538</v>
      </c>
      <c r="H473" s="285">
        <v>4</v>
      </c>
      <c r="I473" s="286"/>
      <c r="J473" s="287">
        <f>ROUND(I473*H473,2)</f>
        <v>0</v>
      </c>
      <c r="K473" s="283" t="s">
        <v>143</v>
      </c>
      <c r="L473" s="288"/>
      <c r="M473" s="289" t="s">
        <v>1</v>
      </c>
      <c r="N473" s="290" t="s">
        <v>43</v>
      </c>
      <c r="O473" s="92"/>
      <c r="P473" s="228">
        <f>O473*H473</f>
        <v>0</v>
      </c>
      <c r="Q473" s="228">
        <v>0.0035999999999999999</v>
      </c>
      <c r="R473" s="228">
        <f>Q473*H473</f>
        <v>0.0144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189</v>
      </c>
      <c r="AT473" s="230" t="s">
        <v>221</v>
      </c>
      <c r="AU473" s="230" t="s">
        <v>88</v>
      </c>
      <c r="AY473" s="18" t="s">
        <v>137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86</v>
      </c>
      <c r="BK473" s="231">
        <f>ROUND(I473*H473,2)</f>
        <v>0</v>
      </c>
      <c r="BL473" s="18" t="s">
        <v>144</v>
      </c>
      <c r="BM473" s="230" t="s">
        <v>586</v>
      </c>
    </row>
    <row r="474" s="2" customFormat="1">
      <c r="A474" s="39"/>
      <c r="B474" s="40"/>
      <c r="C474" s="41"/>
      <c r="D474" s="232" t="s">
        <v>146</v>
      </c>
      <c r="E474" s="41"/>
      <c r="F474" s="233" t="s">
        <v>585</v>
      </c>
      <c r="G474" s="41"/>
      <c r="H474" s="41"/>
      <c r="I474" s="234"/>
      <c r="J474" s="41"/>
      <c r="K474" s="41"/>
      <c r="L474" s="45"/>
      <c r="M474" s="235"/>
      <c r="N474" s="236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146</v>
      </c>
      <c r="AU474" s="18" t="s">
        <v>88</v>
      </c>
    </row>
    <row r="475" s="13" customFormat="1">
      <c r="A475" s="13"/>
      <c r="B475" s="237"/>
      <c r="C475" s="238"/>
      <c r="D475" s="232" t="s">
        <v>148</v>
      </c>
      <c r="E475" s="239" t="s">
        <v>1</v>
      </c>
      <c r="F475" s="240" t="s">
        <v>587</v>
      </c>
      <c r="G475" s="238"/>
      <c r="H475" s="241">
        <v>1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7" t="s">
        <v>148</v>
      </c>
      <c r="AU475" s="247" t="s">
        <v>88</v>
      </c>
      <c r="AV475" s="13" t="s">
        <v>88</v>
      </c>
      <c r="AW475" s="13" t="s">
        <v>34</v>
      </c>
      <c r="AX475" s="13" t="s">
        <v>78</v>
      </c>
      <c r="AY475" s="247" t="s">
        <v>137</v>
      </c>
    </row>
    <row r="476" s="13" customFormat="1">
      <c r="A476" s="13"/>
      <c r="B476" s="237"/>
      <c r="C476" s="238"/>
      <c r="D476" s="232" t="s">
        <v>148</v>
      </c>
      <c r="E476" s="239" t="s">
        <v>1</v>
      </c>
      <c r="F476" s="240" t="s">
        <v>588</v>
      </c>
      <c r="G476" s="238"/>
      <c r="H476" s="241">
        <v>3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148</v>
      </c>
      <c r="AU476" s="247" t="s">
        <v>88</v>
      </c>
      <c r="AV476" s="13" t="s">
        <v>88</v>
      </c>
      <c r="AW476" s="13" t="s">
        <v>34</v>
      </c>
      <c r="AX476" s="13" t="s">
        <v>78</v>
      </c>
      <c r="AY476" s="247" t="s">
        <v>137</v>
      </c>
    </row>
    <row r="477" s="15" customFormat="1">
      <c r="A477" s="15"/>
      <c r="B477" s="258"/>
      <c r="C477" s="259"/>
      <c r="D477" s="232" t="s">
        <v>148</v>
      </c>
      <c r="E477" s="260" t="s">
        <v>1</v>
      </c>
      <c r="F477" s="261" t="s">
        <v>156</v>
      </c>
      <c r="G477" s="259"/>
      <c r="H477" s="262">
        <v>4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8" t="s">
        <v>148</v>
      </c>
      <c r="AU477" s="268" t="s">
        <v>88</v>
      </c>
      <c r="AV477" s="15" t="s">
        <v>144</v>
      </c>
      <c r="AW477" s="15" t="s">
        <v>34</v>
      </c>
      <c r="AX477" s="15" t="s">
        <v>86</v>
      </c>
      <c r="AY477" s="268" t="s">
        <v>137</v>
      </c>
    </row>
    <row r="478" s="2" customFormat="1" ht="24.15" customHeight="1">
      <c r="A478" s="39"/>
      <c r="B478" s="40"/>
      <c r="C478" s="281" t="s">
        <v>589</v>
      </c>
      <c r="D478" s="281" t="s">
        <v>221</v>
      </c>
      <c r="E478" s="282" t="s">
        <v>590</v>
      </c>
      <c r="F478" s="283" t="s">
        <v>591</v>
      </c>
      <c r="G478" s="284" t="s">
        <v>538</v>
      </c>
      <c r="H478" s="285">
        <v>1</v>
      </c>
      <c r="I478" s="286"/>
      <c r="J478" s="287">
        <f>ROUND(I478*H478,2)</f>
        <v>0</v>
      </c>
      <c r="K478" s="283" t="s">
        <v>143</v>
      </c>
      <c r="L478" s="288"/>
      <c r="M478" s="289" t="s">
        <v>1</v>
      </c>
      <c r="N478" s="290" t="s">
        <v>43</v>
      </c>
      <c r="O478" s="92"/>
      <c r="P478" s="228">
        <f>O478*H478</f>
        <v>0</v>
      </c>
      <c r="Q478" s="228">
        <v>0.0068999999999999999</v>
      </c>
      <c r="R478" s="228">
        <f>Q478*H478</f>
        <v>0.0068999999999999999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189</v>
      </c>
      <c r="AT478" s="230" t="s">
        <v>221</v>
      </c>
      <c r="AU478" s="230" t="s">
        <v>88</v>
      </c>
      <c r="AY478" s="18" t="s">
        <v>137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86</v>
      </c>
      <c r="BK478" s="231">
        <f>ROUND(I478*H478,2)</f>
        <v>0</v>
      </c>
      <c r="BL478" s="18" t="s">
        <v>144</v>
      </c>
      <c r="BM478" s="230" t="s">
        <v>592</v>
      </c>
    </row>
    <row r="479" s="2" customFormat="1">
      <c r="A479" s="39"/>
      <c r="B479" s="40"/>
      <c r="C479" s="41"/>
      <c r="D479" s="232" t="s">
        <v>146</v>
      </c>
      <c r="E479" s="41"/>
      <c r="F479" s="233" t="s">
        <v>591</v>
      </c>
      <c r="G479" s="41"/>
      <c r="H479" s="41"/>
      <c r="I479" s="234"/>
      <c r="J479" s="41"/>
      <c r="K479" s="41"/>
      <c r="L479" s="45"/>
      <c r="M479" s="235"/>
      <c r="N479" s="236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146</v>
      </c>
      <c r="AU479" s="18" t="s">
        <v>88</v>
      </c>
    </row>
    <row r="480" s="13" customFormat="1">
      <c r="A480" s="13"/>
      <c r="B480" s="237"/>
      <c r="C480" s="238"/>
      <c r="D480" s="232" t="s">
        <v>148</v>
      </c>
      <c r="E480" s="239" t="s">
        <v>1</v>
      </c>
      <c r="F480" s="240" t="s">
        <v>593</v>
      </c>
      <c r="G480" s="238"/>
      <c r="H480" s="241">
        <v>1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148</v>
      </c>
      <c r="AU480" s="247" t="s">
        <v>88</v>
      </c>
      <c r="AV480" s="13" t="s">
        <v>88</v>
      </c>
      <c r="AW480" s="13" t="s">
        <v>34</v>
      </c>
      <c r="AX480" s="13" t="s">
        <v>78</v>
      </c>
      <c r="AY480" s="247" t="s">
        <v>137</v>
      </c>
    </row>
    <row r="481" s="15" customFormat="1">
      <c r="A481" s="15"/>
      <c r="B481" s="258"/>
      <c r="C481" s="259"/>
      <c r="D481" s="232" t="s">
        <v>148</v>
      </c>
      <c r="E481" s="260" t="s">
        <v>1</v>
      </c>
      <c r="F481" s="261" t="s">
        <v>156</v>
      </c>
      <c r="G481" s="259"/>
      <c r="H481" s="262">
        <v>1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8" t="s">
        <v>148</v>
      </c>
      <c r="AU481" s="268" t="s">
        <v>88</v>
      </c>
      <c r="AV481" s="15" t="s">
        <v>144</v>
      </c>
      <c r="AW481" s="15" t="s">
        <v>34</v>
      </c>
      <c r="AX481" s="15" t="s">
        <v>86</v>
      </c>
      <c r="AY481" s="268" t="s">
        <v>137</v>
      </c>
    </row>
    <row r="482" s="2" customFormat="1" ht="24.15" customHeight="1">
      <c r="A482" s="39"/>
      <c r="B482" s="40"/>
      <c r="C482" s="219" t="s">
        <v>594</v>
      </c>
      <c r="D482" s="219" t="s">
        <v>139</v>
      </c>
      <c r="E482" s="220" t="s">
        <v>595</v>
      </c>
      <c r="F482" s="221" t="s">
        <v>596</v>
      </c>
      <c r="G482" s="222" t="s">
        <v>538</v>
      </c>
      <c r="H482" s="223">
        <v>4</v>
      </c>
      <c r="I482" s="224"/>
      <c r="J482" s="225">
        <f>ROUND(I482*H482,2)</f>
        <v>0</v>
      </c>
      <c r="K482" s="221" t="s">
        <v>143</v>
      </c>
      <c r="L482" s="45"/>
      <c r="M482" s="226" t="s">
        <v>1</v>
      </c>
      <c r="N482" s="227" t="s">
        <v>43</v>
      </c>
      <c r="O482" s="92"/>
      <c r="P482" s="228">
        <f>O482*H482</f>
        <v>0</v>
      </c>
      <c r="Q482" s="228">
        <v>2.5018799999999999</v>
      </c>
      <c r="R482" s="228">
        <f>Q482*H482</f>
        <v>10.00752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144</v>
      </c>
      <c r="AT482" s="230" t="s">
        <v>139</v>
      </c>
      <c r="AU482" s="230" t="s">
        <v>88</v>
      </c>
      <c r="AY482" s="18" t="s">
        <v>137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86</v>
      </c>
      <c r="BK482" s="231">
        <f>ROUND(I482*H482,2)</f>
        <v>0</v>
      </c>
      <c r="BL482" s="18" t="s">
        <v>144</v>
      </c>
      <c r="BM482" s="230" t="s">
        <v>597</v>
      </c>
    </row>
    <row r="483" s="2" customFormat="1">
      <c r="A483" s="39"/>
      <c r="B483" s="40"/>
      <c r="C483" s="41"/>
      <c r="D483" s="232" t="s">
        <v>146</v>
      </c>
      <c r="E483" s="41"/>
      <c r="F483" s="233" t="s">
        <v>598</v>
      </c>
      <c r="G483" s="41"/>
      <c r="H483" s="41"/>
      <c r="I483" s="234"/>
      <c r="J483" s="41"/>
      <c r="K483" s="41"/>
      <c r="L483" s="45"/>
      <c r="M483" s="235"/>
      <c r="N483" s="236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146</v>
      </c>
      <c r="AU483" s="18" t="s">
        <v>88</v>
      </c>
    </row>
    <row r="484" s="13" customFormat="1">
      <c r="A484" s="13"/>
      <c r="B484" s="237"/>
      <c r="C484" s="238"/>
      <c r="D484" s="232" t="s">
        <v>148</v>
      </c>
      <c r="E484" s="239" t="s">
        <v>1</v>
      </c>
      <c r="F484" s="240" t="s">
        <v>144</v>
      </c>
      <c r="G484" s="238"/>
      <c r="H484" s="241">
        <v>4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148</v>
      </c>
      <c r="AU484" s="247" t="s">
        <v>88</v>
      </c>
      <c r="AV484" s="13" t="s">
        <v>88</v>
      </c>
      <c r="AW484" s="13" t="s">
        <v>34</v>
      </c>
      <c r="AX484" s="13" t="s">
        <v>86</v>
      </c>
      <c r="AY484" s="247" t="s">
        <v>137</v>
      </c>
    </row>
    <row r="485" s="2" customFormat="1" ht="24.15" customHeight="1">
      <c r="A485" s="39"/>
      <c r="B485" s="40"/>
      <c r="C485" s="281" t="s">
        <v>599</v>
      </c>
      <c r="D485" s="281" t="s">
        <v>221</v>
      </c>
      <c r="E485" s="282" t="s">
        <v>600</v>
      </c>
      <c r="F485" s="283" t="s">
        <v>601</v>
      </c>
      <c r="G485" s="284" t="s">
        <v>538</v>
      </c>
      <c r="H485" s="285">
        <v>4</v>
      </c>
      <c r="I485" s="286"/>
      <c r="J485" s="287">
        <f>ROUND(I485*H485,2)</f>
        <v>0</v>
      </c>
      <c r="K485" s="283" t="s">
        <v>1</v>
      </c>
      <c r="L485" s="288"/>
      <c r="M485" s="289" t="s">
        <v>1</v>
      </c>
      <c r="N485" s="290" t="s">
        <v>43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189</v>
      </c>
      <c r="AT485" s="230" t="s">
        <v>221</v>
      </c>
      <c r="AU485" s="230" t="s">
        <v>88</v>
      </c>
      <c r="AY485" s="18" t="s">
        <v>137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86</v>
      </c>
      <c r="BK485" s="231">
        <f>ROUND(I485*H485,2)</f>
        <v>0</v>
      </c>
      <c r="BL485" s="18" t="s">
        <v>144</v>
      </c>
      <c r="BM485" s="230" t="s">
        <v>602</v>
      </c>
    </row>
    <row r="486" s="2" customFormat="1">
      <c r="A486" s="39"/>
      <c r="B486" s="40"/>
      <c r="C486" s="41"/>
      <c r="D486" s="232" t="s">
        <v>146</v>
      </c>
      <c r="E486" s="41"/>
      <c r="F486" s="233" t="s">
        <v>603</v>
      </c>
      <c r="G486" s="41"/>
      <c r="H486" s="41"/>
      <c r="I486" s="234"/>
      <c r="J486" s="41"/>
      <c r="K486" s="41"/>
      <c r="L486" s="45"/>
      <c r="M486" s="235"/>
      <c r="N486" s="236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146</v>
      </c>
      <c r="AU486" s="18" t="s">
        <v>88</v>
      </c>
    </row>
    <row r="487" s="13" customFormat="1">
      <c r="A487" s="13"/>
      <c r="B487" s="237"/>
      <c r="C487" s="238"/>
      <c r="D487" s="232" t="s">
        <v>148</v>
      </c>
      <c r="E487" s="239" t="s">
        <v>1</v>
      </c>
      <c r="F487" s="240" t="s">
        <v>144</v>
      </c>
      <c r="G487" s="238"/>
      <c r="H487" s="241">
        <v>4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148</v>
      </c>
      <c r="AU487" s="247" t="s">
        <v>88</v>
      </c>
      <c r="AV487" s="13" t="s">
        <v>88</v>
      </c>
      <c r="AW487" s="13" t="s">
        <v>34</v>
      </c>
      <c r="AX487" s="13" t="s">
        <v>78</v>
      </c>
      <c r="AY487" s="247" t="s">
        <v>137</v>
      </c>
    </row>
    <row r="488" s="15" customFormat="1">
      <c r="A488" s="15"/>
      <c r="B488" s="258"/>
      <c r="C488" s="259"/>
      <c r="D488" s="232" t="s">
        <v>148</v>
      </c>
      <c r="E488" s="260" t="s">
        <v>1</v>
      </c>
      <c r="F488" s="261" t="s">
        <v>156</v>
      </c>
      <c r="G488" s="259"/>
      <c r="H488" s="262">
        <v>4</v>
      </c>
      <c r="I488" s="263"/>
      <c r="J488" s="259"/>
      <c r="K488" s="259"/>
      <c r="L488" s="264"/>
      <c r="M488" s="265"/>
      <c r="N488" s="266"/>
      <c r="O488" s="266"/>
      <c r="P488" s="266"/>
      <c r="Q488" s="266"/>
      <c r="R488" s="266"/>
      <c r="S488" s="266"/>
      <c r="T488" s="26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8" t="s">
        <v>148</v>
      </c>
      <c r="AU488" s="268" t="s">
        <v>88</v>
      </c>
      <c r="AV488" s="15" t="s">
        <v>144</v>
      </c>
      <c r="AW488" s="15" t="s">
        <v>34</v>
      </c>
      <c r="AX488" s="15" t="s">
        <v>86</v>
      </c>
      <c r="AY488" s="268" t="s">
        <v>137</v>
      </c>
    </row>
    <row r="489" s="2" customFormat="1" ht="24.15" customHeight="1">
      <c r="A489" s="39"/>
      <c r="B489" s="40"/>
      <c r="C489" s="219" t="s">
        <v>604</v>
      </c>
      <c r="D489" s="219" t="s">
        <v>139</v>
      </c>
      <c r="E489" s="220" t="s">
        <v>605</v>
      </c>
      <c r="F489" s="221" t="s">
        <v>606</v>
      </c>
      <c r="G489" s="222" t="s">
        <v>538</v>
      </c>
      <c r="H489" s="223">
        <v>20</v>
      </c>
      <c r="I489" s="224"/>
      <c r="J489" s="225">
        <f>ROUND(I489*H489,2)</f>
        <v>0</v>
      </c>
      <c r="K489" s="221" t="s">
        <v>143</v>
      </c>
      <c r="L489" s="45"/>
      <c r="M489" s="226" t="s">
        <v>1</v>
      </c>
      <c r="N489" s="227" t="s">
        <v>43</v>
      </c>
      <c r="O489" s="92"/>
      <c r="P489" s="228">
        <f>O489*H489</f>
        <v>0</v>
      </c>
      <c r="Q489" s="228">
        <v>0.11241</v>
      </c>
      <c r="R489" s="228">
        <f>Q489*H489</f>
        <v>2.2481999999999998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144</v>
      </c>
      <c r="AT489" s="230" t="s">
        <v>139</v>
      </c>
      <c r="AU489" s="230" t="s">
        <v>88</v>
      </c>
      <c r="AY489" s="18" t="s">
        <v>137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86</v>
      </c>
      <c r="BK489" s="231">
        <f>ROUND(I489*H489,2)</f>
        <v>0</v>
      </c>
      <c r="BL489" s="18" t="s">
        <v>144</v>
      </c>
      <c r="BM489" s="230" t="s">
        <v>607</v>
      </c>
    </row>
    <row r="490" s="2" customFormat="1">
      <c r="A490" s="39"/>
      <c r="B490" s="40"/>
      <c r="C490" s="41"/>
      <c r="D490" s="232" t="s">
        <v>146</v>
      </c>
      <c r="E490" s="41"/>
      <c r="F490" s="233" t="s">
        <v>608</v>
      </c>
      <c r="G490" s="41"/>
      <c r="H490" s="41"/>
      <c r="I490" s="234"/>
      <c r="J490" s="41"/>
      <c r="K490" s="41"/>
      <c r="L490" s="45"/>
      <c r="M490" s="235"/>
      <c r="N490" s="236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146</v>
      </c>
      <c r="AU490" s="18" t="s">
        <v>88</v>
      </c>
    </row>
    <row r="491" s="13" customFormat="1">
      <c r="A491" s="13"/>
      <c r="B491" s="237"/>
      <c r="C491" s="238"/>
      <c r="D491" s="232" t="s">
        <v>148</v>
      </c>
      <c r="E491" s="239" t="s">
        <v>1</v>
      </c>
      <c r="F491" s="240" t="s">
        <v>609</v>
      </c>
      <c r="G491" s="238"/>
      <c r="H491" s="241">
        <v>4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148</v>
      </c>
      <c r="AU491" s="247" t="s">
        <v>88</v>
      </c>
      <c r="AV491" s="13" t="s">
        <v>88</v>
      </c>
      <c r="AW491" s="13" t="s">
        <v>34</v>
      </c>
      <c r="AX491" s="13" t="s">
        <v>78</v>
      </c>
      <c r="AY491" s="247" t="s">
        <v>137</v>
      </c>
    </row>
    <row r="492" s="13" customFormat="1">
      <c r="A492" s="13"/>
      <c r="B492" s="237"/>
      <c r="C492" s="238"/>
      <c r="D492" s="232" t="s">
        <v>148</v>
      </c>
      <c r="E492" s="239" t="s">
        <v>1</v>
      </c>
      <c r="F492" s="240" t="s">
        <v>610</v>
      </c>
      <c r="G492" s="238"/>
      <c r="H492" s="241">
        <v>16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148</v>
      </c>
      <c r="AU492" s="247" t="s">
        <v>88</v>
      </c>
      <c r="AV492" s="13" t="s">
        <v>88</v>
      </c>
      <c r="AW492" s="13" t="s">
        <v>34</v>
      </c>
      <c r="AX492" s="13" t="s">
        <v>78</v>
      </c>
      <c r="AY492" s="247" t="s">
        <v>137</v>
      </c>
    </row>
    <row r="493" s="15" customFormat="1">
      <c r="A493" s="15"/>
      <c r="B493" s="258"/>
      <c r="C493" s="259"/>
      <c r="D493" s="232" t="s">
        <v>148</v>
      </c>
      <c r="E493" s="260" t="s">
        <v>1</v>
      </c>
      <c r="F493" s="261" t="s">
        <v>156</v>
      </c>
      <c r="G493" s="259"/>
      <c r="H493" s="262">
        <v>20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8" t="s">
        <v>148</v>
      </c>
      <c r="AU493" s="268" t="s">
        <v>88</v>
      </c>
      <c r="AV493" s="15" t="s">
        <v>144</v>
      </c>
      <c r="AW493" s="15" t="s">
        <v>34</v>
      </c>
      <c r="AX493" s="15" t="s">
        <v>86</v>
      </c>
      <c r="AY493" s="268" t="s">
        <v>137</v>
      </c>
    </row>
    <row r="494" s="2" customFormat="1" ht="21.75" customHeight="1">
      <c r="A494" s="39"/>
      <c r="B494" s="40"/>
      <c r="C494" s="281" t="s">
        <v>611</v>
      </c>
      <c r="D494" s="281" t="s">
        <v>221</v>
      </c>
      <c r="E494" s="282" t="s">
        <v>612</v>
      </c>
      <c r="F494" s="283" t="s">
        <v>613</v>
      </c>
      <c r="G494" s="284" t="s">
        <v>538</v>
      </c>
      <c r="H494" s="285">
        <v>16</v>
      </c>
      <c r="I494" s="286"/>
      <c r="J494" s="287">
        <f>ROUND(I494*H494,2)</f>
        <v>0</v>
      </c>
      <c r="K494" s="283" t="s">
        <v>143</v>
      </c>
      <c r="L494" s="288"/>
      <c r="M494" s="289" t="s">
        <v>1</v>
      </c>
      <c r="N494" s="290" t="s">
        <v>43</v>
      </c>
      <c r="O494" s="92"/>
      <c r="P494" s="228">
        <f>O494*H494</f>
        <v>0</v>
      </c>
      <c r="Q494" s="228">
        <v>0.0061000000000000004</v>
      </c>
      <c r="R494" s="228">
        <f>Q494*H494</f>
        <v>0.097600000000000006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189</v>
      </c>
      <c r="AT494" s="230" t="s">
        <v>221</v>
      </c>
      <c r="AU494" s="230" t="s">
        <v>88</v>
      </c>
      <c r="AY494" s="18" t="s">
        <v>137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86</v>
      </c>
      <c r="BK494" s="231">
        <f>ROUND(I494*H494,2)</f>
        <v>0</v>
      </c>
      <c r="BL494" s="18" t="s">
        <v>144</v>
      </c>
      <c r="BM494" s="230" t="s">
        <v>614</v>
      </c>
    </row>
    <row r="495" s="2" customFormat="1">
      <c r="A495" s="39"/>
      <c r="B495" s="40"/>
      <c r="C495" s="41"/>
      <c r="D495" s="232" t="s">
        <v>146</v>
      </c>
      <c r="E495" s="41"/>
      <c r="F495" s="233" t="s">
        <v>613</v>
      </c>
      <c r="G495" s="41"/>
      <c r="H495" s="41"/>
      <c r="I495" s="234"/>
      <c r="J495" s="41"/>
      <c r="K495" s="41"/>
      <c r="L495" s="45"/>
      <c r="M495" s="235"/>
      <c r="N495" s="23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146</v>
      </c>
      <c r="AU495" s="18" t="s">
        <v>88</v>
      </c>
    </row>
    <row r="496" s="13" customFormat="1">
      <c r="A496" s="13"/>
      <c r="B496" s="237"/>
      <c r="C496" s="238"/>
      <c r="D496" s="232" t="s">
        <v>148</v>
      </c>
      <c r="E496" s="239" t="s">
        <v>1</v>
      </c>
      <c r="F496" s="240" t="s">
        <v>245</v>
      </c>
      <c r="G496" s="238"/>
      <c r="H496" s="241">
        <v>16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7" t="s">
        <v>148</v>
      </c>
      <c r="AU496" s="247" t="s">
        <v>88</v>
      </c>
      <c r="AV496" s="13" t="s">
        <v>88</v>
      </c>
      <c r="AW496" s="13" t="s">
        <v>34</v>
      </c>
      <c r="AX496" s="13" t="s">
        <v>86</v>
      </c>
      <c r="AY496" s="247" t="s">
        <v>137</v>
      </c>
    </row>
    <row r="497" s="2" customFormat="1" ht="33" customHeight="1">
      <c r="A497" s="39"/>
      <c r="B497" s="40"/>
      <c r="C497" s="219" t="s">
        <v>615</v>
      </c>
      <c r="D497" s="219" t="s">
        <v>139</v>
      </c>
      <c r="E497" s="220" t="s">
        <v>616</v>
      </c>
      <c r="F497" s="221" t="s">
        <v>617</v>
      </c>
      <c r="G497" s="222" t="s">
        <v>538</v>
      </c>
      <c r="H497" s="223">
        <v>8</v>
      </c>
      <c r="I497" s="224"/>
      <c r="J497" s="225">
        <f>ROUND(I497*H497,2)</f>
        <v>0</v>
      </c>
      <c r="K497" s="221" t="s">
        <v>1</v>
      </c>
      <c r="L497" s="45"/>
      <c r="M497" s="226" t="s">
        <v>1</v>
      </c>
      <c r="N497" s="227" t="s">
        <v>43</v>
      </c>
      <c r="O497" s="92"/>
      <c r="P497" s="228">
        <f>O497*H497</f>
        <v>0</v>
      </c>
      <c r="Q497" s="228">
        <v>0.11241</v>
      </c>
      <c r="R497" s="228">
        <f>Q497*H497</f>
        <v>0.89927999999999997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144</v>
      </c>
      <c r="AT497" s="230" t="s">
        <v>139</v>
      </c>
      <c r="AU497" s="230" t="s">
        <v>88</v>
      </c>
      <c r="AY497" s="18" t="s">
        <v>137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86</v>
      </c>
      <c r="BK497" s="231">
        <f>ROUND(I497*H497,2)</f>
        <v>0</v>
      </c>
      <c r="BL497" s="18" t="s">
        <v>144</v>
      </c>
      <c r="BM497" s="230" t="s">
        <v>618</v>
      </c>
    </row>
    <row r="498" s="2" customFormat="1">
      <c r="A498" s="39"/>
      <c r="B498" s="40"/>
      <c r="C498" s="41"/>
      <c r="D498" s="232" t="s">
        <v>146</v>
      </c>
      <c r="E498" s="41"/>
      <c r="F498" s="233" t="s">
        <v>619</v>
      </c>
      <c r="G498" s="41"/>
      <c r="H498" s="41"/>
      <c r="I498" s="234"/>
      <c r="J498" s="41"/>
      <c r="K498" s="41"/>
      <c r="L498" s="45"/>
      <c r="M498" s="235"/>
      <c r="N498" s="236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146</v>
      </c>
      <c r="AU498" s="18" t="s">
        <v>88</v>
      </c>
    </row>
    <row r="499" s="13" customFormat="1">
      <c r="A499" s="13"/>
      <c r="B499" s="237"/>
      <c r="C499" s="238"/>
      <c r="D499" s="232" t="s">
        <v>148</v>
      </c>
      <c r="E499" s="239" t="s">
        <v>1</v>
      </c>
      <c r="F499" s="240" t="s">
        <v>620</v>
      </c>
      <c r="G499" s="238"/>
      <c r="H499" s="241">
        <v>8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148</v>
      </c>
      <c r="AU499" s="247" t="s">
        <v>88</v>
      </c>
      <c r="AV499" s="13" t="s">
        <v>88</v>
      </c>
      <c r="AW499" s="13" t="s">
        <v>34</v>
      </c>
      <c r="AX499" s="13" t="s">
        <v>86</v>
      </c>
      <c r="AY499" s="247" t="s">
        <v>137</v>
      </c>
    </row>
    <row r="500" s="2" customFormat="1" ht="16.5" customHeight="1">
      <c r="A500" s="39"/>
      <c r="B500" s="40"/>
      <c r="C500" s="281" t="s">
        <v>621</v>
      </c>
      <c r="D500" s="281" t="s">
        <v>221</v>
      </c>
      <c r="E500" s="282" t="s">
        <v>622</v>
      </c>
      <c r="F500" s="283" t="s">
        <v>623</v>
      </c>
      <c r="G500" s="284" t="s">
        <v>538</v>
      </c>
      <c r="H500" s="285">
        <v>8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2"/>
      <c r="P500" s="228">
        <f>O500*H500</f>
        <v>0</v>
      </c>
      <c r="Q500" s="228">
        <v>0.0061000000000000004</v>
      </c>
      <c r="R500" s="228">
        <f>Q500*H500</f>
        <v>0.048800000000000003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189</v>
      </c>
      <c r="AT500" s="230" t="s">
        <v>221</v>
      </c>
      <c r="AU500" s="230" t="s">
        <v>88</v>
      </c>
      <c r="AY500" s="18" t="s">
        <v>137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86</v>
      </c>
      <c r="BK500" s="231">
        <f>ROUND(I500*H500,2)</f>
        <v>0</v>
      </c>
      <c r="BL500" s="18" t="s">
        <v>144</v>
      </c>
      <c r="BM500" s="230" t="s">
        <v>624</v>
      </c>
    </row>
    <row r="501" s="2" customFormat="1">
      <c r="A501" s="39"/>
      <c r="B501" s="40"/>
      <c r="C501" s="41"/>
      <c r="D501" s="232" t="s">
        <v>146</v>
      </c>
      <c r="E501" s="41"/>
      <c r="F501" s="233" t="s">
        <v>625</v>
      </c>
      <c r="G501" s="41"/>
      <c r="H501" s="41"/>
      <c r="I501" s="234"/>
      <c r="J501" s="41"/>
      <c r="K501" s="41"/>
      <c r="L501" s="45"/>
      <c r="M501" s="235"/>
      <c r="N501" s="236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146</v>
      </c>
      <c r="AU501" s="18" t="s">
        <v>88</v>
      </c>
    </row>
    <row r="502" s="13" customFormat="1">
      <c r="A502" s="13"/>
      <c r="B502" s="237"/>
      <c r="C502" s="238"/>
      <c r="D502" s="232" t="s">
        <v>148</v>
      </c>
      <c r="E502" s="239" t="s">
        <v>1</v>
      </c>
      <c r="F502" s="240" t="s">
        <v>620</v>
      </c>
      <c r="G502" s="238"/>
      <c r="H502" s="241">
        <v>8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7" t="s">
        <v>148</v>
      </c>
      <c r="AU502" s="247" t="s">
        <v>88</v>
      </c>
      <c r="AV502" s="13" t="s">
        <v>88</v>
      </c>
      <c r="AW502" s="13" t="s">
        <v>34</v>
      </c>
      <c r="AX502" s="13" t="s">
        <v>86</v>
      </c>
      <c r="AY502" s="247" t="s">
        <v>137</v>
      </c>
    </row>
    <row r="503" s="2" customFormat="1" ht="24.15" customHeight="1">
      <c r="A503" s="39"/>
      <c r="B503" s="40"/>
      <c r="C503" s="219" t="s">
        <v>626</v>
      </c>
      <c r="D503" s="219" t="s">
        <v>139</v>
      </c>
      <c r="E503" s="220" t="s">
        <v>627</v>
      </c>
      <c r="F503" s="221" t="s">
        <v>628</v>
      </c>
      <c r="G503" s="222" t="s">
        <v>312</v>
      </c>
      <c r="H503" s="223">
        <v>534.23000000000002</v>
      </c>
      <c r="I503" s="224"/>
      <c r="J503" s="225">
        <f>ROUND(I503*H503,2)</f>
        <v>0</v>
      </c>
      <c r="K503" s="221" t="s">
        <v>143</v>
      </c>
      <c r="L503" s="45"/>
      <c r="M503" s="226" t="s">
        <v>1</v>
      </c>
      <c r="N503" s="227" t="s">
        <v>43</v>
      </c>
      <c r="O503" s="92"/>
      <c r="P503" s="228">
        <f>O503*H503</f>
        <v>0</v>
      </c>
      <c r="Q503" s="228">
        <v>8.0000000000000007E-05</v>
      </c>
      <c r="R503" s="228">
        <f>Q503*H503</f>
        <v>0.042738400000000003</v>
      </c>
      <c r="S503" s="228">
        <v>0</v>
      </c>
      <c r="T503" s="22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144</v>
      </c>
      <c r="AT503" s="230" t="s">
        <v>139</v>
      </c>
      <c r="AU503" s="230" t="s">
        <v>88</v>
      </c>
      <c r="AY503" s="18" t="s">
        <v>137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86</v>
      </c>
      <c r="BK503" s="231">
        <f>ROUND(I503*H503,2)</f>
        <v>0</v>
      </c>
      <c r="BL503" s="18" t="s">
        <v>144</v>
      </c>
      <c r="BM503" s="230" t="s">
        <v>629</v>
      </c>
    </row>
    <row r="504" s="2" customFormat="1">
      <c r="A504" s="39"/>
      <c r="B504" s="40"/>
      <c r="C504" s="41"/>
      <c r="D504" s="232" t="s">
        <v>146</v>
      </c>
      <c r="E504" s="41"/>
      <c r="F504" s="233" t="s">
        <v>630</v>
      </c>
      <c r="G504" s="41"/>
      <c r="H504" s="41"/>
      <c r="I504" s="234"/>
      <c r="J504" s="41"/>
      <c r="K504" s="41"/>
      <c r="L504" s="45"/>
      <c r="M504" s="235"/>
      <c r="N504" s="236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146</v>
      </c>
      <c r="AU504" s="18" t="s">
        <v>88</v>
      </c>
    </row>
    <row r="505" s="13" customFormat="1">
      <c r="A505" s="13"/>
      <c r="B505" s="237"/>
      <c r="C505" s="238"/>
      <c r="D505" s="232" t="s">
        <v>148</v>
      </c>
      <c r="E505" s="239" t="s">
        <v>1</v>
      </c>
      <c r="F505" s="240" t="s">
        <v>631</v>
      </c>
      <c r="G505" s="238"/>
      <c r="H505" s="241">
        <v>534.23000000000002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148</v>
      </c>
      <c r="AU505" s="247" t="s">
        <v>88</v>
      </c>
      <c r="AV505" s="13" t="s">
        <v>88</v>
      </c>
      <c r="AW505" s="13" t="s">
        <v>34</v>
      </c>
      <c r="AX505" s="13" t="s">
        <v>78</v>
      </c>
      <c r="AY505" s="247" t="s">
        <v>137</v>
      </c>
    </row>
    <row r="506" s="15" customFormat="1">
      <c r="A506" s="15"/>
      <c r="B506" s="258"/>
      <c r="C506" s="259"/>
      <c r="D506" s="232" t="s">
        <v>148</v>
      </c>
      <c r="E506" s="260" t="s">
        <v>1</v>
      </c>
      <c r="F506" s="261" t="s">
        <v>156</v>
      </c>
      <c r="G506" s="259"/>
      <c r="H506" s="262">
        <v>534.23000000000002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8" t="s">
        <v>148</v>
      </c>
      <c r="AU506" s="268" t="s">
        <v>88</v>
      </c>
      <c r="AV506" s="15" t="s">
        <v>144</v>
      </c>
      <c r="AW506" s="15" t="s">
        <v>34</v>
      </c>
      <c r="AX506" s="15" t="s">
        <v>86</v>
      </c>
      <c r="AY506" s="268" t="s">
        <v>137</v>
      </c>
    </row>
    <row r="507" s="2" customFormat="1" ht="24.15" customHeight="1">
      <c r="A507" s="39"/>
      <c r="B507" s="40"/>
      <c r="C507" s="219" t="s">
        <v>632</v>
      </c>
      <c r="D507" s="219" t="s">
        <v>139</v>
      </c>
      <c r="E507" s="220" t="s">
        <v>633</v>
      </c>
      <c r="F507" s="221" t="s">
        <v>634</v>
      </c>
      <c r="G507" s="222" t="s">
        <v>312</v>
      </c>
      <c r="H507" s="223">
        <v>880.08000000000004</v>
      </c>
      <c r="I507" s="224"/>
      <c r="J507" s="225">
        <f>ROUND(I507*H507,2)</f>
        <v>0</v>
      </c>
      <c r="K507" s="221" t="s">
        <v>143</v>
      </c>
      <c r="L507" s="45"/>
      <c r="M507" s="226" t="s">
        <v>1</v>
      </c>
      <c r="N507" s="227" t="s">
        <v>43</v>
      </c>
      <c r="O507" s="92"/>
      <c r="P507" s="228">
        <f>O507*H507</f>
        <v>0</v>
      </c>
      <c r="Q507" s="228">
        <v>0.00014999999999999999</v>
      </c>
      <c r="R507" s="228">
        <f>Q507*H507</f>
        <v>0.13201199999999999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144</v>
      </c>
      <c r="AT507" s="230" t="s">
        <v>139</v>
      </c>
      <c r="AU507" s="230" t="s">
        <v>88</v>
      </c>
      <c r="AY507" s="18" t="s">
        <v>137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86</v>
      </c>
      <c r="BK507" s="231">
        <f>ROUND(I507*H507,2)</f>
        <v>0</v>
      </c>
      <c r="BL507" s="18" t="s">
        <v>144</v>
      </c>
      <c r="BM507" s="230" t="s">
        <v>635</v>
      </c>
    </row>
    <row r="508" s="2" customFormat="1">
      <c r="A508" s="39"/>
      <c r="B508" s="40"/>
      <c r="C508" s="41"/>
      <c r="D508" s="232" t="s">
        <v>146</v>
      </c>
      <c r="E508" s="41"/>
      <c r="F508" s="233" t="s">
        <v>636</v>
      </c>
      <c r="G508" s="41"/>
      <c r="H508" s="41"/>
      <c r="I508" s="234"/>
      <c r="J508" s="41"/>
      <c r="K508" s="41"/>
      <c r="L508" s="45"/>
      <c r="M508" s="235"/>
      <c r="N508" s="236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146</v>
      </c>
      <c r="AU508" s="18" t="s">
        <v>88</v>
      </c>
    </row>
    <row r="509" s="13" customFormat="1">
      <c r="A509" s="13"/>
      <c r="B509" s="237"/>
      <c r="C509" s="238"/>
      <c r="D509" s="232" t="s">
        <v>148</v>
      </c>
      <c r="E509" s="239" t="s">
        <v>1</v>
      </c>
      <c r="F509" s="240" t="s">
        <v>637</v>
      </c>
      <c r="G509" s="238"/>
      <c r="H509" s="241">
        <v>880.08000000000004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7" t="s">
        <v>148</v>
      </c>
      <c r="AU509" s="247" t="s">
        <v>88</v>
      </c>
      <c r="AV509" s="13" t="s">
        <v>88</v>
      </c>
      <c r="AW509" s="13" t="s">
        <v>34</v>
      </c>
      <c r="AX509" s="13" t="s">
        <v>78</v>
      </c>
      <c r="AY509" s="247" t="s">
        <v>137</v>
      </c>
    </row>
    <row r="510" s="15" customFormat="1">
      <c r="A510" s="15"/>
      <c r="B510" s="258"/>
      <c r="C510" s="259"/>
      <c r="D510" s="232" t="s">
        <v>148</v>
      </c>
      <c r="E510" s="260" t="s">
        <v>1</v>
      </c>
      <c r="F510" s="261" t="s">
        <v>156</v>
      </c>
      <c r="G510" s="259"/>
      <c r="H510" s="262">
        <v>880.08000000000004</v>
      </c>
      <c r="I510" s="263"/>
      <c r="J510" s="259"/>
      <c r="K510" s="259"/>
      <c r="L510" s="264"/>
      <c r="M510" s="265"/>
      <c r="N510" s="266"/>
      <c r="O510" s="266"/>
      <c r="P510" s="266"/>
      <c r="Q510" s="266"/>
      <c r="R510" s="266"/>
      <c r="S510" s="266"/>
      <c r="T510" s="26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8" t="s">
        <v>148</v>
      </c>
      <c r="AU510" s="268" t="s">
        <v>88</v>
      </c>
      <c r="AV510" s="15" t="s">
        <v>144</v>
      </c>
      <c r="AW510" s="15" t="s">
        <v>34</v>
      </c>
      <c r="AX510" s="15" t="s">
        <v>86</v>
      </c>
      <c r="AY510" s="268" t="s">
        <v>137</v>
      </c>
    </row>
    <row r="511" s="2" customFormat="1" ht="24.15" customHeight="1">
      <c r="A511" s="39"/>
      <c r="B511" s="40"/>
      <c r="C511" s="219" t="s">
        <v>638</v>
      </c>
      <c r="D511" s="219" t="s">
        <v>139</v>
      </c>
      <c r="E511" s="220" t="s">
        <v>639</v>
      </c>
      <c r="F511" s="221" t="s">
        <v>640</v>
      </c>
      <c r="G511" s="222" t="s">
        <v>312</v>
      </c>
      <c r="H511" s="223">
        <v>100.77</v>
      </c>
      <c r="I511" s="224"/>
      <c r="J511" s="225">
        <f>ROUND(I511*H511,2)</f>
        <v>0</v>
      </c>
      <c r="K511" s="221" t="s">
        <v>143</v>
      </c>
      <c r="L511" s="45"/>
      <c r="M511" s="226" t="s">
        <v>1</v>
      </c>
      <c r="N511" s="227" t="s">
        <v>43</v>
      </c>
      <c r="O511" s="92"/>
      <c r="P511" s="228">
        <f>O511*H511</f>
        <v>0</v>
      </c>
      <c r="Q511" s="228">
        <v>5.0000000000000002E-05</v>
      </c>
      <c r="R511" s="228">
        <f>Q511*H511</f>
        <v>0.0050385000000000004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144</v>
      </c>
      <c r="AT511" s="230" t="s">
        <v>139</v>
      </c>
      <c r="AU511" s="230" t="s">
        <v>88</v>
      </c>
      <c r="AY511" s="18" t="s">
        <v>137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86</v>
      </c>
      <c r="BK511" s="231">
        <f>ROUND(I511*H511,2)</f>
        <v>0</v>
      </c>
      <c r="BL511" s="18" t="s">
        <v>144</v>
      </c>
      <c r="BM511" s="230" t="s">
        <v>641</v>
      </c>
    </row>
    <row r="512" s="2" customFormat="1">
      <c r="A512" s="39"/>
      <c r="B512" s="40"/>
      <c r="C512" s="41"/>
      <c r="D512" s="232" t="s">
        <v>146</v>
      </c>
      <c r="E512" s="41"/>
      <c r="F512" s="233" t="s">
        <v>642</v>
      </c>
      <c r="G512" s="41"/>
      <c r="H512" s="41"/>
      <c r="I512" s="234"/>
      <c r="J512" s="41"/>
      <c r="K512" s="41"/>
      <c r="L512" s="45"/>
      <c r="M512" s="235"/>
      <c r="N512" s="236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146</v>
      </c>
      <c r="AU512" s="18" t="s">
        <v>88</v>
      </c>
    </row>
    <row r="513" s="13" customFormat="1">
      <c r="A513" s="13"/>
      <c r="B513" s="237"/>
      <c r="C513" s="238"/>
      <c r="D513" s="232" t="s">
        <v>148</v>
      </c>
      <c r="E513" s="239" t="s">
        <v>1</v>
      </c>
      <c r="F513" s="240" t="s">
        <v>643</v>
      </c>
      <c r="G513" s="238"/>
      <c r="H513" s="241">
        <v>100.77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148</v>
      </c>
      <c r="AU513" s="247" t="s">
        <v>88</v>
      </c>
      <c r="AV513" s="13" t="s">
        <v>88</v>
      </c>
      <c r="AW513" s="13" t="s">
        <v>34</v>
      </c>
      <c r="AX513" s="13" t="s">
        <v>78</v>
      </c>
      <c r="AY513" s="247" t="s">
        <v>137</v>
      </c>
    </row>
    <row r="514" s="15" customFormat="1">
      <c r="A514" s="15"/>
      <c r="B514" s="258"/>
      <c r="C514" s="259"/>
      <c r="D514" s="232" t="s">
        <v>148</v>
      </c>
      <c r="E514" s="260" t="s">
        <v>1</v>
      </c>
      <c r="F514" s="261" t="s">
        <v>156</v>
      </c>
      <c r="G514" s="259"/>
      <c r="H514" s="262">
        <v>100.77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8" t="s">
        <v>148</v>
      </c>
      <c r="AU514" s="268" t="s">
        <v>88</v>
      </c>
      <c r="AV514" s="15" t="s">
        <v>144</v>
      </c>
      <c r="AW514" s="15" t="s">
        <v>34</v>
      </c>
      <c r="AX514" s="15" t="s">
        <v>86</v>
      </c>
      <c r="AY514" s="268" t="s">
        <v>137</v>
      </c>
    </row>
    <row r="515" s="2" customFormat="1" ht="24.15" customHeight="1">
      <c r="A515" s="39"/>
      <c r="B515" s="40"/>
      <c r="C515" s="219" t="s">
        <v>644</v>
      </c>
      <c r="D515" s="219" t="s">
        <v>139</v>
      </c>
      <c r="E515" s="220" t="s">
        <v>645</v>
      </c>
      <c r="F515" s="221" t="s">
        <v>646</v>
      </c>
      <c r="G515" s="222" t="s">
        <v>142</v>
      </c>
      <c r="H515" s="223">
        <v>59.520000000000003</v>
      </c>
      <c r="I515" s="224"/>
      <c r="J515" s="225">
        <f>ROUND(I515*H515,2)</f>
        <v>0</v>
      </c>
      <c r="K515" s="221" t="s">
        <v>143</v>
      </c>
      <c r="L515" s="45"/>
      <c r="M515" s="226" t="s">
        <v>1</v>
      </c>
      <c r="N515" s="227" t="s">
        <v>43</v>
      </c>
      <c r="O515" s="92"/>
      <c r="P515" s="228">
        <f>O515*H515</f>
        <v>0</v>
      </c>
      <c r="Q515" s="228">
        <v>0.00059999999999999995</v>
      </c>
      <c r="R515" s="228">
        <f>Q515*H515</f>
        <v>0.035712000000000001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144</v>
      </c>
      <c r="AT515" s="230" t="s">
        <v>139</v>
      </c>
      <c r="AU515" s="230" t="s">
        <v>88</v>
      </c>
      <c r="AY515" s="18" t="s">
        <v>137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86</v>
      </c>
      <c r="BK515" s="231">
        <f>ROUND(I515*H515,2)</f>
        <v>0</v>
      </c>
      <c r="BL515" s="18" t="s">
        <v>144</v>
      </c>
      <c r="BM515" s="230" t="s">
        <v>647</v>
      </c>
    </row>
    <row r="516" s="2" customFormat="1">
      <c r="A516" s="39"/>
      <c r="B516" s="40"/>
      <c r="C516" s="41"/>
      <c r="D516" s="232" t="s">
        <v>146</v>
      </c>
      <c r="E516" s="41"/>
      <c r="F516" s="233" t="s">
        <v>648</v>
      </c>
      <c r="G516" s="41"/>
      <c r="H516" s="41"/>
      <c r="I516" s="234"/>
      <c r="J516" s="41"/>
      <c r="K516" s="41"/>
      <c r="L516" s="45"/>
      <c r="M516" s="235"/>
      <c r="N516" s="23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146</v>
      </c>
      <c r="AU516" s="18" t="s">
        <v>88</v>
      </c>
    </row>
    <row r="517" s="13" customFormat="1">
      <c r="A517" s="13"/>
      <c r="B517" s="237"/>
      <c r="C517" s="238"/>
      <c r="D517" s="232" t="s">
        <v>148</v>
      </c>
      <c r="E517" s="239" t="s">
        <v>1</v>
      </c>
      <c r="F517" s="240" t="s">
        <v>649</v>
      </c>
      <c r="G517" s="238"/>
      <c r="H517" s="241">
        <v>59.520000000000003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148</v>
      </c>
      <c r="AU517" s="247" t="s">
        <v>88</v>
      </c>
      <c r="AV517" s="13" t="s">
        <v>88</v>
      </c>
      <c r="AW517" s="13" t="s">
        <v>34</v>
      </c>
      <c r="AX517" s="13" t="s">
        <v>78</v>
      </c>
      <c r="AY517" s="247" t="s">
        <v>137</v>
      </c>
    </row>
    <row r="518" s="15" customFormat="1">
      <c r="A518" s="15"/>
      <c r="B518" s="258"/>
      <c r="C518" s="259"/>
      <c r="D518" s="232" t="s">
        <v>148</v>
      </c>
      <c r="E518" s="260" t="s">
        <v>1</v>
      </c>
      <c r="F518" s="261" t="s">
        <v>156</v>
      </c>
      <c r="G518" s="259"/>
      <c r="H518" s="262">
        <v>59.520000000000003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8" t="s">
        <v>148</v>
      </c>
      <c r="AU518" s="268" t="s">
        <v>88</v>
      </c>
      <c r="AV518" s="15" t="s">
        <v>144</v>
      </c>
      <c r="AW518" s="15" t="s">
        <v>34</v>
      </c>
      <c r="AX518" s="15" t="s">
        <v>86</v>
      </c>
      <c r="AY518" s="268" t="s">
        <v>137</v>
      </c>
    </row>
    <row r="519" s="2" customFormat="1" ht="24.15" customHeight="1">
      <c r="A519" s="39"/>
      <c r="B519" s="40"/>
      <c r="C519" s="219" t="s">
        <v>650</v>
      </c>
      <c r="D519" s="219" t="s">
        <v>139</v>
      </c>
      <c r="E519" s="220" t="s">
        <v>651</v>
      </c>
      <c r="F519" s="221" t="s">
        <v>652</v>
      </c>
      <c r="G519" s="222" t="s">
        <v>312</v>
      </c>
      <c r="H519" s="223">
        <v>534.23000000000002</v>
      </c>
      <c r="I519" s="224"/>
      <c r="J519" s="225">
        <f>ROUND(I519*H519,2)</f>
        <v>0</v>
      </c>
      <c r="K519" s="221" t="s">
        <v>143</v>
      </c>
      <c r="L519" s="45"/>
      <c r="M519" s="226" t="s">
        <v>1</v>
      </c>
      <c r="N519" s="227" t="s">
        <v>43</v>
      </c>
      <c r="O519" s="92"/>
      <c r="P519" s="228">
        <f>O519*H519</f>
        <v>0</v>
      </c>
      <c r="Q519" s="228">
        <v>0.00033</v>
      </c>
      <c r="R519" s="228">
        <f>Q519*H519</f>
        <v>0.17629590000000001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144</v>
      </c>
      <c r="AT519" s="230" t="s">
        <v>139</v>
      </c>
      <c r="AU519" s="230" t="s">
        <v>88</v>
      </c>
      <c r="AY519" s="18" t="s">
        <v>137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86</v>
      </c>
      <c r="BK519" s="231">
        <f>ROUND(I519*H519,2)</f>
        <v>0</v>
      </c>
      <c r="BL519" s="18" t="s">
        <v>144</v>
      </c>
      <c r="BM519" s="230" t="s">
        <v>653</v>
      </c>
    </row>
    <row r="520" s="2" customFormat="1">
      <c r="A520" s="39"/>
      <c r="B520" s="40"/>
      <c r="C520" s="41"/>
      <c r="D520" s="232" t="s">
        <v>146</v>
      </c>
      <c r="E520" s="41"/>
      <c r="F520" s="233" t="s">
        <v>654</v>
      </c>
      <c r="G520" s="41"/>
      <c r="H520" s="41"/>
      <c r="I520" s="234"/>
      <c r="J520" s="41"/>
      <c r="K520" s="41"/>
      <c r="L520" s="45"/>
      <c r="M520" s="235"/>
      <c r="N520" s="236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146</v>
      </c>
      <c r="AU520" s="18" t="s">
        <v>88</v>
      </c>
    </row>
    <row r="521" s="13" customFormat="1">
      <c r="A521" s="13"/>
      <c r="B521" s="237"/>
      <c r="C521" s="238"/>
      <c r="D521" s="232" t="s">
        <v>148</v>
      </c>
      <c r="E521" s="239" t="s">
        <v>1</v>
      </c>
      <c r="F521" s="240" t="s">
        <v>631</v>
      </c>
      <c r="G521" s="238"/>
      <c r="H521" s="241">
        <v>534.23000000000002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148</v>
      </c>
      <c r="AU521" s="247" t="s">
        <v>88</v>
      </c>
      <c r="AV521" s="13" t="s">
        <v>88</v>
      </c>
      <c r="AW521" s="13" t="s">
        <v>34</v>
      </c>
      <c r="AX521" s="13" t="s">
        <v>78</v>
      </c>
      <c r="AY521" s="247" t="s">
        <v>137</v>
      </c>
    </row>
    <row r="522" s="15" customFormat="1">
      <c r="A522" s="15"/>
      <c r="B522" s="258"/>
      <c r="C522" s="259"/>
      <c r="D522" s="232" t="s">
        <v>148</v>
      </c>
      <c r="E522" s="260" t="s">
        <v>1</v>
      </c>
      <c r="F522" s="261" t="s">
        <v>156</v>
      </c>
      <c r="G522" s="259"/>
      <c r="H522" s="262">
        <v>534.23000000000002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8" t="s">
        <v>148</v>
      </c>
      <c r="AU522" s="268" t="s">
        <v>88</v>
      </c>
      <c r="AV522" s="15" t="s">
        <v>144</v>
      </c>
      <c r="AW522" s="15" t="s">
        <v>34</v>
      </c>
      <c r="AX522" s="15" t="s">
        <v>86</v>
      </c>
      <c r="AY522" s="268" t="s">
        <v>137</v>
      </c>
    </row>
    <row r="523" s="2" customFormat="1" ht="24.15" customHeight="1">
      <c r="A523" s="39"/>
      <c r="B523" s="40"/>
      <c r="C523" s="219" t="s">
        <v>655</v>
      </c>
      <c r="D523" s="219" t="s">
        <v>139</v>
      </c>
      <c r="E523" s="220" t="s">
        <v>656</v>
      </c>
      <c r="F523" s="221" t="s">
        <v>657</v>
      </c>
      <c r="G523" s="222" t="s">
        <v>312</v>
      </c>
      <c r="H523" s="223">
        <v>880.08000000000004</v>
      </c>
      <c r="I523" s="224"/>
      <c r="J523" s="225">
        <f>ROUND(I523*H523,2)</f>
        <v>0</v>
      </c>
      <c r="K523" s="221" t="s">
        <v>143</v>
      </c>
      <c r="L523" s="45"/>
      <c r="M523" s="226" t="s">
        <v>1</v>
      </c>
      <c r="N523" s="227" t="s">
        <v>43</v>
      </c>
      <c r="O523" s="92"/>
      <c r="P523" s="228">
        <f>O523*H523</f>
        <v>0</v>
      </c>
      <c r="Q523" s="228">
        <v>0.00064999999999999997</v>
      </c>
      <c r="R523" s="228">
        <f>Q523*H523</f>
        <v>0.572052</v>
      </c>
      <c r="S523" s="228">
        <v>0</v>
      </c>
      <c r="T523" s="22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144</v>
      </c>
      <c r="AT523" s="230" t="s">
        <v>139</v>
      </c>
      <c r="AU523" s="230" t="s">
        <v>88</v>
      </c>
      <c r="AY523" s="18" t="s">
        <v>137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86</v>
      </c>
      <c r="BK523" s="231">
        <f>ROUND(I523*H523,2)</f>
        <v>0</v>
      </c>
      <c r="BL523" s="18" t="s">
        <v>144</v>
      </c>
      <c r="BM523" s="230" t="s">
        <v>658</v>
      </c>
    </row>
    <row r="524" s="2" customFormat="1">
      <c r="A524" s="39"/>
      <c r="B524" s="40"/>
      <c r="C524" s="41"/>
      <c r="D524" s="232" t="s">
        <v>146</v>
      </c>
      <c r="E524" s="41"/>
      <c r="F524" s="233" t="s">
        <v>659</v>
      </c>
      <c r="G524" s="41"/>
      <c r="H524" s="41"/>
      <c r="I524" s="234"/>
      <c r="J524" s="41"/>
      <c r="K524" s="41"/>
      <c r="L524" s="45"/>
      <c r="M524" s="235"/>
      <c r="N524" s="236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146</v>
      </c>
      <c r="AU524" s="18" t="s">
        <v>88</v>
      </c>
    </row>
    <row r="525" s="13" customFormat="1">
      <c r="A525" s="13"/>
      <c r="B525" s="237"/>
      <c r="C525" s="238"/>
      <c r="D525" s="232" t="s">
        <v>148</v>
      </c>
      <c r="E525" s="239" t="s">
        <v>1</v>
      </c>
      <c r="F525" s="240" t="s">
        <v>637</v>
      </c>
      <c r="G525" s="238"/>
      <c r="H525" s="241">
        <v>880.08000000000004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148</v>
      </c>
      <c r="AU525" s="247" t="s">
        <v>88</v>
      </c>
      <c r="AV525" s="13" t="s">
        <v>88</v>
      </c>
      <c r="AW525" s="13" t="s">
        <v>34</v>
      </c>
      <c r="AX525" s="13" t="s">
        <v>78</v>
      </c>
      <c r="AY525" s="247" t="s">
        <v>137</v>
      </c>
    </row>
    <row r="526" s="15" customFormat="1">
      <c r="A526" s="15"/>
      <c r="B526" s="258"/>
      <c r="C526" s="259"/>
      <c r="D526" s="232" t="s">
        <v>148</v>
      </c>
      <c r="E526" s="260" t="s">
        <v>1</v>
      </c>
      <c r="F526" s="261" t="s">
        <v>156</v>
      </c>
      <c r="G526" s="259"/>
      <c r="H526" s="262">
        <v>880.08000000000004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148</v>
      </c>
      <c r="AU526" s="268" t="s">
        <v>88</v>
      </c>
      <c r="AV526" s="15" t="s">
        <v>144</v>
      </c>
      <c r="AW526" s="15" t="s">
        <v>34</v>
      </c>
      <c r="AX526" s="15" t="s">
        <v>86</v>
      </c>
      <c r="AY526" s="268" t="s">
        <v>137</v>
      </c>
    </row>
    <row r="527" s="2" customFormat="1" ht="24.15" customHeight="1">
      <c r="A527" s="39"/>
      <c r="B527" s="40"/>
      <c r="C527" s="219" t="s">
        <v>660</v>
      </c>
      <c r="D527" s="219" t="s">
        <v>139</v>
      </c>
      <c r="E527" s="220" t="s">
        <v>661</v>
      </c>
      <c r="F527" s="221" t="s">
        <v>662</v>
      </c>
      <c r="G527" s="222" t="s">
        <v>312</v>
      </c>
      <c r="H527" s="223">
        <v>100.77</v>
      </c>
      <c r="I527" s="224"/>
      <c r="J527" s="225">
        <f>ROUND(I527*H527,2)</f>
        <v>0</v>
      </c>
      <c r="K527" s="221" t="s">
        <v>143</v>
      </c>
      <c r="L527" s="45"/>
      <c r="M527" s="226" t="s">
        <v>1</v>
      </c>
      <c r="N527" s="227" t="s">
        <v>43</v>
      </c>
      <c r="O527" s="92"/>
      <c r="P527" s="228">
        <f>O527*H527</f>
        <v>0</v>
      </c>
      <c r="Q527" s="228">
        <v>0.00038000000000000002</v>
      </c>
      <c r="R527" s="228">
        <f>Q527*H527</f>
        <v>0.038292600000000003</v>
      </c>
      <c r="S527" s="228">
        <v>0</v>
      </c>
      <c r="T527" s="22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144</v>
      </c>
      <c r="AT527" s="230" t="s">
        <v>139</v>
      </c>
      <c r="AU527" s="230" t="s">
        <v>88</v>
      </c>
      <c r="AY527" s="18" t="s">
        <v>137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86</v>
      </c>
      <c r="BK527" s="231">
        <f>ROUND(I527*H527,2)</f>
        <v>0</v>
      </c>
      <c r="BL527" s="18" t="s">
        <v>144</v>
      </c>
      <c r="BM527" s="230" t="s">
        <v>663</v>
      </c>
    </row>
    <row r="528" s="2" customFormat="1">
      <c r="A528" s="39"/>
      <c r="B528" s="40"/>
      <c r="C528" s="41"/>
      <c r="D528" s="232" t="s">
        <v>146</v>
      </c>
      <c r="E528" s="41"/>
      <c r="F528" s="233" t="s">
        <v>664</v>
      </c>
      <c r="G528" s="41"/>
      <c r="H528" s="41"/>
      <c r="I528" s="234"/>
      <c r="J528" s="41"/>
      <c r="K528" s="41"/>
      <c r="L528" s="45"/>
      <c r="M528" s="235"/>
      <c r="N528" s="236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146</v>
      </c>
      <c r="AU528" s="18" t="s">
        <v>88</v>
      </c>
    </row>
    <row r="529" s="13" customFormat="1">
      <c r="A529" s="13"/>
      <c r="B529" s="237"/>
      <c r="C529" s="238"/>
      <c r="D529" s="232" t="s">
        <v>148</v>
      </c>
      <c r="E529" s="239" t="s">
        <v>1</v>
      </c>
      <c r="F529" s="240" t="s">
        <v>643</v>
      </c>
      <c r="G529" s="238"/>
      <c r="H529" s="241">
        <v>100.77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148</v>
      </c>
      <c r="AU529" s="247" t="s">
        <v>88</v>
      </c>
      <c r="AV529" s="13" t="s">
        <v>88</v>
      </c>
      <c r="AW529" s="13" t="s">
        <v>34</v>
      </c>
      <c r="AX529" s="13" t="s">
        <v>78</v>
      </c>
      <c r="AY529" s="247" t="s">
        <v>137</v>
      </c>
    </row>
    <row r="530" s="15" customFormat="1">
      <c r="A530" s="15"/>
      <c r="B530" s="258"/>
      <c r="C530" s="259"/>
      <c r="D530" s="232" t="s">
        <v>148</v>
      </c>
      <c r="E530" s="260" t="s">
        <v>1</v>
      </c>
      <c r="F530" s="261" t="s">
        <v>156</v>
      </c>
      <c r="G530" s="259"/>
      <c r="H530" s="262">
        <v>100.77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8" t="s">
        <v>148</v>
      </c>
      <c r="AU530" s="268" t="s">
        <v>88</v>
      </c>
      <c r="AV530" s="15" t="s">
        <v>144</v>
      </c>
      <c r="AW530" s="15" t="s">
        <v>34</v>
      </c>
      <c r="AX530" s="15" t="s">
        <v>86</v>
      </c>
      <c r="AY530" s="268" t="s">
        <v>137</v>
      </c>
    </row>
    <row r="531" s="2" customFormat="1" ht="24.15" customHeight="1">
      <c r="A531" s="39"/>
      <c r="B531" s="40"/>
      <c r="C531" s="219" t="s">
        <v>665</v>
      </c>
      <c r="D531" s="219" t="s">
        <v>139</v>
      </c>
      <c r="E531" s="220" t="s">
        <v>666</v>
      </c>
      <c r="F531" s="221" t="s">
        <v>667</v>
      </c>
      <c r="G531" s="222" t="s">
        <v>142</v>
      </c>
      <c r="H531" s="223">
        <v>59.520000000000003</v>
      </c>
      <c r="I531" s="224"/>
      <c r="J531" s="225">
        <f>ROUND(I531*H531,2)</f>
        <v>0</v>
      </c>
      <c r="K531" s="221" t="s">
        <v>143</v>
      </c>
      <c r="L531" s="45"/>
      <c r="M531" s="226" t="s">
        <v>1</v>
      </c>
      <c r="N531" s="227" t="s">
        <v>43</v>
      </c>
      <c r="O531" s="92"/>
      <c r="P531" s="228">
        <f>O531*H531</f>
        <v>0</v>
      </c>
      <c r="Q531" s="228">
        <v>0.0025999999999999999</v>
      </c>
      <c r="R531" s="228">
        <f>Q531*H531</f>
        <v>0.154752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144</v>
      </c>
      <c r="AT531" s="230" t="s">
        <v>139</v>
      </c>
      <c r="AU531" s="230" t="s">
        <v>88</v>
      </c>
      <c r="AY531" s="18" t="s">
        <v>137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86</v>
      </c>
      <c r="BK531" s="231">
        <f>ROUND(I531*H531,2)</f>
        <v>0</v>
      </c>
      <c r="BL531" s="18" t="s">
        <v>144</v>
      </c>
      <c r="BM531" s="230" t="s">
        <v>668</v>
      </c>
    </row>
    <row r="532" s="2" customFormat="1">
      <c r="A532" s="39"/>
      <c r="B532" s="40"/>
      <c r="C532" s="41"/>
      <c r="D532" s="232" t="s">
        <v>146</v>
      </c>
      <c r="E532" s="41"/>
      <c r="F532" s="233" t="s">
        <v>669</v>
      </c>
      <c r="G532" s="41"/>
      <c r="H532" s="41"/>
      <c r="I532" s="234"/>
      <c r="J532" s="41"/>
      <c r="K532" s="41"/>
      <c r="L532" s="45"/>
      <c r="M532" s="235"/>
      <c r="N532" s="236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146</v>
      </c>
      <c r="AU532" s="18" t="s">
        <v>88</v>
      </c>
    </row>
    <row r="533" s="13" customFormat="1">
      <c r="A533" s="13"/>
      <c r="B533" s="237"/>
      <c r="C533" s="238"/>
      <c r="D533" s="232" t="s">
        <v>148</v>
      </c>
      <c r="E533" s="239" t="s">
        <v>1</v>
      </c>
      <c r="F533" s="240" t="s">
        <v>649</v>
      </c>
      <c r="G533" s="238"/>
      <c r="H533" s="241">
        <v>59.520000000000003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148</v>
      </c>
      <c r="AU533" s="247" t="s">
        <v>88</v>
      </c>
      <c r="AV533" s="13" t="s">
        <v>88</v>
      </c>
      <c r="AW533" s="13" t="s">
        <v>34</v>
      </c>
      <c r="AX533" s="13" t="s">
        <v>86</v>
      </c>
      <c r="AY533" s="247" t="s">
        <v>137</v>
      </c>
    </row>
    <row r="534" s="2" customFormat="1" ht="16.5" customHeight="1">
      <c r="A534" s="39"/>
      <c r="B534" s="40"/>
      <c r="C534" s="219" t="s">
        <v>670</v>
      </c>
      <c r="D534" s="219" t="s">
        <v>139</v>
      </c>
      <c r="E534" s="220" t="s">
        <v>671</v>
      </c>
      <c r="F534" s="221" t="s">
        <v>672</v>
      </c>
      <c r="G534" s="222" t="s">
        <v>312</v>
      </c>
      <c r="H534" s="223">
        <v>1515.0799999999999</v>
      </c>
      <c r="I534" s="224"/>
      <c r="J534" s="225">
        <f>ROUND(I534*H534,2)</f>
        <v>0</v>
      </c>
      <c r="K534" s="221" t="s">
        <v>143</v>
      </c>
      <c r="L534" s="45"/>
      <c r="M534" s="226" t="s">
        <v>1</v>
      </c>
      <c r="N534" s="227" t="s">
        <v>43</v>
      </c>
      <c r="O534" s="92"/>
      <c r="P534" s="228">
        <f>O534*H534</f>
        <v>0</v>
      </c>
      <c r="Q534" s="228">
        <v>0</v>
      </c>
      <c r="R534" s="228">
        <f>Q534*H534</f>
        <v>0</v>
      </c>
      <c r="S534" s="228">
        <v>0</v>
      </c>
      <c r="T534" s="22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144</v>
      </c>
      <c r="AT534" s="230" t="s">
        <v>139</v>
      </c>
      <c r="AU534" s="230" t="s">
        <v>88</v>
      </c>
      <c r="AY534" s="18" t="s">
        <v>137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86</v>
      </c>
      <c r="BK534" s="231">
        <f>ROUND(I534*H534,2)</f>
        <v>0</v>
      </c>
      <c r="BL534" s="18" t="s">
        <v>144</v>
      </c>
      <c r="BM534" s="230" t="s">
        <v>673</v>
      </c>
    </row>
    <row r="535" s="2" customFormat="1">
      <c r="A535" s="39"/>
      <c r="B535" s="40"/>
      <c r="C535" s="41"/>
      <c r="D535" s="232" t="s">
        <v>146</v>
      </c>
      <c r="E535" s="41"/>
      <c r="F535" s="233" t="s">
        <v>674</v>
      </c>
      <c r="G535" s="41"/>
      <c r="H535" s="41"/>
      <c r="I535" s="234"/>
      <c r="J535" s="41"/>
      <c r="K535" s="41"/>
      <c r="L535" s="45"/>
      <c r="M535" s="235"/>
      <c r="N535" s="23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146</v>
      </c>
      <c r="AU535" s="18" t="s">
        <v>88</v>
      </c>
    </row>
    <row r="536" s="13" customFormat="1">
      <c r="A536" s="13"/>
      <c r="B536" s="237"/>
      <c r="C536" s="238"/>
      <c r="D536" s="232" t="s">
        <v>148</v>
      </c>
      <c r="E536" s="239" t="s">
        <v>1</v>
      </c>
      <c r="F536" s="240" t="s">
        <v>675</v>
      </c>
      <c r="G536" s="238"/>
      <c r="H536" s="241">
        <v>1515.0799999999999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148</v>
      </c>
      <c r="AU536" s="247" t="s">
        <v>88</v>
      </c>
      <c r="AV536" s="13" t="s">
        <v>88</v>
      </c>
      <c r="AW536" s="13" t="s">
        <v>34</v>
      </c>
      <c r="AX536" s="13" t="s">
        <v>78</v>
      </c>
      <c r="AY536" s="247" t="s">
        <v>137</v>
      </c>
    </row>
    <row r="537" s="15" customFormat="1">
      <c r="A537" s="15"/>
      <c r="B537" s="258"/>
      <c r="C537" s="259"/>
      <c r="D537" s="232" t="s">
        <v>148</v>
      </c>
      <c r="E537" s="260" t="s">
        <v>1</v>
      </c>
      <c r="F537" s="261" t="s">
        <v>156</v>
      </c>
      <c r="G537" s="259"/>
      <c r="H537" s="262">
        <v>1515.0799999999999</v>
      </c>
      <c r="I537" s="263"/>
      <c r="J537" s="259"/>
      <c r="K537" s="259"/>
      <c r="L537" s="264"/>
      <c r="M537" s="265"/>
      <c r="N537" s="266"/>
      <c r="O537" s="266"/>
      <c r="P537" s="266"/>
      <c r="Q537" s="266"/>
      <c r="R537" s="266"/>
      <c r="S537" s="266"/>
      <c r="T537" s="26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8" t="s">
        <v>148</v>
      </c>
      <c r="AU537" s="268" t="s">
        <v>88</v>
      </c>
      <c r="AV537" s="15" t="s">
        <v>144</v>
      </c>
      <c r="AW537" s="15" t="s">
        <v>34</v>
      </c>
      <c r="AX537" s="15" t="s">
        <v>86</v>
      </c>
      <c r="AY537" s="268" t="s">
        <v>137</v>
      </c>
    </row>
    <row r="538" s="2" customFormat="1" ht="16.5" customHeight="1">
      <c r="A538" s="39"/>
      <c r="B538" s="40"/>
      <c r="C538" s="219" t="s">
        <v>676</v>
      </c>
      <c r="D538" s="219" t="s">
        <v>139</v>
      </c>
      <c r="E538" s="220" t="s">
        <v>677</v>
      </c>
      <c r="F538" s="221" t="s">
        <v>678</v>
      </c>
      <c r="G538" s="222" t="s">
        <v>142</v>
      </c>
      <c r="H538" s="223">
        <v>59.520000000000003</v>
      </c>
      <c r="I538" s="224"/>
      <c r="J538" s="225">
        <f>ROUND(I538*H538,2)</f>
        <v>0</v>
      </c>
      <c r="K538" s="221" t="s">
        <v>143</v>
      </c>
      <c r="L538" s="45"/>
      <c r="M538" s="226" t="s">
        <v>1</v>
      </c>
      <c r="N538" s="227" t="s">
        <v>43</v>
      </c>
      <c r="O538" s="92"/>
      <c r="P538" s="228">
        <f>O538*H538</f>
        <v>0</v>
      </c>
      <c r="Q538" s="228">
        <v>1.0000000000000001E-05</v>
      </c>
      <c r="R538" s="228">
        <f>Q538*H538</f>
        <v>0.00059520000000000005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144</v>
      </c>
      <c r="AT538" s="230" t="s">
        <v>139</v>
      </c>
      <c r="AU538" s="230" t="s">
        <v>88</v>
      </c>
      <c r="AY538" s="18" t="s">
        <v>137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86</v>
      </c>
      <c r="BK538" s="231">
        <f>ROUND(I538*H538,2)</f>
        <v>0</v>
      </c>
      <c r="BL538" s="18" t="s">
        <v>144</v>
      </c>
      <c r="BM538" s="230" t="s">
        <v>679</v>
      </c>
    </row>
    <row r="539" s="2" customFormat="1">
      <c r="A539" s="39"/>
      <c r="B539" s="40"/>
      <c r="C539" s="41"/>
      <c r="D539" s="232" t="s">
        <v>146</v>
      </c>
      <c r="E539" s="41"/>
      <c r="F539" s="233" t="s">
        <v>680</v>
      </c>
      <c r="G539" s="41"/>
      <c r="H539" s="41"/>
      <c r="I539" s="234"/>
      <c r="J539" s="41"/>
      <c r="K539" s="41"/>
      <c r="L539" s="45"/>
      <c r="M539" s="235"/>
      <c r="N539" s="236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146</v>
      </c>
      <c r="AU539" s="18" t="s">
        <v>88</v>
      </c>
    </row>
    <row r="540" s="13" customFormat="1">
      <c r="A540" s="13"/>
      <c r="B540" s="237"/>
      <c r="C540" s="238"/>
      <c r="D540" s="232" t="s">
        <v>148</v>
      </c>
      <c r="E540" s="239" t="s">
        <v>1</v>
      </c>
      <c r="F540" s="240" t="s">
        <v>681</v>
      </c>
      <c r="G540" s="238"/>
      <c r="H540" s="241">
        <v>59.520000000000003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7" t="s">
        <v>148</v>
      </c>
      <c r="AU540" s="247" t="s">
        <v>88</v>
      </c>
      <c r="AV540" s="13" t="s">
        <v>88</v>
      </c>
      <c r="AW540" s="13" t="s">
        <v>34</v>
      </c>
      <c r="AX540" s="13" t="s">
        <v>78</v>
      </c>
      <c r="AY540" s="247" t="s">
        <v>137</v>
      </c>
    </row>
    <row r="541" s="15" customFormat="1">
      <c r="A541" s="15"/>
      <c r="B541" s="258"/>
      <c r="C541" s="259"/>
      <c r="D541" s="232" t="s">
        <v>148</v>
      </c>
      <c r="E541" s="260" t="s">
        <v>1</v>
      </c>
      <c r="F541" s="261" t="s">
        <v>156</v>
      </c>
      <c r="G541" s="259"/>
      <c r="H541" s="262">
        <v>59.520000000000003</v>
      </c>
      <c r="I541" s="263"/>
      <c r="J541" s="259"/>
      <c r="K541" s="259"/>
      <c r="L541" s="264"/>
      <c r="M541" s="265"/>
      <c r="N541" s="266"/>
      <c r="O541" s="266"/>
      <c r="P541" s="266"/>
      <c r="Q541" s="266"/>
      <c r="R541" s="266"/>
      <c r="S541" s="266"/>
      <c r="T541" s="26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8" t="s">
        <v>148</v>
      </c>
      <c r="AU541" s="268" t="s">
        <v>88</v>
      </c>
      <c r="AV541" s="15" t="s">
        <v>144</v>
      </c>
      <c r="AW541" s="15" t="s">
        <v>34</v>
      </c>
      <c r="AX541" s="15" t="s">
        <v>86</v>
      </c>
      <c r="AY541" s="268" t="s">
        <v>137</v>
      </c>
    </row>
    <row r="542" s="2" customFormat="1" ht="24.15" customHeight="1">
      <c r="A542" s="39"/>
      <c r="B542" s="40"/>
      <c r="C542" s="219" t="s">
        <v>682</v>
      </c>
      <c r="D542" s="219" t="s">
        <v>139</v>
      </c>
      <c r="E542" s="220" t="s">
        <v>683</v>
      </c>
      <c r="F542" s="221" t="s">
        <v>684</v>
      </c>
      <c r="G542" s="222" t="s">
        <v>312</v>
      </c>
      <c r="H542" s="223">
        <v>233.18000000000001</v>
      </c>
      <c r="I542" s="224"/>
      <c r="J542" s="225">
        <f>ROUND(I542*H542,2)</f>
        <v>0</v>
      </c>
      <c r="K542" s="221" t="s">
        <v>143</v>
      </c>
      <c r="L542" s="45"/>
      <c r="M542" s="226" t="s">
        <v>1</v>
      </c>
      <c r="N542" s="227" t="s">
        <v>43</v>
      </c>
      <c r="O542" s="92"/>
      <c r="P542" s="228">
        <f>O542*H542</f>
        <v>0</v>
      </c>
      <c r="Q542" s="228">
        <v>0.089779999999999999</v>
      </c>
      <c r="R542" s="228">
        <f>Q542*H542</f>
        <v>20.9349004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144</v>
      </c>
      <c r="AT542" s="230" t="s">
        <v>139</v>
      </c>
      <c r="AU542" s="230" t="s">
        <v>88</v>
      </c>
      <c r="AY542" s="18" t="s">
        <v>137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86</v>
      </c>
      <c r="BK542" s="231">
        <f>ROUND(I542*H542,2)</f>
        <v>0</v>
      </c>
      <c r="BL542" s="18" t="s">
        <v>144</v>
      </c>
      <c r="BM542" s="230" t="s">
        <v>685</v>
      </c>
    </row>
    <row r="543" s="2" customFormat="1">
      <c r="A543" s="39"/>
      <c r="B543" s="40"/>
      <c r="C543" s="41"/>
      <c r="D543" s="232" t="s">
        <v>146</v>
      </c>
      <c r="E543" s="41"/>
      <c r="F543" s="233" t="s">
        <v>686</v>
      </c>
      <c r="G543" s="41"/>
      <c r="H543" s="41"/>
      <c r="I543" s="234"/>
      <c r="J543" s="41"/>
      <c r="K543" s="41"/>
      <c r="L543" s="45"/>
      <c r="M543" s="235"/>
      <c r="N543" s="236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146</v>
      </c>
      <c r="AU543" s="18" t="s">
        <v>88</v>
      </c>
    </row>
    <row r="544" s="14" customFormat="1">
      <c r="A544" s="14"/>
      <c r="B544" s="248"/>
      <c r="C544" s="249"/>
      <c r="D544" s="232" t="s">
        <v>148</v>
      </c>
      <c r="E544" s="250" t="s">
        <v>1</v>
      </c>
      <c r="F544" s="251" t="s">
        <v>687</v>
      </c>
      <c r="G544" s="249"/>
      <c r="H544" s="250" t="s">
        <v>1</v>
      </c>
      <c r="I544" s="252"/>
      <c r="J544" s="249"/>
      <c r="K544" s="249"/>
      <c r="L544" s="253"/>
      <c r="M544" s="254"/>
      <c r="N544" s="255"/>
      <c r="O544" s="255"/>
      <c r="P544" s="255"/>
      <c r="Q544" s="255"/>
      <c r="R544" s="255"/>
      <c r="S544" s="255"/>
      <c r="T544" s="25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7" t="s">
        <v>148</v>
      </c>
      <c r="AU544" s="257" t="s">
        <v>88</v>
      </c>
      <c r="AV544" s="14" t="s">
        <v>86</v>
      </c>
      <c r="AW544" s="14" t="s">
        <v>34</v>
      </c>
      <c r="AX544" s="14" t="s">
        <v>78</v>
      </c>
      <c r="AY544" s="257" t="s">
        <v>137</v>
      </c>
    </row>
    <row r="545" s="13" customFormat="1">
      <c r="A545" s="13"/>
      <c r="B545" s="237"/>
      <c r="C545" s="238"/>
      <c r="D545" s="232" t="s">
        <v>148</v>
      </c>
      <c r="E545" s="239" t="s">
        <v>1</v>
      </c>
      <c r="F545" s="240" t="s">
        <v>688</v>
      </c>
      <c r="G545" s="238"/>
      <c r="H545" s="241">
        <v>8.1799999999999997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7" t="s">
        <v>148</v>
      </c>
      <c r="AU545" s="247" t="s">
        <v>88</v>
      </c>
      <c r="AV545" s="13" t="s">
        <v>88</v>
      </c>
      <c r="AW545" s="13" t="s">
        <v>34</v>
      </c>
      <c r="AX545" s="13" t="s">
        <v>78</v>
      </c>
      <c r="AY545" s="247" t="s">
        <v>137</v>
      </c>
    </row>
    <row r="546" s="14" customFormat="1">
      <c r="A546" s="14"/>
      <c r="B546" s="248"/>
      <c r="C546" s="249"/>
      <c r="D546" s="232" t="s">
        <v>148</v>
      </c>
      <c r="E546" s="250" t="s">
        <v>1</v>
      </c>
      <c r="F546" s="251" t="s">
        <v>689</v>
      </c>
      <c r="G546" s="249"/>
      <c r="H546" s="250" t="s">
        <v>1</v>
      </c>
      <c r="I546" s="252"/>
      <c r="J546" s="249"/>
      <c r="K546" s="249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148</v>
      </c>
      <c r="AU546" s="257" t="s">
        <v>88</v>
      </c>
      <c r="AV546" s="14" t="s">
        <v>86</v>
      </c>
      <c r="AW546" s="14" t="s">
        <v>34</v>
      </c>
      <c r="AX546" s="14" t="s">
        <v>78</v>
      </c>
      <c r="AY546" s="257" t="s">
        <v>137</v>
      </c>
    </row>
    <row r="547" s="13" customFormat="1">
      <c r="A547" s="13"/>
      <c r="B547" s="237"/>
      <c r="C547" s="238"/>
      <c r="D547" s="232" t="s">
        <v>148</v>
      </c>
      <c r="E547" s="239" t="s">
        <v>1</v>
      </c>
      <c r="F547" s="240" t="s">
        <v>690</v>
      </c>
      <c r="G547" s="238"/>
      <c r="H547" s="241">
        <v>225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7" t="s">
        <v>148</v>
      </c>
      <c r="AU547" s="247" t="s">
        <v>88</v>
      </c>
      <c r="AV547" s="13" t="s">
        <v>88</v>
      </c>
      <c r="AW547" s="13" t="s">
        <v>34</v>
      </c>
      <c r="AX547" s="13" t="s">
        <v>78</v>
      </c>
      <c r="AY547" s="247" t="s">
        <v>137</v>
      </c>
    </row>
    <row r="548" s="15" customFormat="1">
      <c r="A548" s="15"/>
      <c r="B548" s="258"/>
      <c r="C548" s="259"/>
      <c r="D548" s="232" t="s">
        <v>148</v>
      </c>
      <c r="E548" s="260" t="s">
        <v>1</v>
      </c>
      <c r="F548" s="261" t="s">
        <v>156</v>
      </c>
      <c r="G548" s="259"/>
      <c r="H548" s="262">
        <v>233.18000000000001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8" t="s">
        <v>148</v>
      </c>
      <c r="AU548" s="268" t="s">
        <v>88</v>
      </c>
      <c r="AV548" s="15" t="s">
        <v>144</v>
      </c>
      <c r="AW548" s="15" t="s">
        <v>34</v>
      </c>
      <c r="AX548" s="15" t="s">
        <v>86</v>
      </c>
      <c r="AY548" s="268" t="s">
        <v>137</v>
      </c>
    </row>
    <row r="549" s="2" customFormat="1" ht="16.5" customHeight="1">
      <c r="A549" s="39"/>
      <c r="B549" s="40"/>
      <c r="C549" s="281" t="s">
        <v>691</v>
      </c>
      <c r="D549" s="281" t="s">
        <v>221</v>
      </c>
      <c r="E549" s="282" t="s">
        <v>508</v>
      </c>
      <c r="F549" s="283" t="s">
        <v>509</v>
      </c>
      <c r="G549" s="284" t="s">
        <v>142</v>
      </c>
      <c r="H549" s="285">
        <v>23.175000000000001</v>
      </c>
      <c r="I549" s="286"/>
      <c r="J549" s="287">
        <f>ROUND(I549*H549,2)</f>
        <v>0</v>
      </c>
      <c r="K549" s="283" t="s">
        <v>143</v>
      </c>
      <c r="L549" s="288"/>
      <c r="M549" s="289" t="s">
        <v>1</v>
      </c>
      <c r="N549" s="290" t="s">
        <v>43</v>
      </c>
      <c r="O549" s="92"/>
      <c r="P549" s="228">
        <f>O549*H549</f>
        <v>0</v>
      </c>
      <c r="Q549" s="228">
        <v>0.222</v>
      </c>
      <c r="R549" s="228">
        <f>Q549*H549</f>
        <v>5.1448499999999999</v>
      </c>
      <c r="S549" s="228">
        <v>0</v>
      </c>
      <c r="T549" s="22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189</v>
      </c>
      <c r="AT549" s="230" t="s">
        <v>221</v>
      </c>
      <c r="AU549" s="230" t="s">
        <v>88</v>
      </c>
      <c r="AY549" s="18" t="s">
        <v>137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86</v>
      </c>
      <c r="BK549" s="231">
        <f>ROUND(I549*H549,2)</f>
        <v>0</v>
      </c>
      <c r="BL549" s="18" t="s">
        <v>144</v>
      </c>
      <c r="BM549" s="230" t="s">
        <v>692</v>
      </c>
    </row>
    <row r="550" s="2" customFormat="1">
      <c r="A550" s="39"/>
      <c r="B550" s="40"/>
      <c r="C550" s="41"/>
      <c r="D550" s="232" t="s">
        <v>146</v>
      </c>
      <c r="E550" s="41"/>
      <c r="F550" s="233" t="s">
        <v>509</v>
      </c>
      <c r="G550" s="41"/>
      <c r="H550" s="41"/>
      <c r="I550" s="234"/>
      <c r="J550" s="41"/>
      <c r="K550" s="41"/>
      <c r="L550" s="45"/>
      <c r="M550" s="235"/>
      <c r="N550" s="236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146</v>
      </c>
      <c r="AU550" s="18" t="s">
        <v>88</v>
      </c>
    </row>
    <row r="551" s="13" customFormat="1">
      <c r="A551" s="13"/>
      <c r="B551" s="237"/>
      <c r="C551" s="238"/>
      <c r="D551" s="232" t="s">
        <v>148</v>
      </c>
      <c r="E551" s="239" t="s">
        <v>1</v>
      </c>
      <c r="F551" s="240" t="s">
        <v>693</v>
      </c>
      <c r="G551" s="238"/>
      <c r="H551" s="241">
        <v>22.5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148</v>
      </c>
      <c r="AU551" s="247" t="s">
        <v>88</v>
      </c>
      <c r="AV551" s="13" t="s">
        <v>88</v>
      </c>
      <c r="AW551" s="13" t="s">
        <v>34</v>
      </c>
      <c r="AX551" s="13" t="s">
        <v>78</v>
      </c>
      <c r="AY551" s="247" t="s">
        <v>137</v>
      </c>
    </row>
    <row r="552" s="15" customFormat="1">
      <c r="A552" s="15"/>
      <c r="B552" s="258"/>
      <c r="C552" s="259"/>
      <c r="D552" s="232" t="s">
        <v>148</v>
      </c>
      <c r="E552" s="260" t="s">
        <v>1</v>
      </c>
      <c r="F552" s="261" t="s">
        <v>156</v>
      </c>
      <c r="G552" s="259"/>
      <c r="H552" s="262">
        <v>22.5</v>
      </c>
      <c r="I552" s="263"/>
      <c r="J552" s="259"/>
      <c r="K552" s="259"/>
      <c r="L552" s="264"/>
      <c r="M552" s="265"/>
      <c r="N552" s="266"/>
      <c r="O552" s="266"/>
      <c r="P552" s="266"/>
      <c r="Q552" s="266"/>
      <c r="R552" s="266"/>
      <c r="S552" s="266"/>
      <c r="T552" s="267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8" t="s">
        <v>148</v>
      </c>
      <c r="AU552" s="268" t="s">
        <v>88</v>
      </c>
      <c r="AV552" s="15" t="s">
        <v>144</v>
      </c>
      <c r="AW552" s="15" t="s">
        <v>34</v>
      </c>
      <c r="AX552" s="15" t="s">
        <v>86</v>
      </c>
      <c r="AY552" s="268" t="s">
        <v>137</v>
      </c>
    </row>
    <row r="553" s="13" customFormat="1">
      <c r="A553" s="13"/>
      <c r="B553" s="237"/>
      <c r="C553" s="238"/>
      <c r="D553" s="232" t="s">
        <v>148</v>
      </c>
      <c r="E553" s="238"/>
      <c r="F553" s="240" t="s">
        <v>694</v>
      </c>
      <c r="G553" s="238"/>
      <c r="H553" s="241">
        <v>23.175000000000001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148</v>
      </c>
      <c r="AU553" s="247" t="s">
        <v>88</v>
      </c>
      <c r="AV553" s="13" t="s">
        <v>88</v>
      </c>
      <c r="AW553" s="13" t="s">
        <v>4</v>
      </c>
      <c r="AX553" s="13" t="s">
        <v>86</v>
      </c>
      <c r="AY553" s="247" t="s">
        <v>137</v>
      </c>
    </row>
    <row r="554" s="2" customFormat="1" ht="33" customHeight="1">
      <c r="A554" s="39"/>
      <c r="B554" s="40"/>
      <c r="C554" s="219" t="s">
        <v>695</v>
      </c>
      <c r="D554" s="219" t="s">
        <v>139</v>
      </c>
      <c r="E554" s="220" t="s">
        <v>696</v>
      </c>
      <c r="F554" s="221" t="s">
        <v>697</v>
      </c>
      <c r="G554" s="222" t="s">
        <v>312</v>
      </c>
      <c r="H554" s="223">
        <v>128.08000000000001</v>
      </c>
      <c r="I554" s="224"/>
      <c r="J554" s="225">
        <f>ROUND(I554*H554,2)</f>
        <v>0</v>
      </c>
      <c r="K554" s="221" t="s">
        <v>143</v>
      </c>
      <c r="L554" s="45"/>
      <c r="M554" s="226" t="s">
        <v>1</v>
      </c>
      <c r="N554" s="227" t="s">
        <v>43</v>
      </c>
      <c r="O554" s="92"/>
      <c r="P554" s="228">
        <f>O554*H554</f>
        <v>0</v>
      </c>
      <c r="Q554" s="228">
        <v>0.15540000000000001</v>
      </c>
      <c r="R554" s="228">
        <f>Q554*H554</f>
        <v>19.903632000000002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144</v>
      </c>
      <c r="AT554" s="230" t="s">
        <v>139</v>
      </c>
      <c r="AU554" s="230" t="s">
        <v>88</v>
      </c>
      <c r="AY554" s="18" t="s">
        <v>137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86</v>
      </c>
      <c r="BK554" s="231">
        <f>ROUND(I554*H554,2)</f>
        <v>0</v>
      </c>
      <c r="BL554" s="18" t="s">
        <v>144</v>
      </c>
      <c r="BM554" s="230" t="s">
        <v>698</v>
      </c>
    </row>
    <row r="555" s="2" customFormat="1">
      <c r="A555" s="39"/>
      <c r="B555" s="40"/>
      <c r="C555" s="41"/>
      <c r="D555" s="232" t="s">
        <v>146</v>
      </c>
      <c r="E555" s="41"/>
      <c r="F555" s="233" t="s">
        <v>699</v>
      </c>
      <c r="G555" s="41"/>
      <c r="H555" s="41"/>
      <c r="I555" s="234"/>
      <c r="J555" s="41"/>
      <c r="K555" s="41"/>
      <c r="L555" s="45"/>
      <c r="M555" s="235"/>
      <c r="N555" s="236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146</v>
      </c>
      <c r="AU555" s="18" t="s">
        <v>88</v>
      </c>
    </row>
    <row r="556" s="13" customFormat="1">
      <c r="A556" s="13"/>
      <c r="B556" s="237"/>
      <c r="C556" s="238"/>
      <c r="D556" s="232" t="s">
        <v>148</v>
      </c>
      <c r="E556" s="239" t="s">
        <v>1</v>
      </c>
      <c r="F556" s="240" t="s">
        <v>700</v>
      </c>
      <c r="G556" s="238"/>
      <c r="H556" s="241">
        <v>128.08000000000001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148</v>
      </c>
      <c r="AU556" s="247" t="s">
        <v>88</v>
      </c>
      <c r="AV556" s="13" t="s">
        <v>88</v>
      </c>
      <c r="AW556" s="13" t="s">
        <v>34</v>
      </c>
      <c r="AX556" s="13" t="s">
        <v>78</v>
      </c>
      <c r="AY556" s="247" t="s">
        <v>137</v>
      </c>
    </row>
    <row r="557" s="15" customFormat="1">
      <c r="A557" s="15"/>
      <c r="B557" s="258"/>
      <c r="C557" s="259"/>
      <c r="D557" s="232" t="s">
        <v>148</v>
      </c>
      <c r="E557" s="260" t="s">
        <v>1</v>
      </c>
      <c r="F557" s="261" t="s">
        <v>156</v>
      </c>
      <c r="G557" s="259"/>
      <c r="H557" s="262">
        <v>128.08000000000001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8" t="s">
        <v>148</v>
      </c>
      <c r="AU557" s="268" t="s">
        <v>88</v>
      </c>
      <c r="AV557" s="15" t="s">
        <v>144</v>
      </c>
      <c r="AW557" s="15" t="s">
        <v>34</v>
      </c>
      <c r="AX557" s="15" t="s">
        <v>86</v>
      </c>
      <c r="AY557" s="268" t="s">
        <v>137</v>
      </c>
    </row>
    <row r="558" s="2" customFormat="1" ht="16.5" customHeight="1">
      <c r="A558" s="39"/>
      <c r="B558" s="40"/>
      <c r="C558" s="281" t="s">
        <v>701</v>
      </c>
      <c r="D558" s="281" t="s">
        <v>221</v>
      </c>
      <c r="E558" s="282" t="s">
        <v>702</v>
      </c>
      <c r="F558" s="283" t="s">
        <v>703</v>
      </c>
      <c r="G558" s="284" t="s">
        <v>312</v>
      </c>
      <c r="H558" s="285">
        <v>121.462</v>
      </c>
      <c r="I558" s="286"/>
      <c r="J558" s="287">
        <f>ROUND(I558*H558,2)</f>
        <v>0</v>
      </c>
      <c r="K558" s="283" t="s">
        <v>143</v>
      </c>
      <c r="L558" s="288"/>
      <c r="M558" s="289" t="s">
        <v>1</v>
      </c>
      <c r="N558" s="290" t="s">
        <v>43</v>
      </c>
      <c r="O558" s="92"/>
      <c r="P558" s="228">
        <f>O558*H558</f>
        <v>0</v>
      </c>
      <c r="Q558" s="228">
        <v>0.080000000000000002</v>
      </c>
      <c r="R558" s="228">
        <f>Q558*H558</f>
        <v>9.7169600000000003</v>
      </c>
      <c r="S558" s="228">
        <v>0</v>
      </c>
      <c r="T558" s="22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0" t="s">
        <v>189</v>
      </c>
      <c r="AT558" s="230" t="s">
        <v>221</v>
      </c>
      <c r="AU558" s="230" t="s">
        <v>88</v>
      </c>
      <c r="AY558" s="18" t="s">
        <v>137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8" t="s">
        <v>86</v>
      </c>
      <c r="BK558" s="231">
        <f>ROUND(I558*H558,2)</f>
        <v>0</v>
      </c>
      <c r="BL558" s="18" t="s">
        <v>144</v>
      </c>
      <c r="BM558" s="230" t="s">
        <v>704</v>
      </c>
    </row>
    <row r="559" s="2" customFormat="1">
      <c r="A559" s="39"/>
      <c r="B559" s="40"/>
      <c r="C559" s="41"/>
      <c r="D559" s="232" t="s">
        <v>146</v>
      </c>
      <c r="E559" s="41"/>
      <c r="F559" s="233" t="s">
        <v>703</v>
      </c>
      <c r="G559" s="41"/>
      <c r="H559" s="41"/>
      <c r="I559" s="234"/>
      <c r="J559" s="41"/>
      <c r="K559" s="41"/>
      <c r="L559" s="45"/>
      <c r="M559" s="235"/>
      <c r="N559" s="236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146</v>
      </c>
      <c r="AU559" s="18" t="s">
        <v>88</v>
      </c>
    </row>
    <row r="560" s="13" customFormat="1">
      <c r="A560" s="13"/>
      <c r="B560" s="237"/>
      <c r="C560" s="238"/>
      <c r="D560" s="232" t="s">
        <v>148</v>
      </c>
      <c r="E560" s="239" t="s">
        <v>1</v>
      </c>
      <c r="F560" s="240" t="s">
        <v>705</v>
      </c>
      <c r="G560" s="238"/>
      <c r="H560" s="241">
        <v>119.08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7" t="s">
        <v>148</v>
      </c>
      <c r="AU560" s="247" t="s">
        <v>88</v>
      </c>
      <c r="AV560" s="13" t="s">
        <v>88</v>
      </c>
      <c r="AW560" s="13" t="s">
        <v>34</v>
      </c>
      <c r="AX560" s="13" t="s">
        <v>78</v>
      </c>
      <c r="AY560" s="247" t="s">
        <v>137</v>
      </c>
    </row>
    <row r="561" s="15" customFormat="1">
      <c r="A561" s="15"/>
      <c r="B561" s="258"/>
      <c r="C561" s="259"/>
      <c r="D561" s="232" t="s">
        <v>148</v>
      </c>
      <c r="E561" s="260" t="s">
        <v>1</v>
      </c>
      <c r="F561" s="261" t="s">
        <v>156</v>
      </c>
      <c r="G561" s="259"/>
      <c r="H561" s="262">
        <v>119.08</v>
      </c>
      <c r="I561" s="263"/>
      <c r="J561" s="259"/>
      <c r="K561" s="259"/>
      <c r="L561" s="264"/>
      <c r="M561" s="265"/>
      <c r="N561" s="266"/>
      <c r="O561" s="266"/>
      <c r="P561" s="266"/>
      <c r="Q561" s="266"/>
      <c r="R561" s="266"/>
      <c r="S561" s="266"/>
      <c r="T561" s="267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8" t="s">
        <v>148</v>
      </c>
      <c r="AU561" s="268" t="s">
        <v>88</v>
      </c>
      <c r="AV561" s="15" t="s">
        <v>144</v>
      </c>
      <c r="AW561" s="15" t="s">
        <v>34</v>
      </c>
      <c r="AX561" s="15" t="s">
        <v>86</v>
      </c>
      <c r="AY561" s="268" t="s">
        <v>137</v>
      </c>
    </row>
    <row r="562" s="13" customFormat="1">
      <c r="A562" s="13"/>
      <c r="B562" s="237"/>
      <c r="C562" s="238"/>
      <c r="D562" s="232" t="s">
        <v>148</v>
      </c>
      <c r="E562" s="238"/>
      <c r="F562" s="240" t="s">
        <v>706</v>
      </c>
      <c r="G562" s="238"/>
      <c r="H562" s="241">
        <v>121.462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148</v>
      </c>
      <c r="AU562" s="247" t="s">
        <v>88</v>
      </c>
      <c r="AV562" s="13" t="s">
        <v>88</v>
      </c>
      <c r="AW562" s="13" t="s">
        <v>4</v>
      </c>
      <c r="AX562" s="13" t="s">
        <v>86</v>
      </c>
      <c r="AY562" s="247" t="s">
        <v>137</v>
      </c>
    </row>
    <row r="563" s="2" customFormat="1" ht="24.15" customHeight="1">
      <c r="A563" s="39"/>
      <c r="B563" s="40"/>
      <c r="C563" s="281" t="s">
        <v>707</v>
      </c>
      <c r="D563" s="281" t="s">
        <v>221</v>
      </c>
      <c r="E563" s="282" t="s">
        <v>708</v>
      </c>
      <c r="F563" s="283" t="s">
        <v>709</v>
      </c>
      <c r="G563" s="284" t="s">
        <v>312</v>
      </c>
      <c r="H563" s="285">
        <v>7.1399999999999997</v>
      </c>
      <c r="I563" s="286"/>
      <c r="J563" s="287">
        <f>ROUND(I563*H563,2)</f>
        <v>0</v>
      </c>
      <c r="K563" s="283" t="s">
        <v>143</v>
      </c>
      <c r="L563" s="288"/>
      <c r="M563" s="289" t="s">
        <v>1</v>
      </c>
      <c r="N563" s="290" t="s">
        <v>43</v>
      </c>
      <c r="O563" s="92"/>
      <c r="P563" s="228">
        <f>O563*H563</f>
        <v>0</v>
      </c>
      <c r="Q563" s="228">
        <v>0.048300000000000003</v>
      </c>
      <c r="R563" s="228">
        <f>Q563*H563</f>
        <v>0.344862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189</v>
      </c>
      <c r="AT563" s="230" t="s">
        <v>221</v>
      </c>
      <c r="AU563" s="230" t="s">
        <v>88</v>
      </c>
      <c r="AY563" s="18" t="s">
        <v>137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86</v>
      </c>
      <c r="BK563" s="231">
        <f>ROUND(I563*H563,2)</f>
        <v>0</v>
      </c>
      <c r="BL563" s="18" t="s">
        <v>144</v>
      </c>
      <c r="BM563" s="230" t="s">
        <v>710</v>
      </c>
    </row>
    <row r="564" s="2" customFormat="1">
      <c r="A564" s="39"/>
      <c r="B564" s="40"/>
      <c r="C564" s="41"/>
      <c r="D564" s="232" t="s">
        <v>146</v>
      </c>
      <c r="E564" s="41"/>
      <c r="F564" s="233" t="s">
        <v>709</v>
      </c>
      <c r="G564" s="41"/>
      <c r="H564" s="41"/>
      <c r="I564" s="234"/>
      <c r="J564" s="41"/>
      <c r="K564" s="41"/>
      <c r="L564" s="45"/>
      <c r="M564" s="235"/>
      <c r="N564" s="236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146</v>
      </c>
      <c r="AU564" s="18" t="s">
        <v>88</v>
      </c>
    </row>
    <row r="565" s="13" customFormat="1">
      <c r="A565" s="13"/>
      <c r="B565" s="237"/>
      <c r="C565" s="238"/>
      <c r="D565" s="232" t="s">
        <v>148</v>
      </c>
      <c r="E565" s="239" t="s">
        <v>1</v>
      </c>
      <c r="F565" s="240" t="s">
        <v>182</v>
      </c>
      <c r="G565" s="238"/>
      <c r="H565" s="241">
        <v>7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7" t="s">
        <v>148</v>
      </c>
      <c r="AU565" s="247" t="s">
        <v>88</v>
      </c>
      <c r="AV565" s="13" t="s">
        <v>88</v>
      </c>
      <c r="AW565" s="13" t="s">
        <v>34</v>
      </c>
      <c r="AX565" s="13" t="s">
        <v>78</v>
      </c>
      <c r="AY565" s="247" t="s">
        <v>137</v>
      </c>
    </row>
    <row r="566" s="15" customFormat="1">
      <c r="A566" s="15"/>
      <c r="B566" s="258"/>
      <c r="C566" s="259"/>
      <c r="D566" s="232" t="s">
        <v>148</v>
      </c>
      <c r="E566" s="260" t="s">
        <v>1</v>
      </c>
      <c r="F566" s="261" t="s">
        <v>156</v>
      </c>
      <c r="G566" s="259"/>
      <c r="H566" s="262">
        <v>7</v>
      </c>
      <c r="I566" s="263"/>
      <c r="J566" s="259"/>
      <c r="K566" s="259"/>
      <c r="L566" s="264"/>
      <c r="M566" s="265"/>
      <c r="N566" s="266"/>
      <c r="O566" s="266"/>
      <c r="P566" s="266"/>
      <c r="Q566" s="266"/>
      <c r="R566" s="266"/>
      <c r="S566" s="266"/>
      <c r="T566" s="26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8" t="s">
        <v>148</v>
      </c>
      <c r="AU566" s="268" t="s">
        <v>88</v>
      </c>
      <c r="AV566" s="15" t="s">
        <v>144</v>
      </c>
      <c r="AW566" s="15" t="s">
        <v>34</v>
      </c>
      <c r="AX566" s="15" t="s">
        <v>86</v>
      </c>
      <c r="AY566" s="268" t="s">
        <v>137</v>
      </c>
    </row>
    <row r="567" s="13" customFormat="1">
      <c r="A567" s="13"/>
      <c r="B567" s="237"/>
      <c r="C567" s="238"/>
      <c r="D567" s="232" t="s">
        <v>148</v>
      </c>
      <c r="E567" s="238"/>
      <c r="F567" s="240" t="s">
        <v>711</v>
      </c>
      <c r="G567" s="238"/>
      <c r="H567" s="241">
        <v>7.1399999999999997</v>
      </c>
      <c r="I567" s="242"/>
      <c r="J567" s="238"/>
      <c r="K567" s="238"/>
      <c r="L567" s="243"/>
      <c r="M567" s="244"/>
      <c r="N567" s="245"/>
      <c r="O567" s="245"/>
      <c r="P567" s="245"/>
      <c r="Q567" s="245"/>
      <c r="R567" s="245"/>
      <c r="S567" s="245"/>
      <c r="T567" s="24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7" t="s">
        <v>148</v>
      </c>
      <c r="AU567" s="247" t="s">
        <v>88</v>
      </c>
      <c r="AV567" s="13" t="s">
        <v>88</v>
      </c>
      <c r="AW567" s="13" t="s">
        <v>4</v>
      </c>
      <c r="AX567" s="13" t="s">
        <v>86</v>
      </c>
      <c r="AY567" s="247" t="s">
        <v>137</v>
      </c>
    </row>
    <row r="568" s="2" customFormat="1" ht="24.15" customHeight="1">
      <c r="A568" s="39"/>
      <c r="B568" s="40"/>
      <c r="C568" s="281" t="s">
        <v>712</v>
      </c>
      <c r="D568" s="281" t="s">
        <v>221</v>
      </c>
      <c r="E568" s="282" t="s">
        <v>713</v>
      </c>
      <c r="F568" s="283" t="s">
        <v>714</v>
      </c>
      <c r="G568" s="284" t="s">
        <v>312</v>
      </c>
      <c r="H568" s="285">
        <v>2.04</v>
      </c>
      <c r="I568" s="286"/>
      <c r="J568" s="287">
        <f>ROUND(I568*H568,2)</f>
        <v>0</v>
      </c>
      <c r="K568" s="283" t="s">
        <v>143</v>
      </c>
      <c r="L568" s="288"/>
      <c r="M568" s="289" t="s">
        <v>1</v>
      </c>
      <c r="N568" s="290" t="s">
        <v>43</v>
      </c>
      <c r="O568" s="92"/>
      <c r="P568" s="228">
        <f>O568*H568</f>
        <v>0</v>
      </c>
      <c r="Q568" s="228">
        <v>0.065670000000000006</v>
      </c>
      <c r="R568" s="228">
        <f>Q568*H568</f>
        <v>0.13396680000000003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189</v>
      </c>
      <c r="AT568" s="230" t="s">
        <v>221</v>
      </c>
      <c r="AU568" s="230" t="s">
        <v>88</v>
      </c>
      <c r="AY568" s="18" t="s">
        <v>137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86</v>
      </c>
      <c r="BK568" s="231">
        <f>ROUND(I568*H568,2)</f>
        <v>0</v>
      </c>
      <c r="BL568" s="18" t="s">
        <v>144</v>
      </c>
      <c r="BM568" s="230" t="s">
        <v>715</v>
      </c>
    </row>
    <row r="569" s="2" customFormat="1">
      <c r="A569" s="39"/>
      <c r="B569" s="40"/>
      <c r="C569" s="41"/>
      <c r="D569" s="232" t="s">
        <v>146</v>
      </c>
      <c r="E569" s="41"/>
      <c r="F569" s="233" t="s">
        <v>714</v>
      </c>
      <c r="G569" s="41"/>
      <c r="H569" s="41"/>
      <c r="I569" s="234"/>
      <c r="J569" s="41"/>
      <c r="K569" s="41"/>
      <c r="L569" s="45"/>
      <c r="M569" s="235"/>
      <c r="N569" s="236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146</v>
      </c>
      <c r="AU569" s="18" t="s">
        <v>88</v>
      </c>
    </row>
    <row r="570" s="13" customFormat="1">
      <c r="A570" s="13"/>
      <c r="B570" s="237"/>
      <c r="C570" s="238"/>
      <c r="D570" s="232" t="s">
        <v>148</v>
      </c>
      <c r="E570" s="239" t="s">
        <v>1</v>
      </c>
      <c r="F570" s="240" t="s">
        <v>716</v>
      </c>
      <c r="G570" s="238"/>
      <c r="H570" s="241">
        <v>1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148</v>
      </c>
      <c r="AU570" s="247" t="s">
        <v>88</v>
      </c>
      <c r="AV570" s="13" t="s">
        <v>88</v>
      </c>
      <c r="AW570" s="13" t="s">
        <v>34</v>
      </c>
      <c r="AX570" s="13" t="s">
        <v>78</v>
      </c>
      <c r="AY570" s="247" t="s">
        <v>137</v>
      </c>
    </row>
    <row r="571" s="13" customFormat="1">
      <c r="A571" s="13"/>
      <c r="B571" s="237"/>
      <c r="C571" s="238"/>
      <c r="D571" s="232" t="s">
        <v>148</v>
      </c>
      <c r="E571" s="239" t="s">
        <v>1</v>
      </c>
      <c r="F571" s="240" t="s">
        <v>717</v>
      </c>
      <c r="G571" s="238"/>
      <c r="H571" s="241">
        <v>1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7" t="s">
        <v>148</v>
      </c>
      <c r="AU571" s="247" t="s">
        <v>88</v>
      </c>
      <c r="AV571" s="13" t="s">
        <v>88</v>
      </c>
      <c r="AW571" s="13" t="s">
        <v>34</v>
      </c>
      <c r="AX571" s="13" t="s">
        <v>78</v>
      </c>
      <c r="AY571" s="247" t="s">
        <v>137</v>
      </c>
    </row>
    <row r="572" s="15" customFormat="1">
      <c r="A572" s="15"/>
      <c r="B572" s="258"/>
      <c r="C572" s="259"/>
      <c r="D572" s="232" t="s">
        <v>148</v>
      </c>
      <c r="E572" s="260" t="s">
        <v>1</v>
      </c>
      <c r="F572" s="261" t="s">
        <v>156</v>
      </c>
      <c r="G572" s="259"/>
      <c r="H572" s="262">
        <v>2</v>
      </c>
      <c r="I572" s="263"/>
      <c r="J572" s="259"/>
      <c r="K572" s="259"/>
      <c r="L572" s="264"/>
      <c r="M572" s="265"/>
      <c r="N572" s="266"/>
      <c r="O572" s="266"/>
      <c r="P572" s="266"/>
      <c r="Q572" s="266"/>
      <c r="R572" s="266"/>
      <c r="S572" s="266"/>
      <c r="T572" s="26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8" t="s">
        <v>148</v>
      </c>
      <c r="AU572" s="268" t="s">
        <v>88</v>
      </c>
      <c r="AV572" s="15" t="s">
        <v>144</v>
      </c>
      <c r="AW572" s="15" t="s">
        <v>34</v>
      </c>
      <c r="AX572" s="15" t="s">
        <v>86</v>
      </c>
      <c r="AY572" s="268" t="s">
        <v>137</v>
      </c>
    </row>
    <row r="573" s="13" customFormat="1">
      <c r="A573" s="13"/>
      <c r="B573" s="237"/>
      <c r="C573" s="238"/>
      <c r="D573" s="232" t="s">
        <v>148</v>
      </c>
      <c r="E573" s="238"/>
      <c r="F573" s="240" t="s">
        <v>718</v>
      </c>
      <c r="G573" s="238"/>
      <c r="H573" s="241">
        <v>2.04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148</v>
      </c>
      <c r="AU573" s="247" t="s">
        <v>88</v>
      </c>
      <c r="AV573" s="13" t="s">
        <v>88</v>
      </c>
      <c r="AW573" s="13" t="s">
        <v>4</v>
      </c>
      <c r="AX573" s="13" t="s">
        <v>86</v>
      </c>
      <c r="AY573" s="247" t="s">
        <v>137</v>
      </c>
    </row>
    <row r="574" s="2" customFormat="1" ht="33" customHeight="1">
      <c r="A574" s="39"/>
      <c r="B574" s="40"/>
      <c r="C574" s="219" t="s">
        <v>719</v>
      </c>
      <c r="D574" s="219" t="s">
        <v>139</v>
      </c>
      <c r="E574" s="220" t="s">
        <v>720</v>
      </c>
      <c r="F574" s="221" t="s">
        <v>721</v>
      </c>
      <c r="G574" s="222" t="s">
        <v>312</v>
      </c>
      <c r="H574" s="223">
        <v>243.08000000000001</v>
      </c>
      <c r="I574" s="224"/>
      <c r="J574" s="225">
        <f>ROUND(I574*H574,2)</f>
        <v>0</v>
      </c>
      <c r="K574" s="221" t="s">
        <v>143</v>
      </c>
      <c r="L574" s="45"/>
      <c r="M574" s="226" t="s">
        <v>1</v>
      </c>
      <c r="N574" s="227" t="s">
        <v>43</v>
      </c>
      <c r="O574" s="92"/>
      <c r="P574" s="228">
        <f>O574*H574</f>
        <v>0</v>
      </c>
      <c r="Q574" s="228">
        <v>0.31935999999999998</v>
      </c>
      <c r="R574" s="228">
        <f>Q574*H574</f>
        <v>77.630028800000005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144</v>
      </c>
      <c r="AT574" s="230" t="s">
        <v>139</v>
      </c>
      <c r="AU574" s="230" t="s">
        <v>88</v>
      </c>
      <c r="AY574" s="18" t="s">
        <v>137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86</v>
      </c>
      <c r="BK574" s="231">
        <f>ROUND(I574*H574,2)</f>
        <v>0</v>
      </c>
      <c r="BL574" s="18" t="s">
        <v>144</v>
      </c>
      <c r="BM574" s="230" t="s">
        <v>722</v>
      </c>
    </row>
    <row r="575" s="2" customFormat="1">
      <c r="A575" s="39"/>
      <c r="B575" s="40"/>
      <c r="C575" s="41"/>
      <c r="D575" s="232" t="s">
        <v>146</v>
      </c>
      <c r="E575" s="41"/>
      <c r="F575" s="233" t="s">
        <v>723</v>
      </c>
      <c r="G575" s="41"/>
      <c r="H575" s="41"/>
      <c r="I575" s="234"/>
      <c r="J575" s="41"/>
      <c r="K575" s="41"/>
      <c r="L575" s="45"/>
      <c r="M575" s="235"/>
      <c r="N575" s="236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146</v>
      </c>
      <c r="AU575" s="18" t="s">
        <v>88</v>
      </c>
    </row>
    <row r="576" s="13" customFormat="1">
      <c r="A576" s="13"/>
      <c r="B576" s="237"/>
      <c r="C576" s="238"/>
      <c r="D576" s="232" t="s">
        <v>148</v>
      </c>
      <c r="E576" s="239" t="s">
        <v>1</v>
      </c>
      <c r="F576" s="240" t="s">
        <v>724</v>
      </c>
      <c r="G576" s="238"/>
      <c r="H576" s="241">
        <v>243.08000000000001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7" t="s">
        <v>148</v>
      </c>
      <c r="AU576" s="247" t="s">
        <v>88</v>
      </c>
      <c r="AV576" s="13" t="s">
        <v>88</v>
      </c>
      <c r="AW576" s="13" t="s">
        <v>34</v>
      </c>
      <c r="AX576" s="13" t="s">
        <v>78</v>
      </c>
      <c r="AY576" s="247" t="s">
        <v>137</v>
      </c>
    </row>
    <row r="577" s="15" customFormat="1">
      <c r="A577" s="15"/>
      <c r="B577" s="258"/>
      <c r="C577" s="259"/>
      <c r="D577" s="232" t="s">
        <v>148</v>
      </c>
      <c r="E577" s="260" t="s">
        <v>1</v>
      </c>
      <c r="F577" s="261" t="s">
        <v>156</v>
      </c>
      <c r="G577" s="259"/>
      <c r="H577" s="262">
        <v>243.08000000000001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8" t="s">
        <v>148</v>
      </c>
      <c r="AU577" s="268" t="s">
        <v>88</v>
      </c>
      <c r="AV577" s="15" t="s">
        <v>144</v>
      </c>
      <c r="AW577" s="15" t="s">
        <v>34</v>
      </c>
      <c r="AX577" s="15" t="s">
        <v>86</v>
      </c>
      <c r="AY577" s="268" t="s">
        <v>137</v>
      </c>
    </row>
    <row r="578" s="2" customFormat="1" ht="24.15" customHeight="1">
      <c r="A578" s="39"/>
      <c r="B578" s="40"/>
      <c r="C578" s="281" t="s">
        <v>725</v>
      </c>
      <c r="D578" s="281" t="s">
        <v>221</v>
      </c>
      <c r="E578" s="282" t="s">
        <v>726</v>
      </c>
      <c r="F578" s="283" t="s">
        <v>727</v>
      </c>
      <c r="G578" s="284" t="s">
        <v>312</v>
      </c>
      <c r="H578" s="285">
        <v>9.1389999999999993</v>
      </c>
      <c r="I578" s="286"/>
      <c r="J578" s="287">
        <f>ROUND(I578*H578,2)</f>
        <v>0</v>
      </c>
      <c r="K578" s="283" t="s">
        <v>143</v>
      </c>
      <c r="L578" s="288"/>
      <c r="M578" s="289" t="s">
        <v>1</v>
      </c>
      <c r="N578" s="290" t="s">
        <v>43</v>
      </c>
      <c r="O578" s="92"/>
      <c r="P578" s="228">
        <f>O578*H578</f>
        <v>0</v>
      </c>
      <c r="Q578" s="228">
        <v>0.076340000000000005</v>
      </c>
      <c r="R578" s="228">
        <f>Q578*H578</f>
        <v>0.69767126000000002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189</v>
      </c>
      <c r="AT578" s="230" t="s">
        <v>221</v>
      </c>
      <c r="AU578" s="230" t="s">
        <v>88</v>
      </c>
      <c r="AY578" s="18" t="s">
        <v>137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86</v>
      </c>
      <c r="BK578" s="231">
        <f>ROUND(I578*H578,2)</f>
        <v>0</v>
      </c>
      <c r="BL578" s="18" t="s">
        <v>144</v>
      </c>
      <c r="BM578" s="230" t="s">
        <v>728</v>
      </c>
    </row>
    <row r="579" s="2" customFormat="1">
      <c r="A579" s="39"/>
      <c r="B579" s="40"/>
      <c r="C579" s="41"/>
      <c r="D579" s="232" t="s">
        <v>146</v>
      </c>
      <c r="E579" s="41"/>
      <c r="F579" s="233" t="s">
        <v>727</v>
      </c>
      <c r="G579" s="41"/>
      <c r="H579" s="41"/>
      <c r="I579" s="234"/>
      <c r="J579" s="41"/>
      <c r="K579" s="41"/>
      <c r="L579" s="45"/>
      <c r="M579" s="235"/>
      <c r="N579" s="236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146</v>
      </c>
      <c r="AU579" s="18" t="s">
        <v>88</v>
      </c>
    </row>
    <row r="580" s="13" customFormat="1">
      <c r="A580" s="13"/>
      <c r="B580" s="237"/>
      <c r="C580" s="238"/>
      <c r="D580" s="232" t="s">
        <v>148</v>
      </c>
      <c r="E580" s="239" t="s">
        <v>1</v>
      </c>
      <c r="F580" s="240" t="s">
        <v>729</v>
      </c>
      <c r="G580" s="238"/>
      <c r="H580" s="241">
        <v>8.9600000000000009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7" t="s">
        <v>148</v>
      </c>
      <c r="AU580" s="247" t="s">
        <v>88</v>
      </c>
      <c r="AV580" s="13" t="s">
        <v>88</v>
      </c>
      <c r="AW580" s="13" t="s">
        <v>34</v>
      </c>
      <c r="AX580" s="13" t="s">
        <v>78</v>
      </c>
      <c r="AY580" s="247" t="s">
        <v>137</v>
      </c>
    </row>
    <row r="581" s="15" customFormat="1">
      <c r="A581" s="15"/>
      <c r="B581" s="258"/>
      <c r="C581" s="259"/>
      <c r="D581" s="232" t="s">
        <v>148</v>
      </c>
      <c r="E581" s="260" t="s">
        <v>1</v>
      </c>
      <c r="F581" s="261" t="s">
        <v>156</v>
      </c>
      <c r="G581" s="259"/>
      <c r="H581" s="262">
        <v>8.9600000000000009</v>
      </c>
      <c r="I581" s="263"/>
      <c r="J581" s="259"/>
      <c r="K581" s="259"/>
      <c r="L581" s="264"/>
      <c r="M581" s="265"/>
      <c r="N581" s="266"/>
      <c r="O581" s="266"/>
      <c r="P581" s="266"/>
      <c r="Q581" s="266"/>
      <c r="R581" s="266"/>
      <c r="S581" s="266"/>
      <c r="T581" s="267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8" t="s">
        <v>148</v>
      </c>
      <c r="AU581" s="268" t="s">
        <v>88</v>
      </c>
      <c r="AV581" s="15" t="s">
        <v>144</v>
      </c>
      <c r="AW581" s="15" t="s">
        <v>34</v>
      </c>
      <c r="AX581" s="15" t="s">
        <v>86</v>
      </c>
      <c r="AY581" s="268" t="s">
        <v>137</v>
      </c>
    </row>
    <row r="582" s="13" customFormat="1">
      <c r="A582" s="13"/>
      <c r="B582" s="237"/>
      <c r="C582" s="238"/>
      <c r="D582" s="232" t="s">
        <v>148</v>
      </c>
      <c r="E582" s="238"/>
      <c r="F582" s="240" t="s">
        <v>730</v>
      </c>
      <c r="G582" s="238"/>
      <c r="H582" s="241">
        <v>9.1389999999999993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7" t="s">
        <v>148</v>
      </c>
      <c r="AU582" s="247" t="s">
        <v>88</v>
      </c>
      <c r="AV582" s="13" t="s">
        <v>88</v>
      </c>
      <c r="AW582" s="13" t="s">
        <v>4</v>
      </c>
      <c r="AX582" s="13" t="s">
        <v>86</v>
      </c>
      <c r="AY582" s="247" t="s">
        <v>137</v>
      </c>
    </row>
    <row r="583" s="2" customFormat="1" ht="24.15" customHeight="1">
      <c r="A583" s="39"/>
      <c r="B583" s="40"/>
      <c r="C583" s="281" t="s">
        <v>731</v>
      </c>
      <c r="D583" s="281" t="s">
        <v>221</v>
      </c>
      <c r="E583" s="282" t="s">
        <v>732</v>
      </c>
      <c r="F583" s="283" t="s">
        <v>733</v>
      </c>
      <c r="G583" s="284" t="s">
        <v>312</v>
      </c>
      <c r="H583" s="285">
        <v>238.80199999999999</v>
      </c>
      <c r="I583" s="286"/>
      <c r="J583" s="287">
        <f>ROUND(I583*H583,2)</f>
        <v>0</v>
      </c>
      <c r="K583" s="283" t="s">
        <v>143</v>
      </c>
      <c r="L583" s="288"/>
      <c r="M583" s="289" t="s">
        <v>1</v>
      </c>
      <c r="N583" s="290" t="s">
        <v>43</v>
      </c>
      <c r="O583" s="92"/>
      <c r="P583" s="228">
        <f>O583*H583</f>
        <v>0</v>
      </c>
      <c r="Q583" s="228">
        <v>0.11167000000000001</v>
      </c>
      <c r="R583" s="228">
        <f>Q583*H583</f>
        <v>26.66701934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189</v>
      </c>
      <c r="AT583" s="230" t="s">
        <v>221</v>
      </c>
      <c r="AU583" s="230" t="s">
        <v>88</v>
      </c>
      <c r="AY583" s="18" t="s">
        <v>137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86</v>
      </c>
      <c r="BK583" s="231">
        <f>ROUND(I583*H583,2)</f>
        <v>0</v>
      </c>
      <c r="BL583" s="18" t="s">
        <v>144</v>
      </c>
      <c r="BM583" s="230" t="s">
        <v>734</v>
      </c>
    </row>
    <row r="584" s="2" customFormat="1">
      <c r="A584" s="39"/>
      <c r="B584" s="40"/>
      <c r="C584" s="41"/>
      <c r="D584" s="232" t="s">
        <v>146</v>
      </c>
      <c r="E584" s="41"/>
      <c r="F584" s="233" t="s">
        <v>733</v>
      </c>
      <c r="G584" s="41"/>
      <c r="H584" s="41"/>
      <c r="I584" s="234"/>
      <c r="J584" s="41"/>
      <c r="K584" s="41"/>
      <c r="L584" s="45"/>
      <c r="M584" s="235"/>
      <c r="N584" s="23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146</v>
      </c>
      <c r="AU584" s="18" t="s">
        <v>88</v>
      </c>
    </row>
    <row r="585" s="13" customFormat="1">
      <c r="A585" s="13"/>
      <c r="B585" s="237"/>
      <c r="C585" s="238"/>
      <c r="D585" s="232" t="s">
        <v>148</v>
      </c>
      <c r="E585" s="239" t="s">
        <v>1</v>
      </c>
      <c r="F585" s="240" t="s">
        <v>735</v>
      </c>
      <c r="G585" s="238"/>
      <c r="H585" s="241">
        <v>234.12000000000001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148</v>
      </c>
      <c r="AU585" s="247" t="s">
        <v>88</v>
      </c>
      <c r="AV585" s="13" t="s">
        <v>88</v>
      </c>
      <c r="AW585" s="13" t="s">
        <v>34</v>
      </c>
      <c r="AX585" s="13" t="s">
        <v>78</v>
      </c>
      <c r="AY585" s="247" t="s">
        <v>137</v>
      </c>
    </row>
    <row r="586" s="15" customFormat="1">
      <c r="A586" s="15"/>
      <c r="B586" s="258"/>
      <c r="C586" s="259"/>
      <c r="D586" s="232" t="s">
        <v>148</v>
      </c>
      <c r="E586" s="260" t="s">
        <v>1</v>
      </c>
      <c r="F586" s="261" t="s">
        <v>156</v>
      </c>
      <c r="G586" s="259"/>
      <c r="H586" s="262">
        <v>234.12000000000001</v>
      </c>
      <c r="I586" s="263"/>
      <c r="J586" s="259"/>
      <c r="K586" s="259"/>
      <c r="L586" s="264"/>
      <c r="M586" s="265"/>
      <c r="N586" s="266"/>
      <c r="O586" s="266"/>
      <c r="P586" s="266"/>
      <c r="Q586" s="266"/>
      <c r="R586" s="266"/>
      <c r="S586" s="266"/>
      <c r="T586" s="26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8" t="s">
        <v>148</v>
      </c>
      <c r="AU586" s="268" t="s">
        <v>88</v>
      </c>
      <c r="AV586" s="15" t="s">
        <v>144</v>
      </c>
      <c r="AW586" s="15" t="s">
        <v>34</v>
      </c>
      <c r="AX586" s="15" t="s">
        <v>86</v>
      </c>
      <c r="AY586" s="268" t="s">
        <v>137</v>
      </c>
    </row>
    <row r="587" s="13" customFormat="1">
      <c r="A587" s="13"/>
      <c r="B587" s="237"/>
      <c r="C587" s="238"/>
      <c r="D587" s="232" t="s">
        <v>148</v>
      </c>
      <c r="E587" s="238"/>
      <c r="F587" s="240" t="s">
        <v>736</v>
      </c>
      <c r="G587" s="238"/>
      <c r="H587" s="241">
        <v>238.80199999999999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7" t="s">
        <v>148</v>
      </c>
      <c r="AU587" s="247" t="s">
        <v>88</v>
      </c>
      <c r="AV587" s="13" t="s">
        <v>88</v>
      </c>
      <c r="AW587" s="13" t="s">
        <v>4</v>
      </c>
      <c r="AX587" s="13" t="s">
        <v>86</v>
      </c>
      <c r="AY587" s="247" t="s">
        <v>137</v>
      </c>
    </row>
    <row r="588" s="2" customFormat="1" ht="33" customHeight="1">
      <c r="A588" s="39"/>
      <c r="B588" s="40"/>
      <c r="C588" s="219" t="s">
        <v>737</v>
      </c>
      <c r="D588" s="219" t="s">
        <v>139</v>
      </c>
      <c r="E588" s="220" t="s">
        <v>738</v>
      </c>
      <c r="F588" s="221" t="s">
        <v>739</v>
      </c>
      <c r="G588" s="222" t="s">
        <v>312</v>
      </c>
      <c r="H588" s="223">
        <v>4.5800000000000001</v>
      </c>
      <c r="I588" s="224"/>
      <c r="J588" s="225">
        <f>ROUND(I588*H588,2)</f>
        <v>0</v>
      </c>
      <c r="K588" s="221" t="s">
        <v>143</v>
      </c>
      <c r="L588" s="45"/>
      <c r="M588" s="226" t="s">
        <v>1</v>
      </c>
      <c r="N588" s="227" t="s">
        <v>43</v>
      </c>
      <c r="O588" s="92"/>
      <c r="P588" s="228">
        <f>O588*H588</f>
        <v>0</v>
      </c>
      <c r="Q588" s="228">
        <v>0.1295</v>
      </c>
      <c r="R588" s="228">
        <f>Q588*H588</f>
        <v>0.59311000000000003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144</v>
      </c>
      <c r="AT588" s="230" t="s">
        <v>139</v>
      </c>
      <c r="AU588" s="230" t="s">
        <v>88</v>
      </c>
      <c r="AY588" s="18" t="s">
        <v>137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86</v>
      </c>
      <c r="BK588" s="231">
        <f>ROUND(I588*H588,2)</f>
        <v>0</v>
      </c>
      <c r="BL588" s="18" t="s">
        <v>144</v>
      </c>
      <c r="BM588" s="230" t="s">
        <v>740</v>
      </c>
    </row>
    <row r="589" s="2" customFormat="1">
      <c r="A589" s="39"/>
      <c r="B589" s="40"/>
      <c r="C589" s="41"/>
      <c r="D589" s="232" t="s">
        <v>146</v>
      </c>
      <c r="E589" s="41"/>
      <c r="F589" s="233" t="s">
        <v>741</v>
      </c>
      <c r="G589" s="41"/>
      <c r="H589" s="41"/>
      <c r="I589" s="234"/>
      <c r="J589" s="41"/>
      <c r="K589" s="41"/>
      <c r="L589" s="45"/>
      <c r="M589" s="235"/>
      <c r="N589" s="236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146</v>
      </c>
      <c r="AU589" s="18" t="s">
        <v>88</v>
      </c>
    </row>
    <row r="590" s="13" customFormat="1">
      <c r="A590" s="13"/>
      <c r="B590" s="237"/>
      <c r="C590" s="238"/>
      <c r="D590" s="232" t="s">
        <v>148</v>
      </c>
      <c r="E590" s="239" t="s">
        <v>1</v>
      </c>
      <c r="F590" s="240" t="s">
        <v>742</v>
      </c>
      <c r="G590" s="238"/>
      <c r="H590" s="241">
        <v>4.5800000000000001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148</v>
      </c>
      <c r="AU590" s="247" t="s">
        <v>88</v>
      </c>
      <c r="AV590" s="13" t="s">
        <v>88</v>
      </c>
      <c r="AW590" s="13" t="s">
        <v>34</v>
      </c>
      <c r="AX590" s="13" t="s">
        <v>78</v>
      </c>
      <c r="AY590" s="247" t="s">
        <v>137</v>
      </c>
    </row>
    <row r="591" s="15" customFormat="1">
      <c r="A591" s="15"/>
      <c r="B591" s="258"/>
      <c r="C591" s="259"/>
      <c r="D591" s="232" t="s">
        <v>148</v>
      </c>
      <c r="E591" s="260" t="s">
        <v>1</v>
      </c>
      <c r="F591" s="261" t="s">
        <v>156</v>
      </c>
      <c r="G591" s="259"/>
      <c r="H591" s="262">
        <v>4.5800000000000001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8" t="s">
        <v>148</v>
      </c>
      <c r="AU591" s="268" t="s">
        <v>88</v>
      </c>
      <c r="AV591" s="15" t="s">
        <v>144</v>
      </c>
      <c r="AW591" s="15" t="s">
        <v>34</v>
      </c>
      <c r="AX591" s="15" t="s">
        <v>86</v>
      </c>
      <c r="AY591" s="268" t="s">
        <v>137</v>
      </c>
    </row>
    <row r="592" s="2" customFormat="1" ht="16.5" customHeight="1">
      <c r="A592" s="39"/>
      <c r="B592" s="40"/>
      <c r="C592" s="281" t="s">
        <v>743</v>
      </c>
      <c r="D592" s="281" t="s">
        <v>221</v>
      </c>
      <c r="E592" s="282" t="s">
        <v>744</v>
      </c>
      <c r="F592" s="283" t="s">
        <v>745</v>
      </c>
      <c r="G592" s="284" t="s">
        <v>312</v>
      </c>
      <c r="H592" s="285">
        <v>4.6719999999999997</v>
      </c>
      <c r="I592" s="286"/>
      <c r="J592" s="287">
        <f>ROUND(I592*H592,2)</f>
        <v>0</v>
      </c>
      <c r="K592" s="283" t="s">
        <v>143</v>
      </c>
      <c r="L592" s="288"/>
      <c r="M592" s="289" t="s">
        <v>1</v>
      </c>
      <c r="N592" s="290" t="s">
        <v>43</v>
      </c>
      <c r="O592" s="92"/>
      <c r="P592" s="228">
        <f>O592*H592</f>
        <v>0</v>
      </c>
      <c r="Q592" s="228">
        <v>0.044999999999999998</v>
      </c>
      <c r="R592" s="228">
        <f>Q592*H592</f>
        <v>0.21023999999999998</v>
      </c>
      <c r="S592" s="228">
        <v>0</v>
      </c>
      <c r="T592" s="22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0" t="s">
        <v>189</v>
      </c>
      <c r="AT592" s="230" t="s">
        <v>221</v>
      </c>
      <c r="AU592" s="230" t="s">
        <v>88</v>
      </c>
      <c r="AY592" s="18" t="s">
        <v>137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8" t="s">
        <v>86</v>
      </c>
      <c r="BK592" s="231">
        <f>ROUND(I592*H592,2)</f>
        <v>0</v>
      </c>
      <c r="BL592" s="18" t="s">
        <v>144</v>
      </c>
      <c r="BM592" s="230" t="s">
        <v>746</v>
      </c>
    </row>
    <row r="593" s="2" customFormat="1">
      <c r="A593" s="39"/>
      <c r="B593" s="40"/>
      <c r="C593" s="41"/>
      <c r="D593" s="232" t="s">
        <v>146</v>
      </c>
      <c r="E593" s="41"/>
      <c r="F593" s="233" t="s">
        <v>745</v>
      </c>
      <c r="G593" s="41"/>
      <c r="H593" s="41"/>
      <c r="I593" s="234"/>
      <c r="J593" s="41"/>
      <c r="K593" s="41"/>
      <c r="L593" s="45"/>
      <c r="M593" s="235"/>
      <c r="N593" s="236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146</v>
      </c>
      <c r="AU593" s="18" t="s">
        <v>88</v>
      </c>
    </row>
    <row r="594" s="13" customFormat="1">
      <c r="A594" s="13"/>
      <c r="B594" s="237"/>
      <c r="C594" s="238"/>
      <c r="D594" s="232" t="s">
        <v>148</v>
      </c>
      <c r="E594" s="239" t="s">
        <v>1</v>
      </c>
      <c r="F594" s="240" t="s">
        <v>742</v>
      </c>
      <c r="G594" s="238"/>
      <c r="H594" s="241">
        <v>4.5800000000000001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148</v>
      </c>
      <c r="AU594" s="247" t="s">
        <v>88</v>
      </c>
      <c r="AV594" s="13" t="s">
        <v>88</v>
      </c>
      <c r="AW594" s="13" t="s">
        <v>34</v>
      </c>
      <c r="AX594" s="13" t="s">
        <v>78</v>
      </c>
      <c r="AY594" s="247" t="s">
        <v>137</v>
      </c>
    </row>
    <row r="595" s="15" customFormat="1">
      <c r="A595" s="15"/>
      <c r="B595" s="258"/>
      <c r="C595" s="259"/>
      <c r="D595" s="232" t="s">
        <v>148</v>
      </c>
      <c r="E595" s="260" t="s">
        <v>1</v>
      </c>
      <c r="F595" s="261" t="s">
        <v>156</v>
      </c>
      <c r="G595" s="259"/>
      <c r="H595" s="262">
        <v>4.5800000000000001</v>
      </c>
      <c r="I595" s="263"/>
      <c r="J595" s="259"/>
      <c r="K595" s="259"/>
      <c r="L595" s="264"/>
      <c r="M595" s="265"/>
      <c r="N595" s="266"/>
      <c r="O595" s="266"/>
      <c r="P595" s="266"/>
      <c r="Q595" s="266"/>
      <c r="R595" s="266"/>
      <c r="S595" s="266"/>
      <c r="T595" s="267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8" t="s">
        <v>148</v>
      </c>
      <c r="AU595" s="268" t="s">
        <v>88</v>
      </c>
      <c r="AV595" s="15" t="s">
        <v>144</v>
      </c>
      <c r="AW595" s="15" t="s">
        <v>34</v>
      </c>
      <c r="AX595" s="15" t="s">
        <v>86</v>
      </c>
      <c r="AY595" s="268" t="s">
        <v>137</v>
      </c>
    </row>
    <row r="596" s="13" customFormat="1">
      <c r="A596" s="13"/>
      <c r="B596" s="237"/>
      <c r="C596" s="238"/>
      <c r="D596" s="232" t="s">
        <v>148</v>
      </c>
      <c r="E596" s="238"/>
      <c r="F596" s="240" t="s">
        <v>747</v>
      </c>
      <c r="G596" s="238"/>
      <c r="H596" s="241">
        <v>4.6719999999999997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7" t="s">
        <v>148</v>
      </c>
      <c r="AU596" s="247" t="s">
        <v>88</v>
      </c>
      <c r="AV596" s="13" t="s">
        <v>88</v>
      </c>
      <c r="AW596" s="13" t="s">
        <v>4</v>
      </c>
      <c r="AX596" s="13" t="s">
        <v>86</v>
      </c>
      <c r="AY596" s="247" t="s">
        <v>137</v>
      </c>
    </row>
    <row r="597" s="2" customFormat="1" ht="24.15" customHeight="1">
      <c r="A597" s="39"/>
      <c r="B597" s="40"/>
      <c r="C597" s="219" t="s">
        <v>748</v>
      </c>
      <c r="D597" s="219" t="s">
        <v>139</v>
      </c>
      <c r="E597" s="220" t="s">
        <v>749</v>
      </c>
      <c r="F597" s="221" t="s">
        <v>750</v>
      </c>
      <c r="G597" s="222" t="s">
        <v>312</v>
      </c>
      <c r="H597" s="223">
        <v>47.420000000000002</v>
      </c>
      <c r="I597" s="224"/>
      <c r="J597" s="225">
        <f>ROUND(I597*H597,2)</f>
        <v>0</v>
      </c>
      <c r="K597" s="221" t="s">
        <v>143</v>
      </c>
      <c r="L597" s="45"/>
      <c r="M597" s="226" t="s">
        <v>1</v>
      </c>
      <c r="N597" s="227" t="s">
        <v>43</v>
      </c>
      <c r="O597" s="92"/>
      <c r="P597" s="228">
        <f>O597*H597</f>
        <v>0</v>
      </c>
      <c r="Q597" s="228">
        <v>0.14066999999999999</v>
      </c>
      <c r="R597" s="228">
        <f>Q597*H597</f>
        <v>6.6705714</v>
      </c>
      <c r="S597" s="228">
        <v>0</v>
      </c>
      <c r="T597" s="22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0" t="s">
        <v>144</v>
      </c>
      <c r="AT597" s="230" t="s">
        <v>139</v>
      </c>
      <c r="AU597" s="230" t="s">
        <v>88</v>
      </c>
      <c r="AY597" s="18" t="s">
        <v>137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8" t="s">
        <v>86</v>
      </c>
      <c r="BK597" s="231">
        <f>ROUND(I597*H597,2)</f>
        <v>0</v>
      </c>
      <c r="BL597" s="18" t="s">
        <v>144</v>
      </c>
      <c r="BM597" s="230" t="s">
        <v>751</v>
      </c>
    </row>
    <row r="598" s="2" customFormat="1">
      <c r="A598" s="39"/>
      <c r="B598" s="40"/>
      <c r="C598" s="41"/>
      <c r="D598" s="232" t="s">
        <v>146</v>
      </c>
      <c r="E598" s="41"/>
      <c r="F598" s="233" t="s">
        <v>752</v>
      </c>
      <c r="G598" s="41"/>
      <c r="H598" s="41"/>
      <c r="I598" s="234"/>
      <c r="J598" s="41"/>
      <c r="K598" s="41"/>
      <c r="L598" s="45"/>
      <c r="M598" s="235"/>
      <c r="N598" s="236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146</v>
      </c>
      <c r="AU598" s="18" t="s">
        <v>88</v>
      </c>
    </row>
    <row r="599" s="13" customFormat="1">
      <c r="A599" s="13"/>
      <c r="B599" s="237"/>
      <c r="C599" s="238"/>
      <c r="D599" s="232" t="s">
        <v>148</v>
      </c>
      <c r="E599" s="239" t="s">
        <v>1</v>
      </c>
      <c r="F599" s="240" t="s">
        <v>753</v>
      </c>
      <c r="G599" s="238"/>
      <c r="H599" s="241">
        <v>3.4399999999999999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7" t="s">
        <v>148</v>
      </c>
      <c r="AU599" s="247" t="s">
        <v>88</v>
      </c>
      <c r="AV599" s="13" t="s">
        <v>88</v>
      </c>
      <c r="AW599" s="13" t="s">
        <v>34</v>
      </c>
      <c r="AX599" s="13" t="s">
        <v>78</v>
      </c>
      <c r="AY599" s="247" t="s">
        <v>137</v>
      </c>
    </row>
    <row r="600" s="13" customFormat="1">
      <c r="A600" s="13"/>
      <c r="B600" s="237"/>
      <c r="C600" s="238"/>
      <c r="D600" s="232" t="s">
        <v>148</v>
      </c>
      <c r="E600" s="239" t="s">
        <v>1</v>
      </c>
      <c r="F600" s="240" t="s">
        <v>754</v>
      </c>
      <c r="G600" s="238"/>
      <c r="H600" s="241">
        <v>43.979999999999997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7" t="s">
        <v>148</v>
      </c>
      <c r="AU600" s="247" t="s">
        <v>88</v>
      </c>
      <c r="AV600" s="13" t="s">
        <v>88</v>
      </c>
      <c r="AW600" s="13" t="s">
        <v>34</v>
      </c>
      <c r="AX600" s="13" t="s">
        <v>78</v>
      </c>
      <c r="AY600" s="247" t="s">
        <v>137</v>
      </c>
    </row>
    <row r="601" s="15" customFormat="1">
      <c r="A601" s="15"/>
      <c r="B601" s="258"/>
      <c r="C601" s="259"/>
      <c r="D601" s="232" t="s">
        <v>148</v>
      </c>
      <c r="E601" s="260" t="s">
        <v>1</v>
      </c>
      <c r="F601" s="261" t="s">
        <v>156</v>
      </c>
      <c r="G601" s="259"/>
      <c r="H601" s="262">
        <v>47.419999999999995</v>
      </c>
      <c r="I601" s="263"/>
      <c r="J601" s="259"/>
      <c r="K601" s="259"/>
      <c r="L601" s="264"/>
      <c r="M601" s="265"/>
      <c r="N601" s="266"/>
      <c r="O601" s="266"/>
      <c r="P601" s="266"/>
      <c r="Q601" s="266"/>
      <c r="R601" s="266"/>
      <c r="S601" s="266"/>
      <c r="T601" s="267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8" t="s">
        <v>148</v>
      </c>
      <c r="AU601" s="268" t="s">
        <v>88</v>
      </c>
      <c r="AV601" s="15" t="s">
        <v>144</v>
      </c>
      <c r="AW601" s="15" t="s">
        <v>34</v>
      </c>
      <c r="AX601" s="15" t="s">
        <v>86</v>
      </c>
      <c r="AY601" s="268" t="s">
        <v>137</v>
      </c>
    </row>
    <row r="602" s="2" customFormat="1" ht="24.15" customHeight="1">
      <c r="A602" s="39"/>
      <c r="B602" s="40"/>
      <c r="C602" s="281" t="s">
        <v>755</v>
      </c>
      <c r="D602" s="281" t="s">
        <v>221</v>
      </c>
      <c r="E602" s="282" t="s">
        <v>756</v>
      </c>
      <c r="F602" s="283" t="s">
        <v>757</v>
      </c>
      <c r="G602" s="284" t="s">
        <v>312</v>
      </c>
      <c r="H602" s="285">
        <v>44.859999999999999</v>
      </c>
      <c r="I602" s="286"/>
      <c r="J602" s="287">
        <f>ROUND(I602*H602,2)</f>
        <v>0</v>
      </c>
      <c r="K602" s="283" t="s">
        <v>143</v>
      </c>
      <c r="L602" s="288"/>
      <c r="M602" s="289" t="s">
        <v>1</v>
      </c>
      <c r="N602" s="290" t="s">
        <v>43</v>
      </c>
      <c r="O602" s="92"/>
      <c r="P602" s="228">
        <f>O602*H602</f>
        <v>0</v>
      </c>
      <c r="Q602" s="228">
        <v>0.125</v>
      </c>
      <c r="R602" s="228">
        <f>Q602*H602</f>
        <v>5.6074999999999999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189</v>
      </c>
      <c r="AT602" s="230" t="s">
        <v>221</v>
      </c>
      <c r="AU602" s="230" t="s">
        <v>88</v>
      </c>
      <c r="AY602" s="18" t="s">
        <v>137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86</v>
      </c>
      <c r="BK602" s="231">
        <f>ROUND(I602*H602,2)</f>
        <v>0</v>
      </c>
      <c r="BL602" s="18" t="s">
        <v>144</v>
      </c>
      <c r="BM602" s="230" t="s">
        <v>758</v>
      </c>
    </row>
    <row r="603" s="2" customFormat="1">
      <c r="A603" s="39"/>
      <c r="B603" s="40"/>
      <c r="C603" s="41"/>
      <c r="D603" s="232" t="s">
        <v>146</v>
      </c>
      <c r="E603" s="41"/>
      <c r="F603" s="233" t="s">
        <v>757</v>
      </c>
      <c r="G603" s="41"/>
      <c r="H603" s="41"/>
      <c r="I603" s="234"/>
      <c r="J603" s="41"/>
      <c r="K603" s="41"/>
      <c r="L603" s="45"/>
      <c r="M603" s="235"/>
      <c r="N603" s="236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146</v>
      </c>
      <c r="AU603" s="18" t="s">
        <v>88</v>
      </c>
    </row>
    <row r="604" s="13" customFormat="1">
      <c r="A604" s="13"/>
      <c r="B604" s="237"/>
      <c r="C604" s="238"/>
      <c r="D604" s="232" t="s">
        <v>148</v>
      </c>
      <c r="E604" s="239" t="s">
        <v>1</v>
      </c>
      <c r="F604" s="240" t="s">
        <v>759</v>
      </c>
      <c r="G604" s="238"/>
      <c r="H604" s="241">
        <v>43.979999999999997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7" t="s">
        <v>148</v>
      </c>
      <c r="AU604" s="247" t="s">
        <v>88</v>
      </c>
      <c r="AV604" s="13" t="s">
        <v>88</v>
      </c>
      <c r="AW604" s="13" t="s">
        <v>34</v>
      </c>
      <c r="AX604" s="13" t="s">
        <v>78</v>
      </c>
      <c r="AY604" s="247" t="s">
        <v>137</v>
      </c>
    </row>
    <row r="605" s="15" customFormat="1">
      <c r="A605" s="15"/>
      <c r="B605" s="258"/>
      <c r="C605" s="259"/>
      <c r="D605" s="232" t="s">
        <v>148</v>
      </c>
      <c r="E605" s="260" t="s">
        <v>1</v>
      </c>
      <c r="F605" s="261" t="s">
        <v>156</v>
      </c>
      <c r="G605" s="259"/>
      <c r="H605" s="262">
        <v>43.979999999999997</v>
      </c>
      <c r="I605" s="263"/>
      <c r="J605" s="259"/>
      <c r="K605" s="259"/>
      <c r="L605" s="264"/>
      <c r="M605" s="265"/>
      <c r="N605" s="266"/>
      <c r="O605" s="266"/>
      <c r="P605" s="266"/>
      <c r="Q605" s="266"/>
      <c r="R605" s="266"/>
      <c r="S605" s="266"/>
      <c r="T605" s="267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8" t="s">
        <v>148</v>
      </c>
      <c r="AU605" s="268" t="s">
        <v>88</v>
      </c>
      <c r="AV605" s="15" t="s">
        <v>144</v>
      </c>
      <c r="AW605" s="15" t="s">
        <v>34</v>
      </c>
      <c r="AX605" s="15" t="s">
        <v>86</v>
      </c>
      <c r="AY605" s="268" t="s">
        <v>137</v>
      </c>
    </row>
    <row r="606" s="13" customFormat="1">
      <c r="A606" s="13"/>
      <c r="B606" s="237"/>
      <c r="C606" s="238"/>
      <c r="D606" s="232" t="s">
        <v>148</v>
      </c>
      <c r="E606" s="238"/>
      <c r="F606" s="240" t="s">
        <v>760</v>
      </c>
      <c r="G606" s="238"/>
      <c r="H606" s="241">
        <v>44.859999999999999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148</v>
      </c>
      <c r="AU606" s="247" t="s">
        <v>88</v>
      </c>
      <c r="AV606" s="13" t="s">
        <v>88</v>
      </c>
      <c r="AW606" s="13" t="s">
        <v>4</v>
      </c>
      <c r="AX606" s="13" t="s">
        <v>86</v>
      </c>
      <c r="AY606" s="247" t="s">
        <v>137</v>
      </c>
    </row>
    <row r="607" s="2" customFormat="1" ht="33" customHeight="1">
      <c r="A607" s="39"/>
      <c r="B607" s="40"/>
      <c r="C607" s="219" t="s">
        <v>761</v>
      </c>
      <c r="D607" s="219" t="s">
        <v>139</v>
      </c>
      <c r="E607" s="220" t="s">
        <v>762</v>
      </c>
      <c r="F607" s="221" t="s">
        <v>763</v>
      </c>
      <c r="G607" s="222" t="s">
        <v>312</v>
      </c>
      <c r="H607" s="223">
        <v>31.5</v>
      </c>
      <c r="I607" s="224"/>
      <c r="J607" s="225">
        <f>ROUND(I607*H607,2)</f>
        <v>0</v>
      </c>
      <c r="K607" s="221" t="s">
        <v>1</v>
      </c>
      <c r="L607" s="45"/>
      <c r="M607" s="226" t="s">
        <v>1</v>
      </c>
      <c r="N607" s="227" t="s">
        <v>43</v>
      </c>
      <c r="O607" s="92"/>
      <c r="P607" s="228">
        <f>O607*H607</f>
        <v>0</v>
      </c>
      <c r="Q607" s="228">
        <v>1.0000000000000001E-05</v>
      </c>
      <c r="R607" s="228">
        <f>Q607*H607</f>
        <v>0.00031500000000000001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144</v>
      </c>
      <c r="AT607" s="230" t="s">
        <v>139</v>
      </c>
      <c r="AU607" s="230" t="s">
        <v>88</v>
      </c>
      <c r="AY607" s="18" t="s">
        <v>137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86</v>
      </c>
      <c r="BK607" s="231">
        <f>ROUND(I607*H607,2)</f>
        <v>0</v>
      </c>
      <c r="BL607" s="18" t="s">
        <v>144</v>
      </c>
      <c r="BM607" s="230" t="s">
        <v>764</v>
      </c>
    </row>
    <row r="608" s="2" customFormat="1">
      <c r="A608" s="39"/>
      <c r="B608" s="40"/>
      <c r="C608" s="41"/>
      <c r="D608" s="232" t="s">
        <v>146</v>
      </c>
      <c r="E608" s="41"/>
      <c r="F608" s="233" t="s">
        <v>765</v>
      </c>
      <c r="G608" s="41"/>
      <c r="H608" s="41"/>
      <c r="I608" s="234"/>
      <c r="J608" s="41"/>
      <c r="K608" s="41"/>
      <c r="L608" s="45"/>
      <c r="M608" s="235"/>
      <c r="N608" s="236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146</v>
      </c>
      <c r="AU608" s="18" t="s">
        <v>88</v>
      </c>
    </row>
    <row r="609" s="2" customFormat="1">
      <c r="A609" s="39"/>
      <c r="B609" s="40"/>
      <c r="C609" s="41"/>
      <c r="D609" s="232" t="s">
        <v>180</v>
      </c>
      <c r="E609" s="41"/>
      <c r="F609" s="269" t="s">
        <v>766</v>
      </c>
      <c r="G609" s="41"/>
      <c r="H609" s="41"/>
      <c r="I609" s="234"/>
      <c r="J609" s="41"/>
      <c r="K609" s="41"/>
      <c r="L609" s="45"/>
      <c r="M609" s="235"/>
      <c r="N609" s="236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180</v>
      </c>
      <c r="AU609" s="18" t="s">
        <v>88</v>
      </c>
    </row>
    <row r="610" s="14" customFormat="1">
      <c r="A610" s="14"/>
      <c r="B610" s="248"/>
      <c r="C610" s="249"/>
      <c r="D610" s="232" t="s">
        <v>148</v>
      </c>
      <c r="E610" s="250" t="s">
        <v>1</v>
      </c>
      <c r="F610" s="251" t="s">
        <v>767</v>
      </c>
      <c r="G610" s="249"/>
      <c r="H610" s="250" t="s">
        <v>1</v>
      </c>
      <c r="I610" s="252"/>
      <c r="J610" s="249"/>
      <c r="K610" s="249"/>
      <c r="L610" s="253"/>
      <c r="M610" s="254"/>
      <c r="N610" s="255"/>
      <c r="O610" s="255"/>
      <c r="P610" s="255"/>
      <c r="Q610" s="255"/>
      <c r="R610" s="255"/>
      <c r="S610" s="255"/>
      <c r="T610" s="25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7" t="s">
        <v>148</v>
      </c>
      <c r="AU610" s="257" t="s">
        <v>88</v>
      </c>
      <c r="AV610" s="14" t="s">
        <v>86</v>
      </c>
      <c r="AW610" s="14" t="s">
        <v>34</v>
      </c>
      <c r="AX610" s="14" t="s">
        <v>78</v>
      </c>
      <c r="AY610" s="257" t="s">
        <v>137</v>
      </c>
    </row>
    <row r="611" s="13" customFormat="1">
      <c r="A611" s="13"/>
      <c r="B611" s="237"/>
      <c r="C611" s="238"/>
      <c r="D611" s="232" t="s">
        <v>148</v>
      </c>
      <c r="E611" s="239" t="s">
        <v>1</v>
      </c>
      <c r="F611" s="240" t="s">
        <v>768</v>
      </c>
      <c r="G611" s="238"/>
      <c r="H611" s="241">
        <v>31.5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7" t="s">
        <v>148</v>
      </c>
      <c r="AU611" s="247" t="s">
        <v>88</v>
      </c>
      <c r="AV611" s="13" t="s">
        <v>88</v>
      </c>
      <c r="AW611" s="13" t="s">
        <v>34</v>
      </c>
      <c r="AX611" s="13" t="s">
        <v>78</v>
      </c>
      <c r="AY611" s="247" t="s">
        <v>137</v>
      </c>
    </row>
    <row r="612" s="15" customFormat="1">
      <c r="A612" s="15"/>
      <c r="B612" s="258"/>
      <c r="C612" s="259"/>
      <c r="D612" s="232" t="s">
        <v>148</v>
      </c>
      <c r="E612" s="260" t="s">
        <v>1</v>
      </c>
      <c r="F612" s="261" t="s">
        <v>156</v>
      </c>
      <c r="G612" s="259"/>
      <c r="H612" s="262">
        <v>31.5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8" t="s">
        <v>148</v>
      </c>
      <c r="AU612" s="268" t="s">
        <v>88</v>
      </c>
      <c r="AV612" s="15" t="s">
        <v>144</v>
      </c>
      <c r="AW612" s="15" t="s">
        <v>34</v>
      </c>
      <c r="AX612" s="15" t="s">
        <v>86</v>
      </c>
      <c r="AY612" s="268" t="s">
        <v>137</v>
      </c>
    </row>
    <row r="613" s="2" customFormat="1" ht="24.15" customHeight="1">
      <c r="A613" s="39"/>
      <c r="B613" s="40"/>
      <c r="C613" s="219" t="s">
        <v>769</v>
      </c>
      <c r="D613" s="219" t="s">
        <v>139</v>
      </c>
      <c r="E613" s="220" t="s">
        <v>770</v>
      </c>
      <c r="F613" s="221" t="s">
        <v>771</v>
      </c>
      <c r="G613" s="222" t="s">
        <v>312</v>
      </c>
      <c r="H613" s="223">
        <v>31.5</v>
      </c>
      <c r="I613" s="224"/>
      <c r="J613" s="225">
        <f>ROUND(I613*H613,2)</f>
        <v>0</v>
      </c>
      <c r="K613" s="221" t="s">
        <v>1</v>
      </c>
      <c r="L613" s="45"/>
      <c r="M613" s="226" t="s">
        <v>1</v>
      </c>
      <c r="N613" s="227" t="s">
        <v>43</v>
      </c>
      <c r="O613" s="92"/>
      <c r="P613" s="228">
        <f>O613*H613</f>
        <v>0</v>
      </c>
      <c r="Q613" s="228">
        <v>1.0000000000000001E-05</v>
      </c>
      <c r="R613" s="228">
        <f>Q613*H613</f>
        <v>0.00031500000000000001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144</v>
      </c>
      <c r="AT613" s="230" t="s">
        <v>139</v>
      </c>
      <c r="AU613" s="230" t="s">
        <v>88</v>
      </c>
      <c r="AY613" s="18" t="s">
        <v>137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86</v>
      </c>
      <c r="BK613" s="231">
        <f>ROUND(I613*H613,2)</f>
        <v>0</v>
      </c>
      <c r="BL613" s="18" t="s">
        <v>144</v>
      </c>
      <c r="BM613" s="230" t="s">
        <v>772</v>
      </c>
    </row>
    <row r="614" s="2" customFormat="1">
      <c r="A614" s="39"/>
      <c r="B614" s="40"/>
      <c r="C614" s="41"/>
      <c r="D614" s="232" t="s">
        <v>146</v>
      </c>
      <c r="E614" s="41"/>
      <c r="F614" s="233" t="s">
        <v>773</v>
      </c>
      <c r="G614" s="41"/>
      <c r="H614" s="41"/>
      <c r="I614" s="234"/>
      <c r="J614" s="41"/>
      <c r="K614" s="41"/>
      <c r="L614" s="45"/>
      <c r="M614" s="235"/>
      <c r="N614" s="236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146</v>
      </c>
      <c r="AU614" s="18" t="s">
        <v>88</v>
      </c>
    </row>
    <row r="615" s="2" customFormat="1">
      <c r="A615" s="39"/>
      <c r="B615" s="40"/>
      <c r="C615" s="41"/>
      <c r="D615" s="232" t="s">
        <v>180</v>
      </c>
      <c r="E615" s="41"/>
      <c r="F615" s="269" t="s">
        <v>774</v>
      </c>
      <c r="G615" s="41"/>
      <c r="H615" s="41"/>
      <c r="I615" s="234"/>
      <c r="J615" s="41"/>
      <c r="K615" s="41"/>
      <c r="L615" s="45"/>
      <c r="M615" s="235"/>
      <c r="N615" s="236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180</v>
      </c>
      <c r="AU615" s="18" t="s">
        <v>88</v>
      </c>
    </row>
    <row r="616" s="14" customFormat="1">
      <c r="A616" s="14"/>
      <c r="B616" s="248"/>
      <c r="C616" s="249"/>
      <c r="D616" s="232" t="s">
        <v>148</v>
      </c>
      <c r="E616" s="250" t="s">
        <v>1</v>
      </c>
      <c r="F616" s="251" t="s">
        <v>767</v>
      </c>
      <c r="G616" s="249"/>
      <c r="H616" s="250" t="s">
        <v>1</v>
      </c>
      <c r="I616" s="252"/>
      <c r="J616" s="249"/>
      <c r="K616" s="249"/>
      <c r="L616" s="253"/>
      <c r="M616" s="254"/>
      <c r="N616" s="255"/>
      <c r="O616" s="255"/>
      <c r="P616" s="255"/>
      <c r="Q616" s="255"/>
      <c r="R616" s="255"/>
      <c r="S616" s="255"/>
      <c r="T616" s="25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7" t="s">
        <v>148</v>
      </c>
      <c r="AU616" s="257" t="s">
        <v>88</v>
      </c>
      <c r="AV616" s="14" t="s">
        <v>86</v>
      </c>
      <c r="AW616" s="14" t="s">
        <v>34</v>
      </c>
      <c r="AX616" s="14" t="s">
        <v>78</v>
      </c>
      <c r="AY616" s="257" t="s">
        <v>137</v>
      </c>
    </row>
    <row r="617" s="13" customFormat="1">
      <c r="A617" s="13"/>
      <c r="B617" s="237"/>
      <c r="C617" s="238"/>
      <c r="D617" s="232" t="s">
        <v>148</v>
      </c>
      <c r="E617" s="239" t="s">
        <v>1</v>
      </c>
      <c r="F617" s="240" t="s">
        <v>768</v>
      </c>
      <c r="G617" s="238"/>
      <c r="H617" s="241">
        <v>31.5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7" t="s">
        <v>148</v>
      </c>
      <c r="AU617" s="247" t="s">
        <v>88</v>
      </c>
      <c r="AV617" s="13" t="s">
        <v>88</v>
      </c>
      <c r="AW617" s="13" t="s">
        <v>34</v>
      </c>
      <c r="AX617" s="13" t="s">
        <v>78</v>
      </c>
      <c r="AY617" s="247" t="s">
        <v>137</v>
      </c>
    </row>
    <row r="618" s="15" customFormat="1">
      <c r="A618" s="15"/>
      <c r="B618" s="258"/>
      <c r="C618" s="259"/>
      <c r="D618" s="232" t="s">
        <v>148</v>
      </c>
      <c r="E618" s="260" t="s">
        <v>1</v>
      </c>
      <c r="F618" s="261" t="s">
        <v>156</v>
      </c>
      <c r="G618" s="259"/>
      <c r="H618" s="262">
        <v>31.5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8" t="s">
        <v>148</v>
      </c>
      <c r="AU618" s="268" t="s">
        <v>88</v>
      </c>
      <c r="AV618" s="15" t="s">
        <v>144</v>
      </c>
      <c r="AW618" s="15" t="s">
        <v>34</v>
      </c>
      <c r="AX618" s="15" t="s">
        <v>86</v>
      </c>
      <c r="AY618" s="268" t="s">
        <v>137</v>
      </c>
    </row>
    <row r="619" s="2" customFormat="1" ht="33" customHeight="1">
      <c r="A619" s="39"/>
      <c r="B619" s="40"/>
      <c r="C619" s="219" t="s">
        <v>775</v>
      </c>
      <c r="D619" s="219" t="s">
        <v>139</v>
      </c>
      <c r="E619" s="220" t="s">
        <v>776</v>
      </c>
      <c r="F619" s="221" t="s">
        <v>777</v>
      </c>
      <c r="G619" s="222" t="s">
        <v>312</v>
      </c>
      <c r="H619" s="223">
        <v>11.4</v>
      </c>
      <c r="I619" s="224"/>
      <c r="J619" s="225">
        <f>ROUND(I619*H619,2)</f>
        <v>0</v>
      </c>
      <c r="K619" s="221" t="s">
        <v>1</v>
      </c>
      <c r="L619" s="45"/>
      <c r="M619" s="226" t="s">
        <v>1</v>
      </c>
      <c r="N619" s="227" t="s">
        <v>43</v>
      </c>
      <c r="O619" s="92"/>
      <c r="P619" s="228">
        <f>O619*H619</f>
        <v>0</v>
      </c>
      <c r="Q619" s="228">
        <v>1.0000000000000001E-05</v>
      </c>
      <c r="R619" s="228">
        <f>Q619*H619</f>
        <v>0.00011400000000000001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144</v>
      </c>
      <c r="AT619" s="230" t="s">
        <v>139</v>
      </c>
      <c r="AU619" s="230" t="s">
        <v>88</v>
      </c>
      <c r="AY619" s="18" t="s">
        <v>137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86</v>
      </c>
      <c r="BK619" s="231">
        <f>ROUND(I619*H619,2)</f>
        <v>0</v>
      </c>
      <c r="BL619" s="18" t="s">
        <v>144</v>
      </c>
      <c r="BM619" s="230" t="s">
        <v>778</v>
      </c>
    </row>
    <row r="620" s="2" customFormat="1">
      <c r="A620" s="39"/>
      <c r="B620" s="40"/>
      <c r="C620" s="41"/>
      <c r="D620" s="232" t="s">
        <v>146</v>
      </c>
      <c r="E620" s="41"/>
      <c r="F620" s="233" t="s">
        <v>777</v>
      </c>
      <c r="G620" s="41"/>
      <c r="H620" s="41"/>
      <c r="I620" s="234"/>
      <c r="J620" s="41"/>
      <c r="K620" s="41"/>
      <c r="L620" s="45"/>
      <c r="M620" s="235"/>
      <c r="N620" s="236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146</v>
      </c>
      <c r="AU620" s="18" t="s">
        <v>88</v>
      </c>
    </row>
    <row r="621" s="2" customFormat="1">
      <c r="A621" s="39"/>
      <c r="B621" s="40"/>
      <c r="C621" s="41"/>
      <c r="D621" s="232" t="s">
        <v>180</v>
      </c>
      <c r="E621" s="41"/>
      <c r="F621" s="269" t="s">
        <v>779</v>
      </c>
      <c r="G621" s="41"/>
      <c r="H621" s="41"/>
      <c r="I621" s="234"/>
      <c r="J621" s="41"/>
      <c r="K621" s="41"/>
      <c r="L621" s="45"/>
      <c r="M621" s="235"/>
      <c r="N621" s="236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180</v>
      </c>
      <c r="AU621" s="18" t="s">
        <v>88</v>
      </c>
    </row>
    <row r="622" s="14" customFormat="1">
      <c r="A622" s="14"/>
      <c r="B622" s="248"/>
      <c r="C622" s="249"/>
      <c r="D622" s="232" t="s">
        <v>148</v>
      </c>
      <c r="E622" s="250" t="s">
        <v>1</v>
      </c>
      <c r="F622" s="251" t="s">
        <v>780</v>
      </c>
      <c r="G622" s="249"/>
      <c r="H622" s="250" t="s">
        <v>1</v>
      </c>
      <c r="I622" s="252"/>
      <c r="J622" s="249"/>
      <c r="K622" s="249"/>
      <c r="L622" s="253"/>
      <c r="M622" s="254"/>
      <c r="N622" s="255"/>
      <c r="O622" s="255"/>
      <c r="P622" s="255"/>
      <c r="Q622" s="255"/>
      <c r="R622" s="255"/>
      <c r="S622" s="255"/>
      <c r="T622" s="25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7" t="s">
        <v>148</v>
      </c>
      <c r="AU622" s="257" t="s">
        <v>88</v>
      </c>
      <c r="AV622" s="14" t="s">
        <v>86</v>
      </c>
      <c r="AW622" s="14" t="s">
        <v>34</v>
      </c>
      <c r="AX622" s="14" t="s">
        <v>78</v>
      </c>
      <c r="AY622" s="257" t="s">
        <v>137</v>
      </c>
    </row>
    <row r="623" s="13" customFormat="1">
      <c r="A623" s="13"/>
      <c r="B623" s="237"/>
      <c r="C623" s="238"/>
      <c r="D623" s="232" t="s">
        <v>148</v>
      </c>
      <c r="E623" s="239" t="s">
        <v>1</v>
      </c>
      <c r="F623" s="240" t="s">
        <v>781</v>
      </c>
      <c r="G623" s="238"/>
      <c r="H623" s="241">
        <v>11.4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7" t="s">
        <v>148</v>
      </c>
      <c r="AU623" s="247" t="s">
        <v>88</v>
      </c>
      <c r="AV623" s="13" t="s">
        <v>88</v>
      </c>
      <c r="AW623" s="13" t="s">
        <v>34</v>
      </c>
      <c r="AX623" s="13" t="s">
        <v>78</v>
      </c>
      <c r="AY623" s="247" t="s">
        <v>137</v>
      </c>
    </row>
    <row r="624" s="15" customFormat="1">
      <c r="A624" s="15"/>
      <c r="B624" s="258"/>
      <c r="C624" s="259"/>
      <c r="D624" s="232" t="s">
        <v>148</v>
      </c>
      <c r="E624" s="260" t="s">
        <v>1</v>
      </c>
      <c r="F624" s="261" t="s">
        <v>156</v>
      </c>
      <c r="G624" s="259"/>
      <c r="H624" s="262">
        <v>11.4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8" t="s">
        <v>148</v>
      </c>
      <c r="AU624" s="268" t="s">
        <v>88</v>
      </c>
      <c r="AV624" s="15" t="s">
        <v>144</v>
      </c>
      <c r="AW624" s="15" t="s">
        <v>34</v>
      </c>
      <c r="AX624" s="15" t="s">
        <v>86</v>
      </c>
      <c r="AY624" s="268" t="s">
        <v>137</v>
      </c>
    </row>
    <row r="625" s="2" customFormat="1" ht="24.15" customHeight="1">
      <c r="A625" s="39"/>
      <c r="B625" s="40"/>
      <c r="C625" s="219" t="s">
        <v>782</v>
      </c>
      <c r="D625" s="219" t="s">
        <v>139</v>
      </c>
      <c r="E625" s="220" t="s">
        <v>783</v>
      </c>
      <c r="F625" s="221" t="s">
        <v>784</v>
      </c>
      <c r="G625" s="222" t="s">
        <v>312</v>
      </c>
      <c r="H625" s="223">
        <v>31.5</v>
      </c>
      <c r="I625" s="224"/>
      <c r="J625" s="225">
        <f>ROUND(I625*H625,2)</f>
        <v>0</v>
      </c>
      <c r="K625" s="221" t="s">
        <v>1</v>
      </c>
      <c r="L625" s="45"/>
      <c r="M625" s="226" t="s">
        <v>1</v>
      </c>
      <c r="N625" s="227" t="s">
        <v>43</v>
      </c>
      <c r="O625" s="92"/>
      <c r="P625" s="228">
        <f>O625*H625</f>
        <v>0</v>
      </c>
      <c r="Q625" s="228">
        <v>0.00018000000000000001</v>
      </c>
      <c r="R625" s="228">
        <f>Q625*H625</f>
        <v>0.0056700000000000006</v>
      </c>
      <c r="S625" s="228">
        <v>0</v>
      </c>
      <c r="T625" s="22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0" t="s">
        <v>144</v>
      </c>
      <c r="AT625" s="230" t="s">
        <v>139</v>
      </c>
      <c r="AU625" s="230" t="s">
        <v>88</v>
      </c>
      <c r="AY625" s="18" t="s">
        <v>137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8" t="s">
        <v>86</v>
      </c>
      <c r="BK625" s="231">
        <f>ROUND(I625*H625,2)</f>
        <v>0</v>
      </c>
      <c r="BL625" s="18" t="s">
        <v>144</v>
      </c>
      <c r="BM625" s="230" t="s">
        <v>785</v>
      </c>
    </row>
    <row r="626" s="2" customFormat="1">
      <c r="A626" s="39"/>
      <c r="B626" s="40"/>
      <c r="C626" s="41"/>
      <c r="D626" s="232" t="s">
        <v>146</v>
      </c>
      <c r="E626" s="41"/>
      <c r="F626" s="233" t="s">
        <v>786</v>
      </c>
      <c r="G626" s="41"/>
      <c r="H626" s="41"/>
      <c r="I626" s="234"/>
      <c r="J626" s="41"/>
      <c r="K626" s="41"/>
      <c r="L626" s="45"/>
      <c r="M626" s="235"/>
      <c r="N626" s="236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146</v>
      </c>
      <c r="AU626" s="18" t="s">
        <v>88</v>
      </c>
    </row>
    <row r="627" s="2" customFormat="1">
      <c r="A627" s="39"/>
      <c r="B627" s="40"/>
      <c r="C627" s="41"/>
      <c r="D627" s="232" t="s">
        <v>180</v>
      </c>
      <c r="E627" s="41"/>
      <c r="F627" s="269" t="s">
        <v>787</v>
      </c>
      <c r="G627" s="41"/>
      <c r="H627" s="41"/>
      <c r="I627" s="234"/>
      <c r="J627" s="41"/>
      <c r="K627" s="41"/>
      <c r="L627" s="45"/>
      <c r="M627" s="235"/>
      <c r="N627" s="236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180</v>
      </c>
      <c r="AU627" s="18" t="s">
        <v>88</v>
      </c>
    </row>
    <row r="628" s="14" customFormat="1">
      <c r="A628" s="14"/>
      <c r="B628" s="248"/>
      <c r="C628" s="249"/>
      <c r="D628" s="232" t="s">
        <v>148</v>
      </c>
      <c r="E628" s="250" t="s">
        <v>1</v>
      </c>
      <c r="F628" s="251" t="s">
        <v>767</v>
      </c>
      <c r="G628" s="249"/>
      <c r="H628" s="250" t="s">
        <v>1</v>
      </c>
      <c r="I628" s="252"/>
      <c r="J628" s="249"/>
      <c r="K628" s="249"/>
      <c r="L628" s="253"/>
      <c r="M628" s="254"/>
      <c r="N628" s="255"/>
      <c r="O628" s="255"/>
      <c r="P628" s="255"/>
      <c r="Q628" s="255"/>
      <c r="R628" s="255"/>
      <c r="S628" s="255"/>
      <c r="T628" s="25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7" t="s">
        <v>148</v>
      </c>
      <c r="AU628" s="257" t="s">
        <v>88</v>
      </c>
      <c r="AV628" s="14" t="s">
        <v>86</v>
      </c>
      <c r="AW628" s="14" t="s">
        <v>34</v>
      </c>
      <c r="AX628" s="14" t="s">
        <v>78</v>
      </c>
      <c r="AY628" s="257" t="s">
        <v>137</v>
      </c>
    </row>
    <row r="629" s="13" customFormat="1">
      <c r="A629" s="13"/>
      <c r="B629" s="237"/>
      <c r="C629" s="238"/>
      <c r="D629" s="232" t="s">
        <v>148</v>
      </c>
      <c r="E629" s="239" t="s">
        <v>1</v>
      </c>
      <c r="F629" s="240" t="s">
        <v>768</v>
      </c>
      <c r="G629" s="238"/>
      <c r="H629" s="241">
        <v>31.5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7" t="s">
        <v>148</v>
      </c>
      <c r="AU629" s="247" t="s">
        <v>88</v>
      </c>
      <c r="AV629" s="13" t="s">
        <v>88</v>
      </c>
      <c r="AW629" s="13" t="s">
        <v>34</v>
      </c>
      <c r="AX629" s="13" t="s">
        <v>78</v>
      </c>
      <c r="AY629" s="247" t="s">
        <v>137</v>
      </c>
    </row>
    <row r="630" s="15" customFormat="1">
      <c r="A630" s="15"/>
      <c r="B630" s="258"/>
      <c r="C630" s="259"/>
      <c r="D630" s="232" t="s">
        <v>148</v>
      </c>
      <c r="E630" s="260" t="s">
        <v>1</v>
      </c>
      <c r="F630" s="261" t="s">
        <v>156</v>
      </c>
      <c r="G630" s="259"/>
      <c r="H630" s="262">
        <v>31.5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8" t="s">
        <v>148</v>
      </c>
      <c r="AU630" s="268" t="s">
        <v>88</v>
      </c>
      <c r="AV630" s="15" t="s">
        <v>144</v>
      </c>
      <c r="AW630" s="15" t="s">
        <v>34</v>
      </c>
      <c r="AX630" s="15" t="s">
        <v>86</v>
      </c>
      <c r="AY630" s="268" t="s">
        <v>137</v>
      </c>
    </row>
    <row r="631" s="2" customFormat="1" ht="24.15" customHeight="1">
      <c r="A631" s="39"/>
      <c r="B631" s="40"/>
      <c r="C631" s="219" t="s">
        <v>788</v>
      </c>
      <c r="D631" s="219" t="s">
        <v>139</v>
      </c>
      <c r="E631" s="220" t="s">
        <v>789</v>
      </c>
      <c r="F631" s="221" t="s">
        <v>790</v>
      </c>
      <c r="G631" s="222" t="s">
        <v>312</v>
      </c>
      <c r="H631" s="223">
        <v>11.4</v>
      </c>
      <c r="I631" s="224"/>
      <c r="J631" s="225">
        <f>ROUND(I631*H631,2)</f>
        <v>0</v>
      </c>
      <c r="K631" s="221" t="s">
        <v>1</v>
      </c>
      <c r="L631" s="45"/>
      <c r="M631" s="226" t="s">
        <v>1</v>
      </c>
      <c r="N631" s="227" t="s">
        <v>43</v>
      </c>
      <c r="O631" s="92"/>
      <c r="P631" s="228">
        <f>O631*H631</f>
        <v>0</v>
      </c>
      <c r="Q631" s="228">
        <v>0.00034000000000000002</v>
      </c>
      <c r="R631" s="228">
        <f>Q631*H631</f>
        <v>0.0038760000000000005</v>
      </c>
      <c r="S631" s="228">
        <v>0</v>
      </c>
      <c r="T631" s="22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0" t="s">
        <v>144</v>
      </c>
      <c r="AT631" s="230" t="s">
        <v>139</v>
      </c>
      <c r="AU631" s="230" t="s">
        <v>88</v>
      </c>
      <c r="AY631" s="18" t="s">
        <v>137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8" t="s">
        <v>86</v>
      </c>
      <c r="BK631" s="231">
        <f>ROUND(I631*H631,2)</f>
        <v>0</v>
      </c>
      <c r="BL631" s="18" t="s">
        <v>144</v>
      </c>
      <c r="BM631" s="230" t="s">
        <v>791</v>
      </c>
    </row>
    <row r="632" s="2" customFormat="1">
      <c r="A632" s="39"/>
      <c r="B632" s="40"/>
      <c r="C632" s="41"/>
      <c r="D632" s="232" t="s">
        <v>146</v>
      </c>
      <c r="E632" s="41"/>
      <c r="F632" s="233" t="s">
        <v>792</v>
      </c>
      <c r="G632" s="41"/>
      <c r="H632" s="41"/>
      <c r="I632" s="234"/>
      <c r="J632" s="41"/>
      <c r="K632" s="41"/>
      <c r="L632" s="45"/>
      <c r="M632" s="235"/>
      <c r="N632" s="236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146</v>
      </c>
      <c r="AU632" s="18" t="s">
        <v>88</v>
      </c>
    </row>
    <row r="633" s="2" customFormat="1">
      <c r="A633" s="39"/>
      <c r="B633" s="40"/>
      <c r="C633" s="41"/>
      <c r="D633" s="232" t="s">
        <v>180</v>
      </c>
      <c r="E633" s="41"/>
      <c r="F633" s="269" t="s">
        <v>793</v>
      </c>
      <c r="G633" s="41"/>
      <c r="H633" s="41"/>
      <c r="I633" s="234"/>
      <c r="J633" s="41"/>
      <c r="K633" s="41"/>
      <c r="L633" s="45"/>
      <c r="M633" s="235"/>
      <c r="N633" s="236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180</v>
      </c>
      <c r="AU633" s="18" t="s">
        <v>88</v>
      </c>
    </row>
    <row r="634" s="14" customFormat="1">
      <c r="A634" s="14"/>
      <c r="B634" s="248"/>
      <c r="C634" s="249"/>
      <c r="D634" s="232" t="s">
        <v>148</v>
      </c>
      <c r="E634" s="250" t="s">
        <v>1</v>
      </c>
      <c r="F634" s="251" t="s">
        <v>780</v>
      </c>
      <c r="G634" s="249"/>
      <c r="H634" s="250" t="s">
        <v>1</v>
      </c>
      <c r="I634" s="252"/>
      <c r="J634" s="249"/>
      <c r="K634" s="249"/>
      <c r="L634" s="253"/>
      <c r="M634" s="254"/>
      <c r="N634" s="255"/>
      <c r="O634" s="255"/>
      <c r="P634" s="255"/>
      <c r="Q634" s="255"/>
      <c r="R634" s="255"/>
      <c r="S634" s="255"/>
      <c r="T634" s="25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7" t="s">
        <v>148</v>
      </c>
      <c r="AU634" s="257" t="s">
        <v>88</v>
      </c>
      <c r="AV634" s="14" t="s">
        <v>86</v>
      </c>
      <c r="AW634" s="14" t="s">
        <v>34</v>
      </c>
      <c r="AX634" s="14" t="s">
        <v>78</v>
      </c>
      <c r="AY634" s="257" t="s">
        <v>137</v>
      </c>
    </row>
    <row r="635" s="13" customFormat="1">
      <c r="A635" s="13"/>
      <c r="B635" s="237"/>
      <c r="C635" s="238"/>
      <c r="D635" s="232" t="s">
        <v>148</v>
      </c>
      <c r="E635" s="239" t="s">
        <v>1</v>
      </c>
      <c r="F635" s="240" t="s">
        <v>781</v>
      </c>
      <c r="G635" s="238"/>
      <c r="H635" s="241">
        <v>11.4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7" t="s">
        <v>148</v>
      </c>
      <c r="AU635" s="247" t="s">
        <v>88</v>
      </c>
      <c r="AV635" s="13" t="s">
        <v>88</v>
      </c>
      <c r="AW635" s="13" t="s">
        <v>34</v>
      </c>
      <c r="AX635" s="13" t="s">
        <v>78</v>
      </c>
      <c r="AY635" s="247" t="s">
        <v>137</v>
      </c>
    </row>
    <row r="636" s="15" customFormat="1">
      <c r="A636" s="15"/>
      <c r="B636" s="258"/>
      <c r="C636" s="259"/>
      <c r="D636" s="232" t="s">
        <v>148</v>
      </c>
      <c r="E636" s="260" t="s">
        <v>1</v>
      </c>
      <c r="F636" s="261" t="s">
        <v>156</v>
      </c>
      <c r="G636" s="259"/>
      <c r="H636" s="262">
        <v>11.4</v>
      </c>
      <c r="I636" s="263"/>
      <c r="J636" s="259"/>
      <c r="K636" s="259"/>
      <c r="L636" s="264"/>
      <c r="M636" s="265"/>
      <c r="N636" s="266"/>
      <c r="O636" s="266"/>
      <c r="P636" s="266"/>
      <c r="Q636" s="266"/>
      <c r="R636" s="266"/>
      <c r="S636" s="266"/>
      <c r="T636" s="267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8" t="s">
        <v>148</v>
      </c>
      <c r="AU636" s="268" t="s">
        <v>88</v>
      </c>
      <c r="AV636" s="15" t="s">
        <v>144</v>
      </c>
      <c r="AW636" s="15" t="s">
        <v>34</v>
      </c>
      <c r="AX636" s="15" t="s">
        <v>86</v>
      </c>
      <c r="AY636" s="268" t="s">
        <v>137</v>
      </c>
    </row>
    <row r="637" s="2" customFormat="1" ht="33" customHeight="1">
      <c r="A637" s="39"/>
      <c r="B637" s="40"/>
      <c r="C637" s="219" t="s">
        <v>794</v>
      </c>
      <c r="D637" s="219" t="s">
        <v>139</v>
      </c>
      <c r="E637" s="220" t="s">
        <v>795</v>
      </c>
      <c r="F637" s="221" t="s">
        <v>796</v>
      </c>
      <c r="G637" s="222" t="s">
        <v>312</v>
      </c>
      <c r="H637" s="223">
        <v>775.29999999999995</v>
      </c>
      <c r="I637" s="224"/>
      <c r="J637" s="225">
        <f>ROUND(I637*H637,2)</f>
        <v>0</v>
      </c>
      <c r="K637" s="221" t="s">
        <v>143</v>
      </c>
      <c r="L637" s="45"/>
      <c r="M637" s="226" t="s">
        <v>1</v>
      </c>
      <c r="N637" s="227" t="s">
        <v>43</v>
      </c>
      <c r="O637" s="92"/>
      <c r="P637" s="228">
        <f>O637*H637</f>
        <v>0</v>
      </c>
      <c r="Q637" s="228">
        <v>0.00060999999999999997</v>
      </c>
      <c r="R637" s="228">
        <f>Q637*H637</f>
        <v>0.47293299999999994</v>
      </c>
      <c r="S637" s="228">
        <v>0</v>
      </c>
      <c r="T637" s="22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0" t="s">
        <v>144</v>
      </c>
      <c r="AT637" s="230" t="s">
        <v>139</v>
      </c>
      <c r="AU637" s="230" t="s">
        <v>88</v>
      </c>
      <c r="AY637" s="18" t="s">
        <v>137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8" t="s">
        <v>86</v>
      </c>
      <c r="BK637" s="231">
        <f>ROUND(I637*H637,2)</f>
        <v>0</v>
      </c>
      <c r="BL637" s="18" t="s">
        <v>144</v>
      </c>
      <c r="BM637" s="230" t="s">
        <v>797</v>
      </c>
    </row>
    <row r="638" s="2" customFormat="1">
      <c r="A638" s="39"/>
      <c r="B638" s="40"/>
      <c r="C638" s="41"/>
      <c r="D638" s="232" t="s">
        <v>146</v>
      </c>
      <c r="E638" s="41"/>
      <c r="F638" s="233" t="s">
        <v>798</v>
      </c>
      <c r="G638" s="41"/>
      <c r="H638" s="41"/>
      <c r="I638" s="234"/>
      <c r="J638" s="41"/>
      <c r="K638" s="41"/>
      <c r="L638" s="45"/>
      <c r="M638" s="235"/>
      <c r="N638" s="236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146</v>
      </c>
      <c r="AU638" s="18" t="s">
        <v>88</v>
      </c>
    </row>
    <row r="639" s="13" customFormat="1">
      <c r="A639" s="13"/>
      <c r="B639" s="237"/>
      <c r="C639" s="238"/>
      <c r="D639" s="232" t="s">
        <v>148</v>
      </c>
      <c r="E639" s="239" t="s">
        <v>1</v>
      </c>
      <c r="F639" s="240" t="s">
        <v>799</v>
      </c>
      <c r="G639" s="238"/>
      <c r="H639" s="241">
        <v>772.5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148</v>
      </c>
      <c r="AU639" s="247" t="s">
        <v>88</v>
      </c>
      <c r="AV639" s="13" t="s">
        <v>88</v>
      </c>
      <c r="AW639" s="13" t="s">
        <v>34</v>
      </c>
      <c r="AX639" s="13" t="s">
        <v>78</v>
      </c>
      <c r="AY639" s="247" t="s">
        <v>137</v>
      </c>
    </row>
    <row r="640" s="13" customFormat="1">
      <c r="A640" s="13"/>
      <c r="B640" s="237"/>
      <c r="C640" s="238"/>
      <c r="D640" s="232" t="s">
        <v>148</v>
      </c>
      <c r="E640" s="239" t="s">
        <v>1</v>
      </c>
      <c r="F640" s="240" t="s">
        <v>800</v>
      </c>
      <c r="G640" s="238"/>
      <c r="H640" s="241">
        <v>2.7999999999999998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7" t="s">
        <v>148</v>
      </c>
      <c r="AU640" s="247" t="s">
        <v>88</v>
      </c>
      <c r="AV640" s="13" t="s">
        <v>88</v>
      </c>
      <c r="AW640" s="13" t="s">
        <v>34</v>
      </c>
      <c r="AX640" s="13" t="s">
        <v>78</v>
      </c>
      <c r="AY640" s="247" t="s">
        <v>137</v>
      </c>
    </row>
    <row r="641" s="15" customFormat="1">
      <c r="A641" s="15"/>
      <c r="B641" s="258"/>
      <c r="C641" s="259"/>
      <c r="D641" s="232" t="s">
        <v>148</v>
      </c>
      <c r="E641" s="260" t="s">
        <v>1</v>
      </c>
      <c r="F641" s="261" t="s">
        <v>156</v>
      </c>
      <c r="G641" s="259"/>
      <c r="H641" s="262">
        <v>775.29999999999995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8" t="s">
        <v>148</v>
      </c>
      <c r="AU641" s="268" t="s">
        <v>88</v>
      </c>
      <c r="AV641" s="15" t="s">
        <v>144</v>
      </c>
      <c r="AW641" s="15" t="s">
        <v>34</v>
      </c>
      <c r="AX641" s="15" t="s">
        <v>86</v>
      </c>
      <c r="AY641" s="268" t="s">
        <v>137</v>
      </c>
    </row>
    <row r="642" s="2" customFormat="1" ht="24.15" customHeight="1">
      <c r="A642" s="39"/>
      <c r="B642" s="40"/>
      <c r="C642" s="219" t="s">
        <v>801</v>
      </c>
      <c r="D642" s="219" t="s">
        <v>139</v>
      </c>
      <c r="E642" s="220" t="s">
        <v>802</v>
      </c>
      <c r="F642" s="221" t="s">
        <v>803</v>
      </c>
      <c r="G642" s="222" t="s">
        <v>312</v>
      </c>
      <c r="H642" s="223">
        <v>331.30000000000001</v>
      </c>
      <c r="I642" s="224"/>
      <c r="J642" s="225">
        <f>ROUND(I642*H642,2)</f>
        <v>0</v>
      </c>
      <c r="K642" s="221" t="s">
        <v>143</v>
      </c>
      <c r="L642" s="45"/>
      <c r="M642" s="226" t="s">
        <v>1</v>
      </c>
      <c r="N642" s="227" t="s">
        <v>43</v>
      </c>
      <c r="O642" s="92"/>
      <c r="P642" s="228">
        <f>O642*H642</f>
        <v>0</v>
      </c>
      <c r="Q642" s="228">
        <v>0</v>
      </c>
      <c r="R642" s="228">
        <f>Q642*H642</f>
        <v>0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144</v>
      </c>
      <c r="AT642" s="230" t="s">
        <v>139</v>
      </c>
      <c r="AU642" s="230" t="s">
        <v>88</v>
      </c>
      <c r="AY642" s="18" t="s">
        <v>137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86</v>
      </c>
      <c r="BK642" s="231">
        <f>ROUND(I642*H642,2)</f>
        <v>0</v>
      </c>
      <c r="BL642" s="18" t="s">
        <v>144</v>
      </c>
      <c r="BM642" s="230" t="s">
        <v>804</v>
      </c>
    </row>
    <row r="643" s="2" customFormat="1">
      <c r="A643" s="39"/>
      <c r="B643" s="40"/>
      <c r="C643" s="41"/>
      <c r="D643" s="232" t="s">
        <v>146</v>
      </c>
      <c r="E643" s="41"/>
      <c r="F643" s="233" t="s">
        <v>805</v>
      </c>
      <c r="G643" s="41"/>
      <c r="H643" s="41"/>
      <c r="I643" s="234"/>
      <c r="J643" s="41"/>
      <c r="K643" s="41"/>
      <c r="L643" s="45"/>
      <c r="M643" s="235"/>
      <c r="N643" s="236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146</v>
      </c>
      <c r="AU643" s="18" t="s">
        <v>88</v>
      </c>
    </row>
    <row r="644" s="14" customFormat="1">
      <c r="A644" s="14"/>
      <c r="B644" s="248"/>
      <c r="C644" s="249"/>
      <c r="D644" s="232" t="s">
        <v>148</v>
      </c>
      <c r="E644" s="250" t="s">
        <v>1</v>
      </c>
      <c r="F644" s="251" t="s">
        <v>806</v>
      </c>
      <c r="G644" s="249"/>
      <c r="H644" s="250" t="s">
        <v>1</v>
      </c>
      <c r="I644" s="252"/>
      <c r="J644" s="249"/>
      <c r="K644" s="249"/>
      <c r="L644" s="253"/>
      <c r="M644" s="254"/>
      <c r="N644" s="255"/>
      <c r="O644" s="255"/>
      <c r="P644" s="255"/>
      <c r="Q644" s="255"/>
      <c r="R644" s="255"/>
      <c r="S644" s="255"/>
      <c r="T644" s="25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7" t="s">
        <v>148</v>
      </c>
      <c r="AU644" s="257" t="s">
        <v>88</v>
      </c>
      <c r="AV644" s="14" t="s">
        <v>86</v>
      </c>
      <c r="AW644" s="14" t="s">
        <v>34</v>
      </c>
      <c r="AX644" s="14" t="s">
        <v>78</v>
      </c>
      <c r="AY644" s="257" t="s">
        <v>137</v>
      </c>
    </row>
    <row r="645" s="13" customFormat="1">
      <c r="A645" s="13"/>
      <c r="B645" s="237"/>
      <c r="C645" s="238"/>
      <c r="D645" s="232" t="s">
        <v>148</v>
      </c>
      <c r="E645" s="239" t="s">
        <v>1</v>
      </c>
      <c r="F645" s="240" t="s">
        <v>800</v>
      </c>
      <c r="G645" s="238"/>
      <c r="H645" s="241">
        <v>2.7999999999999998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7" t="s">
        <v>148</v>
      </c>
      <c r="AU645" s="247" t="s">
        <v>88</v>
      </c>
      <c r="AV645" s="13" t="s">
        <v>88</v>
      </c>
      <c r="AW645" s="13" t="s">
        <v>34</v>
      </c>
      <c r="AX645" s="13" t="s">
        <v>78</v>
      </c>
      <c r="AY645" s="247" t="s">
        <v>137</v>
      </c>
    </row>
    <row r="646" s="14" customFormat="1">
      <c r="A646" s="14"/>
      <c r="B646" s="248"/>
      <c r="C646" s="249"/>
      <c r="D646" s="232" t="s">
        <v>148</v>
      </c>
      <c r="E646" s="250" t="s">
        <v>1</v>
      </c>
      <c r="F646" s="251" t="s">
        <v>807</v>
      </c>
      <c r="G646" s="249"/>
      <c r="H646" s="250" t="s">
        <v>1</v>
      </c>
      <c r="I646" s="252"/>
      <c r="J646" s="249"/>
      <c r="K646" s="249"/>
      <c r="L646" s="253"/>
      <c r="M646" s="254"/>
      <c r="N646" s="255"/>
      <c r="O646" s="255"/>
      <c r="P646" s="255"/>
      <c r="Q646" s="255"/>
      <c r="R646" s="255"/>
      <c r="S646" s="255"/>
      <c r="T646" s="25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7" t="s">
        <v>148</v>
      </c>
      <c r="AU646" s="257" t="s">
        <v>88</v>
      </c>
      <c r="AV646" s="14" t="s">
        <v>86</v>
      </c>
      <c r="AW646" s="14" t="s">
        <v>34</v>
      </c>
      <c r="AX646" s="14" t="s">
        <v>78</v>
      </c>
      <c r="AY646" s="257" t="s">
        <v>137</v>
      </c>
    </row>
    <row r="647" s="13" customFormat="1">
      <c r="A647" s="13"/>
      <c r="B647" s="237"/>
      <c r="C647" s="238"/>
      <c r="D647" s="232" t="s">
        <v>148</v>
      </c>
      <c r="E647" s="239" t="s">
        <v>1</v>
      </c>
      <c r="F647" s="240" t="s">
        <v>808</v>
      </c>
      <c r="G647" s="238"/>
      <c r="H647" s="241">
        <v>109.5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7" t="s">
        <v>148</v>
      </c>
      <c r="AU647" s="247" t="s">
        <v>88</v>
      </c>
      <c r="AV647" s="13" t="s">
        <v>88</v>
      </c>
      <c r="AW647" s="13" t="s">
        <v>34</v>
      </c>
      <c r="AX647" s="13" t="s">
        <v>78</v>
      </c>
      <c r="AY647" s="247" t="s">
        <v>137</v>
      </c>
    </row>
    <row r="648" s="13" customFormat="1">
      <c r="A648" s="13"/>
      <c r="B648" s="237"/>
      <c r="C648" s="238"/>
      <c r="D648" s="232" t="s">
        <v>148</v>
      </c>
      <c r="E648" s="239" t="s">
        <v>1</v>
      </c>
      <c r="F648" s="240" t="s">
        <v>809</v>
      </c>
      <c r="G648" s="238"/>
      <c r="H648" s="241">
        <v>109.5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7" t="s">
        <v>148</v>
      </c>
      <c r="AU648" s="247" t="s">
        <v>88</v>
      </c>
      <c r="AV648" s="13" t="s">
        <v>88</v>
      </c>
      <c r="AW648" s="13" t="s">
        <v>34</v>
      </c>
      <c r="AX648" s="13" t="s">
        <v>78</v>
      </c>
      <c r="AY648" s="247" t="s">
        <v>137</v>
      </c>
    </row>
    <row r="649" s="13" customFormat="1">
      <c r="A649" s="13"/>
      <c r="B649" s="237"/>
      <c r="C649" s="238"/>
      <c r="D649" s="232" t="s">
        <v>148</v>
      </c>
      <c r="E649" s="239" t="s">
        <v>1</v>
      </c>
      <c r="F649" s="240" t="s">
        <v>810</v>
      </c>
      <c r="G649" s="238"/>
      <c r="H649" s="241">
        <v>109.5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7" t="s">
        <v>148</v>
      </c>
      <c r="AU649" s="247" t="s">
        <v>88</v>
      </c>
      <c r="AV649" s="13" t="s">
        <v>88</v>
      </c>
      <c r="AW649" s="13" t="s">
        <v>34</v>
      </c>
      <c r="AX649" s="13" t="s">
        <v>78</v>
      </c>
      <c r="AY649" s="247" t="s">
        <v>137</v>
      </c>
    </row>
    <row r="650" s="15" customFormat="1">
      <c r="A650" s="15"/>
      <c r="B650" s="258"/>
      <c r="C650" s="259"/>
      <c r="D650" s="232" t="s">
        <v>148</v>
      </c>
      <c r="E650" s="260" t="s">
        <v>1</v>
      </c>
      <c r="F650" s="261" t="s">
        <v>156</v>
      </c>
      <c r="G650" s="259"/>
      <c r="H650" s="262">
        <v>331.30000000000001</v>
      </c>
      <c r="I650" s="263"/>
      <c r="J650" s="259"/>
      <c r="K650" s="259"/>
      <c r="L650" s="264"/>
      <c r="M650" s="265"/>
      <c r="N650" s="266"/>
      <c r="O650" s="266"/>
      <c r="P650" s="266"/>
      <c r="Q650" s="266"/>
      <c r="R650" s="266"/>
      <c r="S650" s="266"/>
      <c r="T650" s="267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8" t="s">
        <v>148</v>
      </c>
      <c r="AU650" s="268" t="s">
        <v>88</v>
      </c>
      <c r="AV650" s="15" t="s">
        <v>144</v>
      </c>
      <c r="AW650" s="15" t="s">
        <v>34</v>
      </c>
      <c r="AX650" s="15" t="s">
        <v>86</v>
      </c>
      <c r="AY650" s="268" t="s">
        <v>137</v>
      </c>
    </row>
    <row r="651" s="2" customFormat="1" ht="24.15" customHeight="1">
      <c r="A651" s="39"/>
      <c r="B651" s="40"/>
      <c r="C651" s="219" t="s">
        <v>811</v>
      </c>
      <c r="D651" s="219" t="s">
        <v>139</v>
      </c>
      <c r="E651" s="220" t="s">
        <v>812</v>
      </c>
      <c r="F651" s="221" t="s">
        <v>813</v>
      </c>
      <c r="G651" s="222" t="s">
        <v>142</v>
      </c>
      <c r="H651" s="223">
        <v>203.09</v>
      </c>
      <c r="I651" s="224"/>
      <c r="J651" s="225">
        <f>ROUND(I651*H651,2)</f>
        <v>0</v>
      </c>
      <c r="K651" s="221" t="s">
        <v>1</v>
      </c>
      <c r="L651" s="45"/>
      <c r="M651" s="226" t="s">
        <v>1</v>
      </c>
      <c r="N651" s="227" t="s">
        <v>43</v>
      </c>
      <c r="O651" s="92"/>
      <c r="P651" s="228">
        <f>O651*H651</f>
        <v>0</v>
      </c>
      <c r="Q651" s="228">
        <v>0</v>
      </c>
      <c r="R651" s="228">
        <f>Q651*H651</f>
        <v>0</v>
      </c>
      <c r="S651" s="228">
        <v>0</v>
      </c>
      <c r="T651" s="22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0" t="s">
        <v>144</v>
      </c>
      <c r="AT651" s="230" t="s">
        <v>139</v>
      </c>
      <c r="AU651" s="230" t="s">
        <v>88</v>
      </c>
      <c r="AY651" s="18" t="s">
        <v>137</v>
      </c>
      <c r="BE651" s="231">
        <f>IF(N651="základní",J651,0)</f>
        <v>0</v>
      </c>
      <c r="BF651" s="231">
        <f>IF(N651="snížená",J651,0)</f>
        <v>0</v>
      </c>
      <c r="BG651" s="231">
        <f>IF(N651="zákl. přenesená",J651,0)</f>
        <v>0</v>
      </c>
      <c r="BH651" s="231">
        <f>IF(N651="sníž. přenesená",J651,0)</f>
        <v>0</v>
      </c>
      <c r="BI651" s="231">
        <f>IF(N651="nulová",J651,0)</f>
        <v>0</v>
      </c>
      <c r="BJ651" s="18" t="s">
        <v>86</v>
      </c>
      <c r="BK651" s="231">
        <f>ROUND(I651*H651,2)</f>
        <v>0</v>
      </c>
      <c r="BL651" s="18" t="s">
        <v>144</v>
      </c>
      <c r="BM651" s="230" t="s">
        <v>814</v>
      </c>
    </row>
    <row r="652" s="2" customFormat="1">
      <c r="A652" s="39"/>
      <c r="B652" s="40"/>
      <c r="C652" s="41"/>
      <c r="D652" s="232" t="s">
        <v>146</v>
      </c>
      <c r="E652" s="41"/>
      <c r="F652" s="233" t="s">
        <v>813</v>
      </c>
      <c r="G652" s="41"/>
      <c r="H652" s="41"/>
      <c r="I652" s="234"/>
      <c r="J652" s="41"/>
      <c r="K652" s="41"/>
      <c r="L652" s="45"/>
      <c r="M652" s="235"/>
      <c r="N652" s="236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146</v>
      </c>
      <c r="AU652" s="18" t="s">
        <v>88</v>
      </c>
    </row>
    <row r="653" s="13" customFormat="1">
      <c r="A653" s="13"/>
      <c r="B653" s="237"/>
      <c r="C653" s="238"/>
      <c r="D653" s="232" t="s">
        <v>148</v>
      </c>
      <c r="E653" s="239" t="s">
        <v>1</v>
      </c>
      <c r="F653" s="240" t="s">
        <v>815</v>
      </c>
      <c r="G653" s="238"/>
      <c r="H653" s="241">
        <v>203.09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7" t="s">
        <v>148</v>
      </c>
      <c r="AU653" s="247" t="s">
        <v>88</v>
      </c>
      <c r="AV653" s="13" t="s">
        <v>88</v>
      </c>
      <c r="AW653" s="13" t="s">
        <v>34</v>
      </c>
      <c r="AX653" s="13" t="s">
        <v>78</v>
      </c>
      <c r="AY653" s="247" t="s">
        <v>137</v>
      </c>
    </row>
    <row r="654" s="15" customFormat="1">
      <c r="A654" s="15"/>
      <c r="B654" s="258"/>
      <c r="C654" s="259"/>
      <c r="D654" s="232" t="s">
        <v>148</v>
      </c>
      <c r="E654" s="260" t="s">
        <v>1</v>
      </c>
      <c r="F654" s="261" t="s">
        <v>156</v>
      </c>
      <c r="G654" s="259"/>
      <c r="H654" s="262">
        <v>203.09</v>
      </c>
      <c r="I654" s="263"/>
      <c r="J654" s="259"/>
      <c r="K654" s="259"/>
      <c r="L654" s="264"/>
      <c r="M654" s="265"/>
      <c r="N654" s="266"/>
      <c r="O654" s="266"/>
      <c r="P654" s="266"/>
      <c r="Q654" s="266"/>
      <c r="R654" s="266"/>
      <c r="S654" s="266"/>
      <c r="T654" s="267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8" t="s">
        <v>148</v>
      </c>
      <c r="AU654" s="268" t="s">
        <v>88</v>
      </c>
      <c r="AV654" s="15" t="s">
        <v>144</v>
      </c>
      <c r="AW654" s="15" t="s">
        <v>34</v>
      </c>
      <c r="AX654" s="15" t="s">
        <v>86</v>
      </c>
      <c r="AY654" s="268" t="s">
        <v>137</v>
      </c>
    </row>
    <row r="655" s="2" customFormat="1" ht="24.15" customHeight="1">
      <c r="A655" s="39"/>
      <c r="B655" s="40"/>
      <c r="C655" s="219" t="s">
        <v>816</v>
      </c>
      <c r="D655" s="219" t="s">
        <v>139</v>
      </c>
      <c r="E655" s="220" t="s">
        <v>817</v>
      </c>
      <c r="F655" s="221" t="s">
        <v>818</v>
      </c>
      <c r="G655" s="222" t="s">
        <v>538</v>
      </c>
      <c r="H655" s="223">
        <v>179</v>
      </c>
      <c r="I655" s="224"/>
      <c r="J655" s="225">
        <f>ROUND(I655*H655,2)</f>
        <v>0</v>
      </c>
      <c r="K655" s="221" t="s">
        <v>143</v>
      </c>
      <c r="L655" s="45"/>
      <c r="M655" s="226" t="s">
        <v>1</v>
      </c>
      <c r="N655" s="227" t="s">
        <v>43</v>
      </c>
      <c r="O655" s="92"/>
      <c r="P655" s="228">
        <f>O655*H655</f>
        <v>0</v>
      </c>
      <c r="Q655" s="228">
        <v>6.9999999999999994E-05</v>
      </c>
      <c r="R655" s="228">
        <f>Q655*H655</f>
        <v>0.01253</v>
      </c>
      <c r="S655" s="228">
        <v>0</v>
      </c>
      <c r="T655" s="22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0" t="s">
        <v>144</v>
      </c>
      <c r="AT655" s="230" t="s">
        <v>139</v>
      </c>
      <c r="AU655" s="230" t="s">
        <v>88</v>
      </c>
      <c r="AY655" s="18" t="s">
        <v>137</v>
      </c>
      <c r="BE655" s="231">
        <f>IF(N655="základní",J655,0)</f>
        <v>0</v>
      </c>
      <c r="BF655" s="231">
        <f>IF(N655="snížená",J655,0)</f>
        <v>0</v>
      </c>
      <c r="BG655" s="231">
        <f>IF(N655="zákl. přenesená",J655,0)</f>
        <v>0</v>
      </c>
      <c r="BH655" s="231">
        <f>IF(N655="sníž. přenesená",J655,0)</f>
        <v>0</v>
      </c>
      <c r="BI655" s="231">
        <f>IF(N655="nulová",J655,0)</f>
        <v>0</v>
      </c>
      <c r="BJ655" s="18" t="s">
        <v>86</v>
      </c>
      <c r="BK655" s="231">
        <f>ROUND(I655*H655,2)</f>
        <v>0</v>
      </c>
      <c r="BL655" s="18" t="s">
        <v>144</v>
      </c>
      <c r="BM655" s="230" t="s">
        <v>819</v>
      </c>
    </row>
    <row r="656" s="2" customFormat="1">
      <c r="A656" s="39"/>
      <c r="B656" s="40"/>
      <c r="C656" s="41"/>
      <c r="D656" s="232" t="s">
        <v>146</v>
      </c>
      <c r="E656" s="41"/>
      <c r="F656" s="233" t="s">
        <v>820</v>
      </c>
      <c r="G656" s="41"/>
      <c r="H656" s="41"/>
      <c r="I656" s="234"/>
      <c r="J656" s="41"/>
      <c r="K656" s="41"/>
      <c r="L656" s="45"/>
      <c r="M656" s="235"/>
      <c r="N656" s="236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146</v>
      </c>
      <c r="AU656" s="18" t="s">
        <v>88</v>
      </c>
    </row>
    <row r="657" s="2" customFormat="1">
      <c r="A657" s="39"/>
      <c r="B657" s="40"/>
      <c r="C657" s="41"/>
      <c r="D657" s="232" t="s">
        <v>180</v>
      </c>
      <c r="E657" s="41"/>
      <c r="F657" s="269" t="s">
        <v>821</v>
      </c>
      <c r="G657" s="41"/>
      <c r="H657" s="41"/>
      <c r="I657" s="234"/>
      <c r="J657" s="41"/>
      <c r="K657" s="41"/>
      <c r="L657" s="45"/>
      <c r="M657" s="235"/>
      <c r="N657" s="236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180</v>
      </c>
      <c r="AU657" s="18" t="s">
        <v>88</v>
      </c>
    </row>
    <row r="658" s="14" customFormat="1">
      <c r="A658" s="14"/>
      <c r="B658" s="248"/>
      <c r="C658" s="249"/>
      <c r="D658" s="232" t="s">
        <v>148</v>
      </c>
      <c r="E658" s="250" t="s">
        <v>1</v>
      </c>
      <c r="F658" s="251" t="s">
        <v>822</v>
      </c>
      <c r="G658" s="249"/>
      <c r="H658" s="250" t="s">
        <v>1</v>
      </c>
      <c r="I658" s="252"/>
      <c r="J658" s="249"/>
      <c r="K658" s="249"/>
      <c r="L658" s="253"/>
      <c r="M658" s="254"/>
      <c r="N658" s="255"/>
      <c r="O658" s="255"/>
      <c r="P658" s="255"/>
      <c r="Q658" s="255"/>
      <c r="R658" s="255"/>
      <c r="S658" s="255"/>
      <c r="T658" s="25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7" t="s">
        <v>148</v>
      </c>
      <c r="AU658" s="257" t="s">
        <v>88</v>
      </c>
      <c r="AV658" s="14" t="s">
        <v>86</v>
      </c>
      <c r="AW658" s="14" t="s">
        <v>34</v>
      </c>
      <c r="AX658" s="14" t="s">
        <v>78</v>
      </c>
      <c r="AY658" s="257" t="s">
        <v>137</v>
      </c>
    </row>
    <row r="659" s="13" customFormat="1">
      <c r="A659" s="13"/>
      <c r="B659" s="237"/>
      <c r="C659" s="238"/>
      <c r="D659" s="232" t="s">
        <v>148</v>
      </c>
      <c r="E659" s="239" t="s">
        <v>1</v>
      </c>
      <c r="F659" s="240" t="s">
        <v>823</v>
      </c>
      <c r="G659" s="238"/>
      <c r="H659" s="241">
        <v>179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148</v>
      </c>
      <c r="AU659" s="247" t="s">
        <v>88</v>
      </c>
      <c r="AV659" s="13" t="s">
        <v>88</v>
      </c>
      <c r="AW659" s="13" t="s">
        <v>34</v>
      </c>
      <c r="AX659" s="13" t="s">
        <v>78</v>
      </c>
      <c r="AY659" s="247" t="s">
        <v>137</v>
      </c>
    </row>
    <row r="660" s="15" customFormat="1">
      <c r="A660" s="15"/>
      <c r="B660" s="258"/>
      <c r="C660" s="259"/>
      <c r="D660" s="232" t="s">
        <v>148</v>
      </c>
      <c r="E660" s="260" t="s">
        <v>1</v>
      </c>
      <c r="F660" s="261" t="s">
        <v>156</v>
      </c>
      <c r="G660" s="259"/>
      <c r="H660" s="262">
        <v>179</v>
      </c>
      <c r="I660" s="263"/>
      <c r="J660" s="259"/>
      <c r="K660" s="259"/>
      <c r="L660" s="264"/>
      <c r="M660" s="265"/>
      <c r="N660" s="266"/>
      <c r="O660" s="266"/>
      <c r="P660" s="266"/>
      <c r="Q660" s="266"/>
      <c r="R660" s="266"/>
      <c r="S660" s="266"/>
      <c r="T660" s="267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8" t="s">
        <v>148</v>
      </c>
      <c r="AU660" s="268" t="s">
        <v>88</v>
      </c>
      <c r="AV660" s="15" t="s">
        <v>144</v>
      </c>
      <c r="AW660" s="15" t="s">
        <v>34</v>
      </c>
      <c r="AX660" s="15" t="s">
        <v>86</v>
      </c>
      <c r="AY660" s="268" t="s">
        <v>137</v>
      </c>
    </row>
    <row r="661" s="2" customFormat="1" ht="24.15" customHeight="1">
      <c r="A661" s="39"/>
      <c r="B661" s="40"/>
      <c r="C661" s="219" t="s">
        <v>824</v>
      </c>
      <c r="D661" s="219" t="s">
        <v>139</v>
      </c>
      <c r="E661" s="220" t="s">
        <v>825</v>
      </c>
      <c r="F661" s="221" t="s">
        <v>826</v>
      </c>
      <c r="G661" s="222" t="s">
        <v>538</v>
      </c>
      <c r="H661" s="223">
        <v>179</v>
      </c>
      <c r="I661" s="224"/>
      <c r="J661" s="225">
        <f>ROUND(I661*H661,2)</f>
        <v>0</v>
      </c>
      <c r="K661" s="221" t="s">
        <v>1</v>
      </c>
      <c r="L661" s="45"/>
      <c r="M661" s="226" t="s">
        <v>1</v>
      </c>
      <c r="N661" s="227" t="s">
        <v>43</v>
      </c>
      <c r="O661" s="92"/>
      <c r="P661" s="228">
        <f>O661*H661</f>
        <v>0</v>
      </c>
      <c r="Q661" s="228">
        <v>6.9999999999999994E-05</v>
      </c>
      <c r="R661" s="228">
        <f>Q661*H661</f>
        <v>0.01253</v>
      </c>
      <c r="S661" s="228">
        <v>0</v>
      </c>
      <c r="T661" s="22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0" t="s">
        <v>144</v>
      </c>
      <c r="AT661" s="230" t="s">
        <v>139</v>
      </c>
      <c r="AU661" s="230" t="s">
        <v>88</v>
      </c>
      <c r="AY661" s="18" t="s">
        <v>137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8" t="s">
        <v>86</v>
      </c>
      <c r="BK661" s="231">
        <f>ROUND(I661*H661,2)</f>
        <v>0</v>
      </c>
      <c r="BL661" s="18" t="s">
        <v>144</v>
      </c>
      <c r="BM661" s="230" t="s">
        <v>827</v>
      </c>
    </row>
    <row r="662" s="2" customFormat="1">
      <c r="A662" s="39"/>
      <c r="B662" s="40"/>
      <c r="C662" s="41"/>
      <c r="D662" s="232" t="s">
        <v>146</v>
      </c>
      <c r="E662" s="41"/>
      <c r="F662" s="233" t="s">
        <v>828</v>
      </c>
      <c r="G662" s="41"/>
      <c r="H662" s="41"/>
      <c r="I662" s="234"/>
      <c r="J662" s="41"/>
      <c r="K662" s="41"/>
      <c r="L662" s="45"/>
      <c r="M662" s="235"/>
      <c r="N662" s="236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146</v>
      </c>
      <c r="AU662" s="18" t="s">
        <v>88</v>
      </c>
    </row>
    <row r="663" s="2" customFormat="1">
      <c r="A663" s="39"/>
      <c r="B663" s="40"/>
      <c r="C663" s="41"/>
      <c r="D663" s="232" t="s">
        <v>180</v>
      </c>
      <c r="E663" s="41"/>
      <c r="F663" s="269" t="s">
        <v>821</v>
      </c>
      <c r="G663" s="41"/>
      <c r="H663" s="41"/>
      <c r="I663" s="234"/>
      <c r="J663" s="41"/>
      <c r="K663" s="41"/>
      <c r="L663" s="45"/>
      <c r="M663" s="235"/>
      <c r="N663" s="236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180</v>
      </c>
      <c r="AU663" s="18" t="s">
        <v>88</v>
      </c>
    </row>
    <row r="664" s="14" customFormat="1">
      <c r="A664" s="14"/>
      <c r="B664" s="248"/>
      <c r="C664" s="249"/>
      <c r="D664" s="232" t="s">
        <v>148</v>
      </c>
      <c r="E664" s="250" t="s">
        <v>1</v>
      </c>
      <c r="F664" s="251" t="s">
        <v>829</v>
      </c>
      <c r="G664" s="249"/>
      <c r="H664" s="250" t="s">
        <v>1</v>
      </c>
      <c r="I664" s="252"/>
      <c r="J664" s="249"/>
      <c r="K664" s="249"/>
      <c r="L664" s="253"/>
      <c r="M664" s="254"/>
      <c r="N664" s="255"/>
      <c r="O664" s="255"/>
      <c r="P664" s="255"/>
      <c r="Q664" s="255"/>
      <c r="R664" s="255"/>
      <c r="S664" s="255"/>
      <c r="T664" s="25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7" t="s">
        <v>148</v>
      </c>
      <c r="AU664" s="257" t="s">
        <v>88</v>
      </c>
      <c r="AV664" s="14" t="s">
        <v>86</v>
      </c>
      <c r="AW664" s="14" t="s">
        <v>34</v>
      </c>
      <c r="AX664" s="14" t="s">
        <v>78</v>
      </c>
      <c r="AY664" s="257" t="s">
        <v>137</v>
      </c>
    </row>
    <row r="665" s="13" customFormat="1">
      <c r="A665" s="13"/>
      <c r="B665" s="237"/>
      <c r="C665" s="238"/>
      <c r="D665" s="232" t="s">
        <v>148</v>
      </c>
      <c r="E665" s="239" t="s">
        <v>1</v>
      </c>
      <c r="F665" s="240" t="s">
        <v>823</v>
      </c>
      <c r="G665" s="238"/>
      <c r="H665" s="241">
        <v>179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7" t="s">
        <v>148</v>
      </c>
      <c r="AU665" s="247" t="s">
        <v>88</v>
      </c>
      <c r="AV665" s="13" t="s">
        <v>88</v>
      </c>
      <c r="AW665" s="13" t="s">
        <v>34</v>
      </c>
      <c r="AX665" s="13" t="s">
        <v>78</v>
      </c>
      <c r="AY665" s="247" t="s">
        <v>137</v>
      </c>
    </row>
    <row r="666" s="15" customFormat="1">
      <c r="A666" s="15"/>
      <c r="B666" s="258"/>
      <c r="C666" s="259"/>
      <c r="D666" s="232" t="s">
        <v>148</v>
      </c>
      <c r="E666" s="260" t="s">
        <v>1</v>
      </c>
      <c r="F666" s="261" t="s">
        <v>156</v>
      </c>
      <c r="G666" s="259"/>
      <c r="H666" s="262">
        <v>179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8" t="s">
        <v>148</v>
      </c>
      <c r="AU666" s="268" t="s">
        <v>88</v>
      </c>
      <c r="AV666" s="15" t="s">
        <v>144</v>
      </c>
      <c r="AW666" s="15" t="s">
        <v>34</v>
      </c>
      <c r="AX666" s="15" t="s">
        <v>86</v>
      </c>
      <c r="AY666" s="268" t="s">
        <v>137</v>
      </c>
    </row>
    <row r="667" s="2" customFormat="1" ht="21.75" customHeight="1">
      <c r="A667" s="39"/>
      <c r="B667" s="40"/>
      <c r="C667" s="219" t="s">
        <v>830</v>
      </c>
      <c r="D667" s="219" t="s">
        <v>139</v>
      </c>
      <c r="E667" s="220" t="s">
        <v>831</v>
      </c>
      <c r="F667" s="221" t="s">
        <v>832</v>
      </c>
      <c r="G667" s="222" t="s">
        <v>538</v>
      </c>
      <c r="H667" s="223">
        <v>179</v>
      </c>
      <c r="I667" s="224"/>
      <c r="J667" s="225">
        <f>ROUND(I667*H667,2)</f>
        <v>0</v>
      </c>
      <c r="K667" s="221" t="s">
        <v>143</v>
      </c>
      <c r="L667" s="45"/>
      <c r="M667" s="226" t="s">
        <v>1</v>
      </c>
      <c r="N667" s="227" t="s">
        <v>43</v>
      </c>
      <c r="O667" s="92"/>
      <c r="P667" s="228">
        <f>O667*H667</f>
        <v>0</v>
      </c>
      <c r="Q667" s="228">
        <v>0.00055999999999999995</v>
      </c>
      <c r="R667" s="228">
        <f>Q667*H667</f>
        <v>0.10024</v>
      </c>
      <c r="S667" s="228">
        <v>0</v>
      </c>
      <c r="T667" s="22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0" t="s">
        <v>144</v>
      </c>
      <c r="AT667" s="230" t="s">
        <v>139</v>
      </c>
      <c r="AU667" s="230" t="s">
        <v>88</v>
      </c>
      <c r="AY667" s="18" t="s">
        <v>137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8" t="s">
        <v>86</v>
      </c>
      <c r="BK667" s="231">
        <f>ROUND(I667*H667,2)</f>
        <v>0</v>
      </c>
      <c r="BL667" s="18" t="s">
        <v>144</v>
      </c>
      <c r="BM667" s="230" t="s">
        <v>833</v>
      </c>
    </row>
    <row r="668" s="2" customFormat="1">
      <c r="A668" s="39"/>
      <c r="B668" s="40"/>
      <c r="C668" s="41"/>
      <c r="D668" s="232" t="s">
        <v>146</v>
      </c>
      <c r="E668" s="41"/>
      <c r="F668" s="233" t="s">
        <v>834</v>
      </c>
      <c r="G668" s="41"/>
      <c r="H668" s="41"/>
      <c r="I668" s="234"/>
      <c r="J668" s="41"/>
      <c r="K668" s="41"/>
      <c r="L668" s="45"/>
      <c r="M668" s="235"/>
      <c r="N668" s="236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146</v>
      </c>
      <c r="AU668" s="18" t="s">
        <v>88</v>
      </c>
    </row>
    <row r="669" s="2" customFormat="1">
      <c r="A669" s="39"/>
      <c r="B669" s="40"/>
      <c r="C669" s="41"/>
      <c r="D669" s="232" t="s">
        <v>180</v>
      </c>
      <c r="E669" s="41"/>
      <c r="F669" s="269" t="s">
        <v>835</v>
      </c>
      <c r="G669" s="41"/>
      <c r="H669" s="41"/>
      <c r="I669" s="234"/>
      <c r="J669" s="41"/>
      <c r="K669" s="41"/>
      <c r="L669" s="45"/>
      <c r="M669" s="235"/>
      <c r="N669" s="236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180</v>
      </c>
      <c r="AU669" s="18" t="s">
        <v>88</v>
      </c>
    </row>
    <row r="670" s="13" customFormat="1">
      <c r="A670" s="13"/>
      <c r="B670" s="237"/>
      <c r="C670" s="238"/>
      <c r="D670" s="232" t="s">
        <v>148</v>
      </c>
      <c r="E670" s="239" t="s">
        <v>1</v>
      </c>
      <c r="F670" s="240" t="s">
        <v>823</v>
      </c>
      <c r="G670" s="238"/>
      <c r="H670" s="241">
        <v>179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7" t="s">
        <v>148</v>
      </c>
      <c r="AU670" s="247" t="s">
        <v>88</v>
      </c>
      <c r="AV670" s="13" t="s">
        <v>88</v>
      </c>
      <c r="AW670" s="13" t="s">
        <v>34</v>
      </c>
      <c r="AX670" s="13" t="s">
        <v>86</v>
      </c>
      <c r="AY670" s="247" t="s">
        <v>137</v>
      </c>
    </row>
    <row r="671" s="2" customFormat="1" ht="24.15" customHeight="1">
      <c r="A671" s="39"/>
      <c r="B671" s="40"/>
      <c r="C671" s="219" t="s">
        <v>836</v>
      </c>
      <c r="D671" s="219" t="s">
        <v>139</v>
      </c>
      <c r="E671" s="220" t="s">
        <v>837</v>
      </c>
      <c r="F671" s="221" t="s">
        <v>838</v>
      </c>
      <c r="G671" s="222" t="s">
        <v>312</v>
      </c>
      <c r="H671" s="223">
        <v>19.690000000000001</v>
      </c>
      <c r="I671" s="224"/>
      <c r="J671" s="225">
        <f>ROUND(I671*H671,2)</f>
        <v>0</v>
      </c>
      <c r="K671" s="221" t="s">
        <v>143</v>
      </c>
      <c r="L671" s="45"/>
      <c r="M671" s="226" t="s">
        <v>1</v>
      </c>
      <c r="N671" s="227" t="s">
        <v>43</v>
      </c>
      <c r="O671" s="92"/>
      <c r="P671" s="228">
        <f>O671*H671</f>
        <v>0</v>
      </c>
      <c r="Q671" s="228">
        <v>6.0000000000000002E-05</v>
      </c>
      <c r="R671" s="228">
        <f>Q671*H671</f>
        <v>0.0011814000000000002</v>
      </c>
      <c r="S671" s="228">
        <v>0.002</v>
      </c>
      <c r="T671" s="229">
        <f>S671*H671</f>
        <v>0.039380000000000005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0" t="s">
        <v>144</v>
      </c>
      <c r="AT671" s="230" t="s">
        <v>139</v>
      </c>
      <c r="AU671" s="230" t="s">
        <v>88</v>
      </c>
      <c r="AY671" s="18" t="s">
        <v>137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18" t="s">
        <v>86</v>
      </c>
      <c r="BK671" s="231">
        <f>ROUND(I671*H671,2)</f>
        <v>0</v>
      </c>
      <c r="BL671" s="18" t="s">
        <v>144</v>
      </c>
      <c r="BM671" s="230" t="s">
        <v>839</v>
      </c>
    </row>
    <row r="672" s="2" customFormat="1">
      <c r="A672" s="39"/>
      <c r="B672" s="40"/>
      <c r="C672" s="41"/>
      <c r="D672" s="232" t="s">
        <v>146</v>
      </c>
      <c r="E672" s="41"/>
      <c r="F672" s="233" t="s">
        <v>840</v>
      </c>
      <c r="G672" s="41"/>
      <c r="H672" s="41"/>
      <c r="I672" s="234"/>
      <c r="J672" s="41"/>
      <c r="K672" s="41"/>
      <c r="L672" s="45"/>
      <c r="M672" s="235"/>
      <c r="N672" s="23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146</v>
      </c>
      <c r="AU672" s="18" t="s">
        <v>88</v>
      </c>
    </row>
    <row r="673" s="2" customFormat="1">
      <c r="A673" s="39"/>
      <c r="B673" s="40"/>
      <c r="C673" s="41"/>
      <c r="D673" s="232" t="s">
        <v>180</v>
      </c>
      <c r="E673" s="41"/>
      <c r="F673" s="269" t="s">
        <v>841</v>
      </c>
      <c r="G673" s="41"/>
      <c r="H673" s="41"/>
      <c r="I673" s="234"/>
      <c r="J673" s="41"/>
      <c r="K673" s="41"/>
      <c r="L673" s="45"/>
      <c r="M673" s="235"/>
      <c r="N673" s="236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180</v>
      </c>
      <c r="AU673" s="18" t="s">
        <v>88</v>
      </c>
    </row>
    <row r="674" s="14" customFormat="1">
      <c r="A674" s="14"/>
      <c r="B674" s="248"/>
      <c r="C674" s="249"/>
      <c r="D674" s="232" t="s">
        <v>148</v>
      </c>
      <c r="E674" s="250" t="s">
        <v>1</v>
      </c>
      <c r="F674" s="251" t="s">
        <v>842</v>
      </c>
      <c r="G674" s="249"/>
      <c r="H674" s="250" t="s">
        <v>1</v>
      </c>
      <c r="I674" s="252"/>
      <c r="J674" s="249"/>
      <c r="K674" s="249"/>
      <c r="L674" s="253"/>
      <c r="M674" s="254"/>
      <c r="N674" s="255"/>
      <c r="O674" s="255"/>
      <c r="P674" s="255"/>
      <c r="Q674" s="255"/>
      <c r="R674" s="255"/>
      <c r="S674" s="255"/>
      <c r="T674" s="25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7" t="s">
        <v>148</v>
      </c>
      <c r="AU674" s="257" t="s">
        <v>88</v>
      </c>
      <c r="AV674" s="14" t="s">
        <v>86</v>
      </c>
      <c r="AW674" s="14" t="s">
        <v>34</v>
      </c>
      <c r="AX674" s="14" t="s">
        <v>78</v>
      </c>
      <c r="AY674" s="257" t="s">
        <v>137</v>
      </c>
    </row>
    <row r="675" s="13" customFormat="1">
      <c r="A675" s="13"/>
      <c r="B675" s="237"/>
      <c r="C675" s="238"/>
      <c r="D675" s="232" t="s">
        <v>148</v>
      </c>
      <c r="E675" s="239" t="s">
        <v>1</v>
      </c>
      <c r="F675" s="240" t="s">
        <v>843</v>
      </c>
      <c r="G675" s="238"/>
      <c r="H675" s="241">
        <v>19.690000000000001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7" t="s">
        <v>148</v>
      </c>
      <c r="AU675" s="247" t="s">
        <v>88</v>
      </c>
      <c r="AV675" s="13" t="s">
        <v>88</v>
      </c>
      <c r="AW675" s="13" t="s">
        <v>34</v>
      </c>
      <c r="AX675" s="13" t="s">
        <v>78</v>
      </c>
      <c r="AY675" s="247" t="s">
        <v>137</v>
      </c>
    </row>
    <row r="676" s="15" customFormat="1">
      <c r="A676" s="15"/>
      <c r="B676" s="258"/>
      <c r="C676" s="259"/>
      <c r="D676" s="232" t="s">
        <v>148</v>
      </c>
      <c r="E676" s="260" t="s">
        <v>1</v>
      </c>
      <c r="F676" s="261" t="s">
        <v>156</v>
      </c>
      <c r="G676" s="259"/>
      <c r="H676" s="262">
        <v>19.690000000000001</v>
      </c>
      <c r="I676" s="263"/>
      <c r="J676" s="259"/>
      <c r="K676" s="259"/>
      <c r="L676" s="264"/>
      <c r="M676" s="265"/>
      <c r="N676" s="266"/>
      <c r="O676" s="266"/>
      <c r="P676" s="266"/>
      <c r="Q676" s="266"/>
      <c r="R676" s="266"/>
      <c r="S676" s="266"/>
      <c r="T676" s="267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8" t="s">
        <v>148</v>
      </c>
      <c r="AU676" s="268" t="s">
        <v>88</v>
      </c>
      <c r="AV676" s="15" t="s">
        <v>144</v>
      </c>
      <c r="AW676" s="15" t="s">
        <v>34</v>
      </c>
      <c r="AX676" s="15" t="s">
        <v>86</v>
      </c>
      <c r="AY676" s="268" t="s">
        <v>137</v>
      </c>
    </row>
    <row r="677" s="2" customFormat="1" ht="21.75" customHeight="1">
      <c r="A677" s="39"/>
      <c r="B677" s="40"/>
      <c r="C677" s="219" t="s">
        <v>844</v>
      </c>
      <c r="D677" s="219" t="s">
        <v>139</v>
      </c>
      <c r="E677" s="220" t="s">
        <v>845</v>
      </c>
      <c r="F677" s="221" t="s">
        <v>846</v>
      </c>
      <c r="G677" s="222" t="s">
        <v>312</v>
      </c>
      <c r="H677" s="223">
        <v>3.4399999999999999</v>
      </c>
      <c r="I677" s="224"/>
      <c r="J677" s="225">
        <f>ROUND(I677*H677,2)</f>
        <v>0</v>
      </c>
      <c r="K677" s="221" t="s">
        <v>143</v>
      </c>
      <c r="L677" s="45"/>
      <c r="M677" s="226" t="s">
        <v>1</v>
      </c>
      <c r="N677" s="227" t="s">
        <v>43</v>
      </c>
      <c r="O677" s="92"/>
      <c r="P677" s="228">
        <f>O677*H677</f>
        <v>0</v>
      </c>
      <c r="Q677" s="228">
        <v>0</v>
      </c>
      <c r="R677" s="228">
        <f>Q677*H677</f>
        <v>0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144</v>
      </c>
      <c r="AT677" s="230" t="s">
        <v>139</v>
      </c>
      <c r="AU677" s="230" t="s">
        <v>88</v>
      </c>
      <c r="AY677" s="18" t="s">
        <v>137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86</v>
      </c>
      <c r="BK677" s="231">
        <f>ROUND(I677*H677,2)</f>
        <v>0</v>
      </c>
      <c r="BL677" s="18" t="s">
        <v>144</v>
      </c>
      <c r="BM677" s="230" t="s">
        <v>847</v>
      </c>
    </row>
    <row r="678" s="2" customFormat="1">
      <c r="A678" s="39"/>
      <c r="B678" s="40"/>
      <c r="C678" s="41"/>
      <c r="D678" s="232" t="s">
        <v>146</v>
      </c>
      <c r="E678" s="41"/>
      <c r="F678" s="233" t="s">
        <v>848</v>
      </c>
      <c r="G678" s="41"/>
      <c r="H678" s="41"/>
      <c r="I678" s="234"/>
      <c r="J678" s="41"/>
      <c r="K678" s="41"/>
      <c r="L678" s="45"/>
      <c r="M678" s="235"/>
      <c r="N678" s="236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146</v>
      </c>
      <c r="AU678" s="18" t="s">
        <v>88</v>
      </c>
    </row>
    <row r="679" s="13" customFormat="1">
      <c r="A679" s="13"/>
      <c r="B679" s="237"/>
      <c r="C679" s="238"/>
      <c r="D679" s="232" t="s">
        <v>148</v>
      </c>
      <c r="E679" s="239" t="s">
        <v>1</v>
      </c>
      <c r="F679" s="240" t="s">
        <v>849</v>
      </c>
      <c r="G679" s="238"/>
      <c r="H679" s="241">
        <v>3.4399999999999999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7" t="s">
        <v>148</v>
      </c>
      <c r="AU679" s="247" t="s">
        <v>88</v>
      </c>
      <c r="AV679" s="13" t="s">
        <v>88</v>
      </c>
      <c r="AW679" s="13" t="s">
        <v>34</v>
      </c>
      <c r="AX679" s="13" t="s">
        <v>78</v>
      </c>
      <c r="AY679" s="247" t="s">
        <v>137</v>
      </c>
    </row>
    <row r="680" s="15" customFormat="1">
      <c r="A680" s="15"/>
      <c r="B680" s="258"/>
      <c r="C680" s="259"/>
      <c r="D680" s="232" t="s">
        <v>148</v>
      </c>
      <c r="E680" s="260" t="s">
        <v>1</v>
      </c>
      <c r="F680" s="261" t="s">
        <v>156</v>
      </c>
      <c r="G680" s="259"/>
      <c r="H680" s="262">
        <v>3.4399999999999999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8" t="s">
        <v>148</v>
      </c>
      <c r="AU680" s="268" t="s">
        <v>88</v>
      </c>
      <c r="AV680" s="15" t="s">
        <v>144</v>
      </c>
      <c r="AW680" s="15" t="s">
        <v>34</v>
      </c>
      <c r="AX680" s="15" t="s">
        <v>86</v>
      </c>
      <c r="AY680" s="268" t="s">
        <v>137</v>
      </c>
    </row>
    <row r="681" s="2" customFormat="1" ht="24.15" customHeight="1">
      <c r="A681" s="39"/>
      <c r="B681" s="40"/>
      <c r="C681" s="219" t="s">
        <v>850</v>
      </c>
      <c r="D681" s="219" t="s">
        <v>139</v>
      </c>
      <c r="E681" s="220" t="s">
        <v>851</v>
      </c>
      <c r="F681" s="221" t="s">
        <v>852</v>
      </c>
      <c r="G681" s="222" t="s">
        <v>142</v>
      </c>
      <c r="H681" s="223">
        <v>13.17</v>
      </c>
      <c r="I681" s="224"/>
      <c r="J681" s="225">
        <f>ROUND(I681*H681,2)</f>
        <v>0</v>
      </c>
      <c r="K681" s="221" t="s">
        <v>143</v>
      </c>
      <c r="L681" s="45"/>
      <c r="M681" s="226" t="s">
        <v>1</v>
      </c>
      <c r="N681" s="227" t="s">
        <v>43</v>
      </c>
      <c r="O681" s="92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0" t="s">
        <v>144</v>
      </c>
      <c r="AT681" s="230" t="s">
        <v>139</v>
      </c>
      <c r="AU681" s="230" t="s">
        <v>88</v>
      </c>
      <c r="AY681" s="18" t="s">
        <v>137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8" t="s">
        <v>86</v>
      </c>
      <c r="BK681" s="231">
        <f>ROUND(I681*H681,2)</f>
        <v>0</v>
      </c>
      <c r="BL681" s="18" t="s">
        <v>144</v>
      </c>
      <c r="BM681" s="230" t="s">
        <v>853</v>
      </c>
    </row>
    <row r="682" s="2" customFormat="1">
      <c r="A682" s="39"/>
      <c r="B682" s="40"/>
      <c r="C682" s="41"/>
      <c r="D682" s="232" t="s">
        <v>146</v>
      </c>
      <c r="E682" s="41"/>
      <c r="F682" s="233" t="s">
        <v>854</v>
      </c>
      <c r="G682" s="41"/>
      <c r="H682" s="41"/>
      <c r="I682" s="234"/>
      <c r="J682" s="41"/>
      <c r="K682" s="41"/>
      <c r="L682" s="45"/>
      <c r="M682" s="235"/>
      <c r="N682" s="236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146</v>
      </c>
      <c r="AU682" s="18" t="s">
        <v>88</v>
      </c>
    </row>
    <row r="683" s="13" customFormat="1">
      <c r="A683" s="13"/>
      <c r="B683" s="237"/>
      <c r="C683" s="238"/>
      <c r="D683" s="232" t="s">
        <v>148</v>
      </c>
      <c r="E683" s="239" t="s">
        <v>1</v>
      </c>
      <c r="F683" s="240" t="s">
        <v>855</v>
      </c>
      <c r="G683" s="238"/>
      <c r="H683" s="241">
        <v>13.17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7" t="s">
        <v>148</v>
      </c>
      <c r="AU683" s="247" t="s">
        <v>88</v>
      </c>
      <c r="AV683" s="13" t="s">
        <v>88</v>
      </c>
      <c r="AW683" s="13" t="s">
        <v>34</v>
      </c>
      <c r="AX683" s="13" t="s">
        <v>78</v>
      </c>
      <c r="AY683" s="247" t="s">
        <v>137</v>
      </c>
    </row>
    <row r="684" s="15" customFormat="1">
      <c r="A684" s="15"/>
      <c r="B684" s="258"/>
      <c r="C684" s="259"/>
      <c r="D684" s="232" t="s">
        <v>148</v>
      </c>
      <c r="E684" s="260" t="s">
        <v>1</v>
      </c>
      <c r="F684" s="261" t="s">
        <v>156</v>
      </c>
      <c r="G684" s="259"/>
      <c r="H684" s="262">
        <v>13.17</v>
      </c>
      <c r="I684" s="263"/>
      <c r="J684" s="259"/>
      <c r="K684" s="259"/>
      <c r="L684" s="264"/>
      <c r="M684" s="265"/>
      <c r="N684" s="266"/>
      <c r="O684" s="266"/>
      <c r="P684" s="266"/>
      <c r="Q684" s="266"/>
      <c r="R684" s="266"/>
      <c r="S684" s="266"/>
      <c r="T684" s="26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8" t="s">
        <v>148</v>
      </c>
      <c r="AU684" s="268" t="s">
        <v>88</v>
      </c>
      <c r="AV684" s="15" t="s">
        <v>144</v>
      </c>
      <c r="AW684" s="15" t="s">
        <v>34</v>
      </c>
      <c r="AX684" s="15" t="s">
        <v>86</v>
      </c>
      <c r="AY684" s="268" t="s">
        <v>137</v>
      </c>
    </row>
    <row r="685" s="2" customFormat="1" ht="24.15" customHeight="1">
      <c r="A685" s="39"/>
      <c r="B685" s="40"/>
      <c r="C685" s="219" t="s">
        <v>856</v>
      </c>
      <c r="D685" s="219" t="s">
        <v>139</v>
      </c>
      <c r="E685" s="220" t="s">
        <v>857</v>
      </c>
      <c r="F685" s="221" t="s">
        <v>858</v>
      </c>
      <c r="G685" s="222" t="s">
        <v>142</v>
      </c>
      <c r="H685" s="223">
        <v>1.982</v>
      </c>
      <c r="I685" s="224"/>
      <c r="J685" s="225">
        <f>ROUND(I685*H685,2)</f>
        <v>0</v>
      </c>
      <c r="K685" s="221" t="s">
        <v>143</v>
      </c>
      <c r="L685" s="45"/>
      <c r="M685" s="226" t="s">
        <v>1</v>
      </c>
      <c r="N685" s="227" t="s">
        <v>43</v>
      </c>
      <c r="O685" s="92"/>
      <c r="P685" s="228">
        <f>O685*H685</f>
        <v>0</v>
      </c>
      <c r="Q685" s="228">
        <v>0</v>
      </c>
      <c r="R685" s="228">
        <f>Q685*H685</f>
        <v>0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144</v>
      </c>
      <c r="AT685" s="230" t="s">
        <v>139</v>
      </c>
      <c r="AU685" s="230" t="s">
        <v>88</v>
      </c>
      <c r="AY685" s="18" t="s">
        <v>137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86</v>
      </c>
      <c r="BK685" s="231">
        <f>ROUND(I685*H685,2)</f>
        <v>0</v>
      </c>
      <c r="BL685" s="18" t="s">
        <v>144</v>
      </c>
      <c r="BM685" s="230" t="s">
        <v>859</v>
      </c>
    </row>
    <row r="686" s="2" customFormat="1">
      <c r="A686" s="39"/>
      <c r="B686" s="40"/>
      <c r="C686" s="41"/>
      <c r="D686" s="232" t="s">
        <v>146</v>
      </c>
      <c r="E686" s="41"/>
      <c r="F686" s="233" t="s">
        <v>860</v>
      </c>
      <c r="G686" s="41"/>
      <c r="H686" s="41"/>
      <c r="I686" s="234"/>
      <c r="J686" s="41"/>
      <c r="K686" s="41"/>
      <c r="L686" s="45"/>
      <c r="M686" s="235"/>
      <c r="N686" s="236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146</v>
      </c>
      <c r="AU686" s="18" t="s">
        <v>88</v>
      </c>
    </row>
    <row r="687" s="13" customFormat="1">
      <c r="A687" s="13"/>
      <c r="B687" s="237"/>
      <c r="C687" s="238"/>
      <c r="D687" s="232" t="s">
        <v>148</v>
      </c>
      <c r="E687" s="239" t="s">
        <v>1</v>
      </c>
      <c r="F687" s="240" t="s">
        <v>861</v>
      </c>
      <c r="G687" s="238"/>
      <c r="H687" s="241">
        <v>0.98199999999999998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7" t="s">
        <v>148</v>
      </c>
      <c r="AU687" s="247" t="s">
        <v>88</v>
      </c>
      <c r="AV687" s="13" t="s">
        <v>88</v>
      </c>
      <c r="AW687" s="13" t="s">
        <v>34</v>
      </c>
      <c r="AX687" s="13" t="s">
        <v>78</v>
      </c>
      <c r="AY687" s="247" t="s">
        <v>137</v>
      </c>
    </row>
    <row r="688" s="13" customFormat="1">
      <c r="A688" s="13"/>
      <c r="B688" s="237"/>
      <c r="C688" s="238"/>
      <c r="D688" s="232" t="s">
        <v>148</v>
      </c>
      <c r="E688" s="239" t="s">
        <v>1</v>
      </c>
      <c r="F688" s="240" t="s">
        <v>86</v>
      </c>
      <c r="G688" s="238"/>
      <c r="H688" s="241">
        <v>1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7" t="s">
        <v>148</v>
      </c>
      <c r="AU688" s="247" t="s">
        <v>88</v>
      </c>
      <c r="AV688" s="13" t="s">
        <v>88</v>
      </c>
      <c r="AW688" s="13" t="s">
        <v>34</v>
      </c>
      <c r="AX688" s="13" t="s">
        <v>78</v>
      </c>
      <c r="AY688" s="247" t="s">
        <v>137</v>
      </c>
    </row>
    <row r="689" s="15" customFormat="1">
      <c r="A689" s="15"/>
      <c r="B689" s="258"/>
      <c r="C689" s="259"/>
      <c r="D689" s="232" t="s">
        <v>148</v>
      </c>
      <c r="E689" s="260" t="s">
        <v>1</v>
      </c>
      <c r="F689" s="261" t="s">
        <v>156</v>
      </c>
      <c r="G689" s="259"/>
      <c r="H689" s="262">
        <v>1.982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8" t="s">
        <v>148</v>
      </c>
      <c r="AU689" s="268" t="s">
        <v>88</v>
      </c>
      <c r="AV689" s="15" t="s">
        <v>144</v>
      </c>
      <c r="AW689" s="15" t="s">
        <v>34</v>
      </c>
      <c r="AX689" s="15" t="s">
        <v>86</v>
      </c>
      <c r="AY689" s="268" t="s">
        <v>137</v>
      </c>
    </row>
    <row r="690" s="12" customFormat="1" ht="20.88" customHeight="1">
      <c r="A690" s="12"/>
      <c r="B690" s="203"/>
      <c r="C690" s="204"/>
      <c r="D690" s="205" t="s">
        <v>77</v>
      </c>
      <c r="E690" s="217" t="s">
        <v>748</v>
      </c>
      <c r="F690" s="217" t="s">
        <v>862</v>
      </c>
      <c r="G690" s="204"/>
      <c r="H690" s="204"/>
      <c r="I690" s="207"/>
      <c r="J690" s="218">
        <f>BK690</f>
        <v>0</v>
      </c>
      <c r="K690" s="204"/>
      <c r="L690" s="209"/>
      <c r="M690" s="210"/>
      <c r="N690" s="211"/>
      <c r="O690" s="211"/>
      <c r="P690" s="212">
        <f>SUM(P691:P785)</f>
        <v>0</v>
      </c>
      <c r="Q690" s="211"/>
      <c r="R690" s="212">
        <f>SUM(R691:R785)</f>
        <v>2.0906121</v>
      </c>
      <c r="S690" s="211"/>
      <c r="T690" s="213">
        <f>SUM(T691:T785)</f>
        <v>7704.8786600000003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14" t="s">
        <v>86</v>
      </c>
      <c r="AT690" s="215" t="s">
        <v>77</v>
      </c>
      <c r="AU690" s="215" t="s">
        <v>88</v>
      </c>
      <c r="AY690" s="214" t="s">
        <v>137</v>
      </c>
      <c r="BK690" s="216">
        <f>SUM(BK691:BK785)</f>
        <v>0</v>
      </c>
    </row>
    <row r="691" s="2" customFormat="1" ht="24.15" customHeight="1">
      <c r="A691" s="39"/>
      <c r="B691" s="40"/>
      <c r="C691" s="219" t="s">
        <v>863</v>
      </c>
      <c r="D691" s="219" t="s">
        <v>139</v>
      </c>
      <c r="E691" s="220" t="s">
        <v>864</v>
      </c>
      <c r="F691" s="221" t="s">
        <v>865</v>
      </c>
      <c r="G691" s="222" t="s">
        <v>142</v>
      </c>
      <c r="H691" s="223">
        <v>11.15</v>
      </c>
      <c r="I691" s="224"/>
      <c r="J691" s="225">
        <f>ROUND(I691*H691,2)</f>
        <v>0</v>
      </c>
      <c r="K691" s="221" t="s">
        <v>143</v>
      </c>
      <c r="L691" s="45"/>
      <c r="M691" s="226" t="s">
        <v>1</v>
      </c>
      <c r="N691" s="227" t="s">
        <v>43</v>
      </c>
      <c r="O691" s="92"/>
      <c r="P691" s="228">
        <f>O691*H691</f>
        <v>0</v>
      </c>
      <c r="Q691" s="228">
        <v>0</v>
      </c>
      <c r="R691" s="228">
        <f>Q691*H691</f>
        <v>0</v>
      </c>
      <c r="S691" s="228">
        <v>0.26000000000000001</v>
      </c>
      <c r="T691" s="229">
        <f>S691*H691</f>
        <v>2.899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0" t="s">
        <v>144</v>
      </c>
      <c r="AT691" s="230" t="s">
        <v>139</v>
      </c>
      <c r="AU691" s="230" t="s">
        <v>157</v>
      </c>
      <c r="AY691" s="18" t="s">
        <v>137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8" t="s">
        <v>86</v>
      </c>
      <c r="BK691" s="231">
        <f>ROUND(I691*H691,2)</f>
        <v>0</v>
      </c>
      <c r="BL691" s="18" t="s">
        <v>144</v>
      </c>
      <c r="BM691" s="230" t="s">
        <v>866</v>
      </c>
    </row>
    <row r="692" s="2" customFormat="1">
      <c r="A692" s="39"/>
      <c r="B692" s="40"/>
      <c r="C692" s="41"/>
      <c r="D692" s="232" t="s">
        <v>146</v>
      </c>
      <c r="E692" s="41"/>
      <c r="F692" s="233" t="s">
        <v>867</v>
      </c>
      <c r="G692" s="41"/>
      <c r="H692" s="41"/>
      <c r="I692" s="234"/>
      <c r="J692" s="41"/>
      <c r="K692" s="41"/>
      <c r="L692" s="45"/>
      <c r="M692" s="235"/>
      <c r="N692" s="236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146</v>
      </c>
      <c r="AU692" s="18" t="s">
        <v>157</v>
      </c>
    </row>
    <row r="693" s="13" customFormat="1">
      <c r="A693" s="13"/>
      <c r="B693" s="237"/>
      <c r="C693" s="238"/>
      <c r="D693" s="232" t="s">
        <v>148</v>
      </c>
      <c r="E693" s="239" t="s">
        <v>1</v>
      </c>
      <c r="F693" s="240" t="s">
        <v>868</v>
      </c>
      <c r="G693" s="238"/>
      <c r="H693" s="241">
        <v>11.15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7" t="s">
        <v>148</v>
      </c>
      <c r="AU693" s="247" t="s">
        <v>157</v>
      </c>
      <c r="AV693" s="13" t="s">
        <v>88</v>
      </c>
      <c r="AW693" s="13" t="s">
        <v>34</v>
      </c>
      <c r="AX693" s="13" t="s">
        <v>86</v>
      </c>
      <c r="AY693" s="247" t="s">
        <v>137</v>
      </c>
    </row>
    <row r="694" s="2" customFormat="1" ht="24.15" customHeight="1">
      <c r="A694" s="39"/>
      <c r="B694" s="40"/>
      <c r="C694" s="219" t="s">
        <v>869</v>
      </c>
      <c r="D694" s="219" t="s">
        <v>139</v>
      </c>
      <c r="E694" s="220" t="s">
        <v>870</v>
      </c>
      <c r="F694" s="221" t="s">
        <v>871</v>
      </c>
      <c r="G694" s="222" t="s">
        <v>142</v>
      </c>
      <c r="H694" s="223">
        <v>63.450000000000003</v>
      </c>
      <c r="I694" s="224"/>
      <c r="J694" s="225">
        <f>ROUND(I694*H694,2)</f>
        <v>0</v>
      </c>
      <c r="K694" s="221" t="s">
        <v>143</v>
      </c>
      <c r="L694" s="45"/>
      <c r="M694" s="226" t="s">
        <v>1</v>
      </c>
      <c r="N694" s="227" t="s">
        <v>43</v>
      </c>
      <c r="O694" s="92"/>
      <c r="P694" s="228">
        <f>O694*H694</f>
        <v>0</v>
      </c>
      <c r="Q694" s="228">
        <v>0</v>
      </c>
      <c r="R694" s="228">
        <f>Q694*H694</f>
        <v>0</v>
      </c>
      <c r="S694" s="228">
        <v>0.29499999999999998</v>
      </c>
      <c r="T694" s="229">
        <f>S694*H694</f>
        <v>18.717749999999999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144</v>
      </c>
      <c r="AT694" s="230" t="s">
        <v>139</v>
      </c>
      <c r="AU694" s="230" t="s">
        <v>157</v>
      </c>
      <c r="AY694" s="18" t="s">
        <v>137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86</v>
      </c>
      <c r="BK694" s="231">
        <f>ROUND(I694*H694,2)</f>
        <v>0</v>
      </c>
      <c r="BL694" s="18" t="s">
        <v>144</v>
      </c>
      <c r="BM694" s="230" t="s">
        <v>872</v>
      </c>
    </row>
    <row r="695" s="2" customFormat="1">
      <c r="A695" s="39"/>
      <c r="B695" s="40"/>
      <c r="C695" s="41"/>
      <c r="D695" s="232" t="s">
        <v>146</v>
      </c>
      <c r="E695" s="41"/>
      <c r="F695" s="233" t="s">
        <v>873</v>
      </c>
      <c r="G695" s="41"/>
      <c r="H695" s="41"/>
      <c r="I695" s="234"/>
      <c r="J695" s="41"/>
      <c r="K695" s="41"/>
      <c r="L695" s="45"/>
      <c r="M695" s="235"/>
      <c r="N695" s="23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146</v>
      </c>
      <c r="AU695" s="18" t="s">
        <v>157</v>
      </c>
    </row>
    <row r="696" s="13" customFormat="1">
      <c r="A696" s="13"/>
      <c r="B696" s="237"/>
      <c r="C696" s="238"/>
      <c r="D696" s="232" t="s">
        <v>148</v>
      </c>
      <c r="E696" s="239" t="s">
        <v>1</v>
      </c>
      <c r="F696" s="240" t="s">
        <v>874</v>
      </c>
      <c r="G696" s="238"/>
      <c r="H696" s="241">
        <v>2.02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7" t="s">
        <v>148</v>
      </c>
      <c r="AU696" s="247" t="s">
        <v>157</v>
      </c>
      <c r="AV696" s="13" t="s">
        <v>88</v>
      </c>
      <c r="AW696" s="13" t="s">
        <v>34</v>
      </c>
      <c r="AX696" s="13" t="s">
        <v>78</v>
      </c>
      <c r="AY696" s="247" t="s">
        <v>137</v>
      </c>
    </row>
    <row r="697" s="13" customFormat="1">
      <c r="A697" s="13"/>
      <c r="B697" s="237"/>
      <c r="C697" s="238"/>
      <c r="D697" s="232" t="s">
        <v>148</v>
      </c>
      <c r="E697" s="239" t="s">
        <v>1</v>
      </c>
      <c r="F697" s="240" t="s">
        <v>875</v>
      </c>
      <c r="G697" s="238"/>
      <c r="H697" s="241">
        <v>61.43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7" t="s">
        <v>148</v>
      </c>
      <c r="AU697" s="247" t="s">
        <v>157</v>
      </c>
      <c r="AV697" s="13" t="s">
        <v>88</v>
      </c>
      <c r="AW697" s="13" t="s">
        <v>34</v>
      </c>
      <c r="AX697" s="13" t="s">
        <v>78</v>
      </c>
      <c r="AY697" s="247" t="s">
        <v>137</v>
      </c>
    </row>
    <row r="698" s="15" customFormat="1">
      <c r="A698" s="15"/>
      <c r="B698" s="258"/>
      <c r="C698" s="259"/>
      <c r="D698" s="232" t="s">
        <v>148</v>
      </c>
      <c r="E698" s="260" t="s">
        <v>1</v>
      </c>
      <c r="F698" s="261" t="s">
        <v>156</v>
      </c>
      <c r="G698" s="259"/>
      <c r="H698" s="262">
        <v>63.450000000000003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8" t="s">
        <v>148</v>
      </c>
      <c r="AU698" s="268" t="s">
        <v>157</v>
      </c>
      <c r="AV698" s="15" t="s">
        <v>144</v>
      </c>
      <c r="AW698" s="15" t="s">
        <v>34</v>
      </c>
      <c r="AX698" s="15" t="s">
        <v>86</v>
      </c>
      <c r="AY698" s="268" t="s">
        <v>137</v>
      </c>
    </row>
    <row r="699" s="2" customFormat="1" ht="24.15" customHeight="1">
      <c r="A699" s="39"/>
      <c r="B699" s="40"/>
      <c r="C699" s="219" t="s">
        <v>876</v>
      </c>
      <c r="D699" s="219" t="s">
        <v>139</v>
      </c>
      <c r="E699" s="220" t="s">
        <v>877</v>
      </c>
      <c r="F699" s="221" t="s">
        <v>878</v>
      </c>
      <c r="G699" s="222" t="s">
        <v>142</v>
      </c>
      <c r="H699" s="223">
        <v>11.779999999999999</v>
      </c>
      <c r="I699" s="224"/>
      <c r="J699" s="225">
        <f>ROUND(I699*H699,2)</f>
        <v>0</v>
      </c>
      <c r="K699" s="221" t="s">
        <v>143</v>
      </c>
      <c r="L699" s="45"/>
      <c r="M699" s="226" t="s">
        <v>1</v>
      </c>
      <c r="N699" s="227" t="s">
        <v>43</v>
      </c>
      <c r="O699" s="92"/>
      <c r="P699" s="228">
        <f>O699*H699</f>
        <v>0</v>
      </c>
      <c r="Q699" s="228">
        <v>0</v>
      </c>
      <c r="R699" s="228">
        <f>Q699*H699</f>
        <v>0</v>
      </c>
      <c r="S699" s="228">
        <v>0.32500000000000001</v>
      </c>
      <c r="T699" s="229">
        <f>S699*H699</f>
        <v>3.8285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0" t="s">
        <v>144</v>
      </c>
      <c r="AT699" s="230" t="s">
        <v>139</v>
      </c>
      <c r="AU699" s="230" t="s">
        <v>157</v>
      </c>
      <c r="AY699" s="18" t="s">
        <v>137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8" t="s">
        <v>86</v>
      </c>
      <c r="BK699" s="231">
        <f>ROUND(I699*H699,2)</f>
        <v>0</v>
      </c>
      <c r="BL699" s="18" t="s">
        <v>144</v>
      </c>
      <c r="BM699" s="230" t="s">
        <v>879</v>
      </c>
    </row>
    <row r="700" s="2" customFormat="1">
      <c r="A700" s="39"/>
      <c r="B700" s="40"/>
      <c r="C700" s="41"/>
      <c r="D700" s="232" t="s">
        <v>146</v>
      </c>
      <c r="E700" s="41"/>
      <c r="F700" s="233" t="s">
        <v>880</v>
      </c>
      <c r="G700" s="41"/>
      <c r="H700" s="41"/>
      <c r="I700" s="234"/>
      <c r="J700" s="41"/>
      <c r="K700" s="41"/>
      <c r="L700" s="45"/>
      <c r="M700" s="235"/>
      <c r="N700" s="236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146</v>
      </c>
      <c r="AU700" s="18" t="s">
        <v>157</v>
      </c>
    </row>
    <row r="701" s="13" customFormat="1">
      <c r="A701" s="13"/>
      <c r="B701" s="237"/>
      <c r="C701" s="238"/>
      <c r="D701" s="232" t="s">
        <v>148</v>
      </c>
      <c r="E701" s="239" t="s">
        <v>1</v>
      </c>
      <c r="F701" s="240" t="s">
        <v>881</v>
      </c>
      <c r="G701" s="238"/>
      <c r="H701" s="241">
        <v>11.779999999999999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7" t="s">
        <v>148</v>
      </c>
      <c r="AU701" s="247" t="s">
        <v>157</v>
      </c>
      <c r="AV701" s="13" t="s">
        <v>88</v>
      </c>
      <c r="AW701" s="13" t="s">
        <v>34</v>
      </c>
      <c r="AX701" s="13" t="s">
        <v>78</v>
      </c>
      <c r="AY701" s="247" t="s">
        <v>137</v>
      </c>
    </row>
    <row r="702" s="15" customFormat="1">
      <c r="A702" s="15"/>
      <c r="B702" s="258"/>
      <c r="C702" s="259"/>
      <c r="D702" s="232" t="s">
        <v>148</v>
      </c>
      <c r="E702" s="260" t="s">
        <v>1</v>
      </c>
      <c r="F702" s="261" t="s">
        <v>156</v>
      </c>
      <c r="G702" s="259"/>
      <c r="H702" s="262">
        <v>11.779999999999999</v>
      </c>
      <c r="I702" s="263"/>
      <c r="J702" s="259"/>
      <c r="K702" s="259"/>
      <c r="L702" s="264"/>
      <c r="M702" s="265"/>
      <c r="N702" s="266"/>
      <c r="O702" s="266"/>
      <c r="P702" s="266"/>
      <c r="Q702" s="266"/>
      <c r="R702" s="266"/>
      <c r="S702" s="266"/>
      <c r="T702" s="267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8" t="s">
        <v>148</v>
      </c>
      <c r="AU702" s="268" t="s">
        <v>157</v>
      </c>
      <c r="AV702" s="15" t="s">
        <v>144</v>
      </c>
      <c r="AW702" s="15" t="s">
        <v>34</v>
      </c>
      <c r="AX702" s="15" t="s">
        <v>86</v>
      </c>
      <c r="AY702" s="268" t="s">
        <v>137</v>
      </c>
    </row>
    <row r="703" s="2" customFormat="1" ht="33" customHeight="1">
      <c r="A703" s="39"/>
      <c r="B703" s="40"/>
      <c r="C703" s="219" t="s">
        <v>882</v>
      </c>
      <c r="D703" s="219" t="s">
        <v>139</v>
      </c>
      <c r="E703" s="220" t="s">
        <v>883</v>
      </c>
      <c r="F703" s="221" t="s">
        <v>884</v>
      </c>
      <c r="G703" s="222" t="s">
        <v>142</v>
      </c>
      <c r="H703" s="223">
        <v>61.43</v>
      </c>
      <c r="I703" s="224"/>
      <c r="J703" s="225">
        <f>ROUND(I703*H703,2)</f>
        <v>0</v>
      </c>
      <c r="K703" s="221" t="s">
        <v>143</v>
      </c>
      <c r="L703" s="45"/>
      <c r="M703" s="226" t="s">
        <v>1</v>
      </c>
      <c r="N703" s="227" t="s">
        <v>43</v>
      </c>
      <c r="O703" s="92"/>
      <c r="P703" s="228">
        <f>O703*H703</f>
        <v>0</v>
      </c>
      <c r="Q703" s="228">
        <v>0</v>
      </c>
      <c r="R703" s="228">
        <f>Q703*H703</f>
        <v>0</v>
      </c>
      <c r="S703" s="228">
        <v>0.57999999999999996</v>
      </c>
      <c r="T703" s="229">
        <f>S703*H703</f>
        <v>35.629399999999997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0" t="s">
        <v>144</v>
      </c>
      <c r="AT703" s="230" t="s">
        <v>139</v>
      </c>
      <c r="AU703" s="230" t="s">
        <v>157</v>
      </c>
      <c r="AY703" s="18" t="s">
        <v>137</v>
      </c>
      <c r="BE703" s="231">
        <f>IF(N703="základní",J703,0)</f>
        <v>0</v>
      </c>
      <c r="BF703" s="231">
        <f>IF(N703="snížená",J703,0)</f>
        <v>0</v>
      </c>
      <c r="BG703" s="231">
        <f>IF(N703="zákl. přenesená",J703,0)</f>
        <v>0</v>
      </c>
      <c r="BH703" s="231">
        <f>IF(N703="sníž. přenesená",J703,0)</f>
        <v>0</v>
      </c>
      <c r="BI703" s="231">
        <f>IF(N703="nulová",J703,0)</f>
        <v>0</v>
      </c>
      <c r="BJ703" s="18" t="s">
        <v>86</v>
      </c>
      <c r="BK703" s="231">
        <f>ROUND(I703*H703,2)</f>
        <v>0</v>
      </c>
      <c r="BL703" s="18" t="s">
        <v>144</v>
      </c>
      <c r="BM703" s="230" t="s">
        <v>885</v>
      </c>
    </row>
    <row r="704" s="2" customFormat="1">
      <c r="A704" s="39"/>
      <c r="B704" s="40"/>
      <c r="C704" s="41"/>
      <c r="D704" s="232" t="s">
        <v>146</v>
      </c>
      <c r="E704" s="41"/>
      <c r="F704" s="233" t="s">
        <v>886</v>
      </c>
      <c r="G704" s="41"/>
      <c r="H704" s="41"/>
      <c r="I704" s="234"/>
      <c r="J704" s="41"/>
      <c r="K704" s="41"/>
      <c r="L704" s="45"/>
      <c r="M704" s="235"/>
      <c r="N704" s="236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146</v>
      </c>
      <c r="AU704" s="18" t="s">
        <v>157</v>
      </c>
    </row>
    <row r="705" s="13" customFormat="1">
      <c r="A705" s="13"/>
      <c r="B705" s="237"/>
      <c r="C705" s="238"/>
      <c r="D705" s="232" t="s">
        <v>148</v>
      </c>
      <c r="E705" s="239" t="s">
        <v>1</v>
      </c>
      <c r="F705" s="240" t="s">
        <v>875</v>
      </c>
      <c r="G705" s="238"/>
      <c r="H705" s="241">
        <v>61.43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7" t="s">
        <v>148</v>
      </c>
      <c r="AU705" s="247" t="s">
        <v>157</v>
      </c>
      <c r="AV705" s="13" t="s">
        <v>88</v>
      </c>
      <c r="AW705" s="13" t="s">
        <v>34</v>
      </c>
      <c r="AX705" s="13" t="s">
        <v>78</v>
      </c>
      <c r="AY705" s="247" t="s">
        <v>137</v>
      </c>
    </row>
    <row r="706" s="15" customFormat="1">
      <c r="A706" s="15"/>
      <c r="B706" s="258"/>
      <c r="C706" s="259"/>
      <c r="D706" s="232" t="s">
        <v>148</v>
      </c>
      <c r="E706" s="260" t="s">
        <v>1</v>
      </c>
      <c r="F706" s="261" t="s">
        <v>156</v>
      </c>
      <c r="G706" s="259"/>
      <c r="H706" s="262">
        <v>61.43</v>
      </c>
      <c r="I706" s="263"/>
      <c r="J706" s="259"/>
      <c r="K706" s="259"/>
      <c r="L706" s="264"/>
      <c r="M706" s="265"/>
      <c r="N706" s="266"/>
      <c r="O706" s="266"/>
      <c r="P706" s="266"/>
      <c r="Q706" s="266"/>
      <c r="R706" s="266"/>
      <c r="S706" s="266"/>
      <c r="T706" s="267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8" t="s">
        <v>148</v>
      </c>
      <c r="AU706" s="268" t="s">
        <v>157</v>
      </c>
      <c r="AV706" s="15" t="s">
        <v>144</v>
      </c>
      <c r="AW706" s="15" t="s">
        <v>34</v>
      </c>
      <c r="AX706" s="15" t="s">
        <v>86</v>
      </c>
      <c r="AY706" s="268" t="s">
        <v>137</v>
      </c>
    </row>
    <row r="707" s="2" customFormat="1" ht="33" customHeight="1">
      <c r="A707" s="39"/>
      <c r="B707" s="40"/>
      <c r="C707" s="219" t="s">
        <v>887</v>
      </c>
      <c r="D707" s="219" t="s">
        <v>139</v>
      </c>
      <c r="E707" s="220" t="s">
        <v>888</v>
      </c>
      <c r="F707" s="221" t="s">
        <v>889</v>
      </c>
      <c r="G707" s="222" t="s">
        <v>142</v>
      </c>
      <c r="H707" s="223">
        <v>61.43</v>
      </c>
      <c r="I707" s="224"/>
      <c r="J707" s="225">
        <f>ROUND(I707*H707,2)</f>
        <v>0</v>
      </c>
      <c r="K707" s="221" t="s">
        <v>143</v>
      </c>
      <c r="L707" s="45"/>
      <c r="M707" s="226" t="s">
        <v>1</v>
      </c>
      <c r="N707" s="227" t="s">
        <v>43</v>
      </c>
      <c r="O707" s="92"/>
      <c r="P707" s="228">
        <f>O707*H707</f>
        <v>0</v>
      </c>
      <c r="Q707" s="228">
        <v>0</v>
      </c>
      <c r="R707" s="228">
        <f>Q707*H707</f>
        <v>0</v>
      </c>
      <c r="S707" s="228">
        <v>0.32500000000000001</v>
      </c>
      <c r="T707" s="229">
        <f>S707*H707</f>
        <v>19.964750000000002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0" t="s">
        <v>144</v>
      </c>
      <c r="AT707" s="230" t="s">
        <v>139</v>
      </c>
      <c r="AU707" s="230" t="s">
        <v>157</v>
      </c>
      <c r="AY707" s="18" t="s">
        <v>137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8" t="s">
        <v>86</v>
      </c>
      <c r="BK707" s="231">
        <f>ROUND(I707*H707,2)</f>
        <v>0</v>
      </c>
      <c r="BL707" s="18" t="s">
        <v>144</v>
      </c>
      <c r="BM707" s="230" t="s">
        <v>890</v>
      </c>
    </row>
    <row r="708" s="2" customFormat="1">
      <c r="A708" s="39"/>
      <c r="B708" s="40"/>
      <c r="C708" s="41"/>
      <c r="D708" s="232" t="s">
        <v>146</v>
      </c>
      <c r="E708" s="41"/>
      <c r="F708" s="233" t="s">
        <v>891</v>
      </c>
      <c r="G708" s="41"/>
      <c r="H708" s="41"/>
      <c r="I708" s="234"/>
      <c r="J708" s="41"/>
      <c r="K708" s="41"/>
      <c r="L708" s="45"/>
      <c r="M708" s="235"/>
      <c r="N708" s="236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146</v>
      </c>
      <c r="AU708" s="18" t="s">
        <v>157</v>
      </c>
    </row>
    <row r="709" s="13" customFormat="1">
      <c r="A709" s="13"/>
      <c r="B709" s="237"/>
      <c r="C709" s="238"/>
      <c r="D709" s="232" t="s">
        <v>148</v>
      </c>
      <c r="E709" s="239" t="s">
        <v>1</v>
      </c>
      <c r="F709" s="240" t="s">
        <v>875</v>
      </c>
      <c r="G709" s="238"/>
      <c r="H709" s="241">
        <v>61.43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7" t="s">
        <v>148</v>
      </c>
      <c r="AU709" s="247" t="s">
        <v>157</v>
      </c>
      <c r="AV709" s="13" t="s">
        <v>88</v>
      </c>
      <c r="AW709" s="13" t="s">
        <v>34</v>
      </c>
      <c r="AX709" s="13" t="s">
        <v>78</v>
      </c>
      <c r="AY709" s="247" t="s">
        <v>137</v>
      </c>
    </row>
    <row r="710" s="15" customFormat="1">
      <c r="A710" s="15"/>
      <c r="B710" s="258"/>
      <c r="C710" s="259"/>
      <c r="D710" s="232" t="s">
        <v>148</v>
      </c>
      <c r="E710" s="260" t="s">
        <v>1</v>
      </c>
      <c r="F710" s="261" t="s">
        <v>156</v>
      </c>
      <c r="G710" s="259"/>
      <c r="H710" s="262">
        <v>61.43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8" t="s">
        <v>148</v>
      </c>
      <c r="AU710" s="268" t="s">
        <v>157</v>
      </c>
      <c r="AV710" s="15" t="s">
        <v>144</v>
      </c>
      <c r="AW710" s="15" t="s">
        <v>34</v>
      </c>
      <c r="AX710" s="15" t="s">
        <v>86</v>
      </c>
      <c r="AY710" s="268" t="s">
        <v>137</v>
      </c>
    </row>
    <row r="711" s="2" customFormat="1" ht="24.15" customHeight="1">
      <c r="A711" s="39"/>
      <c r="B711" s="40"/>
      <c r="C711" s="219" t="s">
        <v>892</v>
      </c>
      <c r="D711" s="219" t="s">
        <v>139</v>
      </c>
      <c r="E711" s="220" t="s">
        <v>893</v>
      </c>
      <c r="F711" s="221" t="s">
        <v>894</v>
      </c>
      <c r="G711" s="222" t="s">
        <v>142</v>
      </c>
      <c r="H711" s="223">
        <v>2284.0500000000002</v>
      </c>
      <c r="I711" s="224"/>
      <c r="J711" s="225">
        <f>ROUND(I711*H711,2)</f>
        <v>0</v>
      </c>
      <c r="K711" s="221" t="s">
        <v>143</v>
      </c>
      <c r="L711" s="45"/>
      <c r="M711" s="226" t="s">
        <v>1</v>
      </c>
      <c r="N711" s="227" t="s">
        <v>43</v>
      </c>
      <c r="O711" s="92"/>
      <c r="P711" s="228">
        <f>O711*H711</f>
        <v>0</v>
      </c>
      <c r="Q711" s="228">
        <v>0</v>
      </c>
      <c r="R711" s="228">
        <f>Q711*H711</f>
        <v>0</v>
      </c>
      <c r="S711" s="228">
        <v>0.57999999999999996</v>
      </c>
      <c r="T711" s="229">
        <f>S711*H711</f>
        <v>1324.749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144</v>
      </c>
      <c r="AT711" s="230" t="s">
        <v>139</v>
      </c>
      <c r="AU711" s="230" t="s">
        <v>157</v>
      </c>
      <c r="AY711" s="18" t="s">
        <v>137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86</v>
      </c>
      <c r="BK711" s="231">
        <f>ROUND(I711*H711,2)</f>
        <v>0</v>
      </c>
      <c r="BL711" s="18" t="s">
        <v>144</v>
      </c>
      <c r="BM711" s="230" t="s">
        <v>895</v>
      </c>
    </row>
    <row r="712" s="2" customFormat="1">
      <c r="A712" s="39"/>
      <c r="B712" s="40"/>
      <c r="C712" s="41"/>
      <c r="D712" s="232" t="s">
        <v>146</v>
      </c>
      <c r="E712" s="41"/>
      <c r="F712" s="233" t="s">
        <v>896</v>
      </c>
      <c r="G712" s="41"/>
      <c r="H712" s="41"/>
      <c r="I712" s="234"/>
      <c r="J712" s="41"/>
      <c r="K712" s="41"/>
      <c r="L712" s="45"/>
      <c r="M712" s="235"/>
      <c r="N712" s="236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146</v>
      </c>
      <c r="AU712" s="18" t="s">
        <v>157</v>
      </c>
    </row>
    <row r="713" s="13" customFormat="1">
      <c r="A713" s="13"/>
      <c r="B713" s="237"/>
      <c r="C713" s="238"/>
      <c r="D713" s="232" t="s">
        <v>148</v>
      </c>
      <c r="E713" s="239" t="s">
        <v>1</v>
      </c>
      <c r="F713" s="240" t="s">
        <v>897</v>
      </c>
      <c r="G713" s="238"/>
      <c r="H713" s="241">
        <v>627.04999999999995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7" t="s">
        <v>148</v>
      </c>
      <c r="AU713" s="247" t="s">
        <v>157</v>
      </c>
      <c r="AV713" s="13" t="s">
        <v>88</v>
      </c>
      <c r="AW713" s="13" t="s">
        <v>34</v>
      </c>
      <c r="AX713" s="13" t="s">
        <v>78</v>
      </c>
      <c r="AY713" s="247" t="s">
        <v>137</v>
      </c>
    </row>
    <row r="714" s="13" customFormat="1">
      <c r="A714" s="13"/>
      <c r="B714" s="237"/>
      <c r="C714" s="238"/>
      <c r="D714" s="232" t="s">
        <v>148</v>
      </c>
      <c r="E714" s="239" t="s">
        <v>1</v>
      </c>
      <c r="F714" s="240" t="s">
        <v>898</v>
      </c>
      <c r="G714" s="238"/>
      <c r="H714" s="241">
        <v>868.75</v>
      </c>
      <c r="I714" s="242"/>
      <c r="J714" s="238"/>
      <c r="K714" s="238"/>
      <c r="L714" s="243"/>
      <c r="M714" s="244"/>
      <c r="N714" s="245"/>
      <c r="O714" s="245"/>
      <c r="P714" s="245"/>
      <c r="Q714" s="245"/>
      <c r="R714" s="245"/>
      <c r="S714" s="245"/>
      <c r="T714" s="24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7" t="s">
        <v>148</v>
      </c>
      <c r="AU714" s="247" t="s">
        <v>157</v>
      </c>
      <c r="AV714" s="13" t="s">
        <v>88</v>
      </c>
      <c r="AW714" s="13" t="s">
        <v>34</v>
      </c>
      <c r="AX714" s="13" t="s">
        <v>78</v>
      </c>
      <c r="AY714" s="247" t="s">
        <v>137</v>
      </c>
    </row>
    <row r="715" s="16" customFormat="1">
      <c r="A715" s="16"/>
      <c r="B715" s="270"/>
      <c r="C715" s="271"/>
      <c r="D715" s="232" t="s">
        <v>148</v>
      </c>
      <c r="E715" s="272" t="s">
        <v>1</v>
      </c>
      <c r="F715" s="273" t="s">
        <v>196</v>
      </c>
      <c r="G715" s="271"/>
      <c r="H715" s="274">
        <v>1495.8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280" t="s">
        <v>148</v>
      </c>
      <c r="AU715" s="280" t="s">
        <v>157</v>
      </c>
      <c r="AV715" s="16" t="s">
        <v>157</v>
      </c>
      <c r="AW715" s="16" t="s">
        <v>34</v>
      </c>
      <c r="AX715" s="16" t="s">
        <v>78</v>
      </c>
      <c r="AY715" s="280" t="s">
        <v>137</v>
      </c>
    </row>
    <row r="716" s="14" customFormat="1">
      <c r="A716" s="14"/>
      <c r="B716" s="248"/>
      <c r="C716" s="249"/>
      <c r="D716" s="232" t="s">
        <v>148</v>
      </c>
      <c r="E716" s="250" t="s">
        <v>1</v>
      </c>
      <c r="F716" s="251" t="s">
        <v>250</v>
      </c>
      <c r="G716" s="249"/>
      <c r="H716" s="250" t="s">
        <v>1</v>
      </c>
      <c r="I716" s="252"/>
      <c r="J716" s="249"/>
      <c r="K716" s="249"/>
      <c r="L716" s="253"/>
      <c r="M716" s="254"/>
      <c r="N716" s="255"/>
      <c r="O716" s="255"/>
      <c r="P716" s="255"/>
      <c r="Q716" s="255"/>
      <c r="R716" s="255"/>
      <c r="S716" s="255"/>
      <c r="T716" s="25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7" t="s">
        <v>148</v>
      </c>
      <c r="AU716" s="257" t="s">
        <v>157</v>
      </c>
      <c r="AV716" s="14" t="s">
        <v>86</v>
      </c>
      <c r="AW716" s="14" t="s">
        <v>34</v>
      </c>
      <c r="AX716" s="14" t="s">
        <v>78</v>
      </c>
      <c r="AY716" s="257" t="s">
        <v>137</v>
      </c>
    </row>
    <row r="717" s="13" customFormat="1">
      <c r="A717" s="13"/>
      <c r="B717" s="237"/>
      <c r="C717" s="238"/>
      <c r="D717" s="232" t="s">
        <v>148</v>
      </c>
      <c r="E717" s="239" t="s">
        <v>1</v>
      </c>
      <c r="F717" s="240" t="s">
        <v>899</v>
      </c>
      <c r="G717" s="238"/>
      <c r="H717" s="241">
        <v>788.25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7" t="s">
        <v>148</v>
      </c>
      <c r="AU717" s="247" t="s">
        <v>157</v>
      </c>
      <c r="AV717" s="13" t="s">
        <v>88</v>
      </c>
      <c r="AW717" s="13" t="s">
        <v>34</v>
      </c>
      <c r="AX717" s="13" t="s">
        <v>78</v>
      </c>
      <c r="AY717" s="247" t="s">
        <v>137</v>
      </c>
    </row>
    <row r="718" s="15" customFormat="1">
      <c r="A718" s="15"/>
      <c r="B718" s="258"/>
      <c r="C718" s="259"/>
      <c r="D718" s="232" t="s">
        <v>148</v>
      </c>
      <c r="E718" s="260" t="s">
        <v>1</v>
      </c>
      <c r="F718" s="261" t="s">
        <v>156</v>
      </c>
      <c r="G718" s="259"/>
      <c r="H718" s="262">
        <v>2284.0500000000002</v>
      </c>
      <c r="I718" s="263"/>
      <c r="J718" s="259"/>
      <c r="K718" s="259"/>
      <c r="L718" s="264"/>
      <c r="M718" s="265"/>
      <c r="N718" s="266"/>
      <c r="O718" s="266"/>
      <c r="P718" s="266"/>
      <c r="Q718" s="266"/>
      <c r="R718" s="266"/>
      <c r="S718" s="266"/>
      <c r="T718" s="267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8" t="s">
        <v>148</v>
      </c>
      <c r="AU718" s="268" t="s">
        <v>157</v>
      </c>
      <c r="AV718" s="15" t="s">
        <v>144</v>
      </c>
      <c r="AW718" s="15" t="s">
        <v>34</v>
      </c>
      <c r="AX718" s="15" t="s">
        <v>86</v>
      </c>
      <c r="AY718" s="268" t="s">
        <v>137</v>
      </c>
    </row>
    <row r="719" s="2" customFormat="1" ht="24.15" customHeight="1">
      <c r="A719" s="39"/>
      <c r="B719" s="40"/>
      <c r="C719" s="219" t="s">
        <v>900</v>
      </c>
      <c r="D719" s="219" t="s">
        <v>139</v>
      </c>
      <c r="E719" s="220" t="s">
        <v>901</v>
      </c>
      <c r="F719" s="221" t="s">
        <v>902</v>
      </c>
      <c r="G719" s="222" t="s">
        <v>142</v>
      </c>
      <c r="H719" s="223">
        <v>4933.8900000000003</v>
      </c>
      <c r="I719" s="224"/>
      <c r="J719" s="225">
        <f>ROUND(I719*H719,2)</f>
        <v>0</v>
      </c>
      <c r="K719" s="221" t="s">
        <v>143</v>
      </c>
      <c r="L719" s="45"/>
      <c r="M719" s="226" t="s">
        <v>1</v>
      </c>
      <c r="N719" s="227" t="s">
        <v>43</v>
      </c>
      <c r="O719" s="92"/>
      <c r="P719" s="228">
        <f>O719*H719</f>
        <v>0</v>
      </c>
      <c r="Q719" s="228">
        <v>0</v>
      </c>
      <c r="R719" s="228">
        <f>Q719*H719</f>
        <v>0</v>
      </c>
      <c r="S719" s="228">
        <v>0.44</v>
      </c>
      <c r="T719" s="229">
        <f>S719*H719</f>
        <v>2170.9116000000004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0" t="s">
        <v>144</v>
      </c>
      <c r="AT719" s="230" t="s">
        <v>139</v>
      </c>
      <c r="AU719" s="230" t="s">
        <v>157</v>
      </c>
      <c r="AY719" s="18" t="s">
        <v>137</v>
      </c>
      <c r="BE719" s="231">
        <f>IF(N719="základní",J719,0)</f>
        <v>0</v>
      </c>
      <c r="BF719" s="231">
        <f>IF(N719="snížená",J719,0)</f>
        <v>0</v>
      </c>
      <c r="BG719" s="231">
        <f>IF(N719="zákl. přenesená",J719,0)</f>
        <v>0</v>
      </c>
      <c r="BH719" s="231">
        <f>IF(N719="sníž. přenesená",J719,0)</f>
        <v>0</v>
      </c>
      <c r="BI719" s="231">
        <f>IF(N719="nulová",J719,0)</f>
        <v>0</v>
      </c>
      <c r="BJ719" s="18" t="s">
        <v>86</v>
      </c>
      <c r="BK719" s="231">
        <f>ROUND(I719*H719,2)</f>
        <v>0</v>
      </c>
      <c r="BL719" s="18" t="s">
        <v>144</v>
      </c>
      <c r="BM719" s="230" t="s">
        <v>903</v>
      </c>
    </row>
    <row r="720" s="2" customFormat="1">
      <c r="A720" s="39"/>
      <c r="B720" s="40"/>
      <c r="C720" s="41"/>
      <c r="D720" s="232" t="s">
        <v>146</v>
      </c>
      <c r="E720" s="41"/>
      <c r="F720" s="233" t="s">
        <v>904</v>
      </c>
      <c r="G720" s="41"/>
      <c r="H720" s="41"/>
      <c r="I720" s="234"/>
      <c r="J720" s="41"/>
      <c r="K720" s="41"/>
      <c r="L720" s="45"/>
      <c r="M720" s="235"/>
      <c r="N720" s="236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146</v>
      </c>
      <c r="AU720" s="18" t="s">
        <v>157</v>
      </c>
    </row>
    <row r="721" s="14" customFormat="1">
      <c r="A721" s="14"/>
      <c r="B721" s="248"/>
      <c r="C721" s="249"/>
      <c r="D721" s="232" t="s">
        <v>148</v>
      </c>
      <c r="E721" s="250" t="s">
        <v>1</v>
      </c>
      <c r="F721" s="251" t="s">
        <v>250</v>
      </c>
      <c r="G721" s="249"/>
      <c r="H721" s="250" t="s">
        <v>1</v>
      </c>
      <c r="I721" s="252"/>
      <c r="J721" s="249"/>
      <c r="K721" s="249"/>
      <c r="L721" s="253"/>
      <c r="M721" s="254"/>
      <c r="N721" s="255"/>
      <c r="O721" s="255"/>
      <c r="P721" s="255"/>
      <c r="Q721" s="255"/>
      <c r="R721" s="255"/>
      <c r="S721" s="255"/>
      <c r="T721" s="25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7" t="s">
        <v>148</v>
      </c>
      <c r="AU721" s="257" t="s">
        <v>157</v>
      </c>
      <c r="AV721" s="14" t="s">
        <v>86</v>
      </c>
      <c r="AW721" s="14" t="s">
        <v>34</v>
      </c>
      <c r="AX721" s="14" t="s">
        <v>78</v>
      </c>
      <c r="AY721" s="257" t="s">
        <v>137</v>
      </c>
    </row>
    <row r="722" s="13" customFormat="1">
      <c r="A722" s="13"/>
      <c r="B722" s="237"/>
      <c r="C722" s="238"/>
      <c r="D722" s="232" t="s">
        <v>148</v>
      </c>
      <c r="E722" s="239" t="s">
        <v>1</v>
      </c>
      <c r="F722" s="240" t="s">
        <v>905</v>
      </c>
      <c r="G722" s="238"/>
      <c r="H722" s="241">
        <v>4933.8900000000003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7" t="s">
        <v>148</v>
      </c>
      <c r="AU722" s="247" t="s">
        <v>157</v>
      </c>
      <c r="AV722" s="13" t="s">
        <v>88</v>
      </c>
      <c r="AW722" s="13" t="s">
        <v>34</v>
      </c>
      <c r="AX722" s="13" t="s">
        <v>78</v>
      </c>
      <c r="AY722" s="247" t="s">
        <v>137</v>
      </c>
    </row>
    <row r="723" s="15" customFormat="1">
      <c r="A723" s="15"/>
      <c r="B723" s="258"/>
      <c r="C723" s="259"/>
      <c r="D723" s="232" t="s">
        <v>148</v>
      </c>
      <c r="E723" s="260" t="s">
        <v>1</v>
      </c>
      <c r="F723" s="261" t="s">
        <v>156</v>
      </c>
      <c r="G723" s="259"/>
      <c r="H723" s="262">
        <v>4933.8900000000003</v>
      </c>
      <c r="I723" s="263"/>
      <c r="J723" s="259"/>
      <c r="K723" s="259"/>
      <c r="L723" s="264"/>
      <c r="M723" s="265"/>
      <c r="N723" s="266"/>
      <c r="O723" s="266"/>
      <c r="P723" s="266"/>
      <c r="Q723" s="266"/>
      <c r="R723" s="266"/>
      <c r="S723" s="266"/>
      <c r="T723" s="267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8" t="s">
        <v>148</v>
      </c>
      <c r="AU723" s="268" t="s">
        <v>157</v>
      </c>
      <c r="AV723" s="15" t="s">
        <v>144</v>
      </c>
      <c r="AW723" s="15" t="s">
        <v>34</v>
      </c>
      <c r="AX723" s="15" t="s">
        <v>86</v>
      </c>
      <c r="AY723" s="268" t="s">
        <v>137</v>
      </c>
    </row>
    <row r="724" s="2" customFormat="1" ht="33" customHeight="1">
      <c r="A724" s="39"/>
      <c r="B724" s="40"/>
      <c r="C724" s="219" t="s">
        <v>906</v>
      </c>
      <c r="D724" s="219" t="s">
        <v>139</v>
      </c>
      <c r="E724" s="220" t="s">
        <v>907</v>
      </c>
      <c r="F724" s="221" t="s">
        <v>908</v>
      </c>
      <c r="G724" s="222" t="s">
        <v>142</v>
      </c>
      <c r="H724" s="223">
        <v>788.25</v>
      </c>
      <c r="I724" s="224"/>
      <c r="J724" s="225">
        <f>ROUND(I724*H724,2)</f>
        <v>0</v>
      </c>
      <c r="K724" s="221" t="s">
        <v>143</v>
      </c>
      <c r="L724" s="45"/>
      <c r="M724" s="226" t="s">
        <v>1</v>
      </c>
      <c r="N724" s="227" t="s">
        <v>43</v>
      </c>
      <c r="O724" s="92"/>
      <c r="P724" s="228">
        <f>O724*H724</f>
        <v>0</v>
      </c>
      <c r="Q724" s="228">
        <v>6.9999999999999994E-05</v>
      </c>
      <c r="R724" s="228">
        <f>Q724*H724</f>
        <v>0.055177499999999997</v>
      </c>
      <c r="S724" s="228">
        <v>0.11500000000000001</v>
      </c>
      <c r="T724" s="229">
        <f>S724*H724</f>
        <v>90.648750000000007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0" t="s">
        <v>144</v>
      </c>
      <c r="AT724" s="230" t="s">
        <v>139</v>
      </c>
      <c r="AU724" s="230" t="s">
        <v>157</v>
      </c>
      <c r="AY724" s="18" t="s">
        <v>137</v>
      </c>
      <c r="BE724" s="231">
        <f>IF(N724="základní",J724,0)</f>
        <v>0</v>
      </c>
      <c r="BF724" s="231">
        <f>IF(N724="snížená",J724,0)</f>
        <v>0</v>
      </c>
      <c r="BG724" s="231">
        <f>IF(N724="zákl. přenesená",J724,0)</f>
        <v>0</v>
      </c>
      <c r="BH724" s="231">
        <f>IF(N724="sníž. přenesená",J724,0)</f>
        <v>0</v>
      </c>
      <c r="BI724" s="231">
        <f>IF(N724="nulová",J724,0)</f>
        <v>0</v>
      </c>
      <c r="BJ724" s="18" t="s">
        <v>86</v>
      </c>
      <c r="BK724" s="231">
        <f>ROUND(I724*H724,2)</f>
        <v>0</v>
      </c>
      <c r="BL724" s="18" t="s">
        <v>144</v>
      </c>
      <c r="BM724" s="230" t="s">
        <v>909</v>
      </c>
    </row>
    <row r="725" s="2" customFormat="1">
      <c r="A725" s="39"/>
      <c r="B725" s="40"/>
      <c r="C725" s="41"/>
      <c r="D725" s="232" t="s">
        <v>146</v>
      </c>
      <c r="E725" s="41"/>
      <c r="F725" s="233" t="s">
        <v>910</v>
      </c>
      <c r="G725" s="41"/>
      <c r="H725" s="41"/>
      <c r="I725" s="234"/>
      <c r="J725" s="41"/>
      <c r="K725" s="41"/>
      <c r="L725" s="45"/>
      <c r="M725" s="235"/>
      <c r="N725" s="236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146</v>
      </c>
      <c r="AU725" s="18" t="s">
        <v>157</v>
      </c>
    </row>
    <row r="726" s="2" customFormat="1">
      <c r="A726" s="39"/>
      <c r="B726" s="40"/>
      <c r="C726" s="41"/>
      <c r="D726" s="232" t="s">
        <v>180</v>
      </c>
      <c r="E726" s="41"/>
      <c r="F726" s="269" t="s">
        <v>911</v>
      </c>
      <c r="G726" s="41"/>
      <c r="H726" s="41"/>
      <c r="I726" s="234"/>
      <c r="J726" s="41"/>
      <c r="K726" s="41"/>
      <c r="L726" s="45"/>
      <c r="M726" s="235"/>
      <c r="N726" s="236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180</v>
      </c>
      <c r="AU726" s="18" t="s">
        <v>157</v>
      </c>
    </row>
    <row r="727" s="14" customFormat="1">
      <c r="A727" s="14"/>
      <c r="B727" s="248"/>
      <c r="C727" s="249"/>
      <c r="D727" s="232" t="s">
        <v>148</v>
      </c>
      <c r="E727" s="250" t="s">
        <v>1</v>
      </c>
      <c r="F727" s="251" t="s">
        <v>250</v>
      </c>
      <c r="G727" s="249"/>
      <c r="H727" s="250" t="s">
        <v>1</v>
      </c>
      <c r="I727" s="252"/>
      <c r="J727" s="249"/>
      <c r="K727" s="249"/>
      <c r="L727" s="253"/>
      <c r="M727" s="254"/>
      <c r="N727" s="255"/>
      <c r="O727" s="255"/>
      <c r="P727" s="255"/>
      <c r="Q727" s="255"/>
      <c r="R727" s="255"/>
      <c r="S727" s="255"/>
      <c r="T727" s="25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7" t="s">
        <v>148</v>
      </c>
      <c r="AU727" s="257" t="s">
        <v>157</v>
      </c>
      <c r="AV727" s="14" t="s">
        <v>86</v>
      </c>
      <c r="AW727" s="14" t="s">
        <v>34</v>
      </c>
      <c r="AX727" s="14" t="s">
        <v>78</v>
      </c>
      <c r="AY727" s="257" t="s">
        <v>137</v>
      </c>
    </row>
    <row r="728" s="13" customFormat="1">
      <c r="A728" s="13"/>
      <c r="B728" s="237"/>
      <c r="C728" s="238"/>
      <c r="D728" s="232" t="s">
        <v>148</v>
      </c>
      <c r="E728" s="239" t="s">
        <v>1</v>
      </c>
      <c r="F728" s="240" t="s">
        <v>912</v>
      </c>
      <c r="G728" s="238"/>
      <c r="H728" s="241">
        <v>788.25</v>
      </c>
      <c r="I728" s="242"/>
      <c r="J728" s="238"/>
      <c r="K728" s="238"/>
      <c r="L728" s="243"/>
      <c r="M728" s="244"/>
      <c r="N728" s="245"/>
      <c r="O728" s="245"/>
      <c r="P728" s="245"/>
      <c r="Q728" s="245"/>
      <c r="R728" s="245"/>
      <c r="S728" s="245"/>
      <c r="T728" s="24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7" t="s">
        <v>148</v>
      </c>
      <c r="AU728" s="247" t="s">
        <v>157</v>
      </c>
      <c r="AV728" s="13" t="s">
        <v>88</v>
      </c>
      <c r="AW728" s="13" t="s">
        <v>34</v>
      </c>
      <c r="AX728" s="13" t="s">
        <v>78</v>
      </c>
      <c r="AY728" s="247" t="s">
        <v>137</v>
      </c>
    </row>
    <row r="729" s="15" customFormat="1">
      <c r="A729" s="15"/>
      <c r="B729" s="258"/>
      <c r="C729" s="259"/>
      <c r="D729" s="232" t="s">
        <v>148</v>
      </c>
      <c r="E729" s="260" t="s">
        <v>1</v>
      </c>
      <c r="F729" s="261" t="s">
        <v>156</v>
      </c>
      <c r="G729" s="259"/>
      <c r="H729" s="262">
        <v>788.25</v>
      </c>
      <c r="I729" s="263"/>
      <c r="J729" s="259"/>
      <c r="K729" s="259"/>
      <c r="L729" s="264"/>
      <c r="M729" s="265"/>
      <c r="N729" s="266"/>
      <c r="O729" s="266"/>
      <c r="P729" s="266"/>
      <c r="Q729" s="266"/>
      <c r="R729" s="266"/>
      <c r="S729" s="266"/>
      <c r="T729" s="267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8" t="s">
        <v>148</v>
      </c>
      <c r="AU729" s="268" t="s">
        <v>157</v>
      </c>
      <c r="AV729" s="15" t="s">
        <v>144</v>
      </c>
      <c r="AW729" s="15" t="s">
        <v>34</v>
      </c>
      <c r="AX729" s="15" t="s">
        <v>86</v>
      </c>
      <c r="AY729" s="268" t="s">
        <v>137</v>
      </c>
    </row>
    <row r="730" s="2" customFormat="1" ht="33" customHeight="1">
      <c r="A730" s="39"/>
      <c r="B730" s="40"/>
      <c r="C730" s="219" t="s">
        <v>913</v>
      </c>
      <c r="D730" s="219" t="s">
        <v>139</v>
      </c>
      <c r="E730" s="220" t="s">
        <v>914</v>
      </c>
      <c r="F730" s="221" t="s">
        <v>915</v>
      </c>
      <c r="G730" s="222" t="s">
        <v>142</v>
      </c>
      <c r="H730" s="223">
        <v>4933.8900000000003</v>
      </c>
      <c r="I730" s="224"/>
      <c r="J730" s="225">
        <f>ROUND(I730*H730,2)</f>
        <v>0</v>
      </c>
      <c r="K730" s="221" t="s">
        <v>143</v>
      </c>
      <c r="L730" s="45"/>
      <c r="M730" s="226" t="s">
        <v>1</v>
      </c>
      <c r="N730" s="227" t="s">
        <v>43</v>
      </c>
      <c r="O730" s="92"/>
      <c r="P730" s="228">
        <f>O730*H730</f>
        <v>0</v>
      </c>
      <c r="Q730" s="228">
        <v>5.0000000000000002E-05</v>
      </c>
      <c r="R730" s="228">
        <f>Q730*H730</f>
        <v>0.24669450000000004</v>
      </c>
      <c r="S730" s="228">
        <v>0.069000000000000006</v>
      </c>
      <c r="T730" s="229">
        <f>S730*H730</f>
        <v>340.43841000000003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0" t="s">
        <v>144</v>
      </c>
      <c r="AT730" s="230" t="s">
        <v>139</v>
      </c>
      <c r="AU730" s="230" t="s">
        <v>157</v>
      </c>
      <c r="AY730" s="18" t="s">
        <v>137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8" t="s">
        <v>86</v>
      </c>
      <c r="BK730" s="231">
        <f>ROUND(I730*H730,2)</f>
        <v>0</v>
      </c>
      <c r="BL730" s="18" t="s">
        <v>144</v>
      </c>
      <c r="BM730" s="230" t="s">
        <v>916</v>
      </c>
    </row>
    <row r="731" s="2" customFormat="1">
      <c r="A731" s="39"/>
      <c r="B731" s="40"/>
      <c r="C731" s="41"/>
      <c r="D731" s="232" t="s">
        <v>146</v>
      </c>
      <c r="E731" s="41"/>
      <c r="F731" s="233" t="s">
        <v>917</v>
      </c>
      <c r="G731" s="41"/>
      <c r="H731" s="41"/>
      <c r="I731" s="234"/>
      <c r="J731" s="41"/>
      <c r="K731" s="41"/>
      <c r="L731" s="45"/>
      <c r="M731" s="235"/>
      <c r="N731" s="236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146</v>
      </c>
      <c r="AU731" s="18" t="s">
        <v>157</v>
      </c>
    </row>
    <row r="732" s="2" customFormat="1">
      <c r="A732" s="39"/>
      <c r="B732" s="40"/>
      <c r="C732" s="41"/>
      <c r="D732" s="232" t="s">
        <v>180</v>
      </c>
      <c r="E732" s="41"/>
      <c r="F732" s="269" t="s">
        <v>911</v>
      </c>
      <c r="G732" s="41"/>
      <c r="H732" s="41"/>
      <c r="I732" s="234"/>
      <c r="J732" s="41"/>
      <c r="K732" s="41"/>
      <c r="L732" s="45"/>
      <c r="M732" s="235"/>
      <c r="N732" s="236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180</v>
      </c>
      <c r="AU732" s="18" t="s">
        <v>157</v>
      </c>
    </row>
    <row r="733" s="14" customFormat="1">
      <c r="A733" s="14"/>
      <c r="B733" s="248"/>
      <c r="C733" s="249"/>
      <c r="D733" s="232" t="s">
        <v>148</v>
      </c>
      <c r="E733" s="250" t="s">
        <v>1</v>
      </c>
      <c r="F733" s="251" t="s">
        <v>250</v>
      </c>
      <c r="G733" s="249"/>
      <c r="H733" s="250" t="s">
        <v>1</v>
      </c>
      <c r="I733" s="252"/>
      <c r="J733" s="249"/>
      <c r="K733" s="249"/>
      <c r="L733" s="253"/>
      <c r="M733" s="254"/>
      <c r="N733" s="255"/>
      <c r="O733" s="255"/>
      <c r="P733" s="255"/>
      <c r="Q733" s="255"/>
      <c r="R733" s="255"/>
      <c r="S733" s="255"/>
      <c r="T733" s="25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7" t="s">
        <v>148</v>
      </c>
      <c r="AU733" s="257" t="s">
        <v>157</v>
      </c>
      <c r="AV733" s="14" t="s">
        <v>86</v>
      </c>
      <c r="AW733" s="14" t="s">
        <v>34</v>
      </c>
      <c r="AX733" s="14" t="s">
        <v>78</v>
      </c>
      <c r="AY733" s="257" t="s">
        <v>137</v>
      </c>
    </row>
    <row r="734" s="13" customFormat="1">
      <c r="A734" s="13"/>
      <c r="B734" s="237"/>
      <c r="C734" s="238"/>
      <c r="D734" s="232" t="s">
        <v>148</v>
      </c>
      <c r="E734" s="239" t="s">
        <v>1</v>
      </c>
      <c r="F734" s="240" t="s">
        <v>918</v>
      </c>
      <c r="G734" s="238"/>
      <c r="H734" s="241">
        <v>4933.8900000000003</v>
      </c>
      <c r="I734" s="242"/>
      <c r="J734" s="238"/>
      <c r="K734" s="238"/>
      <c r="L734" s="243"/>
      <c r="M734" s="244"/>
      <c r="N734" s="245"/>
      <c r="O734" s="245"/>
      <c r="P734" s="245"/>
      <c r="Q734" s="245"/>
      <c r="R734" s="245"/>
      <c r="S734" s="245"/>
      <c r="T734" s="24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7" t="s">
        <v>148</v>
      </c>
      <c r="AU734" s="247" t="s">
        <v>157</v>
      </c>
      <c r="AV734" s="13" t="s">
        <v>88</v>
      </c>
      <c r="AW734" s="13" t="s">
        <v>34</v>
      </c>
      <c r="AX734" s="13" t="s">
        <v>78</v>
      </c>
      <c r="AY734" s="247" t="s">
        <v>137</v>
      </c>
    </row>
    <row r="735" s="15" customFormat="1">
      <c r="A735" s="15"/>
      <c r="B735" s="258"/>
      <c r="C735" s="259"/>
      <c r="D735" s="232" t="s">
        <v>148</v>
      </c>
      <c r="E735" s="260" t="s">
        <v>1</v>
      </c>
      <c r="F735" s="261" t="s">
        <v>156</v>
      </c>
      <c r="G735" s="259"/>
      <c r="H735" s="262">
        <v>4933.8900000000003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8" t="s">
        <v>148</v>
      </c>
      <c r="AU735" s="268" t="s">
        <v>157</v>
      </c>
      <c r="AV735" s="15" t="s">
        <v>144</v>
      </c>
      <c r="AW735" s="15" t="s">
        <v>34</v>
      </c>
      <c r="AX735" s="15" t="s">
        <v>86</v>
      </c>
      <c r="AY735" s="268" t="s">
        <v>137</v>
      </c>
    </row>
    <row r="736" s="2" customFormat="1" ht="33" customHeight="1">
      <c r="A736" s="39"/>
      <c r="B736" s="40"/>
      <c r="C736" s="219" t="s">
        <v>919</v>
      </c>
      <c r="D736" s="219" t="s">
        <v>139</v>
      </c>
      <c r="E736" s="220" t="s">
        <v>920</v>
      </c>
      <c r="F736" s="221" t="s">
        <v>921</v>
      </c>
      <c r="G736" s="222" t="s">
        <v>142</v>
      </c>
      <c r="H736" s="223">
        <v>1657</v>
      </c>
      <c r="I736" s="224"/>
      <c r="J736" s="225">
        <f>ROUND(I736*H736,2)</f>
        <v>0</v>
      </c>
      <c r="K736" s="221" t="s">
        <v>1</v>
      </c>
      <c r="L736" s="45"/>
      <c r="M736" s="226" t="s">
        <v>1</v>
      </c>
      <c r="N736" s="227" t="s">
        <v>43</v>
      </c>
      <c r="O736" s="92"/>
      <c r="P736" s="228">
        <f>O736*H736</f>
        <v>0</v>
      </c>
      <c r="Q736" s="228">
        <v>0.00024000000000000001</v>
      </c>
      <c r="R736" s="228">
        <f>Q736*H736</f>
        <v>0.39768000000000003</v>
      </c>
      <c r="S736" s="228">
        <v>0.57199999999999995</v>
      </c>
      <c r="T736" s="229">
        <f>S736*H736</f>
        <v>947.80399999999997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0" t="s">
        <v>144</v>
      </c>
      <c r="AT736" s="230" t="s">
        <v>139</v>
      </c>
      <c r="AU736" s="230" t="s">
        <v>157</v>
      </c>
      <c r="AY736" s="18" t="s">
        <v>137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8" t="s">
        <v>86</v>
      </c>
      <c r="BK736" s="231">
        <f>ROUND(I736*H736,2)</f>
        <v>0</v>
      </c>
      <c r="BL736" s="18" t="s">
        <v>144</v>
      </c>
      <c r="BM736" s="230" t="s">
        <v>922</v>
      </c>
    </row>
    <row r="737" s="2" customFormat="1">
      <c r="A737" s="39"/>
      <c r="B737" s="40"/>
      <c r="C737" s="41"/>
      <c r="D737" s="232" t="s">
        <v>146</v>
      </c>
      <c r="E737" s="41"/>
      <c r="F737" s="233" t="s">
        <v>923</v>
      </c>
      <c r="G737" s="41"/>
      <c r="H737" s="41"/>
      <c r="I737" s="234"/>
      <c r="J737" s="41"/>
      <c r="K737" s="41"/>
      <c r="L737" s="45"/>
      <c r="M737" s="235"/>
      <c r="N737" s="236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146</v>
      </c>
      <c r="AU737" s="18" t="s">
        <v>157</v>
      </c>
    </row>
    <row r="738" s="2" customFormat="1">
      <c r="A738" s="39"/>
      <c r="B738" s="40"/>
      <c r="C738" s="41"/>
      <c r="D738" s="232" t="s">
        <v>180</v>
      </c>
      <c r="E738" s="41"/>
      <c r="F738" s="269" t="s">
        <v>911</v>
      </c>
      <c r="G738" s="41"/>
      <c r="H738" s="41"/>
      <c r="I738" s="234"/>
      <c r="J738" s="41"/>
      <c r="K738" s="41"/>
      <c r="L738" s="45"/>
      <c r="M738" s="235"/>
      <c r="N738" s="236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180</v>
      </c>
      <c r="AU738" s="18" t="s">
        <v>157</v>
      </c>
    </row>
    <row r="739" s="13" customFormat="1">
      <c r="A739" s="13"/>
      <c r="B739" s="237"/>
      <c r="C739" s="238"/>
      <c r="D739" s="232" t="s">
        <v>148</v>
      </c>
      <c r="E739" s="239" t="s">
        <v>1</v>
      </c>
      <c r="F739" s="240" t="s">
        <v>924</v>
      </c>
      <c r="G739" s="238"/>
      <c r="H739" s="241">
        <v>788.25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7" t="s">
        <v>148</v>
      </c>
      <c r="AU739" s="247" t="s">
        <v>157</v>
      </c>
      <c r="AV739" s="13" t="s">
        <v>88</v>
      </c>
      <c r="AW739" s="13" t="s">
        <v>34</v>
      </c>
      <c r="AX739" s="13" t="s">
        <v>78</v>
      </c>
      <c r="AY739" s="247" t="s">
        <v>137</v>
      </c>
    </row>
    <row r="740" s="13" customFormat="1">
      <c r="A740" s="13"/>
      <c r="B740" s="237"/>
      <c r="C740" s="238"/>
      <c r="D740" s="232" t="s">
        <v>148</v>
      </c>
      <c r="E740" s="239" t="s">
        <v>1</v>
      </c>
      <c r="F740" s="240" t="s">
        <v>925</v>
      </c>
      <c r="G740" s="238"/>
      <c r="H740" s="241">
        <v>868.75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7" t="s">
        <v>148</v>
      </c>
      <c r="AU740" s="247" t="s">
        <v>157</v>
      </c>
      <c r="AV740" s="13" t="s">
        <v>88</v>
      </c>
      <c r="AW740" s="13" t="s">
        <v>34</v>
      </c>
      <c r="AX740" s="13" t="s">
        <v>78</v>
      </c>
      <c r="AY740" s="247" t="s">
        <v>137</v>
      </c>
    </row>
    <row r="741" s="15" customFormat="1">
      <c r="A741" s="15"/>
      <c r="B741" s="258"/>
      <c r="C741" s="259"/>
      <c r="D741" s="232" t="s">
        <v>148</v>
      </c>
      <c r="E741" s="260" t="s">
        <v>1</v>
      </c>
      <c r="F741" s="261" t="s">
        <v>156</v>
      </c>
      <c r="G741" s="259"/>
      <c r="H741" s="262">
        <v>1657</v>
      </c>
      <c r="I741" s="263"/>
      <c r="J741" s="259"/>
      <c r="K741" s="259"/>
      <c r="L741" s="264"/>
      <c r="M741" s="265"/>
      <c r="N741" s="266"/>
      <c r="O741" s="266"/>
      <c r="P741" s="266"/>
      <c r="Q741" s="266"/>
      <c r="R741" s="266"/>
      <c r="S741" s="266"/>
      <c r="T741" s="267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8" t="s">
        <v>148</v>
      </c>
      <c r="AU741" s="268" t="s">
        <v>157</v>
      </c>
      <c r="AV741" s="15" t="s">
        <v>144</v>
      </c>
      <c r="AW741" s="15" t="s">
        <v>34</v>
      </c>
      <c r="AX741" s="15" t="s">
        <v>86</v>
      </c>
      <c r="AY741" s="268" t="s">
        <v>137</v>
      </c>
    </row>
    <row r="742" s="2" customFormat="1" ht="33" customHeight="1">
      <c r="A742" s="39"/>
      <c r="B742" s="40"/>
      <c r="C742" s="219" t="s">
        <v>926</v>
      </c>
      <c r="D742" s="219" t="s">
        <v>139</v>
      </c>
      <c r="E742" s="220" t="s">
        <v>927</v>
      </c>
      <c r="F742" s="221" t="s">
        <v>928</v>
      </c>
      <c r="G742" s="222" t="s">
        <v>142</v>
      </c>
      <c r="H742" s="223">
        <v>627.04999999999995</v>
      </c>
      <c r="I742" s="224"/>
      <c r="J742" s="225">
        <f>ROUND(I742*H742,2)</f>
        <v>0</v>
      </c>
      <c r="K742" s="221" t="s">
        <v>143</v>
      </c>
      <c r="L742" s="45"/>
      <c r="M742" s="226" t="s">
        <v>1</v>
      </c>
      <c r="N742" s="227" t="s">
        <v>43</v>
      </c>
      <c r="O742" s="92"/>
      <c r="P742" s="228">
        <f>O742*H742</f>
        <v>0</v>
      </c>
      <c r="Q742" s="228">
        <v>0.00033</v>
      </c>
      <c r="R742" s="228">
        <f>Q742*H742</f>
        <v>0.20692649999999999</v>
      </c>
      <c r="S742" s="228">
        <v>0.68999999999999995</v>
      </c>
      <c r="T742" s="229">
        <f>S742*H742</f>
        <v>432.66449999999992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0" t="s">
        <v>144</v>
      </c>
      <c r="AT742" s="230" t="s">
        <v>139</v>
      </c>
      <c r="AU742" s="230" t="s">
        <v>157</v>
      </c>
      <c r="AY742" s="18" t="s">
        <v>137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18" t="s">
        <v>86</v>
      </c>
      <c r="BK742" s="231">
        <f>ROUND(I742*H742,2)</f>
        <v>0</v>
      </c>
      <c r="BL742" s="18" t="s">
        <v>144</v>
      </c>
      <c r="BM742" s="230" t="s">
        <v>929</v>
      </c>
    </row>
    <row r="743" s="2" customFormat="1">
      <c r="A743" s="39"/>
      <c r="B743" s="40"/>
      <c r="C743" s="41"/>
      <c r="D743" s="232" t="s">
        <v>146</v>
      </c>
      <c r="E743" s="41"/>
      <c r="F743" s="233" t="s">
        <v>930</v>
      </c>
      <c r="G743" s="41"/>
      <c r="H743" s="41"/>
      <c r="I743" s="234"/>
      <c r="J743" s="41"/>
      <c r="K743" s="41"/>
      <c r="L743" s="45"/>
      <c r="M743" s="235"/>
      <c r="N743" s="236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146</v>
      </c>
      <c r="AU743" s="18" t="s">
        <v>157</v>
      </c>
    </row>
    <row r="744" s="2" customFormat="1">
      <c r="A744" s="39"/>
      <c r="B744" s="40"/>
      <c r="C744" s="41"/>
      <c r="D744" s="232" t="s">
        <v>180</v>
      </c>
      <c r="E744" s="41"/>
      <c r="F744" s="269" t="s">
        <v>911</v>
      </c>
      <c r="G744" s="41"/>
      <c r="H744" s="41"/>
      <c r="I744" s="234"/>
      <c r="J744" s="41"/>
      <c r="K744" s="41"/>
      <c r="L744" s="45"/>
      <c r="M744" s="235"/>
      <c r="N744" s="236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180</v>
      </c>
      <c r="AU744" s="18" t="s">
        <v>157</v>
      </c>
    </row>
    <row r="745" s="13" customFormat="1">
      <c r="A745" s="13"/>
      <c r="B745" s="237"/>
      <c r="C745" s="238"/>
      <c r="D745" s="232" t="s">
        <v>148</v>
      </c>
      <c r="E745" s="239" t="s">
        <v>1</v>
      </c>
      <c r="F745" s="240" t="s">
        <v>931</v>
      </c>
      <c r="G745" s="238"/>
      <c r="H745" s="241">
        <v>627.04999999999995</v>
      </c>
      <c r="I745" s="242"/>
      <c r="J745" s="238"/>
      <c r="K745" s="238"/>
      <c r="L745" s="243"/>
      <c r="M745" s="244"/>
      <c r="N745" s="245"/>
      <c r="O745" s="245"/>
      <c r="P745" s="245"/>
      <c r="Q745" s="245"/>
      <c r="R745" s="245"/>
      <c r="S745" s="245"/>
      <c r="T745" s="24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7" t="s">
        <v>148</v>
      </c>
      <c r="AU745" s="247" t="s">
        <v>157</v>
      </c>
      <c r="AV745" s="13" t="s">
        <v>88</v>
      </c>
      <c r="AW745" s="13" t="s">
        <v>34</v>
      </c>
      <c r="AX745" s="13" t="s">
        <v>86</v>
      </c>
      <c r="AY745" s="247" t="s">
        <v>137</v>
      </c>
    </row>
    <row r="746" s="2" customFormat="1" ht="33" customHeight="1">
      <c r="A746" s="39"/>
      <c r="B746" s="40"/>
      <c r="C746" s="219" t="s">
        <v>932</v>
      </c>
      <c r="D746" s="219" t="s">
        <v>139</v>
      </c>
      <c r="E746" s="220" t="s">
        <v>933</v>
      </c>
      <c r="F746" s="221" t="s">
        <v>934</v>
      </c>
      <c r="G746" s="222" t="s">
        <v>142</v>
      </c>
      <c r="H746" s="223">
        <v>4933.8900000000003</v>
      </c>
      <c r="I746" s="224"/>
      <c r="J746" s="225">
        <f>ROUND(I746*H746,2)</f>
        <v>0</v>
      </c>
      <c r="K746" s="221" t="s">
        <v>143</v>
      </c>
      <c r="L746" s="45"/>
      <c r="M746" s="226" t="s">
        <v>1</v>
      </c>
      <c r="N746" s="227" t="s">
        <v>43</v>
      </c>
      <c r="O746" s="92"/>
      <c r="P746" s="228">
        <f>O746*H746</f>
        <v>0</v>
      </c>
      <c r="Q746" s="228">
        <v>0.00024000000000000001</v>
      </c>
      <c r="R746" s="228">
        <f>Q746*H746</f>
        <v>1.1841336</v>
      </c>
      <c r="S746" s="228">
        <v>0.46000000000000002</v>
      </c>
      <c r="T746" s="229">
        <f>S746*H746</f>
        <v>2269.5894000000003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0" t="s">
        <v>144</v>
      </c>
      <c r="AT746" s="230" t="s">
        <v>139</v>
      </c>
      <c r="AU746" s="230" t="s">
        <v>157</v>
      </c>
      <c r="AY746" s="18" t="s">
        <v>137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18" t="s">
        <v>86</v>
      </c>
      <c r="BK746" s="231">
        <f>ROUND(I746*H746,2)</f>
        <v>0</v>
      </c>
      <c r="BL746" s="18" t="s">
        <v>144</v>
      </c>
      <c r="BM746" s="230" t="s">
        <v>935</v>
      </c>
    </row>
    <row r="747" s="2" customFormat="1">
      <c r="A747" s="39"/>
      <c r="B747" s="40"/>
      <c r="C747" s="41"/>
      <c r="D747" s="232" t="s">
        <v>146</v>
      </c>
      <c r="E747" s="41"/>
      <c r="F747" s="233" t="s">
        <v>936</v>
      </c>
      <c r="G747" s="41"/>
      <c r="H747" s="41"/>
      <c r="I747" s="234"/>
      <c r="J747" s="41"/>
      <c r="K747" s="41"/>
      <c r="L747" s="45"/>
      <c r="M747" s="235"/>
      <c r="N747" s="236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146</v>
      </c>
      <c r="AU747" s="18" t="s">
        <v>157</v>
      </c>
    </row>
    <row r="748" s="2" customFormat="1">
      <c r="A748" s="39"/>
      <c r="B748" s="40"/>
      <c r="C748" s="41"/>
      <c r="D748" s="232" t="s">
        <v>180</v>
      </c>
      <c r="E748" s="41"/>
      <c r="F748" s="269" t="s">
        <v>911</v>
      </c>
      <c r="G748" s="41"/>
      <c r="H748" s="41"/>
      <c r="I748" s="234"/>
      <c r="J748" s="41"/>
      <c r="K748" s="41"/>
      <c r="L748" s="45"/>
      <c r="M748" s="235"/>
      <c r="N748" s="236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180</v>
      </c>
      <c r="AU748" s="18" t="s">
        <v>157</v>
      </c>
    </row>
    <row r="749" s="13" customFormat="1">
      <c r="A749" s="13"/>
      <c r="B749" s="237"/>
      <c r="C749" s="238"/>
      <c r="D749" s="232" t="s">
        <v>148</v>
      </c>
      <c r="E749" s="239" t="s">
        <v>1</v>
      </c>
      <c r="F749" s="240" t="s">
        <v>937</v>
      </c>
      <c r="G749" s="238"/>
      <c r="H749" s="241">
        <v>4933.8900000000003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7" t="s">
        <v>148</v>
      </c>
      <c r="AU749" s="247" t="s">
        <v>157</v>
      </c>
      <c r="AV749" s="13" t="s">
        <v>88</v>
      </c>
      <c r="AW749" s="13" t="s">
        <v>34</v>
      </c>
      <c r="AX749" s="13" t="s">
        <v>78</v>
      </c>
      <c r="AY749" s="247" t="s">
        <v>137</v>
      </c>
    </row>
    <row r="750" s="15" customFormat="1">
      <c r="A750" s="15"/>
      <c r="B750" s="258"/>
      <c r="C750" s="259"/>
      <c r="D750" s="232" t="s">
        <v>148</v>
      </c>
      <c r="E750" s="260" t="s">
        <v>1</v>
      </c>
      <c r="F750" s="261" t="s">
        <v>156</v>
      </c>
      <c r="G750" s="259"/>
      <c r="H750" s="262">
        <v>4933.8900000000003</v>
      </c>
      <c r="I750" s="263"/>
      <c r="J750" s="259"/>
      <c r="K750" s="259"/>
      <c r="L750" s="264"/>
      <c r="M750" s="265"/>
      <c r="N750" s="266"/>
      <c r="O750" s="266"/>
      <c r="P750" s="266"/>
      <c r="Q750" s="266"/>
      <c r="R750" s="266"/>
      <c r="S750" s="266"/>
      <c r="T750" s="267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8" t="s">
        <v>148</v>
      </c>
      <c r="AU750" s="268" t="s">
        <v>157</v>
      </c>
      <c r="AV750" s="15" t="s">
        <v>144</v>
      </c>
      <c r="AW750" s="15" t="s">
        <v>34</v>
      </c>
      <c r="AX750" s="15" t="s">
        <v>86</v>
      </c>
      <c r="AY750" s="268" t="s">
        <v>137</v>
      </c>
    </row>
    <row r="751" s="2" customFormat="1" ht="16.5" customHeight="1">
      <c r="A751" s="39"/>
      <c r="B751" s="40"/>
      <c r="C751" s="219" t="s">
        <v>938</v>
      </c>
      <c r="D751" s="219" t="s">
        <v>139</v>
      </c>
      <c r="E751" s="220" t="s">
        <v>939</v>
      </c>
      <c r="F751" s="221" t="s">
        <v>940</v>
      </c>
      <c r="G751" s="222" t="s">
        <v>312</v>
      </c>
      <c r="H751" s="223">
        <v>56.880000000000003</v>
      </c>
      <c r="I751" s="224"/>
      <c r="J751" s="225">
        <f>ROUND(I751*H751,2)</f>
        <v>0</v>
      </c>
      <c r="K751" s="221" t="s">
        <v>143</v>
      </c>
      <c r="L751" s="45"/>
      <c r="M751" s="226" t="s">
        <v>1</v>
      </c>
      <c r="N751" s="227" t="s">
        <v>43</v>
      </c>
      <c r="O751" s="92"/>
      <c r="P751" s="228">
        <f>O751*H751</f>
        <v>0</v>
      </c>
      <c r="Q751" s="228">
        <v>0</v>
      </c>
      <c r="R751" s="228">
        <f>Q751*H751</f>
        <v>0</v>
      </c>
      <c r="S751" s="228">
        <v>0.28999999999999998</v>
      </c>
      <c r="T751" s="229">
        <f>S751*H751</f>
        <v>16.495200000000001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0" t="s">
        <v>144</v>
      </c>
      <c r="AT751" s="230" t="s">
        <v>139</v>
      </c>
      <c r="AU751" s="230" t="s">
        <v>157</v>
      </c>
      <c r="AY751" s="18" t="s">
        <v>137</v>
      </c>
      <c r="BE751" s="231">
        <f>IF(N751="základní",J751,0)</f>
        <v>0</v>
      </c>
      <c r="BF751" s="231">
        <f>IF(N751="snížená",J751,0)</f>
        <v>0</v>
      </c>
      <c r="BG751" s="231">
        <f>IF(N751="zákl. přenesená",J751,0)</f>
        <v>0</v>
      </c>
      <c r="BH751" s="231">
        <f>IF(N751="sníž. přenesená",J751,0)</f>
        <v>0</v>
      </c>
      <c r="BI751" s="231">
        <f>IF(N751="nulová",J751,0)</f>
        <v>0</v>
      </c>
      <c r="BJ751" s="18" t="s">
        <v>86</v>
      </c>
      <c r="BK751" s="231">
        <f>ROUND(I751*H751,2)</f>
        <v>0</v>
      </c>
      <c r="BL751" s="18" t="s">
        <v>144</v>
      </c>
      <c r="BM751" s="230" t="s">
        <v>941</v>
      </c>
    </row>
    <row r="752" s="2" customFormat="1">
      <c r="A752" s="39"/>
      <c r="B752" s="40"/>
      <c r="C752" s="41"/>
      <c r="D752" s="232" t="s">
        <v>146</v>
      </c>
      <c r="E752" s="41"/>
      <c r="F752" s="233" t="s">
        <v>942</v>
      </c>
      <c r="G752" s="41"/>
      <c r="H752" s="41"/>
      <c r="I752" s="234"/>
      <c r="J752" s="41"/>
      <c r="K752" s="41"/>
      <c r="L752" s="45"/>
      <c r="M752" s="235"/>
      <c r="N752" s="236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146</v>
      </c>
      <c r="AU752" s="18" t="s">
        <v>157</v>
      </c>
    </row>
    <row r="753" s="13" customFormat="1">
      <c r="A753" s="13"/>
      <c r="B753" s="237"/>
      <c r="C753" s="238"/>
      <c r="D753" s="232" t="s">
        <v>148</v>
      </c>
      <c r="E753" s="239" t="s">
        <v>1</v>
      </c>
      <c r="F753" s="240" t="s">
        <v>943</v>
      </c>
      <c r="G753" s="238"/>
      <c r="H753" s="241">
        <v>12.9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7" t="s">
        <v>148</v>
      </c>
      <c r="AU753" s="247" t="s">
        <v>157</v>
      </c>
      <c r="AV753" s="13" t="s">
        <v>88</v>
      </c>
      <c r="AW753" s="13" t="s">
        <v>34</v>
      </c>
      <c r="AX753" s="13" t="s">
        <v>78</v>
      </c>
      <c r="AY753" s="247" t="s">
        <v>137</v>
      </c>
    </row>
    <row r="754" s="13" customFormat="1">
      <c r="A754" s="13"/>
      <c r="B754" s="237"/>
      <c r="C754" s="238"/>
      <c r="D754" s="232" t="s">
        <v>148</v>
      </c>
      <c r="E754" s="239" t="s">
        <v>1</v>
      </c>
      <c r="F754" s="240" t="s">
        <v>944</v>
      </c>
      <c r="G754" s="238"/>
      <c r="H754" s="241">
        <v>43.979999999999997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7" t="s">
        <v>148</v>
      </c>
      <c r="AU754" s="247" t="s">
        <v>157</v>
      </c>
      <c r="AV754" s="13" t="s">
        <v>88</v>
      </c>
      <c r="AW754" s="13" t="s">
        <v>34</v>
      </c>
      <c r="AX754" s="13" t="s">
        <v>78</v>
      </c>
      <c r="AY754" s="247" t="s">
        <v>137</v>
      </c>
    </row>
    <row r="755" s="15" customFormat="1">
      <c r="A755" s="15"/>
      <c r="B755" s="258"/>
      <c r="C755" s="259"/>
      <c r="D755" s="232" t="s">
        <v>148</v>
      </c>
      <c r="E755" s="260" t="s">
        <v>1</v>
      </c>
      <c r="F755" s="261" t="s">
        <v>156</v>
      </c>
      <c r="G755" s="259"/>
      <c r="H755" s="262">
        <v>56.879999999999995</v>
      </c>
      <c r="I755" s="263"/>
      <c r="J755" s="259"/>
      <c r="K755" s="259"/>
      <c r="L755" s="264"/>
      <c r="M755" s="265"/>
      <c r="N755" s="266"/>
      <c r="O755" s="266"/>
      <c r="P755" s="266"/>
      <c r="Q755" s="266"/>
      <c r="R755" s="266"/>
      <c r="S755" s="266"/>
      <c r="T755" s="267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8" t="s">
        <v>148</v>
      </c>
      <c r="AU755" s="268" t="s">
        <v>157</v>
      </c>
      <c r="AV755" s="15" t="s">
        <v>144</v>
      </c>
      <c r="AW755" s="15" t="s">
        <v>34</v>
      </c>
      <c r="AX755" s="15" t="s">
        <v>86</v>
      </c>
      <c r="AY755" s="268" t="s">
        <v>137</v>
      </c>
    </row>
    <row r="756" s="2" customFormat="1" ht="16.5" customHeight="1">
      <c r="A756" s="39"/>
      <c r="B756" s="40"/>
      <c r="C756" s="219" t="s">
        <v>945</v>
      </c>
      <c r="D756" s="219" t="s">
        <v>139</v>
      </c>
      <c r="E756" s="220" t="s">
        <v>946</v>
      </c>
      <c r="F756" s="221" t="s">
        <v>947</v>
      </c>
      <c r="G756" s="222" t="s">
        <v>312</v>
      </c>
      <c r="H756" s="223">
        <v>27.199999999999999</v>
      </c>
      <c r="I756" s="224"/>
      <c r="J756" s="225">
        <f>ROUND(I756*H756,2)</f>
        <v>0</v>
      </c>
      <c r="K756" s="221" t="s">
        <v>143</v>
      </c>
      <c r="L756" s="45"/>
      <c r="M756" s="226" t="s">
        <v>1</v>
      </c>
      <c r="N756" s="227" t="s">
        <v>43</v>
      </c>
      <c r="O756" s="92"/>
      <c r="P756" s="228">
        <f>O756*H756</f>
        <v>0</v>
      </c>
      <c r="Q756" s="228">
        <v>0</v>
      </c>
      <c r="R756" s="228">
        <f>Q756*H756</f>
        <v>0</v>
      </c>
      <c r="S756" s="228">
        <v>0.11500000000000001</v>
      </c>
      <c r="T756" s="229">
        <f>S756*H756</f>
        <v>3.1280000000000001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0" t="s">
        <v>144</v>
      </c>
      <c r="AT756" s="230" t="s">
        <v>139</v>
      </c>
      <c r="AU756" s="230" t="s">
        <v>157</v>
      </c>
      <c r="AY756" s="18" t="s">
        <v>137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8" t="s">
        <v>86</v>
      </c>
      <c r="BK756" s="231">
        <f>ROUND(I756*H756,2)</f>
        <v>0</v>
      </c>
      <c r="BL756" s="18" t="s">
        <v>144</v>
      </c>
      <c r="BM756" s="230" t="s">
        <v>948</v>
      </c>
    </row>
    <row r="757" s="2" customFormat="1">
      <c r="A757" s="39"/>
      <c r="B757" s="40"/>
      <c r="C757" s="41"/>
      <c r="D757" s="232" t="s">
        <v>146</v>
      </c>
      <c r="E757" s="41"/>
      <c r="F757" s="233" t="s">
        <v>949</v>
      </c>
      <c r="G757" s="41"/>
      <c r="H757" s="41"/>
      <c r="I757" s="234"/>
      <c r="J757" s="41"/>
      <c r="K757" s="41"/>
      <c r="L757" s="45"/>
      <c r="M757" s="235"/>
      <c r="N757" s="236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146</v>
      </c>
      <c r="AU757" s="18" t="s">
        <v>157</v>
      </c>
    </row>
    <row r="758" s="13" customFormat="1">
      <c r="A758" s="13"/>
      <c r="B758" s="237"/>
      <c r="C758" s="238"/>
      <c r="D758" s="232" t="s">
        <v>148</v>
      </c>
      <c r="E758" s="239" t="s">
        <v>1</v>
      </c>
      <c r="F758" s="240" t="s">
        <v>950</v>
      </c>
      <c r="G758" s="238"/>
      <c r="H758" s="241">
        <v>27.199999999999999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7" t="s">
        <v>148</v>
      </c>
      <c r="AU758" s="247" t="s">
        <v>157</v>
      </c>
      <c r="AV758" s="13" t="s">
        <v>88</v>
      </c>
      <c r="AW758" s="13" t="s">
        <v>34</v>
      </c>
      <c r="AX758" s="13" t="s">
        <v>78</v>
      </c>
      <c r="AY758" s="247" t="s">
        <v>137</v>
      </c>
    </row>
    <row r="759" s="15" customFormat="1">
      <c r="A759" s="15"/>
      <c r="B759" s="258"/>
      <c r="C759" s="259"/>
      <c r="D759" s="232" t="s">
        <v>148</v>
      </c>
      <c r="E759" s="260" t="s">
        <v>1</v>
      </c>
      <c r="F759" s="261" t="s">
        <v>156</v>
      </c>
      <c r="G759" s="259"/>
      <c r="H759" s="262">
        <v>27.199999999999999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8" t="s">
        <v>148</v>
      </c>
      <c r="AU759" s="268" t="s">
        <v>157</v>
      </c>
      <c r="AV759" s="15" t="s">
        <v>144</v>
      </c>
      <c r="AW759" s="15" t="s">
        <v>34</v>
      </c>
      <c r="AX759" s="15" t="s">
        <v>86</v>
      </c>
      <c r="AY759" s="268" t="s">
        <v>137</v>
      </c>
    </row>
    <row r="760" s="2" customFormat="1" ht="16.5" customHeight="1">
      <c r="A760" s="39"/>
      <c r="B760" s="40"/>
      <c r="C760" s="219" t="s">
        <v>951</v>
      </c>
      <c r="D760" s="219" t="s">
        <v>139</v>
      </c>
      <c r="E760" s="220" t="s">
        <v>952</v>
      </c>
      <c r="F760" s="221" t="s">
        <v>953</v>
      </c>
      <c r="G760" s="222" t="s">
        <v>312</v>
      </c>
      <c r="H760" s="223">
        <v>128.08000000000001</v>
      </c>
      <c r="I760" s="224"/>
      <c r="J760" s="225">
        <f>ROUND(I760*H760,2)</f>
        <v>0</v>
      </c>
      <c r="K760" s="221" t="s">
        <v>143</v>
      </c>
      <c r="L760" s="45"/>
      <c r="M760" s="226" t="s">
        <v>1</v>
      </c>
      <c r="N760" s="227" t="s">
        <v>43</v>
      </c>
      <c r="O760" s="92"/>
      <c r="P760" s="228">
        <f>O760*H760</f>
        <v>0</v>
      </c>
      <c r="Q760" s="228">
        <v>0</v>
      </c>
      <c r="R760" s="228">
        <f>Q760*H760</f>
        <v>0</v>
      </c>
      <c r="S760" s="228">
        <v>0.20499999999999999</v>
      </c>
      <c r="T760" s="229">
        <f>S760*H760</f>
        <v>26.256399999999999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0" t="s">
        <v>144</v>
      </c>
      <c r="AT760" s="230" t="s">
        <v>139</v>
      </c>
      <c r="AU760" s="230" t="s">
        <v>157</v>
      </c>
      <c r="AY760" s="18" t="s">
        <v>137</v>
      </c>
      <c r="BE760" s="231">
        <f>IF(N760="základní",J760,0)</f>
        <v>0</v>
      </c>
      <c r="BF760" s="231">
        <f>IF(N760="snížená",J760,0)</f>
        <v>0</v>
      </c>
      <c r="BG760" s="231">
        <f>IF(N760="zákl. přenesená",J760,0)</f>
        <v>0</v>
      </c>
      <c r="BH760" s="231">
        <f>IF(N760="sníž. přenesená",J760,0)</f>
        <v>0</v>
      </c>
      <c r="BI760" s="231">
        <f>IF(N760="nulová",J760,0)</f>
        <v>0</v>
      </c>
      <c r="BJ760" s="18" t="s">
        <v>86</v>
      </c>
      <c r="BK760" s="231">
        <f>ROUND(I760*H760,2)</f>
        <v>0</v>
      </c>
      <c r="BL760" s="18" t="s">
        <v>144</v>
      </c>
      <c r="BM760" s="230" t="s">
        <v>954</v>
      </c>
    </row>
    <row r="761" s="2" customFormat="1">
      <c r="A761" s="39"/>
      <c r="B761" s="40"/>
      <c r="C761" s="41"/>
      <c r="D761" s="232" t="s">
        <v>146</v>
      </c>
      <c r="E761" s="41"/>
      <c r="F761" s="233" t="s">
        <v>955</v>
      </c>
      <c r="G761" s="41"/>
      <c r="H761" s="41"/>
      <c r="I761" s="234"/>
      <c r="J761" s="41"/>
      <c r="K761" s="41"/>
      <c r="L761" s="45"/>
      <c r="M761" s="235"/>
      <c r="N761" s="236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146</v>
      </c>
      <c r="AU761" s="18" t="s">
        <v>157</v>
      </c>
    </row>
    <row r="762" s="13" customFormat="1">
      <c r="A762" s="13"/>
      <c r="B762" s="237"/>
      <c r="C762" s="238"/>
      <c r="D762" s="232" t="s">
        <v>148</v>
      </c>
      <c r="E762" s="239" t="s">
        <v>1</v>
      </c>
      <c r="F762" s="240" t="s">
        <v>956</v>
      </c>
      <c r="G762" s="238"/>
      <c r="H762" s="241">
        <v>128.08000000000001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7" t="s">
        <v>148</v>
      </c>
      <c r="AU762" s="247" t="s">
        <v>157</v>
      </c>
      <c r="AV762" s="13" t="s">
        <v>88</v>
      </c>
      <c r="AW762" s="13" t="s">
        <v>34</v>
      </c>
      <c r="AX762" s="13" t="s">
        <v>78</v>
      </c>
      <c r="AY762" s="247" t="s">
        <v>137</v>
      </c>
    </row>
    <row r="763" s="15" customFormat="1">
      <c r="A763" s="15"/>
      <c r="B763" s="258"/>
      <c r="C763" s="259"/>
      <c r="D763" s="232" t="s">
        <v>148</v>
      </c>
      <c r="E763" s="260" t="s">
        <v>1</v>
      </c>
      <c r="F763" s="261" t="s">
        <v>156</v>
      </c>
      <c r="G763" s="259"/>
      <c r="H763" s="262">
        <v>128.08000000000001</v>
      </c>
      <c r="I763" s="263"/>
      <c r="J763" s="259"/>
      <c r="K763" s="259"/>
      <c r="L763" s="264"/>
      <c r="M763" s="265"/>
      <c r="N763" s="266"/>
      <c r="O763" s="266"/>
      <c r="P763" s="266"/>
      <c r="Q763" s="266"/>
      <c r="R763" s="266"/>
      <c r="S763" s="266"/>
      <c r="T763" s="267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8" t="s">
        <v>148</v>
      </c>
      <c r="AU763" s="268" t="s">
        <v>157</v>
      </c>
      <c r="AV763" s="15" t="s">
        <v>144</v>
      </c>
      <c r="AW763" s="15" t="s">
        <v>34</v>
      </c>
      <c r="AX763" s="15" t="s">
        <v>86</v>
      </c>
      <c r="AY763" s="268" t="s">
        <v>137</v>
      </c>
    </row>
    <row r="764" s="2" customFormat="1" ht="24.15" customHeight="1">
      <c r="A764" s="39"/>
      <c r="B764" s="40"/>
      <c r="C764" s="219" t="s">
        <v>957</v>
      </c>
      <c r="D764" s="219" t="s">
        <v>139</v>
      </c>
      <c r="E764" s="220" t="s">
        <v>958</v>
      </c>
      <c r="F764" s="221" t="s">
        <v>959</v>
      </c>
      <c r="G764" s="222" t="s">
        <v>538</v>
      </c>
      <c r="H764" s="223">
        <v>13</v>
      </c>
      <c r="I764" s="224"/>
      <c r="J764" s="225">
        <f>ROUND(I764*H764,2)</f>
        <v>0</v>
      </c>
      <c r="K764" s="221" t="s">
        <v>143</v>
      </c>
      <c r="L764" s="45"/>
      <c r="M764" s="226" t="s">
        <v>1</v>
      </c>
      <c r="N764" s="227" t="s">
        <v>43</v>
      </c>
      <c r="O764" s="92"/>
      <c r="P764" s="228">
        <f>O764*H764</f>
        <v>0</v>
      </c>
      <c r="Q764" s="228">
        <v>0</v>
      </c>
      <c r="R764" s="228">
        <f>Q764*H764</f>
        <v>0</v>
      </c>
      <c r="S764" s="228">
        <v>0.082000000000000003</v>
      </c>
      <c r="T764" s="229">
        <f>S764*H764</f>
        <v>1.0660000000000001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0" t="s">
        <v>144</v>
      </c>
      <c r="AT764" s="230" t="s">
        <v>139</v>
      </c>
      <c r="AU764" s="230" t="s">
        <v>157</v>
      </c>
      <c r="AY764" s="18" t="s">
        <v>137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8" t="s">
        <v>86</v>
      </c>
      <c r="BK764" s="231">
        <f>ROUND(I764*H764,2)</f>
        <v>0</v>
      </c>
      <c r="BL764" s="18" t="s">
        <v>144</v>
      </c>
      <c r="BM764" s="230" t="s">
        <v>960</v>
      </c>
    </row>
    <row r="765" s="2" customFormat="1">
      <c r="A765" s="39"/>
      <c r="B765" s="40"/>
      <c r="C765" s="41"/>
      <c r="D765" s="232" t="s">
        <v>146</v>
      </c>
      <c r="E765" s="41"/>
      <c r="F765" s="233" t="s">
        <v>961</v>
      </c>
      <c r="G765" s="41"/>
      <c r="H765" s="41"/>
      <c r="I765" s="234"/>
      <c r="J765" s="41"/>
      <c r="K765" s="41"/>
      <c r="L765" s="45"/>
      <c r="M765" s="235"/>
      <c r="N765" s="236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146</v>
      </c>
      <c r="AU765" s="18" t="s">
        <v>157</v>
      </c>
    </row>
    <row r="766" s="13" customFormat="1">
      <c r="A766" s="13"/>
      <c r="B766" s="237"/>
      <c r="C766" s="238"/>
      <c r="D766" s="232" t="s">
        <v>148</v>
      </c>
      <c r="E766" s="239" t="s">
        <v>1</v>
      </c>
      <c r="F766" s="240" t="s">
        <v>962</v>
      </c>
      <c r="G766" s="238"/>
      <c r="H766" s="241">
        <v>4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7" t="s">
        <v>148</v>
      </c>
      <c r="AU766" s="247" t="s">
        <v>157</v>
      </c>
      <c r="AV766" s="13" t="s">
        <v>88</v>
      </c>
      <c r="AW766" s="13" t="s">
        <v>34</v>
      </c>
      <c r="AX766" s="13" t="s">
        <v>78</v>
      </c>
      <c r="AY766" s="247" t="s">
        <v>137</v>
      </c>
    </row>
    <row r="767" s="13" customFormat="1">
      <c r="A767" s="13"/>
      <c r="B767" s="237"/>
      <c r="C767" s="238"/>
      <c r="D767" s="232" t="s">
        <v>148</v>
      </c>
      <c r="E767" s="239" t="s">
        <v>1</v>
      </c>
      <c r="F767" s="240" t="s">
        <v>963</v>
      </c>
      <c r="G767" s="238"/>
      <c r="H767" s="241">
        <v>9</v>
      </c>
      <c r="I767" s="242"/>
      <c r="J767" s="238"/>
      <c r="K767" s="238"/>
      <c r="L767" s="243"/>
      <c r="M767" s="244"/>
      <c r="N767" s="245"/>
      <c r="O767" s="245"/>
      <c r="P767" s="245"/>
      <c r="Q767" s="245"/>
      <c r="R767" s="245"/>
      <c r="S767" s="245"/>
      <c r="T767" s="24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7" t="s">
        <v>148</v>
      </c>
      <c r="AU767" s="247" t="s">
        <v>157</v>
      </c>
      <c r="AV767" s="13" t="s">
        <v>88</v>
      </c>
      <c r="AW767" s="13" t="s">
        <v>34</v>
      </c>
      <c r="AX767" s="13" t="s">
        <v>78</v>
      </c>
      <c r="AY767" s="247" t="s">
        <v>137</v>
      </c>
    </row>
    <row r="768" s="15" customFormat="1">
      <c r="A768" s="15"/>
      <c r="B768" s="258"/>
      <c r="C768" s="259"/>
      <c r="D768" s="232" t="s">
        <v>148</v>
      </c>
      <c r="E768" s="260" t="s">
        <v>1</v>
      </c>
      <c r="F768" s="261" t="s">
        <v>156</v>
      </c>
      <c r="G768" s="259"/>
      <c r="H768" s="262">
        <v>13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8" t="s">
        <v>148</v>
      </c>
      <c r="AU768" s="268" t="s">
        <v>157</v>
      </c>
      <c r="AV768" s="15" t="s">
        <v>144</v>
      </c>
      <c r="AW768" s="15" t="s">
        <v>34</v>
      </c>
      <c r="AX768" s="15" t="s">
        <v>86</v>
      </c>
      <c r="AY768" s="268" t="s">
        <v>137</v>
      </c>
    </row>
    <row r="769" s="2" customFormat="1" ht="24.15" customHeight="1">
      <c r="A769" s="39"/>
      <c r="B769" s="40"/>
      <c r="C769" s="219" t="s">
        <v>964</v>
      </c>
      <c r="D769" s="219" t="s">
        <v>139</v>
      </c>
      <c r="E769" s="220" t="s">
        <v>965</v>
      </c>
      <c r="F769" s="221" t="s">
        <v>966</v>
      </c>
      <c r="G769" s="222" t="s">
        <v>538</v>
      </c>
      <c r="H769" s="223">
        <v>22</v>
      </c>
      <c r="I769" s="224"/>
      <c r="J769" s="225">
        <f>ROUND(I769*H769,2)</f>
        <v>0</v>
      </c>
      <c r="K769" s="221" t="s">
        <v>143</v>
      </c>
      <c r="L769" s="45"/>
      <c r="M769" s="226" t="s">
        <v>1</v>
      </c>
      <c r="N769" s="227" t="s">
        <v>43</v>
      </c>
      <c r="O769" s="92"/>
      <c r="P769" s="228">
        <f>O769*H769</f>
        <v>0</v>
      </c>
      <c r="Q769" s="228">
        <v>0</v>
      </c>
      <c r="R769" s="228">
        <f>Q769*H769</f>
        <v>0</v>
      </c>
      <c r="S769" s="228">
        <v>0.0040000000000000001</v>
      </c>
      <c r="T769" s="229">
        <f>S769*H769</f>
        <v>0.087999999999999995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0" t="s">
        <v>144</v>
      </c>
      <c r="AT769" s="230" t="s">
        <v>139</v>
      </c>
      <c r="AU769" s="230" t="s">
        <v>157</v>
      </c>
      <c r="AY769" s="18" t="s">
        <v>137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8" t="s">
        <v>86</v>
      </c>
      <c r="BK769" s="231">
        <f>ROUND(I769*H769,2)</f>
        <v>0</v>
      </c>
      <c r="BL769" s="18" t="s">
        <v>144</v>
      </c>
      <c r="BM769" s="230" t="s">
        <v>967</v>
      </c>
    </row>
    <row r="770" s="2" customFormat="1">
      <c r="A770" s="39"/>
      <c r="B770" s="40"/>
      <c r="C770" s="41"/>
      <c r="D770" s="232" t="s">
        <v>146</v>
      </c>
      <c r="E770" s="41"/>
      <c r="F770" s="233" t="s">
        <v>968</v>
      </c>
      <c r="G770" s="41"/>
      <c r="H770" s="41"/>
      <c r="I770" s="234"/>
      <c r="J770" s="41"/>
      <c r="K770" s="41"/>
      <c r="L770" s="45"/>
      <c r="M770" s="235"/>
      <c r="N770" s="236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146</v>
      </c>
      <c r="AU770" s="18" t="s">
        <v>157</v>
      </c>
    </row>
    <row r="771" s="14" customFormat="1">
      <c r="A771" s="14"/>
      <c r="B771" s="248"/>
      <c r="C771" s="249"/>
      <c r="D771" s="232" t="s">
        <v>148</v>
      </c>
      <c r="E771" s="250" t="s">
        <v>1</v>
      </c>
      <c r="F771" s="251" t="s">
        <v>969</v>
      </c>
      <c r="G771" s="249"/>
      <c r="H771" s="250" t="s">
        <v>1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7" t="s">
        <v>148</v>
      </c>
      <c r="AU771" s="257" t="s">
        <v>157</v>
      </c>
      <c r="AV771" s="14" t="s">
        <v>86</v>
      </c>
      <c r="AW771" s="14" t="s">
        <v>34</v>
      </c>
      <c r="AX771" s="14" t="s">
        <v>78</v>
      </c>
      <c r="AY771" s="257" t="s">
        <v>137</v>
      </c>
    </row>
    <row r="772" s="13" customFormat="1">
      <c r="A772" s="13"/>
      <c r="B772" s="237"/>
      <c r="C772" s="238"/>
      <c r="D772" s="232" t="s">
        <v>148</v>
      </c>
      <c r="E772" s="239" t="s">
        <v>1</v>
      </c>
      <c r="F772" s="240" t="s">
        <v>970</v>
      </c>
      <c r="G772" s="238"/>
      <c r="H772" s="241">
        <v>2</v>
      </c>
      <c r="I772" s="242"/>
      <c r="J772" s="238"/>
      <c r="K772" s="238"/>
      <c r="L772" s="243"/>
      <c r="M772" s="244"/>
      <c r="N772" s="245"/>
      <c r="O772" s="245"/>
      <c r="P772" s="245"/>
      <c r="Q772" s="245"/>
      <c r="R772" s="245"/>
      <c r="S772" s="245"/>
      <c r="T772" s="24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7" t="s">
        <v>148</v>
      </c>
      <c r="AU772" s="247" t="s">
        <v>157</v>
      </c>
      <c r="AV772" s="13" t="s">
        <v>88</v>
      </c>
      <c r="AW772" s="13" t="s">
        <v>34</v>
      </c>
      <c r="AX772" s="13" t="s">
        <v>78</v>
      </c>
      <c r="AY772" s="247" t="s">
        <v>137</v>
      </c>
    </row>
    <row r="773" s="13" customFormat="1">
      <c r="A773" s="13"/>
      <c r="B773" s="237"/>
      <c r="C773" s="238"/>
      <c r="D773" s="232" t="s">
        <v>148</v>
      </c>
      <c r="E773" s="239" t="s">
        <v>1</v>
      </c>
      <c r="F773" s="240" t="s">
        <v>971</v>
      </c>
      <c r="G773" s="238"/>
      <c r="H773" s="241">
        <v>2</v>
      </c>
      <c r="I773" s="242"/>
      <c r="J773" s="238"/>
      <c r="K773" s="238"/>
      <c r="L773" s="243"/>
      <c r="M773" s="244"/>
      <c r="N773" s="245"/>
      <c r="O773" s="245"/>
      <c r="P773" s="245"/>
      <c r="Q773" s="245"/>
      <c r="R773" s="245"/>
      <c r="S773" s="245"/>
      <c r="T773" s="24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7" t="s">
        <v>148</v>
      </c>
      <c r="AU773" s="247" t="s">
        <v>157</v>
      </c>
      <c r="AV773" s="13" t="s">
        <v>88</v>
      </c>
      <c r="AW773" s="13" t="s">
        <v>34</v>
      </c>
      <c r="AX773" s="13" t="s">
        <v>78</v>
      </c>
      <c r="AY773" s="247" t="s">
        <v>137</v>
      </c>
    </row>
    <row r="774" s="13" customFormat="1">
      <c r="A774" s="13"/>
      <c r="B774" s="237"/>
      <c r="C774" s="238"/>
      <c r="D774" s="232" t="s">
        <v>148</v>
      </c>
      <c r="E774" s="239" t="s">
        <v>1</v>
      </c>
      <c r="F774" s="240" t="s">
        <v>972</v>
      </c>
      <c r="G774" s="238"/>
      <c r="H774" s="241">
        <v>2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7" t="s">
        <v>148</v>
      </c>
      <c r="AU774" s="247" t="s">
        <v>157</v>
      </c>
      <c r="AV774" s="13" t="s">
        <v>88</v>
      </c>
      <c r="AW774" s="13" t="s">
        <v>34</v>
      </c>
      <c r="AX774" s="13" t="s">
        <v>78</v>
      </c>
      <c r="AY774" s="247" t="s">
        <v>137</v>
      </c>
    </row>
    <row r="775" s="13" customFormat="1">
      <c r="A775" s="13"/>
      <c r="B775" s="237"/>
      <c r="C775" s="238"/>
      <c r="D775" s="232" t="s">
        <v>148</v>
      </c>
      <c r="E775" s="239" t="s">
        <v>1</v>
      </c>
      <c r="F775" s="240" t="s">
        <v>973</v>
      </c>
      <c r="G775" s="238"/>
      <c r="H775" s="241">
        <v>4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7" t="s">
        <v>148</v>
      </c>
      <c r="AU775" s="247" t="s">
        <v>157</v>
      </c>
      <c r="AV775" s="13" t="s">
        <v>88</v>
      </c>
      <c r="AW775" s="13" t="s">
        <v>34</v>
      </c>
      <c r="AX775" s="13" t="s">
        <v>78</v>
      </c>
      <c r="AY775" s="247" t="s">
        <v>137</v>
      </c>
    </row>
    <row r="776" s="13" customFormat="1">
      <c r="A776" s="13"/>
      <c r="B776" s="237"/>
      <c r="C776" s="238"/>
      <c r="D776" s="232" t="s">
        <v>148</v>
      </c>
      <c r="E776" s="239" t="s">
        <v>1</v>
      </c>
      <c r="F776" s="240" t="s">
        <v>974</v>
      </c>
      <c r="G776" s="238"/>
      <c r="H776" s="241">
        <v>2</v>
      </c>
      <c r="I776" s="242"/>
      <c r="J776" s="238"/>
      <c r="K776" s="238"/>
      <c r="L776" s="243"/>
      <c r="M776" s="244"/>
      <c r="N776" s="245"/>
      <c r="O776" s="245"/>
      <c r="P776" s="245"/>
      <c r="Q776" s="245"/>
      <c r="R776" s="245"/>
      <c r="S776" s="245"/>
      <c r="T776" s="24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7" t="s">
        <v>148</v>
      </c>
      <c r="AU776" s="247" t="s">
        <v>157</v>
      </c>
      <c r="AV776" s="13" t="s">
        <v>88</v>
      </c>
      <c r="AW776" s="13" t="s">
        <v>34</v>
      </c>
      <c r="AX776" s="13" t="s">
        <v>78</v>
      </c>
      <c r="AY776" s="247" t="s">
        <v>137</v>
      </c>
    </row>
    <row r="777" s="13" customFormat="1">
      <c r="A777" s="13"/>
      <c r="B777" s="237"/>
      <c r="C777" s="238"/>
      <c r="D777" s="232" t="s">
        <v>148</v>
      </c>
      <c r="E777" s="239" t="s">
        <v>1</v>
      </c>
      <c r="F777" s="240" t="s">
        <v>975</v>
      </c>
      <c r="G777" s="238"/>
      <c r="H777" s="241">
        <v>4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7" t="s">
        <v>148</v>
      </c>
      <c r="AU777" s="247" t="s">
        <v>157</v>
      </c>
      <c r="AV777" s="13" t="s">
        <v>88</v>
      </c>
      <c r="AW777" s="13" t="s">
        <v>34</v>
      </c>
      <c r="AX777" s="13" t="s">
        <v>78</v>
      </c>
      <c r="AY777" s="247" t="s">
        <v>137</v>
      </c>
    </row>
    <row r="778" s="16" customFormat="1">
      <c r="A778" s="16"/>
      <c r="B778" s="270"/>
      <c r="C778" s="271"/>
      <c r="D778" s="232" t="s">
        <v>148</v>
      </c>
      <c r="E778" s="272" t="s">
        <v>1</v>
      </c>
      <c r="F778" s="273" t="s">
        <v>196</v>
      </c>
      <c r="G778" s="271"/>
      <c r="H778" s="274">
        <v>16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80" t="s">
        <v>148</v>
      </c>
      <c r="AU778" s="280" t="s">
        <v>157</v>
      </c>
      <c r="AV778" s="16" t="s">
        <v>157</v>
      </c>
      <c r="AW778" s="16" t="s">
        <v>34</v>
      </c>
      <c r="AX778" s="16" t="s">
        <v>78</v>
      </c>
      <c r="AY778" s="280" t="s">
        <v>137</v>
      </c>
    </row>
    <row r="779" s="14" customFormat="1">
      <c r="A779" s="14"/>
      <c r="B779" s="248"/>
      <c r="C779" s="249"/>
      <c r="D779" s="232" t="s">
        <v>148</v>
      </c>
      <c r="E779" s="250" t="s">
        <v>1</v>
      </c>
      <c r="F779" s="251" t="s">
        <v>976</v>
      </c>
      <c r="G779" s="249"/>
      <c r="H779" s="250" t="s">
        <v>1</v>
      </c>
      <c r="I779" s="252"/>
      <c r="J779" s="249"/>
      <c r="K779" s="249"/>
      <c r="L779" s="253"/>
      <c r="M779" s="254"/>
      <c r="N779" s="255"/>
      <c r="O779" s="255"/>
      <c r="P779" s="255"/>
      <c r="Q779" s="255"/>
      <c r="R779" s="255"/>
      <c r="S779" s="255"/>
      <c r="T779" s="25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7" t="s">
        <v>148</v>
      </c>
      <c r="AU779" s="257" t="s">
        <v>157</v>
      </c>
      <c r="AV779" s="14" t="s">
        <v>86</v>
      </c>
      <c r="AW779" s="14" t="s">
        <v>34</v>
      </c>
      <c r="AX779" s="14" t="s">
        <v>78</v>
      </c>
      <c r="AY779" s="257" t="s">
        <v>137</v>
      </c>
    </row>
    <row r="780" s="13" customFormat="1">
      <c r="A780" s="13"/>
      <c r="B780" s="237"/>
      <c r="C780" s="238"/>
      <c r="D780" s="232" t="s">
        <v>148</v>
      </c>
      <c r="E780" s="239" t="s">
        <v>1</v>
      </c>
      <c r="F780" s="240" t="s">
        <v>977</v>
      </c>
      <c r="G780" s="238"/>
      <c r="H780" s="241">
        <v>2</v>
      </c>
      <c r="I780" s="242"/>
      <c r="J780" s="238"/>
      <c r="K780" s="238"/>
      <c r="L780" s="243"/>
      <c r="M780" s="244"/>
      <c r="N780" s="245"/>
      <c r="O780" s="245"/>
      <c r="P780" s="245"/>
      <c r="Q780" s="245"/>
      <c r="R780" s="245"/>
      <c r="S780" s="245"/>
      <c r="T780" s="24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7" t="s">
        <v>148</v>
      </c>
      <c r="AU780" s="247" t="s">
        <v>157</v>
      </c>
      <c r="AV780" s="13" t="s">
        <v>88</v>
      </c>
      <c r="AW780" s="13" t="s">
        <v>34</v>
      </c>
      <c r="AX780" s="13" t="s">
        <v>78</v>
      </c>
      <c r="AY780" s="247" t="s">
        <v>137</v>
      </c>
    </row>
    <row r="781" s="13" customFormat="1">
      <c r="A781" s="13"/>
      <c r="B781" s="237"/>
      <c r="C781" s="238"/>
      <c r="D781" s="232" t="s">
        <v>148</v>
      </c>
      <c r="E781" s="239" t="s">
        <v>1</v>
      </c>
      <c r="F781" s="240" t="s">
        <v>978</v>
      </c>
      <c r="G781" s="238"/>
      <c r="H781" s="241">
        <v>1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7" t="s">
        <v>148</v>
      </c>
      <c r="AU781" s="247" t="s">
        <v>157</v>
      </c>
      <c r="AV781" s="13" t="s">
        <v>88</v>
      </c>
      <c r="AW781" s="13" t="s">
        <v>34</v>
      </c>
      <c r="AX781" s="13" t="s">
        <v>78</v>
      </c>
      <c r="AY781" s="247" t="s">
        <v>137</v>
      </c>
    </row>
    <row r="782" s="13" customFormat="1">
      <c r="A782" s="13"/>
      <c r="B782" s="237"/>
      <c r="C782" s="238"/>
      <c r="D782" s="232" t="s">
        <v>148</v>
      </c>
      <c r="E782" s="239" t="s">
        <v>1</v>
      </c>
      <c r="F782" s="240" t="s">
        <v>979</v>
      </c>
      <c r="G782" s="238"/>
      <c r="H782" s="241">
        <v>1</v>
      </c>
      <c r="I782" s="242"/>
      <c r="J782" s="238"/>
      <c r="K782" s="238"/>
      <c r="L782" s="243"/>
      <c r="M782" s="244"/>
      <c r="N782" s="245"/>
      <c r="O782" s="245"/>
      <c r="P782" s="245"/>
      <c r="Q782" s="245"/>
      <c r="R782" s="245"/>
      <c r="S782" s="245"/>
      <c r="T782" s="24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7" t="s">
        <v>148</v>
      </c>
      <c r="AU782" s="247" t="s">
        <v>157</v>
      </c>
      <c r="AV782" s="13" t="s">
        <v>88</v>
      </c>
      <c r="AW782" s="13" t="s">
        <v>34</v>
      </c>
      <c r="AX782" s="13" t="s">
        <v>78</v>
      </c>
      <c r="AY782" s="247" t="s">
        <v>137</v>
      </c>
    </row>
    <row r="783" s="13" customFormat="1">
      <c r="A783" s="13"/>
      <c r="B783" s="237"/>
      <c r="C783" s="238"/>
      <c r="D783" s="232" t="s">
        <v>148</v>
      </c>
      <c r="E783" s="239" t="s">
        <v>1</v>
      </c>
      <c r="F783" s="240" t="s">
        <v>980</v>
      </c>
      <c r="G783" s="238"/>
      <c r="H783" s="241">
        <v>2</v>
      </c>
      <c r="I783" s="242"/>
      <c r="J783" s="238"/>
      <c r="K783" s="238"/>
      <c r="L783" s="243"/>
      <c r="M783" s="244"/>
      <c r="N783" s="245"/>
      <c r="O783" s="245"/>
      <c r="P783" s="245"/>
      <c r="Q783" s="245"/>
      <c r="R783" s="245"/>
      <c r="S783" s="245"/>
      <c r="T783" s="24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7" t="s">
        <v>148</v>
      </c>
      <c r="AU783" s="247" t="s">
        <v>157</v>
      </c>
      <c r="AV783" s="13" t="s">
        <v>88</v>
      </c>
      <c r="AW783" s="13" t="s">
        <v>34</v>
      </c>
      <c r="AX783" s="13" t="s">
        <v>78</v>
      </c>
      <c r="AY783" s="247" t="s">
        <v>137</v>
      </c>
    </row>
    <row r="784" s="16" customFormat="1">
      <c r="A784" s="16"/>
      <c r="B784" s="270"/>
      <c r="C784" s="271"/>
      <c r="D784" s="232" t="s">
        <v>148</v>
      </c>
      <c r="E784" s="272" t="s">
        <v>1</v>
      </c>
      <c r="F784" s="273" t="s">
        <v>196</v>
      </c>
      <c r="G784" s="271"/>
      <c r="H784" s="274">
        <v>6</v>
      </c>
      <c r="I784" s="275"/>
      <c r="J784" s="271"/>
      <c r="K784" s="271"/>
      <c r="L784" s="276"/>
      <c r="M784" s="277"/>
      <c r="N784" s="278"/>
      <c r="O784" s="278"/>
      <c r="P784" s="278"/>
      <c r="Q784" s="278"/>
      <c r="R784" s="278"/>
      <c r="S784" s="278"/>
      <c r="T784" s="279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80" t="s">
        <v>148</v>
      </c>
      <c r="AU784" s="280" t="s">
        <v>157</v>
      </c>
      <c r="AV784" s="16" t="s">
        <v>157</v>
      </c>
      <c r="AW784" s="16" t="s">
        <v>34</v>
      </c>
      <c r="AX784" s="16" t="s">
        <v>78</v>
      </c>
      <c r="AY784" s="280" t="s">
        <v>137</v>
      </c>
    </row>
    <row r="785" s="15" customFormat="1">
      <c r="A785" s="15"/>
      <c r="B785" s="258"/>
      <c r="C785" s="259"/>
      <c r="D785" s="232" t="s">
        <v>148</v>
      </c>
      <c r="E785" s="260" t="s">
        <v>1</v>
      </c>
      <c r="F785" s="261" t="s">
        <v>156</v>
      </c>
      <c r="G785" s="259"/>
      <c r="H785" s="262">
        <v>22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8" t="s">
        <v>148</v>
      </c>
      <c r="AU785" s="268" t="s">
        <v>157</v>
      </c>
      <c r="AV785" s="15" t="s">
        <v>144</v>
      </c>
      <c r="AW785" s="15" t="s">
        <v>34</v>
      </c>
      <c r="AX785" s="15" t="s">
        <v>86</v>
      </c>
      <c r="AY785" s="268" t="s">
        <v>137</v>
      </c>
    </row>
    <row r="786" s="12" customFormat="1" ht="22.8" customHeight="1">
      <c r="A786" s="12"/>
      <c r="B786" s="203"/>
      <c r="C786" s="204"/>
      <c r="D786" s="205" t="s">
        <v>77</v>
      </c>
      <c r="E786" s="217" t="s">
        <v>981</v>
      </c>
      <c r="F786" s="217" t="s">
        <v>982</v>
      </c>
      <c r="G786" s="204"/>
      <c r="H786" s="204"/>
      <c r="I786" s="207"/>
      <c r="J786" s="218">
        <f>BK786</f>
        <v>0</v>
      </c>
      <c r="K786" s="204"/>
      <c r="L786" s="209"/>
      <c r="M786" s="210"/>
      <c r="N786" s="211"/>
      <c r="O786" s="211"/>
      <c r="P786" s="212">
        <f>SUM(P787:P814)</f>
        <v>0</v>
      </c>
      <c r="Q786" s="211"/>
      <c r="R786" s="212">
        <f>SUM(R787:R814)</f>
        <v>0</v>
      </c>
      <c r="S786" s="211"/>
      <c r="T786" s="213">
        <f>SUM(T787:T814)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14" t="s">
        <v>86</v>
      </c>
      <c r="AT786" s="215" t="s">
        <v>77</v>
      </c>
      <c r="AU786" s="215" t="s">
        <v>86</v>
      </c>
      <c r="AY786" s="214" t="s">
        <v>137</v>
      </c>
      <c r="BK786" s="216">
        <f>SUM(BK787:BK814)</f>
        <v>0</v>
      </c>
    </row>
    <row r="787" s="2" customFormat="1" ht="21.75" customHeight="1">
      <c r="A787" s="39"/>
      <c r="B787" s="40"/>
      <c r="C787" s="219" t="s">
        <v>983</v>
      </c>
      <c r="D787" s="219" t="s">
        <v>139</v>
      </c>
      <c r="E787" s="220" t="s">
        <v>984</v>
      </c>
      <c r="F787" s="221" t="s">
        <v>985</v>
      </c>
      <c r="G787" s="222" t="s">
        <v>224</v>
      </c>
      <c r="H787" s="223">
        <v>7612.4350000000004</v>
      </c>
      <c r="I787" s="224"/>
      <c r="J787" s="225">
        <f>ROUND(I787*H787,2)</f>
        <v>0</v>
      </c>
      <c r="K787" s="221" t="s">
        <v>143</v>
      </c>
      <c r="L787" s="45"/>
      <c r="M787" s="226" t="s">
        <v>1</v>
      </c>
      <c r="N787" s="227" t="s">
        <v>43</v>
      </c>
      <c r="O787" s="92"/>
      <c r="P787" s="228">
        <f>O787*H787</f>
        <v>0</v>
      </c>
      <c r="Q787" s="228">
        <v>0</v>
      </c>
      <c r="R787" s="228">
        <f>Q787*H787</f>
        <v>0</v>
      </c>
      <c r="S787" s="228">
        <v>0</v>
      </c>
      <c r="T787" s="229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0" t="s">
        <v>144</v>
      </c>
      <c r="AT787" s="230" t="s">
        <v>139</v>
      </c>
      <c r="AU787" s="230" t="s">
        <v>88</v>
      </c>
      <c r="AY787" s="18" t="s">
        <v>137</v>
      </c>
      <c r="BE787" s="231">
        <f>IF(N787="základní",J787,0)</f>
        <v>0</v>
      </c>
      <c r="BF787" s="231">
        <f>IF(N787="snížená",J787,0)</f>
        <v>0</v>
      </c>
      <c r="BG787" s="231">
        <f>IF(N787="zákl. přenesená",J787,0)</f>
        <v>0</v>
      </c>
      <c r="BH787" s="231">
        <f>IF(N787="sníž. přenesená",J787,0)</f>
        <v>0</v>
      </c>
      <c r="BI787" s="231">
        <f>IF(N787="nulová",J787,0)</f>
        <v>0</v>
      </c>
      <c r="BJ787" s="18" t="s">
        <v>86</v>
      </c>
      <c r="BK787" s="231">
        <f>ROUND(I787*H787,2)</f>
        <v>0</v>
      </c>
      <c r="BL787" s="18" t="s">
        <v>144</v>
      </c>
      <c r="BM787" s="230" t="s">
        <v>986</v>
      </c>
    </row>
    <row r="788" s="2" customFormat="1">
      <c r="A788" s="39"/>
      <c r="B788" s="40"/>
      <c r="C788" s="41"/>
      <c r="D788" s="232" t="s">
        <v>146</v>
      </c>
      <c r="E788" s="41"/>
      <c r="F788" s="233" t="s">
        <v>987</v>
      </c>
      <c r="G788" s="41"/>
      <c r="H788" s="41"/>
      <c r="I788" s="234"/>
      <c r="J788" s="41"/>
      <c r="K788" s="41"/>
      <c r="L788" s="45"/>
      <c r="M788" s="235"/>
      <c r="N788" s="236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146</v>
      </c>
      <c r="AU788" s="18" t="s">
        <v>88</v>
      </c>
    </row>
    <row r="789" s="13" customFormat="1">
      <c r="A789" s="13"/>
      <c r="B789" s="237"/>
      <c r="C789" s="238"/>
      <c r="D789" s="232" t="s">
        <v>148</v>
      </c>
      <c r="E789" s="239" t="s">
        <v>1</v>
      </c>
      <c r="F789" s="240" t="s">
        <v>988</v>
      </c>
      <c r="G789" s="238"/>
      <c r="H789" s="241">
        <v>3531.29</v>
      </c>
      <c r="I789" s="242"/>
      <c r="J789" s="238"/>
      <c r="K789" s="238"/>
      <c r="L789" s="243"/>
      <c r="M789" s="244"/>
      <c r="N789" s="245"/>
      <c r="O789" s="245"/>
      <c r="P789" s="245"/>
      <c r="Q789" s="245"/>
      <c r="R789" s="245"/>
      <c r="S789" s="245"/>
      <c r="T789" s="24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7" t="s">
        <v>148</v>
      </c>
      <c r="AU789" s="247" t="s">
        <v>88</v>
      </c>
      <c r="AV789" s="13" t="s">
        <v>88</v>
      </c>
      <c r="AW789" s="13" t="s">
        <v>34</v>
      </c>
      <c r="AX789" s="13" t="s">
        <v>78</v>
      </c>
      <c r="AY789" s="247" t="s">
        <v>137</v>
      </c>
    </row>
    <row r="790" s="13" customFormat="1">
      <c r="A790" s="13"/>
      <c r="B790" s="237"/>
      <c r="C790" s="238"/>
      <c r="D790" s="232" t="s">
        <v>148</v>
      </c>
      <c r="E790" s="239" t="s">
        <v>1</v>
      </c>
      <c r="F790" s="240" t="s">
        <v>989</v>
      </c>
      <c r="G790" s="238"/>
      <c r="H790" s="241">
        <v>4081.145</v>
      </c>
      <c r="I790" s="242"/>
      <c r="J790" s="238"/>
      <c r="K790" s="238"/>
      <c r="L790" s="243"/>
      <c r="M790" s="244"/>
      <c r="N790" s="245"/>
      <c r="O790" s="245"/>
      <c r="P790" s="245"/>
      <c r="Q790" s="245"/>
      <c r="R790" s="245"/>
      <c r="S790" s="245"/>
      <c r="T790" s="24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7" t="s">
        <v>148</v>
      </c>
      <c r="AU790" s="247" t="s">
        <v>88</v>
      </c>
      <c r="AV790" s="13" t="s">
        <v>88</v>
      </c>
      <c r="AW790" s="13" t="s">
        <v>34</v>
      </c>
      <c r="AX790" s="13" t="s">
        <v>78</v>
      </c>
      <c r="AY790" s="247" t="s">
        <v>137</v>
      </c>
    </row>
    <row r="791" s="15" customFormat="1">
      <c r="A791" s="15"/>
      <c r="B791" s="258"/>
      <c r="C791" s="259"/>
      <c r="D791" s="232" t="s">
        <v>148</v>
      </c>
      <c r="E791" s="260" t="s">
        <v>1</v>
      </c>
      <c r="F791" s="261" t="s">
        <v>156</v>
      </c>
      <c r="G791" s="259"/>
      <c r="H791" s="262">
        <v>7612.4349999999995</v>
      </c>
      <c r="I791" s="263"/>
      <c r="J791" s="259"/>
      <c r="K791" s="259"/>
      <c r="L791" s="264"/>
      <c r="M791" s="265"/>
      <c r="N791" s="266"/>
      <c r="O791" s="266"/>
      <c r="P791" s="266"/>
      <c r="Q791" s="266"/>
      <c r="R791" s="266"/>
      <c r="S791" s="266"/>
      <c r="T791" s="267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8" t="s">
        <v>148</v>
      </c>
      <c r="AU791" s="268" t="s">
        <v>88</v>
      </c>
      <c r="AV791" s="15" t="s">
        <v>144</v>
      </c>
      <c r="AW791" s="15" t="s">
        <v>34</v>
      </c>
      <c r="AX791" s="15" t="s">
        <v>86</v>
      </c>
      <c r="AY791" s="268" t="s">
        <v>137</v>
      </c>
    </row>
    <row r="792" s="2" customFormat="1" ht="24.15" customHeight="1">
      <c r="A792" s="39"/>
      <c r="B792" s="40"/>
      <c r="C792" s="219" t="s">
        <v>990</v>
      </c>
      <c r="D792" s="219" t="s">
        <v>139</v>
      </c>
      <c r="E792" s="220" t="s">
        <v>991</v>
      </c>
      <c r="F792" s="221" t="s">
        <v>992</v>
      </c>
      <c r="G792" s="222" t="s">
        <v>224</v>
      </c>
      <c r="H792" s="223">
        <v>68511.914999999994</v>
      </c>
      <c r="I792" s="224"/>
      <c r="J792" s="225">
        <f>ROUND(I792*H792,2)</f>
        <v>0</v>
      </c>
      <c r="K792" s="221" t="s">
        <v>143</v>
      </c>
      <c r="L792" s="45"/>
      <c r="M792" s="226" t="s">
        <v>1</v>
      </c>
      <c r="N792" s="227" t="s">
        <v>43</v>
      </c>
      <c r="O792" s="92"/>
      <c r="P792" s="228">
        <f>O792*H792</f>
        <v>0</v>
      </c>
      <c r="Q792" s="228">
        <v>0</v>
      </c>
      <c r="R792" s="228">
        <f>Q792*H792</f>
        <v>0</v>
      </c>
      <c r="S792" s="228">
        <v>0</v>
      </c>
      <c r="T792" s="22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0" t="s">
        <v>144</v>
      </c>
      <c r="AT792" s="230" t="s">
        <v>139</v>
      </c>
      <c r="AU792" s="230" t="s">
        <v>88</v>
      </c>
      <c r="AY792" s="18" t="s">
        <v>137</v>
      </c>
      <c r="BE792" s="231">
        <f>IF(N792="základní",J792,0)</f>
        <v>0</v>
      </c>
      <c r="BF792" s="231">
        <f>IF(N792="snížená",J792,0)</f>
        <v>0</v>
      </c>
      <c r="BG792" s="231">
        <f>IF(N792="zákl. přenesená",J792,0)</f>
        <v>0</v>
      </c>
      <c r="BH792" s="231">
        <f>IF(N792="sníž. přenesená",J792,0)</f>
        <v>0</v>
      </c>
      <c r="BI792" s="231">
        <f>IF(N792="nulová",J792,0)</f>
        <v>0</v>
      </c>
      <c r="BJ792" s="18" t="s">
        <v>86</v>
      </c>
      <c r="BK792" s="231">
        <f>ROUND(I792*H792,2)</f>
        <v>0</v>
      </c>
      <c r="BL792" s="18" t="s">
        <v>144</v>
      </c>
      <c r="BM792" s="230" t="s">
        <v>993</v>
      </c>
    </row>
    <row r="793" s="2" customFormat="1">
      <c r="A793" s="39"/>
      <c r="B793" s="40"/>
      <c r="C793" s="41"/>
      <c r="D793" s="232" t="s">
        <v>146</v>
      </c>
      <c r="E793" s="41"/>
      <c r="F793" s="233" t="s">
        <v>994</v>
      </c>
      <c r="G793" s="41"/>
      <c r="H793" s="41"/>
      <c r="I793" s="234"/>
      <c r="J793" s="41"/>
      <c r="K793" s="41"/>
      <c r="L793" s="45"/>
      <c r="M793" s="235"/>
      <c r="N793" s="236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146</v>
      </c>
      <c r="AU793" s="18" t="s">
        <v>88</v>
      </c>
    </row>
    <row r="794" s="2" customFormat="1">
      <c r="A794" s="39"/>
      <c r="B794" s="40"/>
      <c r="C794" s="41"/>
      <c r="D794" s="232" t="s">
        <v>180</v>
      </c>
      <c r="E794" s="41"/>
      <c r="F794" s="269" t="s">
        <v>187</v>
      </c>
      <c r="G794" s="41"/>
      <c r="H794" s="41"/>
      <c r="I794" s="234"/>
      <c r="J794" s="41"/>
      <c r="K794" s="41"/>
      <c r="L794" s="45"/>
      <c r="M794" s="235"/>
      <c r="N794" s="236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180</v>
      </c>
      <c r="AU794" s="18" t="s">
        <v>88</v>
      </c>
    </row>
    <row r="795" s="13" customFormat="1">
      <c r="A795" s="13"/>
      <c r="B795" s="237"/>
      <c r="C795" s="238"/>
      <c r="D795" s="232" t="s">
        <v>148</v>
      </c>
      <c r="E795" s="239" t="s">
        <v>1</v>
      </c>
      <c r="F795" s="240" t="s">
        <v>995</v>
      </c>
      <c r="G795" s="238"/>
      <c r="H795" s="241">
        <v>31781.610000000001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7" t="s">
        <v>148</v>
      </c>
      <c r="AU795" s="247" t="s">
        <v>88</v>
      </c>
      <c r="AV795" s="13" t="s">
        <v>88</v>
      </c>
      <c r="AW795" s="13" t="s">
        <v>34</v>
      </c>
      <c r="AX795" s="13" t="s">
        <v>78</v>
      </c>
      <c r="AY795" s="247" t="s">
        <v>137</v>
      </c>
    </row>
    <row r="796" s="13" customFormat="1">
      <c r="A796" s="13"/>
      <c r="B796" s="237"/>
      <c r="C796" s="238"/>
      <c r="D796" s="232" t="s">
        <v>148</v>
      </c>
      <c r="E796" s="239" t="s">
        <v>1</v>
      </c>
      <c r="F796" s="240" t="s">
        <v>996</v>
      </c>
      <c r="G796" s="238"/>
      <c r="H796" s="241">
        <v>36730.305</v>
      </c>
      <c r="I796" s="242"/>
      <c r="J796" s="238"/>
      <c r="K796" s="238"/>
      <c r="L796" s="243"/>
      <c r="M796" s="244"/>
      <c r="N796" s="245"/>
      <c r="O796" s="245"/>
      <c r="P796" s="245"/>
      <c r="Q796" s="245"/>
      <c r="R796" s="245"/>
      <c r="S796" s="245"/>
      <c r="T796" s="24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7" t="s">
        <v>148</v>
      </c>
      <c r="AU796" s="247" t="s">
        <v>88</v>
      </c>
      <c r="AV796" s="13" t="s">
        <v>88</v>
      </c>
      <c r="AW796" s="13" t="s">
        <v>34</v>
      </c>
      <c r="AX796" s="13" t="s">
        <v>78</v>
      </c>
      <c r="AY796" s="247" t="s">
        <v>137</v>
      </c>
    </row>
    <row r="797" s="15" customFormat="1">
      <c r="A797" s="15"/>
      <c r="B797" s="258"/>
      <c r="C797" s="259"/>
      <c r="D797" s="232" t="s">
        <v>148</v>
      </c>
      <c r="E797" s="260" t="s">
        <v>1</v>
      </c>
      <c r="F797" s="261" t="s">
        <v>156</v>
      </c>
      <c r="G797" s="259"/>
      <c r="H797" s="262">
        <v>68511.915000000008</v>
      </c>
      <c r="I797" s="263"/>
      <c r="J797" s="259"/>
      <c r="K797" s="259"/>
      <c r="L797" s="264"/>
      <c r="M797" s="265"/>
      <c r="N797" s="266"/>
      <c r="O797" s="266"/>
      <c r="P797" s="266"/>
      <c r="Q797" s="266"/>
      <c r="R797" s="266"/>
      <c r="S797" s="266"/>
      <c r="T797" s="267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8" t="s">
        <v>148</v>
      </c>
      <c r="AU797" s="268" t="s">
        <v>88</v>
      </c>
      <c r="AV797" s="15" t="s">
        <v>144</v>
      </c>
      <c r="AW797" s="15" t="s">
        <v>34</v>
      </c>
      <c r="AX797" s="15" t="s">
        <v>86</v>
      </c>
      <c r="AY797" s="268" t="s">
        <v>137</v>
      </c>
    </row>
    <row r="798" s="2" customFormat="1" ht="21.75" customHeight="1">
      <c r="A798" s="39"/>
      <c r="B798" s="40"/>
      <c r="C798" s="219" t="s">
        <v>997</v>
      </c>
      <c r="D798" s="219" t="s">
        <v>139</v>
      </c>
      <c r="E798" s="220" t="s">
        <v>998</v>
      </c>
      <c r="F798" s="221" t="s">
        <v>999</v>
      </c>
      <c r="G798" s="222" t="s">
        <v>224</v>
      </c>
      <c r="H798" s="223">
        <v>88.274000000000001</v>
      </c>
      <c r="I798" s="224"/>
      <c r="J798" s="225">
        <f>ROUND(I798*H798,2)</f>
        <v>0</v>
      </c>
      <c r="K798" s="221" t="s">
        <v>143</v>
      </c>
      <c r="L798" s="45"/>
      <c r="M798" s="226" t="s">
        <v>1</v>
      </c>
      <c r="N798" s="227" t="s">
        <v>43</v>
      </c>
      <c r="O798" s="92"/>
      <c r="P798" s="228">
        <f>O798*H798</f>
        <v>0</v>
      </c>
      <c r="Q798" s="228">
        <v>0</v>
      </c>
      <c r="R798" s="228">
        <f>Q798*H798</f>
        <v>0</v>
      </c>
      <c r="S798" s="228">
        <v>0</v>
      </c>
      <c r="T798" s="22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0" t="s">
        <v>144</v>
      </c>
      <c r="AT798" s="230" t="s">
        <v>139</v>
      </c>
      <c r="AU798" s="230" t="s">
        <v>88</v>
      </c>
      <c r="AY798" s="18" t="s">
        <v>137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8" t="s">
        <v>86</v>
      </c>
      <c r="BK798" s="231">
        <f>ROUND(I798*H798,2)</f>
        <v>0</v>
      </c>
      <c r="BL798" s="18" t="s">
        <v>144</v>
      </c>
      <c r="BM798" s="230" t="s">
        <v>1000</v>
      </c>
    </row>
    <row r="799" s="2" customFormat="1">
      <c r="A799" s="39"/>
      <c r="B799" s="40"/>
      <c r="C799" s="41"/>
      <c r="D799" s="232" t="s">
        <v>146</v>
      </c>
      <c r="E799" s="41"/>
      <c r="F799" s="233" t="s">
        <v>1001</v>
      </c>
      <c r="G799" s="41"/>
      <c r="H799" s="41"/>
      <c r="I799" s="234"/>
      <c r="J799" s="41"/>
      <c r="K799" s="41"/>
      <c r="L799" s="45"/>
      <c r="M799" s="235"/>
      <c r="N799" s="236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146</v>
      </c>
      <c r="AU799" s="18" t="s">
        <v>88</v>
      </c>
    </row>
    <row r="800" s="13" customFormat="1">
      <c r="A800" s="13"/>
      <c r="B800" s="237"/>
      <c r="C800" s="238"/>
      <c r="D800" s="232" t="s">
        <v>148</v>
      </c>
      <c r="E800" s="239" t="s">
        <v>1</v>
      </c>
      <c r="F800" s="240" t="s">
        <v>1002</v>
      </c>
      <c r="G800" s="238"/>
      <c r="H800" s="241">
        <v>88.274000000000001</v>
      </c>
      <c r="I800" s="242"/>
      <c r="J800" s="238"/>
      <c r="K800" s="238"/>
      <c r="L800" s="243"/>
      <c r="M800" s="244"/>
      <c r="N800" s="245"/>
      <c r="O800" s="245"/>
      <c r="P800" s="245"/>
      <c r="Q800" s="245"/>
      <c r="R800" s="245"/>
      <c r="S800" s="245"/>
      <c r="T800" s="24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7" t="s">
        <v>148</v>
      </c>
      <c r="AU800" s="247" t="s">
        <v>88</v>
      </c>
      <c r="AV800" s="13" t="s">
        <v>88</v>
      </c>
      <c r="AW800" s="13" t="s">
        <v>34</v>
      </c>
      <c r="AX800" s="13" t="s">
        <v>78</v>
      </c>
      <c r="AY800" s="247" t="s">
        <v>137</v>
      </c>
    </row>
    <row r="801" s="15" customFormat="1">
      <c r="A801" s="15"/>
      <c r="B801" s="258"/>
      <c r="C801" s="259"/>
      <c r="D801" s="232" t="s">
        <v>148</v>
      </c>
      <c r="E801" s="260" t="s">
        <v>1</v>
      </c>
      <c r="F801" s="261" t="s">
        <v>156</v>
      </c>
      <c r="G801" s="259"/>
      <c r="H801" s="262">
        <v>88.274000000000001</v>
      </c>
      <c r="I801" s="263"/>
      <c r="J801" s="259"/>
      <c r="K801" s="259"/>
      <c r="L801" s="264"/>
      <c r="M801" s="265"/>
      <c r="N801" s="266"/>
      <c r="O801" s="266"/>
      <c r="P801" s="266"/>
      <c r="Q801" s="266"/>
      <c r="R801" s="266"/>
      <c r="S801" s="266"/>
      <c r="T801" s="267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8" t="s">
        <v>148</v>
      </c>
      <c r="AU801" s="268" t="s">
        <v>88</v>
      </c>
      <c r="AV801" s="15" t="s">
        <v>144</v>
      </c>
      <c r="AW801" s="15" t="s">
        <v>34</v>
      </c>
      <c r="AX801" s="15" t="s">
        <v>86</v>
      </c>
      <c r="AY801" s="268" t="s">
        <v>137</v>
      </c>
    </row>
    <row r="802" s="2" customFormat="1" ht="24.15" customHeight="1">
      <c r="A802" s="39"/>
      <c r="B802" s="40"/>
      <c r="C802" s="219" t="s">
        <v>1003</v>
      </c>
      <c r="D802" s="219" t="s">
        <v>139</v>
      </c>
      <c r="E802" s="220" t="s">
        <v>1004</v>
      </c>
      <c r="F802" s="221" t="s">
        <v>1005</v>
      </c>
      <c r="G802" s="222" t="s">
        <v>224</v>
      </c>
      <c r="H802" s="223">
        <v>794.46500000000003</v>
      </c>
      <c r="I802" s="224"/>
      <c r="J802" s="225">
        <f>ROUND(I802*H802,2)</f>
        <v>0</v>
      </c>
      <c r="K802" s="221" t="s">
        <v>143</v>
      </c>
      <c r="L802" s="45"/>
      <c r="M802" s="226" t="s">
        <v>1</v>
      </c>
      <c r="N802" s="227" t="s">
        <v>43</v>
      </c>
      <c r="O802" s="92"/>
      <c r="P802" s="228">
        <f>O802*H802</f>
        <v>0</v>
      </c>
      <c r="Q802" s="228">
        <v>0</v>
      </c>
      <c r="R802" s="228">
        <f>Q802*H802</f>
        <v>0</v>
      </c>
      <c r="S802" s="228">
        <v>0</v>
      </c>
      <c r="T802" s="229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0" t="s">
        <v>144</v>
      </c>
      <c r="AT802" s="230" t="s">
        <v>139</v>
      </c>
      <c r="AU802" s="230" t="s">
        <v>88</v>
      </c>
      <c r="AY802" s="18" t="s">
        <v>137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8" t="s">
        <v>86</v>
      </c>
      <c r="BK802" s="231">
        <f>ROUND(I802*H802,2)</f>
        <v>0</v>
      </c>
      <c r="BL802" s="18" t="s">
        <v>144</v>
      </c>
      <c r="BM802" s="230" t="s">
        <v>1006</v>
      </c>
    </row>
    <row r="803" s="2" customFormat="1">
      <c r="A803" s="39"/>
      <c r="B803" s="40"/>
      <c r="C803" s="41"/>
      <c r="D803" s="232" t="s">
        <v>146</v>
      </c>
      <c r="E803" s="41"/>
      <c r="F803" s="233" t="s">
        <v>994</v>
      </c>
      <c r="G803" s="41"/>
      <c r="H803" s="41"/>
      <c r="I803" s="234"/>
      <c r="J803" s="41"/>
      <c r="K803" s="41"/>
      <c r="L803" s="45"/>
      <c r="M803" s="235"/>
      <c r="N803" s="236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146</v>
      </c>
      <c r="AU803" s="18" t="s">
        <v>88</v>
      </c>
    </row>
    <row r="804" s="2" customFormat="1">
      <c r="A804" s="39"/>
      <c r="B804" s="40"/>
      <c r="C804" s="41"/>
      <c r="D804" s="232" t="s">
        <v>180</v>
      </c>
      <c r="E804" s="41"/>
      <c r="F804" s="269" t="s">
        <v>187</v>
      </c>
      <c r="G804" s="41"/>
      <c r="H804" s="41"/>
      <c r="I804" s="234"/>
      <c r="J804" s="41"/>
      <c r="K804" s="41"/>
      <c r="L804" s="45"/>
      <c r="M804" s="235"/>
      <c r="N804" s="236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180</v>
      </c>
      <c r="AU804" s="18" t="s">
        <v>88</v>
      </c>
    </row>
    <row r="805" s="13" customFormat="1">
      <c r="A805" s="13"/>
      <c r="B805" s="237"/>
      <c r="C805" s="238"/>
      <c r="D805" s="232" t="s">
        <v>148</v>
      </c>
      <c r="E805" s="239" t="s">
        <v>1</v>
      </c>
      <c r="F805" s="240" t="s">
        <v>1007</v>
      </c>
      <c r="G805" s="238"/>
      <c r="H805" s="241">
        <v>794.46500000000003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7" t="s">
        <v>148</v>
      </c>
      <c r="AU805" s="247" t="s">
        <v>88</v>
      </c>
      <c r="AV805" s="13" t="s">
        <v>88</v>
      </c>
      <c r="AW805" s="13" t="s">
        <v>34</v>
      </c>
      <c r="AX805" s="13" t="s">
        <v>78</v>
      </c>
      <c r="AY805" s="247" t="s">
        <v>137</v>
      </c>
    </row>
    <row r="806" s="15" customFormat="1">
      <c r="A806" s="15"/>
      <c r="B806" s="258"/>
      <c r="C806" s="259"/>
      <c r="D806" s="232" t="s">
        <v>148</v>
      </c>
      <c r="E806" s="260" t="s">
        <v>1</v>
      </c>
      <c r="F806" s="261" t="s">
        <v>156</v>
      </c>
      <c r="G806" s="259"/>
      <c r="H806" s="262">
        <v>794.46500000000003</v>
      </c>
      <c r="I806" s="263"/>
      <c r="J806" s="259"/>
      <c r="K806" s="259"/>
      <c r="L806" s="264"/>
      <c r="M806" s="265"/>
      <c r="N806" s="266"/>
      <c r="O806" s="266"/>
      <c r="P806" s="266"/>
      <c r="Q806" s="266"/>
      <c r="R806" s="266"/>
      <c r="S806" s="266"/>
      <c r="T806" s="267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8" t="s">
        <v>148</v>
      </c>
      <c r="AU806" s="268" t="s">
        <v>88</v>
      </c>
      <c r="AV806" s="15" t="s">
        <v>144</v>
      </c>
      <c r="AW806" s="15" t="s">
        <v>34</v>
      </c>
      <c r="AX806" s="15" t="s">
        <v>86</v>
      </c>
      <c r="AY806" s="268" t="s">
        <v>137</v>
      </c>
    </row>
    <row r="807" s="2" customFormat="1" ht="37.8" customHeight="1">
      <c r="A807" s="39"/>
      <c r="B807" s="40"/>
      <c r="C807" s="219" t="s">
        <v>1008</v>
      </c>
      <c r="D807" s="219" t="s">
        <v>139</v>
      </c>
      <c r="E807" s="220" t="s">
        <v>1009</v>
      </c>
      <c r="F807" s="221" t="s">
        <v>1010</v>
      </c>
      <c r="G807" s="222" t="s">
        <v>224</v>
      </c>
      <c r="H807" s="223">
        <v>88.274000000000001</v>
      </c>
      <c r="I807" s="224"/>
      <c r="J807" s="225">
        <f>ROUND(I807*H807,2)</f>
        <v>0</v>
      </c>
      <c r="K807" s="221" t="s">
        <v>143</v>
      </c>
      <c r="L807" s="45"/>
      <c r="M807" s="226" t="s">
        <v>1</v>
      </c>
      <c r="N807" s="227" t="s">
        <v>43</v>
      </c>
      <c r="O807" s="92"/>
      <c r="P807" s="228">
        <f>O807*H807</f>
        <v>0</v>
      </c>
      <c r="Q807" s="228">
        <v>0</v>
      </c>
      <c r="R807" s="228">
        <f>Q807*H807</f>
        <v>0</v>
      </c>
      <c r="S807" s="228">
        <v>0</v>
      </c>
      <c r="T807" s="22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0" t="s">
        <v>144</v>
      </c>
      <c r="AT807" s="230" t="s">
        <v>139</v>
      </c>
      <c r="AU807" s="230" t="s">
        <v>88</v>
      </c>
      <c r="AY807" s="18" t="s">
        <v>137</v>
      </c>
      <c r="BE807" s="231">
        <f>IF(N807="základní",J807,0)</f>
        <v>0</v>
      </c>
      <c r="BF807" s="231">
        <f>IF(N807="snížená",J807,0)</f>
        <v>0</v>
      </c>
      <c r="BG807" s="231">
        <f>IF(N807="zákl. přenesená",J807,0)</f>
        <v>0</v>
      </c>
      <c r="BH807" s="231">
        <f>IF(N807="sníž. přenesená",J807,0)</f>
        <v>0</v>
      </c>
      <c r="BI807" s="231">
        <f>IF(N807="nulová",J807,0)</f>
        <v>0</v>
      </c>
      <c r="BJ807" s="18" t="s">
        <v>86</v>
      </c>
      <c r="BK807" s="231">
        <f>ROUND(I807*H807,2)</f>
        <v>0</v>
      </c>
      <c r="BL807" s="18" t="s">
        <v>144</v>
      </c>
      <c r="BM807" s="230" t="s">
        <v>1011</v>
      </c>
    </row>
    <row r="808" s="2" customFormat="1">
      <c r="A808" s="39"/>
      <c r="B808" s="40"/>
      <c r="C808" s="41"/>
      <c r="D808" s="232" t="s">
        <v>146</v>
      </c>
      <c r="E808" s="41"/>
      <c r="F808" s="233" t="s">
        <v>1012</v>
      </c>
      <c r="G808" s="41"/>
      <c r="H808" s="41"/>
      <c r="I808" s="234"/>
      <c r="J808" s="41"/>
      <c r="K808" s="41"/>
      <c r="L808" s="45"/>
      <c r="M808" s="235"/>
      <c r="N808" s="236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146</v>
      </c>
      <c r="AU808" s="18" t="s">
        <v>88</v>
      </c>
    </row>
    <row r="809" s="13" customFormat="1">
      <c r="A809" s="13"/>
      <c r="B809" s="237"/>
      <c r="C809" s="238"/>
      <c r="D809" s="232" t="s">
        <v>148</v>
      </c>
      <c r="E809" s="239" t="s">
        <v>1</v>
      </c>
      <c r="F809" s="240" t="s">
        <v>1013</v>
      </c>
      <c r="G809" s="238"/>
      <c r="H809" s="241">
        <v>88.274000000000001</v>
      </c>
      <c r="I809" s="242"/>
      <c r="J809" s="238"/>
      <c r="K809" s="238"/>
      <c r="L809" s="243"/>
      <c r="M809" s="244"/>
      <c r="N809" s="245"/>
      <c r="O809" s="245"/>
      <c r="P809" s="245"/>
      <c r="Q809" s="245"/>
      <c r="R809" s="245"/>
      <c r="S809" s="245"/>
      <c r="T809" s="24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7" t="s">
        <v>148</v>
      </c>
      <c r="AU809" s="247" t="s">
        <v>88</v>
      </c>
      <c r="AV809" s="13" t="s">
        <v>88</v>
      </c>
      <c r="AW809" s="13" t="s">
        <v>34</v>
      </c>
      <c r="AX809" s="13" t="s">
        <v>78</v>
      </c>
      <c r="AY809" s="247" t="s">
        <v>137</v>
      </c>
    </row>
    <row r="810" s="15" customFormat="1">
      <c r="A810" s="15"/>
      <c r="B810" s="258"/>
      <c r="C810" s="259"/>
      <c r="D810" s="232" t="s">
        <v>148</v>
      </c>
      <c r="E810" s="260" t="s">
        <v>1</v>
      </c>
      <c r="F810" s="261" t="s">
        <v>156</v>
      </c>
      <c r="G810" s="259"/>
      <c r="H810" s="262">
        <v>88.274000000000001</v>
      </c>
      <c r="I810" s="263"/>
      <c r="J810" s="259"/>
      <c r="K810" s="259"/>
      <c r="L810" s="264"/>
      <c r="M810" s="265"/>
      <c r="N810" s="266"/>
      <c r="O810" s="266"/>
      <c r="P810" s="266"/>
      <c r="Q810" s="266"/>
      <c r="R810" s="266"/>
      <c r="S810" s="266"/>
      <c r="T810" s="267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8" t="s">
        <v>148</v>
      </c>
      <c r="AU810" s="268" t="s">
        <v>88</v>
      </c>
      <c r="AV810" s="15" t="s">
        <v>144</v>
      </c>
      <c r="AW810" s="15" t="s">
        <v>34</v>
      </c>
      <c r="AX810" s="15" t="s">
        <v>86</v>
      </c>
      <c r="AY810" s="268" t="s">
        <v>137</v>
      </c>
    </row>
    <row r="811" s="2" customFormat="1" ht="44.25" customHeight="1">
      <c r="A811" s="39"/>
      <c r="B811" s="40"/>
      <c r="C811" s="219" t="s">
        <v>1014</v>
      </c>
      <c r="D811" s="219" t="s">
        <v>139</v>
      </c>
      <c r="E811" s="220" t="s">
        <v>1015</v>
      </c>
      <c r="F811" s="221" t="s">
        <v>1016</v>
      </c>
      <c r="G811" s="222" t="s">
        <v>224</v>
      </c>
      <c r="H811" s="223">
        <v>3531.29</v>
      </c>
      <c r="I811" s="224"/>
      <c r="J811" s="225">
        <f>ROUND(I811*H811,2)</f>
        <v>0</v>
      </c>
      <c r="K811" s="221" t="s">
        <v>143</v>
      </c>
      <c r="L811" s="45"/>
      <c r="M811" s="226" t="s">
        <v>1</v>
      </c>
      <c r="N811" s="227" t="s">
        <v>43</v>
      </c>
      <c r="O811" s="92"/>
      <c r="P811" s="228">
        <f>O811*H811</f>
        <v>0</v>
      </c>
      <c r="Q811" s="228">
        <v>0</v>
      </c>
      <c r="R811" s="228">
        <f>Q811*H811</f>
        <v>0</v>
      </c>
      <c r="S811" s="228">
        <v>0</v>
      </c>
      <c r="T811" s="229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0" t="s">
        <v>144</v>
      </c>
      <c r="AT811" s="230" t="s">
        <v>139</v>
      </c>
      <c r="AU811" s="230" t="s">
        <v>88</v>
      </c>
      <c r="AY811" s="18" t="s">
        <v>137</v>
      </c>
      <c r="BE811" s="231">
        <f>IF(N811="základní",J811,0)</f>
        <v>0</v>
      </c>
      <c r="BF811" s="231">
        <f>IF(N811="snížená",J811,0)</f>
        <v>0</v>
      </c>
      <c r="BG811" s="231">
        <f>IF(N811="zákl. přenesená",J811,0)</f>
        <v>0</v>
      </c>
      <c r="BH811" s="231">
        <f>IF(N811="sníž. přenesená",J811,0)</f>
        <v>0</v>
      </c>
      <c r="BI811" s="231">
        <f>IF(N811="nulová",J811,0)</f>
        <v>0</v>
      </c>
      <c r="BJ811" s="18" t="s">
        <v>86</v>
      </c>
      <c r="BK811" s="231">
        <f>ROUND(I811*H811,2)</f>
        <v>0</v>
      </c>
      <c r="BL811" s="18" t="s">
        <v>144</v>
      </c>
      <c r="BM811" s="230" t="s">
        <v>1017</v>
      </c>
    </row>
    <row r="812" s="2" customFormat="1">
      <c r="A812" s="39"/>
      <c r="B812" s="40"/>
      <c r="C812" s="41"/>
      <c r="D812" s="232" t="s">
        <v>146</v>
      </c>
      <c r="E812" s="41"/>
      <c r="F812" s="233" t="s">
        <v>1016</v>
      </c>
      <c r="G812" s="41"/>
      <c r="H812" s="41"/>
      <c r="I812" s="234"/>
      <c r="J812" s="41"/>
      <c r="K812" s="41"/>
      <c r="L812" s="45"/>
      <c r="M812" s="235"/>
      <c r="N812" s="236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146</v>
      </c>
      <c r="AU812" s="18" t="s">
        <v>88</v>
      </c>
    </row>
    <row r="813" s="13" customFormat="1">
      <c r="A813" s="13"/>
      <c r="B813" s="237"/>
      <c r="C813" s="238"/>
      <c r="D813" s="232" t="s">
        <v>148</v>
      </c>
      <c r="E813" s="239" t="s">
        <v>1</v>
      </c>
      <c r="F813" s="240" t="s">
        <v>1018</v>
      </c>
      <c r="G813" s="238"/>
      <c r="H813" s="241">
        <v>3531.29</v>
      </c>
      <c r="I813" s="242"/>
      <c r="J813" s="238"/>
      <c r="K813" s="238"/>
      <c r="L813" s="243"/>
      <c r="M813" s="244"/>
      <c r="N813" s="245"/>
      <c r="O813" s="245"/>
      <c r="P813" s="245"/>
      <c r="Q813" s="245"/>
      <c r="R813" s="245"/>
      <c r="S813" s="245"/>
      <c r="T813" s="24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7" t="s">
        <v>148</v>
      </c>
      <c r="AU813" s="247" t="s">
        <v>88</v>
      </c>
      <c r="AV813" s="13" t="s">
        <v>88</v>
      </c>
      <c r="AW813" s="13" t="s">
        <v>34</v>
      </c>
      <c r="AX813" s="13" t="s">
        <v>78</v>
      </c>
      <c r="AY813" s="247" t="s">
        <v>137</v>
      </c>
    </row>
    <row r="814" s="15" customFormat="1">
      <c r="A814" s="15"/>
      <c r="B814" s="258"/>
      <c r="C814" s="259"/>
      <c r="D814" s="232" t="s">
        <v>148</v>
      </c>
      <c r="E814" s="260" t="s">
        <v>1</v>
      </c>
      <c r="F814" s="261" t="s">
        <v>156</v>
      </c>
      <c r="G814" s="259"/>
      <c r="H814" s="262">
        <v>3531.29</v>
      </c>
      <c r="I814" s="263"/>
      <c r="J814" s="259"/>
      <c r="K814" s="259"/>
      <c r="L814" s="264"/>
      <c r="M814" s="265"/>
      <c r="N814" s="266"/>
      <c r="O814" s="266"/>
      <c r="P814" s="266"/>
      <c r="Q814" s="266"/>
      <c r="R814" s="266"/>
      <c r="S814" s="266"/>
      <c r="T814" s="267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8" t="s">
        <v>148</v>
      </c>
      <c r="AU814" s="268" t="s">
        <v>88</v>
      </c>
      <c r="AV814" s="15" t="s">
        <v>144</v>
      </c>
      <c r="AW814" s="15" t="s">
        <v>34</v>
      </c>
      <c r="AX814" s="15" t="s">
        <v>86</v>
      </c>
      <c r="AY814" s="268" t="s">
        <v>137</v>
      </c>
    </row>
    <row r="815" s="12" customFormat="1" ht="22.8" customHeight="1">
      <c r="A815" s="12"/>
      <c r="B815" s="203"/>
      <c r="C815" s="204"/>
      <c r="D815" s="205" t="s">
        <v>77</v>
      </c>
      <c r="E815" s="217" t="s">
        <v>1019</v>
      </c>
      <c r="F815" s="217" t="s">
        <v>1020</v>
      </c>
      <c r="G815" s="204"/>
      <c r="H815" s="204"/>
      <c r="I815" s="207"/>
      <c r="J815" s="218">
        <f>BK815</f>
        <v>0</v>
      </c>
      <c r="K815" s="204"/>
      <c r="L815" s="209"/>
      <c r="M815" s="210"/>
      <c r="N815" s="211"/>
      <c r="O815" s="211"/>
      <c r="P815" s="212">
        <f>SUM(P816:P817)</f>
        <v>0</v>
      </c>
      <c r="Q815" s="211"/>
      <c r="R815" s="212">
        <f>SUM(R816:R817)</f>
        <v>0</v>
      </c>
      <c r="S815" s="211"/>
      <c r="T815" s="213">
        <f>SUM(T816:T817)</f>
        <v>0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14" t="s">
        <v>86</v>
      </c>
      <c r="AT815" s="215" t="s">
        <v>77</v>
      </c>
      <c r="AU815" s="215" t="s">
        <v>86</v>
      </c>
      <c r="AY815" s="214" t="s">
        <v>137</v>
      </c>
      <c r="BK815" s="216">
        <f>SUM(BK816:BK817)</f>
        <v>0</v>
      </c>
    </row>
    <row r="816" s="2" customFormat="1" ht="33" customHeight="1">
      <c r="A816" s="39"/>
      <c r="B816" s="40"/>
      <c r="C816" s="219" t="s">
        <v>1021</v>
      </c>
      <c r="D816" s="219" t="s">
        <v>139</v>
      </c>
      <c r="E816" s="220" t="s">
        <v>1022</v>
      </c>
      <c r="F816" s="221" t="s">
        <v>1023</v>
      </c>
      <c r="G816" s="222" t="s">
        <v>224</v>
      </c>
      <c r="H816" s="223">
        <v>1778.739</v>
      </c>
      <c r="I816" s="224"/>
      <c r="J816" s="225">
        <f>ROUND(I816*H816,2)</f>
        <v>0</v>
      </c>
      <c r="K816" s="221" t="s">
        <v>143</v>
      </c>
      <c r="L816" s="45"/>
      <c r="M816" s="226" t="s">
        <v>1</v>
      </c>
      <c r="N816" s="227" t="s">
        <v>43</v>
      </c>
      <c r="O816" s="92"/>
      <c r="P816" s="228">
        <f>O816*H816</f>
        <v>0</v>
      </c>
      <c r="Q816" s="228">
        <v>0</v>
      </c>
      <c r="R816" s="228">
        <f>Q816*H816</f>
        <v>0</v>
      </c>
      <c r="S816" s="228">
        <v>0</v>
      </c>
      <c r="T816" s="22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0" t="s">
        <v>144</v>
      </c>
      <c r="AT816" s="230" t="s">
        <v>139</v>
      </c>
      <c r="AU816" s="230" t="s">
        <v>88</v>
      </c>
      <c r="AY816" s="18" t="s">
        <v>137</v>
      </c>
      <c r="BE816" s="231">
        <f>IF(N816="základní",J816,0)</f>
        <v>0</v>
      </c>
      <c r="BF816" s="231">
        <f>IF(N816="snížená",J816,0)</f>
        <v>0</v>
      </c>
      <c r="BG816" s="231">
        <f>IF(N816="zákl. přenesená",J816,0)</f>
        <v>0</v>
      </c>
      <c r="BH816" s="231">
        <f>IF(N816="sníž. přenesená",J816,0)</f>
        <v>0</v>
      </c>
      <c r="BI816" s="231">
        <f>IF(N816="nulová",J816,0)</f>
        <v>0</v>
      </c>
      <c r="BJ816" s="18" t="s">
        <v>86</v>
      </c>
      <c r="BK816" s="231">
        <f>ROUND(I816*H816,2)</f>
        <v>0</v>
      </c>
      <c r="BL816" s="18" t="s">
        <v>144</v>
      </c>
      <c r="BM816" s="230" t="s">
        <v>1024</v>
      </c>
    </row>
    <row r="817" s="2" customFormat="1">
      <c r="A817" s="39"/>
      <c r="B817" s="40"/>
      <c r="C817" s="41"/>
      <c r="D817" s="232" t="s">
        <v>146</v>
      </c>
      <c r="E817" s="41"/>
      <c r="F817" s="233" t="s">
        <v>1025</v>
      </c>
      <c r="G817" s="41"/>
      <c r="H817" s="41"/>
      <c r="I817" s="234"/>
      <c r="J817" s="41"/>
      <c r="K817" s="41"/>
      <c r="L817" s="45"/>
      <c r="M817" s="235"/>
      <c r="N817" s="236"/>
      <c r="O817" s="92"/>
      <c r="P817" s="92"/>
      <c r="Q817" s="92"/>
      <c r="R817" s="92"/>
      <c r="S817" s="92"/>
      <c r="T817" s="93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146</v>
      </c>
      <c r="AU817" s="18" t="s">
        <v>88</v>
      </c>
    </row>
    <row r="818" s="12" customFormat="1" ht="25.92" customHeight="1">
      <c r="A818" s="12"/>
      <c r="B818" s="203"/>
      <c r="C818" s="204"/>
      <c r="D818" s="205" t="s">
        <v>77</v>
      </c>
      <c r="E818" s="206" t="s">
        <v>1026</v>
      </c>
      <c r="F818" s="206" t="s">
        <v>1027</v>
      </c>
      <c r="G818" s="204"/>
      <c r="H818" s="204"/>
      <c r="I818" s="207"/>
      <c r="J818" s="208">
        <f>BK818</f>
        <v>0</v>
      </c>
      <c r="K818" s="204"/>
      <c r="L818" s="209"/>
      <c r="M818" s="210"/>
      <c r="N818" s="211"/>
      <c r="O818" s="211"/>
      <c r="P818" s="212">
        <f>P819</f>
        <v>0</v>
      </c>
      <c r="Q818" s="211"/>
      <c r="R818" s="212">
        <f>R819</f>
        <v>0</v>
      </c>
      <c r="S818" s="211"/>
      <c r="T818" s="213">
        <f>T819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14" t="s">
        <v>88</v>
      </c>
      <c r="AT818" s="215" t="s">
        <v>77</v>
      </c>
      <c r="AU818" s="215" t="s">
        <v>78</v>
      </c>
      <c r="AY818" s="214" t="s">
        <v>137</v>
      </c>
      <c r="BK818" s="216">
        <f>BK819</f>
        <v>0</v>
      </c>
    </row>
    <row r="819" s="12" customFormat="1" ht="22.8" customHeight="1">
      <c r="A819" s="12"/>
      <c r="B819" s="203"/>
      <c r="C819" s="204"/>
      <c r="D819" s="205" t="s">
        <v>77</v>
      </c>
      <c r="E819" s="217" t="s">
        <v>1028</v>
      </c>
      <c r="F819" s="217" t="s">
        <v>1029</v>
      </c>
      <c r="G819" s="204"/>
      <c r="H819" s="204"/>
      <c r="I819" s="207"/>
      <c r="J819" s="218">
        <f>BK819</f>
        <v>0</v>
      </c>
      <c r="K819" s="204"/>
      <c r="L819" s="209"/>
      <c r="M819" s="210"/>
      <c r="N819" s="211"/>
      <c r="O819" s="211"/>
      <c r="P819" s="212">
        <f>SUM(P820:P824)</f>
        <v>0</v>
      </c>
      <c r="Q819" s="211"/>
      <c r="R819" s="212">
        <f>SUM(R820:R824)</f>
        <v>0</v>
      </c>
      <c r="S819" s="211"/>
      <c r="T819" s="213">
        <f>SUM(T820:T824)</f>
        <v>0</v>
      </c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R819" s="214" t="s">
        <v>88</v>
      </c>
      <c r="AT819" s="215" t="s">
        <v>77</v>
      </c>
      <c r="AU819" s="215" t="s">
        <v>86</v>
      </c>
      <c r="AY819" s="214" t="s">
        <v>137</v>
      </c>
      <c r="BK819" s="216">
        <f>SUM(BK820:BK824)</f>
        <v>0</v>
      </c>
    </row>
    <row r="820" s="2" customFormat="1" ht="24.15" customHeight="1">
      <c r="A820" s="39"/>
      <c r="B820" s="40"/>
      <c r="C820" s="219" t="s">
        <v>1030</v>
      </c>
      <c r="D820" s="219" t="s">
        <v>139</v>
      </c>
      <c r="E820" s="220" t="s">
        <v>1031</v>
      </c>
      <c r="F820" s="221" t="s">
        <v>1032</v>
      </c>
      <c r="G820" s="222" t="s">
        <v>142</v>
      </c>
      <c r="H820" s="223">
        <v>203.09</v>
      </c>
      <c r="I820" s="224"/>
      <c r="J820" s="225">
        <f>ROUND(I820*H820,2)</f>
        <v>0</v>
      </c>
      <c r="K820" s="221" t="s">
        <v>143</v>
      </c>
      <c r="L820" s="45"/>
      <c r="M820" s="226" t="s">
        <v>1</v>
      </c>
      <c r="N820" s="227" t="s">
        <v>43</v>
      </c>
      <c r="O820" s="92"/>
      <c r="P820" s="228">
        <f>O820*H820</f>
        <v>0</v>
      </c>
      <c r="Q820" s="228">
        <v>0</v>
      </c>
      <c r="R820" s="228">
        <f>Q820*H820</f>
        <v>0</v>
      </c>
      <c r="S820" s="228">
        <v>0</v>
      </c>
      <c r="T820" s="22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0" t="s">
        <v>245</v>
      </c>
      <c r="AT820" s="230" t="s">
        <v>139</v>
      </c>
      <c r="AU820" s="230" t="s">
        <v>88</v>
      </c>
      <c r="AY820" s="18" t="s">
        <v>137</v>
      </c>
      <c r="BE820" s="231">
        <f>IF(N820="základní",J820,0)</f>
        <v>0</v>
      </c>
      <c r="BF820" s="231">
        <f>IF(N820="snížená",J820,0)</f>
        <v>0</v>
      </c>
      <c r="BG820" s="231">
        <f>IF(N820="zákl. přenesená",J820,0)</f>
        <v>0</v>
      </c>
      <c r="BH820" s="231">
        <f>IF(N820="sníž. přenesená",J820,0)</f>
        <v>0</v>
      </c>
      <c r="BI820" s="231">
        <f>IF(N820="nulová",J820,0)</f>
        <v>0</v>
      </c>
      <c r="BJ820" s="18" t="s">
        <v>86</v>
      </c>
      <c r="BK820" s="231">
        <f>ROUND(I820*H820,2)</f>
        <v>0</v>
      </c>
      <c r="BL820" s="18" t="s">
        <v>245</v>
      </c>
      <c r="BM820" s="230" t="s">
        <v>1033</v>
      </c>
    </row>
    <row r="821" s="2" customFormat="1">
      <c r="A821" s="39"/>
      <c r="B821" s="40"/>
      <c r="C821" s="41"/>
      <c r="D821" s="232" t="s">
        <v>146</v>
      </c>
      <c r="E821" s="41"/>
      <c r="F821" s="233" t="s">
        <v>1034</v>
      </c>
      <c r="G821" s="41"/>
      <c r="H821" s="41"/>
      <c r="I821" s="234"/>
      <c r="J821" s="41"/>
      <c r="K821" s="41"/>
      <c r="L821" s="45"/>
      <c r="M821" s="235"/>
      <c r="N821" s="236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146</v>
      </c>
      <c r="AU821" s="18" t="s">
        <v>88</v>
      </c>
    </row>
    <row r="822" s="14" customFormat="1">
      <c r="A822" s="14"/>
      <c r="B822" s="248"/>
      <c r="C822" s="249"/>
      <c r="D822" s="232" t="s">
        <v>148</v>
      </c>
      <c r="E822" s="250" t="s">
        <v>1</v>
      </c>
      <c r="F822" s="251" t="s">
        <v>322</v>
      </c>
      <c r="G822" s="249"/>
      <c r="H822" s="250" t="s">
        <v>1</v>
      </c>
      <c r="I822" s="252"/>
      <c r="J822" s="249"/>
      <c r="K822" s="249"/>
      <c r="L822" s="253"/>
      <c r="M822" s="254"/>
      <c r="N822" s="255"/>
      <c r="O822" s="255"/>
      <c r="P822" s="255"/>
      <c r="Q822" s="255"/>
      <c r="R822" s="255"/>
      <c r="S822" s="255"/>
      <c r="T822" s="25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7" t="s">
        <v>148</v>
      </c>
      <c r="AU822" s="257" t="s">
        <v>88</v>
      </c>
      <c r="AV822" s="14" t="s">
        <v>86</v>
      </c>
      <c r="AW822" s="14" t="s">
        <v>34</v>
      </c>
      <c r="AX822" s="14" t="s">
        <v>78</v>
      </c>
      <c r="AY822" s="257" t="s">
        <v>137</v>
      </c>
    </row>
    <row r="823" s="13" customFormat="1">
      <c r="A823" s="13"/>
      <c r="B823" s="237"/>
      <c r="C823" s="238"/>
      <c r="D823" s="232" t="s">
        <v>148</v>
      </c>
      <c r="E823" s="239" t="s">
        <v>1</v>
      </c>
      <c r="F823" s="240" t="s">
        <v>815</v>
      </c>
      <c r="G823" s="238"/>
      <c r="H823" s="241">
        <v>203.09</v>
      </c>
      <c r="I823" s="242"/>
      <c r="J823" s="238"/>
      <c r="K823" s="238"/>
      <c r="L823" s="243"/>
      <c r="M823" s="244"/>
      <c r="N823" s="245"/>
      <c r="O823" s="245"/>
      <c r="P823" s="245"/>
      <c r="Q823" s="245"/>
      <c r="R823" s="245"/>
      <c r="S823" s="245"/>
      <c r="T823" s="24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7" t="s">
        <v>148</v>
      </c>
      <c r="AU823" s="247" t="s">
        <v>88</v>
      </c>
      <c r="AV823" s="13" t="s">
        <v>88</v>
      </c>
      <c r="AW823" s="13" t="s">
        <v>34</v>
      </c>
      <c r="AX823" s="13" t="s">
        <v>78</v>
      </c>
      <c r="AY823" s="247" t="s">
        <v>137</v>
      </c>
    </row>
    <row r="824" s="15" customFormat="1">
      <c r="A824" s="15"/>
      <c r="B824" s="258"/>
      <c r="C824" s="259"/>
      <c r="D824" s="232" t="s">
        <v>148</v>
      </c>
      <c r="E824" s="260" t="s">
        <v>1</v>
      </c>
      <c r="F824" s="261" t="s">
        <v>156</v>
      </c>
      <c r="G824" s="259"/>
      <c r="H824" s="262">
        <v>203.09</v>
      </c>
      <c r="I824" s="263"/>
      <c r="J824" s="259"/>
      <c r="K824" s="259"/>
      <c r="L824" s="264"/>
      <c r="M824" s="291"/>
      <c r="N824" s="292"/>
      <c r="O824" s="292"/>
      <c r="P824" s="292"/>
      <c r="Q824" s="292"/>
      <c r="R824" s="292"/>
      <c r="S824" s="292"/>
      <c r="T824" s="293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8" t="s">
        <v>148</v>
      </c>
      <c r="AU824" s="268" t="s">
        <v>88</v>
      </c>
      <c r="AV824" s="15" t="s">
        <v>144</v>
      </c>
      <c r="AW824" s="15" t="s">
        <v>34</v>
      </c>
      <c r="AX824" s="15" t="s">
        <v>86</v>
      </c>
      <c r="AY824" s="268" t="s">
        <v>137</v>
      </c>
    </row>
    <row r="825" s="2" customFormat="1" ht="6.96" customHeight="1">
      <c r="A825" s="39"/>
      <c r="B825" s="67"/>
      <c r="C825" s="68"/>
      <c r="D825" s="68"/>
      <c r="E825" s="68"/>
      <c r="F825" s="68"/>
      <c r="G825" s="68"/>
      <c r="H825" s="68"/>
      <c r="I825" s="68"/>
      <c r="J825" s="68"/>
      <c r="K825" s="68"/>
      <c r="L825" s="45"/>
      <c r="M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</sheetData>
  <sheetProtection sheet="1" autoFilter="0" formatColumns="0" formatRows="0" objects="1" scenarios="1" spinCount="100000" saltValue="e19VCIaseYbKIXuwtMcs1oN7HGccj1C4LzCCwZ4CFszArWIpXlftri5IB8YalLO4IrZSMpbrAkMEx9gKMgrl6w==" hashValue="bYg0tVINGNlEwJjgs5dPDfYFkez+zEJl8T32Lq9JoxNPj7J5blGLDKirBGHDS+UMyMwRTFeOMYLCLSQFMphijw==" algorithmName="SHA-512" password="CC35"/>
  <autoFilter ref="C128:K82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30. 3. 2023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ROUND((SUM(BE121:BE153)),  2)</f>
        <v>0</v>
      </c>
      <c r="G33" s="39"/>
      <c r="H33" s="39"/>
      <c r="I33" s="156">
        <v>0.20999999999999999</v>
      </c>
      <c r="J33" s="155">
        <f>ROUND(((SUM(BE121:BE153))*I33),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ROUND((SUM(BF121:BF153)),  2)</f>
        <v>0</v>
      </c>
      <c r="G34" s="39"/>
      <c r="H34" s="39"/>
      <c r="I34" s="156">
        <v>0.14999999999999999</v>
      </c>
      <c r="J34" s="155">
        <f>ROUND(((SUM(BF121:BF153))*I34),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ROUND((SUM(BG121:BG153)),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ROUND((SUM(BH121:BH153)),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ROUND((SUM(BI121:BI153)),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101s - Sanace zemní pláně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30. 3. 2023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113</v>
      </c>
      <c r="E99" s="189"/>
      <c r="F99" s="189"/>
      <c r="G99" s="189"/>
      <c r="H99" s="189"/>
      <c r="I99" s="189"/>
      <c r="J99" s="190">
        <f>J137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1036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119</v>
      </c>
      <c r="E101" s="189"/>
      <c r="F101" s="189"/>
      <c r="G101" s="189"/>
      <c r="H101" s="189"/>
      <c r="I101" s="189"/>
      <c r="J101" s="190">
        <f>J151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Velká Dobrá - Okružní křižovatka Berounská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101s - Sanace zemní pláně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22</v>
      </c>
      <c r="D115" s="41"/>
      <c r="E115" s="41"/>
      <c r="F115" s="28" t="str">
        <f>F12</f>
        <v>Velká Dobrá</v>
      </c>
      <c r="G115" s="41"/>
      <c r="H115" s="41"/>
      <c r="I115" s="33" t="s">
        <v>24</v>
      </c>
      <c r="J115" s="80" t="str">
        <f>IF(J12="","",J12)</f>
        <v>30. 3. 2023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26</v>
      </c>
      <c r="D117" s="41"/>
      <c r="E117" s="41"/>
      <c r="F117" s="28" t="str">
        <f>E15</f>
        <v xml:space="preserve"> </v>
      </c>
      <c r="G117" s="41"/>
      <c r="H117" s="41"/>
      <c r="I117" s="33" t="s">
        <v>32</v>
      </c>
      <c r="J117" s="37" t="str">
        <f>E21</f>
        <v>Projekce dopravní Filip,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123</v>
      </c>
      <c r="D120" s="195" t="s">
        <v>63</v>
      </c>
      <c r="E120" s="195" t="s">
        <v>59</v>
      </c>
      <c r="F120" s="195" t="s">
        <v>60</v>
      </c>
      <c r="G120" s="195" t="s">
        <v>124</v>
      </c>
      <c r="H120" s="195" t="s">
        <v>125</v>
      </c>
      <c r="I120" s="195" t="s">
        <v>126</v>
      </c>
      <c r="J120" s="195" t="s">
        <v>106</v>
      </c>
      <c r="K120" s="196" t="s">
        <v>127</v>
      </c>
      <c r="L120" s="197"/>
      <c r="M120" s="101" t="s">
        <v>1</v>
      </c>
      <c r="N120" s="102" t="s">
        <v>42</v>
      </c>
      <c r="O120" s="102" t="s">
        <v>128</v>
      </c>
      <c r="P120" s="102" t="s">
        <v>129</v>
      </c>
      <c r="Q120" s="102" t="s">
        <v>130</v>
      </c>
      <c r="R120" s="102" t="s">
        <v>131</v>
      </c>
      <c r="S120" s="102" t="s">
        <v>132</v>
      </c>
      <c r="T120" s="103" t="s">
        <v>133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134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2.8396507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108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135</v>
      </c>
      <c r="F122" s="206" t="s">
        <v>136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P123+P137+P146+P151</f>
        <v>0</v>
      </c>
      <c r="Q122" s="211"/>
      <c r="R122" s="212">
        <f>R123+R137+R146+R151</f>
        <v>2.8396507</v>
      </c>
      <c r="S122" s="211"/>
      <c r="T122" s="213">
        <f>T123+T137+T146+T151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77</v>
      </c>
      <c r="AU122" s="215" t="s">
        <v>78</v>
      </c>
      <c r="AY122" s="214" t="s">
        <v>137</v>
      </c>
      <c r="BK122" s="216">
        <f>BK123+BK137+BK146+BK151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17" t="s">
        <v>86</v>
      </c>
      <c r="F123" s="217" t="s">
        <v>138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SUM(P124:P136)</f>
        <v>0</v>
      </c>
      <c r="Q123" s="211"/>
      <c r="R123" s="212">
        <f>SUM(R124:R136)</f>
        <v>0</v>
      </c>
      <c r="S123" s="211"/>
      <c r="T123" s="213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77</v>
      </c>
      <c r="AU123" s="215" t="s">
        <v>86</v>
      </c>
      <c r="AY123" s="214" t="s">
        <v>137</v>
      </c>
      <c r="BK123" s="216">
        <f>SUM(BK124:BK136)</f>
        <v>0</v>
      </c>
    </row>
    <row r="124" s="2" customFormat="1" ht="33" customHeight="1">
      <c r="A124" s="39"/>
      <c r="B124" s="40"/>
      <c r="C124" s="219" t="s">
        <v>86</v>
      </c>
      <c r="D124" s="219" t="s">
        <v>139</v>
      </c>
      <c r="E124" s="220" t="s">
        <v>1037</v>
      </c>
      <c r="F124" s="221" t="s">
        <v>1038</v>
      </c>
      <c r="G124" s="222" t="s">
        <v>151</v>
      </c>
      <c r="H124" s="223">
        <v>2718.8150000000001</v>
      </c>
      <c r="I124" s="224"/>
      <c r="J124" s="225">
        <f>ROUND(I124*H124,2)</f>
        <v>0</v>
      </c>
      <c r="K124" s="221" t="s">
        <v>143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144</v>
      </c>
      <c r="AT124" s="230" t="s">
        <v>139</v>
      </c>
      <c r="AU124" s="230" t="s">
        <v>88</v>
      </c>
      <c r="AY124" s="18" t="s">
        <v>137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86</v>
      </c>
      <c r="BK124" s="231">
        <f>ROUND(I124*H124,2)</f>
        <v>0</v>
      </c>
      <c r="BL124" s="18" t="s">
        <v>144</v>
      </c>
      <c r="BM124" s="230" t="s">
        <v>1039</v>
      </c>
    </row>
    <row r="125" s="2" customFormat="1">
      <c r="A125" s="39"/>
      <c r="B125" s="40"/>
      <c r="C125" s="41"/>
      <c r="D125" s="232" t="s">
        <v>146</v>
      </c>
      <c r="E125" s="41"/>
      <c r="F125" s="233" t="s">
        <v>1040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146</v>
      </c>
      <c r="AU125" s="18" t="s">
        <v>88</v>
      </c>
    </row>
    <row r="126" s="13" customFormat="1">
      <c r="A126" s="13"/>
      <c r="B126" s="237"/>
      <c r="C126" s="238"/>
      <c r="D126" s="232" t="s">
        <v>148</v>
      </c>
      <c r="E126" s="239" t="s">
        <v>1</v>
      </c>
      <c r="F126" s="240" t="s">
        <v>1041</v>
      </c>
      <c r="G126" s="238"/>
      <c r="H126" s="241">
        <v>2718.8150000000001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148</v>
      </c>
      <c r="AU126" s="247" t="s">
        <v>88</v>
      </c>
      <c r="AV126" s="13" t="s">
        <v>88</v>
      </c>
      <c r="AW126" s="13" t="s">
        <v>34</v>
      </c>
      <c r="AX126" s="13" t="s">
        <v>78</v>
      </c>
      <c r="AY126" s="247" t="s">
        <v>137</v>
      </c>
    </row>
    <row r="127" s="15" customFormat="1">
      <c r="A127" s="15"/>
      <c r="B127" s="258"/>
      <c r="C127" s="259"/>
      <c r="D127" s="232" t="s">
        <v>148</v>
      </c>
      <c r="E127" s="260" t="s">
        <v>1</v>
      </c>
      <c r="F127" s="261" t="s">
        <v>156</v>
      </c>
      <c r="G127" s="259"/>
      <c r="H127" s="262">
        <v>2718.8150000000001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148</v>
      </c>
      <c r="AU127" s="268" t="s">
        <v>88</v>
      </c>
      <c r="AV127" s="15" t="s">
        <v>144</v>
      </c>
      <c r="AW127" s="15" t="s">
        <v>34</v>
      </c>
      <c r="AX127" s="15" t="s">
        <v>86</v>
      </c>
      <c r="AY127" s="268" t="s">
        <v>137</v>
      </c>
    </row>
    <row r="128" s="2" customFormat="1" ht="37.8" customHeight="1">
      <c r="A128" s="39"/>
      <c r="B128" s="40"/>
      <c r="C128" s="219" t="s">
        <v>88</v>
      </c>
      <c r="D128" s="219" t="s">
        <v>139</v>
      </c>
      <c r="E128" s="220" t="s">
        <v>1042</v>
      </c>
      <c r="F128" s="221" t="s">
        <v>1043</v>
      </c>
      <c r="G128" s="222" t="s">
        <v>151</v>
      </c>
      <c r="H128" s="223">
        <v>2718.8150000000001</v>
      </c>
      <c r="I128" s="224"/>
      <c r="J128" s="225">
        <f>ROUND(I128*H128,2)</f>
        <v>0</v>
      </c>
      <c r="K128" s="221" t="s">
        <v>143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144</v>
      </c>
      <c r="AT128" s="230" t="s">
        <v>139</v>
      </c>
      <c r="AU128" s="230" t="s">
        <v>88</v>
      </c>
      <c r="AY128" s="18" t="s">
        <v>137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144</v>
      </c>
      <c r="BM128" s="230" t="s">
        <v>1044</v>
      </c>
    </row>
    <row r="129" s="2" customFormat="1">
      <c r="A129" s="39"/>
      <c r="B129" s="40"/>
      <c r="C129" s="41"/>
      <c r="D129" s="232" t="s">
        <v>146</v>
      </c>
      <c r="E129" s="41"/>
      <c r="F129" s="233" t="s">
        <v>1045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146</v>
      </c>
      <c r="AU129" s="18" t="s">
        <v>88</v>
      </c>
    </row>
    <row r="130" s="2" customFormat="1">
      <c r="A130" s="39"/>
      <c r="B130" s="40"/>
      <c r="C130" s="41"/>
      <c r="D130" s="232" t="s">
        <v>180</v>
      </c>
      <c r="E130" s="41"/>
      <c r="F130" s="269" t="s">
        <v>187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180</v>
      </c>
      <c r="AU130" s="18" t="s">
        <v>88</v>
      </c>
    </row>
    <row r="131" s="13" customFormat="1">
      <c r="A131" s="13"/>
      <c r="B131" s="237"/>
      <c r="C131" s="238"/>
      <c r="D131" s="232" t="s">
        <v>148</v>
      </c>
      <c r="E131" s="239" t="s">
        <v>1</v>
      </c>
      <c r="F131" s="240" t="s">
        <v>1046</v>
      </c>
      <c r="G131" s="238"/>
      <c r="H131" s="241">
        <v>2718.8150000000001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148</v>
      </c>
      <c r="AU131" s="247" t="s">
        <v>88</v>
      </c>
      <c r="AV131" s="13" t="s">
        <v>88</v>
      </c>
      <c r="AW131" s="13" t="s">
        <v>34</v>
      </c>
      <c r="AX131" s="13" t="s">
        <v>78</v>
      </c>
      <c r="AY131" s="247" t="s">
        <v>137</v>
      </c>
    </row>
    <row r="132" s="15" customFormat="1">
      <c r="A132" s="15"/>
      <c r="B132" s="258"/>
      <c r="C132" s="259"/>
      <c r="D132" s="232" t="s">
        <v>148</v>
      </c>
      <c r="E132" s="260" t="s">
        <v>1</v>
      </c>
      <c r="F132" s="261" t="s">
        <v>156</v>
      </c>
      <c r="G132" s="259"/>
      <c r="H132" s="262">
        <v>2718.8150000000001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148</v>
      </c>
      <c r="AU132" s="268" t="s">
        <v>88</v>
      </c>
      <c r="AV132" s="15" t="s">
        <v>144</v>
      </c>
      <c r="AW132" s="15" t="s">
        <v>34</v>
      </c>
      <c r="AX132" s="15" t="s">
        <v>86</v>
      </c>
      <c r="AY132" s="268" t="s">
        <v>137</v>
      </c>
    </row>
    <row r="133" s="2" customFormat="1" ht="33" customHeight="1">
      <c r="A133" s="39"/>
      <c r="B133" s="40"/>
      <c r="C133" s="219" t="s">
        <v>157</v>
      </c>
      <c r="D133" s="219" t="s">
        <v>139</v>
      </c>
      <c r="E133" s="220" t="s">
        <v>1047</v>
      </c>
      <c r="F133" s="221" t="s">
        <v>1048</v>
      </c>
      <c r="G133" s="222" t="s">
        <v>224</v>
      </c>
      <c r="H133" s="223">
        <v>4893.8670000000002</v>
      </c>
      <c r="I133" s="224"/>
      <c r="J133" s="225">
        <f>ROUND(I133*H133,2)</f>
        <v>0</v>
      </c>
      <c r="K133" s="221" t="s">
        <v>143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144</v>
      </c>
      <c r="AT133" s="230" t="s">
        <v>139</v>
      </c>
      <c r="AU133" s="230" t="s">
        <v>88</v>
      </c>
      <c r="AY133" s="18" t="s">
        <v>137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86</v>
      </c>
      <c r="BK133" s="231">
        <f>ROUND(I133*H133,2)</f>
        <v>0</v>
      </c>
      <c r="BL133" s="18" t="s">
        <v>144</v>
      </c>
      <c r="BM133" s="230" t="s">
        <v>1049</v>
      </c>
    </row>
    <row r="134" s="2" customFormat="1">
      <c r="A134" s="39"/>
      <c r="B134" s="40"/>
      <c r="C134" s="41"/>
      <c r="D134" s="232" t="s">
        <v>146</v>
      </c>
      <c r="E134" s="41"/>
      <c r="F134" s="233" t="s">
        <v>1016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146</v>
      </c>
      <c r="AU134" s="18" t="s">
        <v>88</v>
      </c>
    </row>
    <row r="135" s="13" customFormat="1">
      <c r="A135" s="13"/>
      <c r="B135" s="237"/>
      <c r="C135" s="238"/>
      <c r="D135" s="232" t="s">
        <v>148</v>
      </c>
      <c r="E135" s="239" t="s">
        <v>1</v>
      </c>
      <c r="F135" s="240" t="s">
        <v>1046</v>
      </c>
      <c r="G135" s="238"/>
      <c r="H135" s="241">
        <v>2718.8150000000001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148</v>
      </c>
      <c r="AU135" s="247" t="s">
        <v>88</v>
      </c>
      <c r="AV135" s="13" t="s">
        <v>88</v>
      </c>
      <c r="AW135" s="13" t="s">
        <v>34</v>
      </c>
      <c r="AX135" s="13" t="s">
        <v>86</v>
      </c>
      <c r="AY135" s="247" t="s">
        <v>137</v>
      </c>
    </row>
    <row r="136" s="13" customFormat="1">
      <c r="A136" s="13"/>
      <c r="B136" s="237"/>
      <c r="C136" s="238"/>
      <c r="D136" s="232" t="s">
        <v>148</v>
      </c>
      <c r="E136" s="238"/>
      <c r="F136" s="240" t="s">
        <v>1050</v>
      </c>
      <c r="G136" s="238"/>
      <c r="H136" s="241">
        <v>4893.8670000000002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148</v>
      </c>
      <c r="AU136" s="247" t="s">
        <v>88</v>
      </c>
      <c r="AV136" s="13" t="s">
        <v>88</v>
      </c>
      <c r="AW136" s="13" t="s">
        <v>4</v>
      </c>
      <c r="AX136" s="13" t="s">
        <v>86</v>
      </c>
      <c r="AY136" s="247" t="s">
        <v>137</v>
      </c>
    </row>
    <row r="137" s="12" customFormat="1" ht="22.8" customHeight="1">
      <c r="A137" s="12"/>
      <c r="B137" s="203"/>
      <c r="C137" s="204"/>
      <c r="D137" s="205" t="s">
        <v>77</v>
      </c>
      <c r="E137" s="217" t="s">
        <v>169</v>
      </c>
      <c r="F137" s="217" t="s">
        <v>365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SUM(P138:P145)</f>
        <v>0</v>
      </c>
      <c r="Q137" s="211"/>
      <c r="R137" s="212">
        <f>SUM(R138:R145)</f>
        <v>0</v>
      </c>
      <c r="S137" s="211"/>
      <c r="T137" s="213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86</v>
      </c>
      <c r="AT137" s="215" t="s">
        <v>77</v>
      </c>
      <c r="AU137" s="215" t="s">
        <v>86</v>
      </c>
      <c r="AY137" s="214" t="s">
        <v>137</v>
      </c>
      <c r="BK137" s="216">
        <f>SUM(BK138:BK145)</f>
        <v>0</v>
      </c>
    </row>
    <row r="138" s="2" customFormat="1" ht="24.15" customHeight="1">
      <c r="A138" s="39"/>
      <c r="B138" s="40"/>
      <c r="C138" s="219" t="s">
        <v>144</v>
      </c>
      <c r="D138" s="219" t="s">
        <v>139</v>
      </c>
      <c r="E138" s="220" t="s">
        <v>1051</v>
      </c>
      <c r="F138" s="221" t="s">
        <v>1052</v>
      </c>
      <c r="G138" s="222" t="s">
        <v>142</v>
      </c>
      <c r="H138" s="223">
        <v>6041.8100000000004</v>
      </c>
      <c r="I138" s="224"/>
      <c r="J138" s="225">
        <f>ROUND(I138*H138,2)</f>
        <v>0</v>
      </c>
      <c r="K138" s="221" t="s">
        <v>143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144</v>
      </c>
      <c r="AT138" s="230" t="s">
        <v>139</v>
      </c>
      <c r="AU138" s="230" t="s">
        <v>88</v>
      </c>
      <c r="AY138" s="18" t="s">
        <v>137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144</v>
      </c>
      <c r="BM138" s="230" t="s">
        <v>1053</v>
      </c>
    </row>
    <row r="139" s="2" customFormat="1">
      <c r="A139" s="39"/>
      <c r="B139" s="40"/>
      <c r="C139" s="41"/>
      <c r="D139" s="232" t="s">
        <v>146</v>
      </c>
      <c r="E139" s="41"/>
      <c r="F139" s="233" t="s">
        <v>1054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146</v>
      </c>
      <c r="AU139" s="18" t="s">
        <v>88</v>
      </c>
    </row>
    <row r="140" s="13" customFormat="1">
      <c r="A140" s="13"/>
      <c r="B140" s="237"/>
      <c r="C140" s="238"/>
      <c r="D140" s="232" t="s">
        <v>148</v>
      </c>
      <c r="E140" s="239" t="s">
        <v>1</v>
      </c>
      <c r="F140" s="240" t="s">
        <v>1055</v>
      </c>
      <c r="G140" s="238"/>
      <c r="H140" s="241">
        <v>6041.8100000000004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148</v>
      </c>
      <c r="AU140" s="247" t="s">
        <v>88</v>
      </c>
      <c r="AV140" s="13" t="s">
        <v>88</v>
      </c>
      <c r="AW140" s="13" t="s">
        <v>34</v>
      </c>
      <c r="AX140" s="13" t="s">
        <v>78</v>
      </c>
      <c r="AY140" s="247" t="s">
        <v>137</v>
      </c>
    </row>
    <row r="141" s="15" customFormat="1">
      <c r="A141" s="15"/>
      <c r="B141" s="258"/>
      <c r="C141" s="259"/>
      <c r="D141" s="232" t="s">
        <v>148</v>
      </c>
      <c r="E141" s="260" t="s">
        <v>1</v>
      </c>
      <c r="F141" s="261" t="s">
        <v>156</v>
      </c>
      <c r="G141" s="259"/>
      <c r="H141" s="262">
        <v>6041.8100000000004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148</v>
      </c>
      <c r="AU141" s="268" t="s">
        <v>88</v>
      </c>
      <c r="AV141" s="15" t="s">
        <v>144</v>
      </c>
      <c r="AW141" s="15" t="s">
        <v>34</v>
      </c>
      <c r="AX141" s="15" t="s">
        <v>86</v>
      </c>
      <c r="AY141" s="268" t="s">
        <v>137</v>
      </c>
    </row>
    <row r="142" s="2" customFormat="1" ht="24.15" customHeight="1">
      <c r="A142" s="39"/>
      <c r="B142" s="40"/>
      <c r="C142" s="219" t="s">
        <v>169</v>
      </c>
      <c r="D142" s="219" t="s">
        <v>139</v>
      </c>
      <c r="E142" s="220" t="s">
        <v>1056</v>
      </c>
      <c r="F142" s="221" t="s">
        <v>1057</v>
      </c>
      <c r="G142" s="222" t="s">
        <v>142</v>
      </c>
      <c r="H142" s="223">
        <v>6041.8100000000004</v>
      </c>
      <c r="I142" s="224"/>
      <c r="J142" s="225">
        <f>ROUND(I142*H142,2)</f>
        <v>0</v>
      </c>
      <c r="K142" s="221" t="s">
        <v>143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144</v>
      </c>
      <c r="AT142" s="230" t="s">
        <v>139</v>
      </c>
      <c r="AU142" s="230" t="s">
        <v>88</v>
      </c>
      <c r="AY142" s="18" t="s">
        <v>137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144</v>
      </c>
      <c r="BM142" s="230" t="s">
        <v>1058</v>
      </c>
    </row>
    <row r="143" s="2" customFormat="1">
      <c r="A143" s="39"/>
      <c r="B143" s="40"/>
      <c r="C143" s="41"/>
      <c r="D143" s="232" t="s">
        <v>146</v>
      </c>
      <c r="E143" s="41"/>
      <c r="F143" s="233" t="s">
        <v>1059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146</v>
      </c>
      <c r="AU143" s="18" t="s">
        <v>88</v>
      </c>
    </row>
    <row r="144" s="13" customFormat="1">
      <c r="A144" s="13"/>
      <c r="B144" s="237"/>
      <c r="C144" s="238"/>
      <c r="D144" s="232" t="s">
        <v>148</v>
      </c>
      <c r="E144" s="239" t="s">
        <v>1</v>
      </c>
      <c r="F144" s="240" t="s">
        <v>1055</v>
      </c>
      <c r="G144" s="238"/>
      <c r="H144" s="241">
        <v>6041.8100000000004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148</v>
      </c>
      <c r="AU144" s="247" t="s">
        <v>88</v>
      </c>
      <c r="AV144" s="13" t="s">
        <v>88</v>
      </c>
      <c r="AW144" s="13" t="s">
        <v>34</v>
      </c>
      <c r="AX144" s="13" t="s">
        <v>78</v>
      </c>
      <c r="AY144" s="247" t="s">
        <v>137</v>
      </c>
    </row>
    <row r="145" s="15" customFormat="1">
      <c r="A145" s="15"/>
      <c r="B145" s="258"/>
      <c r="C145" s="259"/>
      <c r="D145" s="232" t="s">
        <v>148</v>
      </c>
      <c r="E145" s="260" t="s">
        <v>1</v>
      </c>
      <c r="F145" s="261" t="s">
        <v>156</v>
      </c>
      <c r="G145" s="259"/>
      <c r="H145" s="262">
        <v>6041.8100000000004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148</v>
      </c>
      <c r="AU145" s="268" t="s">
        <v>88</v>
      </c>
      <c r="AV145" s="15" t="s">
        <v>144</v>
      </c>
      <c r="AW145" s="15" t="s">
        <v>34</v>
      </c>
      <c r="AX145" s="15" t="s">
        <v>86</v>
      </c>
      <c r="AY145" s="268" t="s">
        <v>137</v>
      </c>
    </row>
    <row r="146" s="12" customFormat="1" ht="22.8" customHeight="1">
      <c r="A146" s="12"/>
      <c r="B146" s="203"/>
      <c r="C146" s="204"/>
      <c r="D146" s="205" t="s">
        <v>77</v>
      </c>
      <c r="E146" s="217" t="s">
        <v>199</v>
      </c>
      <c r="F146" s="217" t="s">
        <v>1060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SUM(P147:P150)</f>
        <v>0</v>
      </c>
      <c r="Q146" s="211"/>
      <c r="R146" s="212">
        <f>SUM(R147:R150)</f>
        <v>2.8396507</v>
      </c>
      <c r="S146" s="211"/>
      <c r="T146" s="21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86</v>
      </c>
      <c r="AT146" s="215" t="s">
        <v>77</v>
      </c>
      <c r="AU146" s="215" t="s">
        <v>86</v>
      </c>
      <c r="AY146" s="214" t="s">
        <v>137</v>
      </c>
      <c r="BK146" s="216">
        <f>SUM(BK147:BK150)</f>
        <v>0</v>
      </c>
    </row>
    <row r="147" s="2" customFormat="1" ht="24.15" customHeight="1">
      <c r="A147" s="39"/>
      <c r="B147" s="40"/>
      <c r="C147" s="219" t="s">
        <v>175</v>
      </c>
      <c r="D147" s="219" t="s">
        <v>139</v>
      </c>
      <c r="E147" s="220" t="s">
        <v>1061</v>
      </c>
      <c r="F147" s="221" t="s">
        <v>1062</v>
      </c>
      <c r="G147" s="222" t="s">
        <v>142</v>
      </c>
      <c r="H147" s="223">
        <v>6041.8100000000004</v>
      </c>
      <c r="I147" s="224"/>
      <c r="J147" s="225">
        <f>ROUND(I147*H147,2)</f>
        <v>0</v>
      </c>
      <c r="K147" s="221" t="s">
        <v>143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0.00046999999999999999</v>
      </c>
      <c r="R147" s="228">
        <f>Q147*H147</f>
        <v>2.8396507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144</v>
      </c>
      <c r="AT147" s="230" t="s">
        <v>139</v>
      </c>
      <c r="AU147" s="230" t="s">
        <v>88</v>
      </c>
      <c r="AY147" s="18" t="s">
        <v>137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144</v>
      </c>
      <c r="BM147" s="230" t="s">
        <v>1063</v>
      </c>
    </row>
    <row r="148" s="2" customFormat="1">
      <c r="A148" s="39"/>
      <c r="B148" s="40"/>
      <c r="C148" s="41"/>
      <c r="D148" s="232" t="s">
        <v>146</v>
      </c>
      <c r="E148" s="41"/>
      <c r="F148" s="233" t="s">
        <v>1064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88</v>
      </c>
    </row>
    <row r="149" s="13" customFormat="1">
      <c r="A149" s="13"/>
      <c r="B149" s="237"/>
      <c r="C149" s="238"/>
      <c r="D149" s="232" t="s">
        <v>148</v>
      </c>
      <c r="E149" s="239" t="s">
        <v>1</v>
      </c>
      <c r="F149" s="240" t="s">
        <v>1065</v>
      </c>
      <c r="G149" s="238"/>
      <c r="H149" s="241">
        <v>6041.8100000000004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148</v>
      </c>
      <c r="AU149" s="247" t="s">
        <v>88</v>
      </c>
      <c r="AV149" s="13" t="s">
        <v>88</v>
      </c>
      <c r="AW149" s="13" t="s">
        <v>34</v>
      </c>
      <c r="AX149" s="13" t="s">
        <v>78</v>
      </c>
      <c r="AY149" s="247" t="s">
        <v>137</v>
      </c>
    </row>
    <row r="150" s="15" customFormat="1">
      <c r="A150" s="15"/>
      <c r="B150" s="258"/>
      <c r="C150" s="259"/>
      <c r="D150" s="232" t="s">
        <v>148</v>
      </c>
      <c r="E150" s="260" t="s">
        <v>1</v>
      </c>
      <c r="F150" s="261" t="s">
        <v>156</v>
      </c>
      <c r="G150" s="259"/>
      <c r="H150" s="262">
        <v>6041.8100000000004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148</v>
      </c>
      <c r="AU150" s="268" t="s">
        <v>88</v>
      </c>
      <c r="AV150" s="15" t="s">
        <v>144</v>
      </c>
      <c r="AW150" s="15" t="s">
        <v>34</v>
      </c>
      <c r="AX150" s="15" t="s">
        <v>86</v>
      </c>
      <c r="AY150" s="268" t="s">
        <v>137</v>
      </c>
    </row>
    <row r="151" s="12" customFormat="1" ht="22.8" customHeight="1">
      <c r="A151" s="12"/>
      <c r="B151" s="203"/>
      <c r="C151" s="204"/>
      <c r="D151" s="205" t="s">
        <v>77</v>
      </c>
      <c r="E151" s="217" t="s">
        <v>1019</v>
      </c>
      <c r="F151" s="217" t="s">
        <v>1020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SUM(P152:P153)</f>
        <v>0</v>
      </c>
      <c r="Q151" s="211"/>
      <c r="R151" s="212">
        <f>SUM(R152:R153)</f>
        <v>0</v>
      </c>
      <c r="S151" s="211"/>
      <c r="T151" s="21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86</v>
      </c>
      <c r="AT151" s="215" t="s">
        <v>77</v>
      </c>
      <c r="AU151" s="215" t="s">
        <v>86</v>
      </c>
      <c r="AY151" s="214" t="s">
        <v>137</v>
      </c>
      <c r="BK151" s="216">
        <f>SUM(BK152:BK153)</f>
        <v>0</v>
      </c>
    </row>
    <row r="152" s="2" customFormat="1" ht="33" customHeight="1">
      <c r="A152" s="39"/>
      <c r="B152" s="40"/>
      <c r="C152" s="219" t="s">
        <v>182</v>
      </c>
      <c r="D152" s="219" t="s">
        <v>139</v>
      </c>
      <c r="E152" s="220" t="s">
        <v>1022</v>
      </c>
      <c r="F152" s="221" t="s">
        <v>1023</v>
      </c>
      <c r="G152" s="222" t="s">
        <v>224</v>
      </c>
      <c r="H152" s="223">
        <v>2.8399999999999999</v>
      </c>
      <c r="I152" s="224"/>
      <c r="J152" s="225">
        <f>ROUND(I152*H152,2)</f>
        <v>0</v>
      </c>
      <c r="K152" s="221" t="s">
        <v>143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144</v>
      </c>
      <c r="AT152" s="230" t="s">
        <v>139</v>
      </c>
      <c r="AU152" s="230" t="s">
        <v>88</v>
      </c>
      <c r="AY152" s="18" t="s">
        <v>137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86</v>
      </c>
      <c r="BK152" s="231">
        <f>ROUND(I152*H152,2)</f>
        <v>0</v>
      </c>
      <c r="BL152" s="18" t="s">
        <v>144</v>
      </c>
      <c r="BM152" s="230" t="s">
        <v>1066</v>
      </c>
    </row>
    <row r="153" s="2" customFormat="1">
      <c r="A153" s="39"/>
      <c r="B153" s="40"/>
      <c r="C153" s="41"/>
      <c r="D153" s="232" t="s">
        <v>146</v>
      </c>
      <c r="E153" s="41"/>
      <c r="F153" s="233" t="s">
        <v>1025</v>
      </c>
      <c r="G153" s="41"/>
      <c r="H153" s="41"/>
      <c r="I153" s="234"/>
      <c r="J153" s="41"/>
      <c r="K153" s="41"/>
      <c r="L153" s="45"/>
      <c r="M153" s="294"/>
      <c r="N153" s="295"/>
      <c r="O153" s="296"/>
      <c r="P153" s="296"/>
      <c r="Q153" s="296"/>
      <c r="R153" s="296"/>
      <c r="S153" s="296"/>
      <c r="T153" s="297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146</v>
      </c>
      <c r="AU153" s="18" t="s">
        <v>88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0HohpKyesV6zT7BJpuVBksxEg3chpDFnYMYLE/CwWBLAYwevfw00n2LTRGXkZWbnH1Z4hHYYPHK3h2OkkX3V3g==" hashValue="KYPbdbEQuoWsnma7nKEpH05ymp8jeK9Jqx8U7bqRUKm9QOrJV+xBzOggbbovKsu7p4xUUnmscPq5KbTR9SeDSw==" algorithmName="SHA-512" password="CC35"/>
  <autoFilter ref="C120:K15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30. 3. 2023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ROUND((SUM(BE124:BE366)),  2)</f>
        <v>0</v>
      </c>
      <c r="G33" s="39"/>
      <c r="H33" s="39"/>
      <c r="I33" s="156">
        <v>0.20999999999999999</v>
      </c>
      <c r="J33" s="155">
        <f>ROUND(((SUM(BE124:BE366))*I33),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ROUND((SUM(BF124:BF366)),  2)</f>
        <v>0</v>
      </c>
      <c r="G34" s="39"/>
      <c r="H34" s="39"/>
      <c r="I34" s="156">
        <v>0.14999999999999999</v>
      </c>
      <c r="J34" s="155">
        <f>ROUND(((SUM(BF124:BF366))*I34),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ROUND((SUM(BG124:BG366)),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ROUND((SUM(BH124:BH366)),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ROUND((SUM(BI124:BI366)),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401 - Veřejné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30. 3. 2023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120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1068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0"/>
      <c r="C99" s="181"/>
      <c r="D99" s="182" t="s">
        <v>1069</v>
      </c>
      <c r="E99" s="183"/>
      <c r="F99" s="183"/>
      <c r="G99" s="183"/>
      <c r="H99" s="183"/>
      <c r="I99" s="183"/>
      <c r="J99" s="184">
        <f>J183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6"/>
      <c r="C100" s="187"/>
      <c r="D100" s="188" t="s">
        <v>1070</v>
      </c>
      <c r="E100" s="189"/>
      <c r="F100" s="189"/>
      <c r="G100" s="189"/>
      <c r="H100" s="189"/>
      <c r="I100" s="189"/>
      <c r="J100" s="190">
        <f>J184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1071</v>
      </c>
      <c r="E101" s="189"/>
      <c r="F101" s="189"/>
      <c r="G101" s="189"/>
      <c r="H101" s="189"/>
      <c r="I101" s="189"/>
      <c r="J101" s="190">
        <f>J271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80"/>
      <c r="C102" s="181"/>
      <c r="D102" s="182" t="s">
        <v>1072</v>
      </c>
      <c r="E102" s="183"/>
      <c r="F102" s="183"/>
      <c r="G102" s="183"/>
      <c r="H102" s="183"/>
      <c r="I102" s="183"/>
      <c r="J102" s="184">
        <f>J358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6"/>
      <c r="C103" s="187"/>
      <c r="D103" s="188" t="s">
        <v>1073</v>
      </c>
      <c r="E103" s="189"/>
      <c r="F103" s="189"/>
      <c r="G103" s="189"/>
      <c r="H103" s="189"/>
      <c r="I103" s="189"/>
      <c r="J103" s="190">
        <f>J359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1074</v>
      </c>
      <c r="E104" s="189"/>
      <c r="F104" s="189"/>
      <c r="G104" s="189"/>
      <c r="H104" s="189"/>
      <c r="I104" s="189"/>
      <c r="J104" s="190">
        <f>J362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Velká Dobrá - Okružní křižovatka Berounská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401 - Veřejné osvětlení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F12</f>
        <v>Velká Dobrá</v>
      </c>
      <c r="G118" s="41"/>
      <c r="H118" s="41"/>
      <c r="I118" s="33" t="s">
        <v>24</v>
      </c>
      <c r="J118" s="80" t="str">
        <f>IF(J12="","",J12)</f>
        <v>30. 3. 2023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26</v>
      </c>
      <c r="D120" s="41"/>
      <c r="E120" s="41"/>
      <c r="F120" s="28" t="str">
        <f>E15</f>
        <v xml:space="preserve"> </v>
      </c>
      <c r="G120" s="41"/>
      <c r="H120" s="41"/>
      <c r="I120" s="33" t="s">
        <v>32</v>
      </c>
      <c r="J120" s="37" t="str">
        <f>E21</f>
        <v>Projekce dopravní Filip,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123</v>
      </c>
      <c r="D123" s="195" t="s">
        <v>63</v>
      </c>
      <c r="E123" s="195" t="s">
        <v>59</v>
      </c>
      <c r="F123" s="195" t="s">
        <v>60</v>
      </c>
      <c r="G123" s="195" t="s">
        <v>124</v>
      </c>
      <c r="H123" s="195" t="s">
        <v>125</v>
      </c>
      <c r="I123" s="195" t="s">
        <v>126</v>
      </c>
      <c r="J123" s="195" t="s">
        <v>106</v>
      </c>
      <c r="K123" s="196" t="s">
        <v>127</v>
      </c>
      <c r="L123" s="197"/>
      <c r="M123" s="101" t="s">
        <v>1</v>
      </c>
      <c r="N123" s="102" t="s">
        <v>42</v>
      </c>
      <c r="O123" s="102" t="s">
        <v>128</v>
      </c>
      <c r="P123" s="102" t="s">
        <v>129</v>
      </c>
      <c r="Q123" s="102" t="s">
        <v>130</v>
      </c>
      <c r="R123" s="102" t="s">
        <v>131</v>
      </c>
      <c r="S123" s="102" t="s">
        <v>132</v>
      </c>
      <c r="T123" s="103" t="s">
        <v>133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134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P125+P183+P358</f>
        <v>0</v>
      </c>
      <c r="Q124" s="105"/>
      <c r="R124" s="200">
        <f>R125+R183+R358</f>
        <v>107.12618158000001</v>
      </c>
      <c r="S124" s="105"/>
      <c r="T124" s="201">
        <f>T125+T183+T358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108</v>
      </c>
      <c r="BK124" s="202">
        <f>BK125+BK183+BK358</f>
        <v>0</v>
      </c>
    </row>
    <row r="125" s="12" customFormat="1" ht="25.92" customHeight="1">
      <c r="A125" s="12"/>
      <c r="B125" s="203"/>
      <c r="C125" s="204"/>
      <c r="D125" s="205" t="s">
        <v>77</v>
      </c>
      <c r="E125" s="206" t="s">
        <v>1026</v>
      </c>
      <c r="F125" s="206" t="s">
        <v>1027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0.57674000000000003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88</v>
      </c>
      <c r="AT125" s="215" t="s">
        <v>77</v>
      </c>
      <c r="AU125" s="215" t="s">
        <v>78</v>
      </c>
      <c r="AY125" s="214" t="s">
        <v>137</v>
      </c>
      <c r="BK125" s="216">
        <f>BK126</f>
        <v>0</v>
      </c>
    </row>
    <row r="126" s="12" customFormat="1" ht="22.8" customHeight="1">
      <c r="A126" s="12"/>
      <c r="B126" s="203"/>
      <c r="C126" s="204"/>
      <c r="D126" s="205" t="s">
        <v>77</v>
      </c>
      <c r="E126" s="217" t="s">
        <v>1075</v>
      </c>
      <c r="F126" s="217" t="s">
        <v>1076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SUM(P127:P182)</f>
        <v>0</v>
      </c>
      <c r="Q126" s="211"/>
      <c r="R126" s="212">
        <f>SUM(R127:R182)</f>
        <v>0.57674000000000003</v>
      </c>
      <c r="S126" s="211"/>
      <c r="T126" s="213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88</v>
      </c>
      <c r="AT126" s="215" t="s">
        <v>77</v>
      </c>
      <c r="AU126" s="215" t="s">
        <v>86</v>
      </c>
      <c r="AY126" s="214" t="s">
        <v>137</v>
      </c>
      <c r="BK126" s="216">
        <f>SUM(BK127:BK182)</f>
        <v>0</v>
      </c>
    </row>
    <row r="127" s="2" customFormat="1" ht="24.15" customHeight="1">
      <c r="A127" s="39"/>
      <c r="B127" s="40"/>
      <c r="C127" s="219" t="s">
        <v>157</v>
      </c>
      <c r="D127" s="219" t="s">
        <v>139</v>
      </c>
      <c r="E127" s="220" t="s">
        <v>1077</v>
      </c>
      <c r="F127" s="221" t="s">
        <v>1078</v>
      </c>
      <c r="G127" s="222" t="s">
        <v>312</v>
      </c>
      <c r="H127" s="223">
        <v>620</v>
      </c>
      <c r="I127" s="224"/>
      <c r="J127" s="225">
        <f>ROUND(I127*H127,2)</f>
        <v>0</v>
      </c>
      <c r="K127" s="221" t="s">
        <v>143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245</v>
      </c>
      <c r="AT127" s="230" t="s">
        <v>139</v>
      </c>
      <c r="AU127" s="230" t="s">
        <v>88</v>
      </c>
      <c r="AY127" s="18" t="s">
        <v>137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245</v>
      </c>
      <c r="BM127" s="230" t="s">
        <v>1079</v>
      </c>
    </row>
    <row r="128" s="2" customFormat="1">
      <c r="A128" s="39"/>
      <c r="B128" s="40"/>
      <c r="C128" s="41"/>
      <c r="D128" s="232" t="s">
        <v>146</v>
      </c>
      <c r="E128" s="41"/>
      <c r="F128" s="233" t="s">
        <v>1080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146</v>
      </c>
      <c r="AU128" s="18" t="s">
        <v>88</v>
      </c>
    </row>
    <row r="129" s="13" customFormat="1">
      <c r="A129" s="13"/>
      <c r="B129" s="237"/>
      <c r="C129" s="238"/>
      <c r="D129" s="232" t="s">
        <v>148</v>
      </c>
      <c r="E129" s="239" t="s">
        <v>1</v>
      </c>
      <c r="F129" s="240" t="s">
        <v>1081</v>
      </c>
      <c r="G129" s="238"/>
      <c r="H129" s="241">
        <v>620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148</v>
      </c>
      <c r="AU129" s="247" t="s">
        <v>88</v>
      </c>
      <c r="AV129" s="13" t="s">
        <v>88</v>
      </c>
      <c r="AW129" s="13" t="s">
        <v>34</v>
      </c>
      <c r="AX129" s="13" t="s">
        <v>86</v>
      </c>
      <c r="AY129" s="247" t="s">
        <v>137</v>
      </c>
    </row>
    <row r="130" s="2" customFormat="1" ht="24.15" customHeight="1">
      <c r="A130" s="39"/>
      <c r="B130" s="40"/>
      <c r="C130" s="281" t="s">
        <v>144</v>
      </c>
      <c r="D130" s="281" t="s">
        <v>221</v>
      </c>
      <c r="E130" s="282" t="s">
        <v>1082</v>
      </c>
      <c r="F130" s="283" t="s">
        <v>1083</v>
      </c>
      <c r="G130" s="284" t="s">
        <v>312</v>
      </c>
      <c r="H130" s="285">
        <v>651</v>
      </c>
      <c r="I130" s="286"/>
      <c r="J130" s="287">
        <f>ROUND(I130*H130,2)</f>
        <v>0</v>
      </c>
      <c r="K130" s="283" t="s">
        <v>143</v>
      </c>
      <c r="L130" s="288"/>
      <c r="M130" s="289" t="s">
        <v>1</v>
      </c>
      <c r="N130" s="290" t="s">
        <v>43</v>
      </c>
      <c r="O130" s="92"/>
      <c r="P130" s="228">
        <f>O130*H130</f>
        <v>0</v>
      </c>
      <c r="Q130" s="228">
        <v>0.00064000000000000005</v>
      </c>
      <c r="R130" s="228">
        <f>Q130*H130</f>
        <v>0.41664000000000001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351</v>
      </c>
      <c r="AT130" s="230" t="s">
        <v>221</v>
      </c>
      <c r="AU130" s="230" t="s">
        <v>88</v>
      </c>
      <c r="AY130" s="18" t="s">
        <v>137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245</v>
      </c>
      <c r="BM130" s="230" t="s">
        <v>1084</v>
      </c>
    </row>
    <row r="131" s="2" customFormat="1">
      <c r="A131" s="39"/>
      <c r="B131" s="40"/>
      <c r="C131" s="41"/>
      <c r="D131" s="232" t="s">
        <v>146</v>
      </c>
      <c r="E131" s="41"/>
      <c r="F131" s="233" t="s">
        <v>1083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146</v>
      </c>
      <c r="AU131" s="18" t="s">
        <v>88</v>
      </c>
    </row>
    <row r="132" s="13" customFormat="1">
      <c r="A132" s="13"/>
      <c r="B132" s="237"/>
      <c r="C132" s="238"/>
      <c r="D132" s="232" t="s">
        <v>148</v>
      </c>
      <c r="E132" s="239" t="s">
        <v>1</v>
      </c>
      <c r="F132" s="240" t="s">
        <v>1081</v>
      </c>
      <c r="G132" s="238"/>
      <c r="H132" s="241">
        <v>620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148</v>
      </c>
      <c r="AU132" s="247" t="s">
        <v>88</v>
      </c>
      <c r="AV132" s="13" t="s">
        <v>88</v>
      </c>
      <c r="AW132" s="13" t="s">
        <v>34</v>
      </c>
      <c r="AX132" s="13" t="s">
        <v>86</v>
      </c>
      <c r="AY132" s="247" t="s">
        <v>137</v>
      </c>
    </row>
    <row r="133" s="13" customFormat="1">
      <c r="A133" s="13"/>
      <c r="B133" s="237"/>
      <c r="C133" s="238"/>
      <c r="D133" s="232" t="s">
        <v>148</v>
      </c>
      <c r="E133" s="238"/>
      <c r="F133" s="240" t="s">
        <v>1085</v>
      </c>
      <c r="G133" s="238"/>
      <c r="H133" s="241">
        <v>651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148</v>
      </c>
      <c r="AU133" s="247" t="s">
        <v>88</v>
      </c>
      <c r="AV133" s="13" t="s">
        <v>88</v>
      </c>
      <c r="AW133" s="13" t="s">
        <v>4</v>
      </c>
      <c r="AX133" s="13" t="s">
        <v>86</v>
      </c>
      <c r="AY133" s="247" t="s">
        <v>137</v>
      </c>
    </row>
    <row r="134" s="2" customFormat="1" ht="24.15" customHeight="1">
      <c r="A134" s="39"/>
      <c r="B134" s="40"/>
      <c r="C134" s="219" t="s">
        <v>169</v>
      </c>
      <c r="D134" s="219" t="s">
        <v>139</v>
      </c>
      <c r="E134" s="220" t="s">
        <v>1086</v>
      </c>
      <c r="F134" s="221" t="s">
        <v>1087</v>
      </c>
      <c r="G134" s="222" t="s">
        <v>312</v>
      </c>
      <c r="H134" s="223">
        <v>190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144</v>
      </c>
      <c r="AT134" s="230" t="s">
        <v>139</v>
      </c>
      <c r="AU134" s="230" t="s">
        <v>88</v>
      </c>
      <c r="AY134" s="18" t="s">
        <v>137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144</v>
      </c>
      <c r="BM134" s="230" t="s">
        <v>1088</v>
      </c>
    </row>
    <row r="135" s="2" customFormat="1">
      <c r="A135" s="39"/>
      <c r="B135" s="40"/>
      <c r="C135" s="41"/>
      <c r="D135" s="232" t="s">
        <v>146</v>
      </c>
      <c r="E135" s="41"/>
      <c r="F135" s="233" t="s">
        <v>1089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88</v>
      </c>
    </row>
    <row r="136" s="13" customFormat="1">
      <c r="A136" s="13"/>
      <c r="B136" s="237"/>
      <c r="C136" s="238"/>
      <c r="D136" s="232" t="s">
        <v>148</v>
      </c>
      <c r="E136" s="239" t="s">
        <v>1</v>
      </c>
      <c r="F136" s="240" t="s">
        <v>1090</v>
      </c>
      <c r="G136" s="238"/>
      <c r="H136" s="241">
        <v>190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148</v>
      </c>
      <c r="AU136" s="247" t="s">
        <v>88</v>
      </c>
      <c r="AV136" s="13" t="s">
        <v>88</v>
      </c>
      <c r="AW136" s="13" t="s">
        <v>34</v>
      </c>
      <c r="AX136" s="13" t="s">
        <v>86</v>
      </c>
      <c r="AY136" s="247" t="s">
        <v>137</v>
      </c>
    </row>
    <row r="137" s="2" customFormat="1" ht="24.15" customHeight="1">
      <c r="A137" s="39"/>
      <c r="B137" s="40"/>
      <c r="C137" s="281" t="s">
        <v>175</v>
      </c>
      <c r="D137" s="281" t="s">
        <v>221</v>
      </c>
      <c r="E137" s="282" t="s">
        <v>1091</v>
      </c>
      <c r="F137" s="283" t="s">
        <v>1092</v>
      </c>
      <c r="G137" s="284" t="s">
        <v>312</v>
      </c>
      <c r="H137" s="285">
        <v>199.5</v>
      </c>
      <c r="I137" s="286"/>
      <c r="J137" s="287">
        <f>ROUND(I137*H137,2)</f>
        <v>0</v>
      </c>
      <c r="K137" s="283" t="s">
        <v>1</v>
      </c>
      <c r="L137" s="288"/>
      <c r="M137" s="289" t="s">
        <v>1</v>
      </c>
      <c r="N137" s="290" t="s">
        <v>43</v>
      </c>
      <c r="O137" s="92"/>
      <c r="P137" s="228">
        <f>O137*H137</f>
        <v>0</v>
      </c>
      <c r="Q137" s="228">
        <v>0.00016000000000000001</v>
      </c>
      <c r="R137" s="228">
        <f>Q137*H137</f>
        <v>0.031920000000000004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189</v>
      </c>
      <c r="AT137" s="230" t="s">
        <v>221</v>
      </c>
      <c r="AU137" s="230" t="s">
        <v>88</v>
      </c>
      <c r="AY137" s="18" t="s">
        <v>137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144</v>
      </c>
      <c r="BM137" s="230" t="s">
        <v>1093</v>
      </c>
    </row>
    <row r="138" s="2" customFormat="1">
      <c r="A138" s="39"/>
      <c r="B138" s="40"/>
      <c r="C138" s="41"/>
      <c r="D138" s="232" t="s">
        <v>146</v>
      </c>
      <c r="E138" s="41"/>
      <c r="F138" s="233" t="s">
        <v>1092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146</v>
      </c>
      <c r="AU138" s="18" t="s">
        <v>88</v>
      </c>
    </row>
    <row r="139" s="13" customFormat="1">
      <c r="A139" s="13"/>
      <c r="B139" s="237"/>
      <c r="C139" s="238"/>
      <c r="D139" s="232" t="s">
        <v>148</v>
      </c>
      <c r="E139" s="239" t="s">
        <v>1</v>
      </c>
      <c r="F139" s="240" t="s">
        <v>1090</v>
      </c>
      <c r="G139" s="238"/>
      <c r="H139" s="241">
        <v>190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148</v>
      </c>
      <c r="AU139" s="247" t="s">
        <v>88</v>
      </c>
      <c r="AV139" s="13" t="s">
        <v>88</v>
      </c>
      <c r="AW139" s="13" t="s">
        <v>34</v>
      </c>
      <c r="AX139" s="13" t="s">
        <v>86</v>
      </c>
      <c r="AY139" s="247" t="s">
        <v>137</v>
      </c>
    </row>
    <row r="140" s="13" customFormat="1">
      <c r="A140" s="13"/>
      <c r="B140" s="237"/>
      <c r="C140" s="238"/>
      <c r="D140" s="232" t="s">
        <v>148</v>
      </c>
      <c r="E140" s="238"/>
      <c r="F140" s="240" t="s">
        <v>1094</v>
      </c>
      <c r="G140" s="238"/>
      <c r="H140" s="241">
        <v>199.5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148</v>
      </c>
      <c r="AU140" s="247" t="s">
        <v>88</v>
      </c>
      <c r="AV140" s="13" t="s">
        <v>88</v>
      </c>
      <c r="AW140" s="13" t="s">
        <v>4</v>
      </c>
      <c r="AX140" s="13" t="s">
        <v>86</v>
      </c>
      <c r="AY140" s="247" t="s">
        <v>137</v>
      </c>
    </row>
    <row r="141" s="2" customFormat="1" ht="24.15" customHeight="1">
      <c r="A141" s="39"/>
      <c r="B141" s="40"/>
      <c r="C141" s="219" t="s">
        <v>189</v>
      </c>
      <c r="D141" s="219" t="s">
        <v>139</v>
      </c>
      <c r="E141" s="220" t="s">
        <v>1095</v>
      </c>
      <c r="F141" s="221" t="s">
        <v>1096</v>
      </c>
      <c r="G141" s="222" t="s">
        <v>538</v>
      </c>
      <c r="H141" s="223">
        <v>78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144</v>
      </c>
      <c r="AT141" s="230" t="s">
        <v>139</v>
      </c>
      <c r="AU141" s="230" t="s">
        <v>88</v>
      </c>
      <c r="AY141" s="18" t="s">
        <v>137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86</v>
      </c>
      <c r="BK141" s="231">
        <f>ROUND(I141*H141,2)</f>
        <v>0</v>
      </c>
      <c r="BL141" s="18" t="s">
        <v>144</v>
      </c>
      <c r="BM141" s="230" t="s">
        <v>1097</v>
      </c>
    </row>
    <row r="142" s="2" customFormat="1">
      <c r="A142" s="39"/>
      <c r="B142" s="40"/>
      <c r="C142" s="41"/>
      <c r="D142" s="232" t="s">
        <v>146</v>
      </c>
      <c r="E142" s="41"/>
      <c r="F142" s="233" t="s">
        <v>1098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146</v>
      </c>
      <c r="AU142" s="18" t="s">
        <v>88</v>
      </c>
    </row>
    <row r="143" s="13" customFormat="1">
      <c r="A143" s="13"/>
      <c r="B143" s="237"/>
      <c r="C143" s="238"/>
      <c r="D143" s="232" t="s">
        <v>148</v>
      </c>
      <c r="E143" s="239" t="s">
        <v>1</v>
      </c>
      <c r="F143" s="240" t="s">
        <v>644</v>
      </c>
      <c r="G143" s="238"/>
      <c r="H143" s="241">
        <v>78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148</v>
      </c>
      <c r="AU143" s="247" t="s">
        <v>88</v>
      </c>
      <c r="AV143" s="13" t="s">
        <v>88</v>
      </c>
      <c r="AW143" s="13" t="s">
        <v>34</v>
      </c>
      <c r="AX143" s="13" t="s">
        <v>86</v>
      </c>
      <c r="AY143" s="247" t="s">
        <v>137</v>
      </c>
    </row>
    <row r="144" s="2" customFormat="1" ht="16.5" customHeight="1">
      <c r="A144" s="39"/>
      <c r="B144" s="40"/>
      <c r="C144" s="281" t="s">
        <v>199</v>
      </c>
      <c r="D144" s="281" t="s">
        <v>221</v>
      </c>
      <c r="E144" s="282" t="s">
        <v>1099</v>
      </c>
      <c r="F144" s="283" t="s">
        <v>1100</v>
      </c>
      <c r="G144" s="284" t="s">
        <v>538</v>
      </c>
      <c r="H144" s="285">
        <v>78</v>
      </c>
      <c r="I144" s="286"/>
      <c r="J144" s="287">
        <f>ROUND(I144*H144,2)</f>
        <v>0</v>
      </c>
      <c r="K144" s="283" t="s">
        <v>1</v>
      </c>
      <c r="L144" s="288"/>
      <c r="M144" s="289" t="s">
        <v>1</v>
      </c>
      <c r="N144" s="290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189</v>
      </c>
      <c r="AT144" s="230" t="s">
        <v>221</v>
      </c>
      <c r="AU144" s="230" t="s">
        <v>88</v>
      </c>
      <c r="AY144" s="18" t="s">
        <v>137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144</v>
      </c>
      <c r="BM144" s="230" t="s">
        <v>1101</v>
      </c>
    </row>
    <row r="145" s="2" customFormat="1">
      <c r="A145" s="39"/>
      <c r="B145" s="40"/>
      <c r="C145" s="41"/>
      <c r="D145" s="232" t="s">
        <v>146</v>
      </c>
      <c r="E145" s="41"/>
      <c r="F145" s="233" t="s">
        <v>1100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146</v>
      </c>
      <c r="AU145" s="18" t="s">
        <v>88</v>
      </c>
    </row>
    <row r="146" s="13" customFormat="1">
      <c r="A146" s="13"/>
      <c r="B146" s="237"/>
      <c r="C146" s="238"/>
      <c r="D146" s="232" t="s">
        <v>148</v>
      </c>
      <c r="E146" s="239" t="s">
        <v>1</v>
      </c>
      <c r="F146" s="240" t="s">
        <v>644</v>
      </c>
      <c r="G146" s="238"/>
      <c r="H146" s="241">
        <v>78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148</v>
      </c>
      <c r="AU146" s="247" t="s">
        <v>88</v>
      </c>
      <c r="AV146" s="13" t="s">
        <v>88</v>
      </c>
      <c r="AW146" s="13" t="s">
        <v>34</v>
      </c>
      <c r="AX146" s="13" t="s">
        <v>86</v>
      </c>
      <c r="AY146" s="247" t="s">
        <v>137</v>
      </c>
    </row>
    <row r="147" s="2" customFormat="1" ht="24.15" customHeight="1">
      <c r="A147" s="39"/>
      <c r="B147" s="40"/>
      <c r="C147" s="219" t="s">
        <v>206</v>
      </c>
      <c r="D147" s="219" t="s">
        <v>139</v>
      </c>
      <c r="E147" s="220" t="s">
        <v>1102</v>
      </c>
      <c r="F147" s="221" t="s">
        <v>1103</v>
      </c>
      <c r="G147" s="222" t="s">
        <v>538</v>
      </c>
      <c r="H147" s="223">
        <v>17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144</v>
      </c>
      <c r="AT147" s="230" t="s">
        <v>139</v>
      </c>
      <c r="AU147" s="230" t="s">
        <v>88</v>
      </c>
      <c r="AY147" s="18" t="s">
        <v>137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144</v>
      </c>
      <c r="BM147" s="230" t="s">
        <v>1104</v>
      </c>
    </row>
    <row r="148" s="2" customFormat="1">
      <c r="A148" s="39"/>
      <c r="B148" s="40"/>
      <c r="C148" s="41"/>
      <c r="D148" s="232" t="s">
        <v>146</v>
      </c>
      <c r="E148" s="41"/>
      <c r="F148" s="233" t="s">
        <v>1103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88</v>
      </c>
    </row>
    <row r="149" s="13" customFormat="1">
      <c r="A149" s="13"/>
      <c r="B149" s="237"/>
      <c r="C149" s="238"/>
      <c r="D149" s="232" t="s">
        <v>148</v>
      </c>
      <c r="E149" s="239" t="s">
        <v>1</v>
      </c>
      <c r="F149" s="240" t="s">
        <v>257</v>
      </c>
      <c r="G149" s="238"/>
      <c r="H149" s="241">
        <v>17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148</v>
      </c>
      <c r="AU149" s="247" t="s">
        <v>88</v>
      </c>
      <c r="AV149" s="13" t="s">
        <v>88</v>
      </c>
      <c r="AW149" s="13" t="s">
        <v>34</v>
      </c>
      <c r="AX149" s="13" t="s">
        <v>86</v>
      </c>
      <c r="AY149" s="247" t="s">
        <v>137</v>
      </c>
    </row>
    <row r="150" s="2" customFormat="1" ht="16.5" customHeight="1">
      <c r="A150" s="39"/>
      <c r="B150" s="40"/>
      <c r="C150" s="281" t="s">
        <v>212</v>
      </c>
      <c r="D150" s="281" t="s">
        <v>221</v>
      </c>
      <c r="E150" s="282" t="s">
        <v>1105</v>
      </c>
      <c r="F150" s="283" t="s">
        <v>1106</v>
      </c>
      <c r="G150" s="284" t="s">
        <v>538</v>
      </c>
      <c r="H150" s="285">
        <v>17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189</v>
      </c>
      <c r="AT150" s="230" t="s">
        <v>221</v>
      </c>
      <c r="AU150" s="230" t="s">
        <v>88</v>
      </c>
      <c r="AY150" s="18" t="s">
        <v>137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144</v>
      </c>
      <c r="BM150" s="230" t="s">
        <v>1107</v>
      </c>
    </row>
    <row r="151" s="2" customFormat="1">
      <c r="A151" s="39"/>
      <c r="B151" s="40"/>
      <c r="C151" s="41"/>
      <c r="D151" s="232" t="s">
        <v>146</v>
      </c>
      <c r="E151" s="41"/>
      <c r="F151" s="233" t="s">
        <v>1106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146</v>
      </c>
      <c r="AU151" s="18" t="s">
        <v>88</v>
      </c>
    </row>
    <row r="152" s="13" customFormat="1">
      <c r="A152" s="13"/>
      <c r="B152" s="237"/>
      <c r="C152" s="238"/>
      <c r="D152" s="232" t="s">
        <v>148</v>
      </c>
      <c r="E152" s="239" t="s">
        <v>1</v>
      </c>
      <c r="F152" s="240" t="s">
        <v>257</v>
      </c>
      <c r="G152" s="238"/>
      <c r="H152" s="241">
        <v>17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148</v>
      </c>
      <c r="AU152" s="247" t="s">
        <v>88</v>
      </c>
      <c r="AV152" s="13" t="s">
        <v>88</v>
      </c>
      <c r="AW152" s="13" t="s">
        <v>34</v>
      </c>
      <c r="AX152" s="13" t="s">
        <v>86</v>
      </c>
      <c r="AY152" s="247" t="s">
        <v>137</v>
      </c>
    </row>
    <row r="153" s="2" customFormat="1" ht="24.15" customHeight="1">
      <c r="A153" s="39"/>
      <c r="B153" s="40"/>
      <c r="C153" s="219" t="s">
        <v>220</v>
      </c>
      <c r="D153" s="219" t="s">
        <v>139</v>
      </c>
      <c r="E153" s="220" t="s">
        <v>1108</v>
      </c>
      <c r="F153" s="221" t="s">
        <v>1109</v>
      </c>
      <c r="G153" s="222" t="s">
        <v>312</v>
      </c>
      <c r="H153" s="223">
        <v>620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144</v>
      </c>
      <c r="AT153" s="230" t="s">
        <v>139</v>
      </c>
      <c r="AU153" s="230" t="s">
        <v>88</v>
      </c>
      <c r="AY153" s="18" t="s">
        <v>137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144</v>
      </c>
      <c r="BM153" s="230" t="s">
        <v>1110</v>
      </c>
    </row>
    <row r="154" s="2" customFormat="1">
      <c r="A154" s="39"/>
      <c r="B154" s="40"/>
      <c r="C154" s="41"/>
      <c r="D154" s="232" t="s">
        <v>146</v>
      </c>
      <c r="E154" s="41"/>
      <c r="F154" s="233" t="s">
        <v>1111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88</v>
      </c>
    </row>
    <row r="155" s="13" customFormat="1">
      <c r="A155" s="13"/>
      <c r="B155" s="237"/>
      <c r="C155" s="238"/>
      <c r="D155" s="232" t="s">
        <v>148</v>
      </c>
      <c r="E155" s="239" t="s">
        <v>1</v>
      </c>
      <c r="F155" s="240" t="s">
        <v>1081</v>
      </c>
      <c r="G155" s="238"/>
      <c r="H155" s="241">
        <v>620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148</v>
      </c>
      <c r="AU155" s="247" t="s">
        <v>88</v>
      </c>
      <c r="AV155" s="13" t="s">
        <v>88</v>
      </c>
      <c r="AW155" s="13" t="s">
        <v>34</v>
      </c>
      <c r="AX155" s="13" t="s">
        <v>86</v>
      </c>
      <c r="AY155" s="247" t="s">
        <v>137</v>
      </c>
    </row>
    <row r="156" s="2" customFormat="1" ht="24.15" customHeight="1">
      <c r="A156" s="39"/>
      <c r="B156" s="40"/>
      <c r="C156" s="219" t="s">
        <v>229</v>
      </c>
      <c r="D156" s="219" t="s">
        <v>139</v>
      </c>
      <c r="E156" s="220" t="s">
        <v>1112</v>
      </c>
      <c r="F156" s="221" t="s">
        <v>1113</v>
      </c>
      <c r="G156" s="222" t="s">
        <v>538</v>
      </c>
      <c r="H156" s="223">
        <v>38</v>
      </c>
      <c r="I156" s="224"/>
      <c r="J156" s="225">
        <f>ROUND(I156*H156,2)</f>
        <v>0</v>
      </c>
      <c r="K156" s="221" t="s">
        <v>143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245</v>
      </c>
      <c r="AT156" s="230" t="s">
        <v>139</v>
      </c>
      <c r="AU156" s="230" t="s">
        <v>88</v>
      </c>
      <c r="AY156" s="18" t="s">
        <v>137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245</v>
      </c>
      <c r="BM156" s="230" t="s">
        <v>1114</v>
      </c>
    </row>
    <row r="157" s="2" customFormat="1">
      <c r="A157" s="39"/>
      <c r="B157" s="40"/>
      <c r="C157" s="41"/>
      <c r="D157" s="232" t="s">
        <v>146</v>
      </c>
      <c r="E157" s="41"/>
      <c r="F157" s="233" t="s">
        <v>1115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146</v>
      </c>
      <c r="AU157" s="18" t="s">
        <v>88</v>
      </c>
    </row>
    <row r="158" s="13" customFormat="1">
      <c r="A158" s="13"/>
      <c r="B158" s="237"/>
      <c r="C158" s="238"/>
      <c r="D158" s="232" t="s">
        <v>148</v>
      </c>
      <c r="E158" s="239" t="s">
        <v>1</v>
      </c>
      <c r="F158" s="240" t="s">
        <v>390</v>
      </c>
      <c r="G158" s="238"/>
      <c r="H158" s="241">
        <v>38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148</v>
      </c>
      <c r="AU158" s="247" t="s">
        <v>88</v>
      </c>
      <c r="AV158" s="13" t="s">
        <v>88</v>
      </c>
      <c r="AW158" s="13" t="s">
        <v>34</v>
      </c>
      <c r="AX158" s="13" t="s">
        <v>86</v>
      </c>
      <c r="AY158" s="247" t="s">
        <v>137</v>
      </c>
    </row>
    <row r="159" s="2" customFormat="1" ht="24.15" customHeight="1">
      <c r="A159" s="39"/>
      <c r="B159" s="40"/>
      <c r="C159" s="219" t="s">
        <v>235</v>
      </c>
      <c r="D159" s="219" t="s">
        <v>139</v>
      </c>
      <c r="E159" s="220" t="s">
        <v>1116</v>
      </c>
      <c r="F159" s="221" t="s">
        <v>1117</v>
      </c>
      <c r="G159" s="222" t="s">
        <v>538</v>
      </c>
      <c r="H159" s="223">
        <v>34</v>
      </c>
      <c r="I159" s="224"/>
      <c r="J159" s="225">
        <f>ROUND(I159*H159,2)</f>
        <v>0</v>
      </c>
      <c r="K159" s="221" t="s">
        <v>143</v>
      </c>
      <c r="L159" s="45"/>
      <c r="M159" s="226" t="s">
        <v>1</v>
      </c>
      <c r="N159" s="227" t="s">
        <v>43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245</v>
      </c>
      <c r="AT159" s="230" t="s">
        <v>139</v>
      </c>
      <c r="AU159" s="230" t="s">
        <v>88</v>
      </c>
      <c r="AY159" s="18" t="s">
        <v>137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86</v>
      </c>
      <c r="BK159" s="231">
        <f>ROUND(I159*H159,2)</f>
        <v>0</v>
      </c>
      <c r="BL159" s="18" t="s">
        <v>245</v>
      </c>
      <c r="BM159" s="230" t="s">
        <v>1118</v>
      </c>
    </row>
    <row r="160" s="2" customFormat="1">
      <c r="A160" s="39"/>
      <c r="B160" s="40"/>
      <c r="C160" s="41"/>
      <c r="D160" s="232" t="s">
        <v>146</v>
      </c>
      <c r="E160" s="41"/>
      <c r="F160" s="233" t="s">
        <v>1119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146</v>
      </c>
      <c r="AU160" s="18" t="s">
        <v>88</v>
      </c>
    </row>
    <row r="161" s="13" customFormat="1">
      <c r="A161" s="13"/>
      <c r="B161" s="237"/>
      <c r="C161" s="238"/>
      <c r="D161" s="232" t="s">
        <v>148</v>
      </c>
      <c r="E161" s="239" t="s">
        <v>1</v>
      </c>
      <c r="F161" s="240" t="s">
        <v>366</v>
      </c>
      <c r="G161" s="238"/>
      <c r="H161" s="241">
        <v>34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148</v>
      </c>
      <c r="AU161" s="247" t="s">
        <v>88</v>
      </c>
      <c r="AV161" s="13" t="s">
        <v>88</v>
      </c>
      <c r="AW161" s="13" t="s">
        <v>34</v>
      </c>
      <c r="AX161" s="13" t="s">
        <v>86</v>
      </c>
      <c r="AY161" s="247" t="s">
        <v>137</v>
      </c>
    </row>
    <row r="162" s="2" customFormat="1" ht="24.15" customHeight="1">
      <c r="A162" s="39"/>
      <c r="B162" s="40"/>
      <c r="C162" s="281" t="s">
        <v>8</v>
      </c>
      <c r="D162" s="281" t="s">
        <v>221</v>
      </c>
      <c r="E162" s="282" t="s">
        <v>1120</v>
      </c>
      <c r="F162" s="283" t="s">
        <v>1121</v>
      </c>
      <c r="G162" s="284" t="s">
        <v>312</v>
      </c>
      <c r="H162" s="285">
        <v>17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2"/>
      <c r="P162" s="228">
        <f>O162*H162</f>
        <v>0</v>
      </c>
      <c r="Q162" s="228">
        <v>0.00013999999999999999</v>
      </c>
      <c r="R162" s="228">
        <f>Q162*H162</f>
        <v>0.0023799999999999997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189</v>
      </c>
      <c r="AT162" s="230" t="s">
        <v>221</v>
      </c>
      <c r="AU162" s="230" t="s">
        <v>88</v>
      </c>
      <c r="AY162" s="18" t="s">
        <v>137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144</v>
      </c>
      <c r="BM162" s="230" t="s">
        <v>1122</v>
      </c>
    </row>
    <row r="163" s="2" customFormat="1">
      <c r="A163" s="39"/>
      <c r="B163" s="40"/>
      <c r="C163" s="41"/>
      <c r="D163" s="232" t="s">
        <v>146</v>
      </c>
      <c r="E163" s="41"/>
      <c r="F163" s="233" t="s">
        <v>1121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146</v>
      </c>
      <c r="AU163" s="18" t="s">
        <v>88</v>
      </c>
    </row>
    <row r="164" s="13" customFormat="1">
      <c r="A164" s="13"/>
      <c r="B164" s="237"/>
      <c r="C164" s="238"/>
      <c r="D164" s="232" t="s">
        <v>148</v>
      </c>
      <c r="E164" s="239" t="s">
        <v>1</v>
      </c>
      <c r="F164" s="240" t="s">
        <v>257</v>
      </c>
      <c r="G164" s="238"/>
      <c r="H164" s="241">
        <v>17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148</v>
      </c>
      <c r="AU164" s="247" t="s">
        <v>88</v>
      </c>
      <c r="AV164" s="13" t="s">
        <v>88</v>
      </c>
      <c r="AW164" s="13" t="s">
        <v>34</v>
      </c>
      <c r="AX164" s="13" t="s">
        <v>86</v>
      </c>
      <c r="AY164" s="247" t="s">
        <v>137</v>
      </c>
    </row>
    <row r="165" s="2" customFormat="1" ht="24.15" customHeight="1">
      <c r="A165" s="39"/>
      <c r="B165" s="40"/>
      <c r="C165" s="281" t="s">
        <v>245</v>
      </c>
      <c r="D165" s="281" t="s">
        <v>221</v>
      </c>
      <c r="E165" s="282" t="s">
        <v>1123</v>
      </c>
      <c r="F165" s="283" t="s">
        <v>1124</v>
      </c>
      <c r="G165" s="284" t="s">
        <v>538</v>
      </c>
      <c r="H165" s="285">
        <v>34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43</v>
      </c>
      <c r="O165" s="92"/>
      <c r="P165" s="228">
        <f>O165*H165</f>
        <v>0</v>
      </c>
      <c r="Q165" s="228">
        <v>0.0037000000000000002</v>
      </c>
      <c r="R165" s="228">
        <f>Q165*H165</f>
        <v>0.1258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189</v>
      </c>
      <c r="AT165" s="230" t="s">
        <v>221</v>
      </c>
      <c r="AU165" s="230" t="s">
        <v>88</v>
      </c>
      <c r="AY165" s="18" t="s">
        <v>137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86</v>
      </c>
      <c r="BK165" s="231">
        <f>ROUND(I165*H165,2)</f>
        <v>0</v>
      </c>
      <c r="BL165" s="18" t="s">
        <v>144</v>
      </c>
      <c r="BM165" s="230" t="s">
        <v>1125</v>
      </c>
    </row>
    <row r="166" s="2" customFormat="1">
      <c r="A166" s="39"/>
      <c r="B166" s="40"/>
      <c r="C166" s="41"/>
      <c r="D166" s="232" t="s">
        <v>146</v>
      </c>
      <c r="E166" s="41"/>
      <c r="F166" s="233" t="s">
        <v>1124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146</v>
      </c>
      <c r="AU166" s="18" t="s">
        <v>88</v>
      </c>
    </row>
    <row r="167" s="13" customFormat="1">
      <c r="A167" s="13"/>
      <c r="B167" s="237"/>
      <c r="C167" s="238"/>
      <c r="D167" s="232" t="s">
        <v>148</v>
      </c>
      <c r="E167" s="239" t="s">
        <v>1</v>
      </c>
      <c r="F167" s="240" t="s">
        <v>366</v>
      </c>
      <c r="G167" s="238"/>
      <c r="H167" s="241">
        <v>34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148</v>
      </c>
      <c r="AU167" s="247" t="s">
        <v>88</v>
      </c>
      <c r="AV167" s="13" t="s">
        <v>88</v>
      </c>
      <c r="AW167" s="13" t="s">
        <v>34</v>
      </c>
      <c r="AX167" s="13" t="s">
        <v>86</v>
      </c>
      <c r="AY167" s="247" t="s">
        <v>137</v>
      </c>
    </row>
    <row r="168" s="2" customFormat="1" ht="24.15" customHeight="1">
      <c r="A168" s="39"/>
      <c r="B168" s="40"/>
      <c r="C168" s="219" t="s">
        <v>257</v>
      </c>
      <c r="D168" s="219" t="s">
        <v>139</v>
      </c>
      <c r="E168" s="220" t="s">
        <v>1126</v>
      </c>
      <c r="F168" s="221" t="s">
        <v>1127</v>
      </c>
      <c r="G168" s="222" t="s">
        <v>538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144</v>
      </c>
      <c r="AT168" s="230" t="s">
        <v>139</v>
      </c>
      <c r="AU168" s="230" t="s">
        <v>88</v>
      </c>
      <c r="AY168" s="18" t="s">
        <v>137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144</v>
      </c>
      <c r="BM168" s="230" t="s">
        <v>1128</v>
      </c>
    </row>
    <row r="169" s="2" customFormat="1">
      <c r="A169" s="39"/>
      <c r="B169" s="40"/>
      <c r="C169" s="41"/>
      <c r="D169" s="232" t="s">
        <v>146</v>
      </c>
      <c r="E169" s="41"/>
      <c r="F169" s="233" t="s">
        <v>1127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146</v>
      </c>
      <c r="AU169" s="18" t="s">
        <v>88</v>
      </c>
    </row>
    <row r="170" s="13" customFormat="1">
      <c r="A170" s="13"/>
      <c r="B170" s="237"/>
      <c r="C170" s="238"/>
      <c r="D170" s="232" t="s">
        <v>148</v>
      </c>
      <c r="E170" s="239" t="s">
        <v>1</v>
      </c>
      <c r="F170" s="240" t="s">
        <v>86</v>
      </c>
      <c r="G170" s="238"/>
      <c r="H170" s="241">
        <v>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148</v>
      </c>
      <c r="AU170" s="247" t="s">
        <v>88</v>
      </c>
      <c r="AV170" s="13" t="s">
        <v>88</v>
      </c>
      <c r="AW170" s="13" t="s">
        <v>34</v>
      </c>
      <c r="AX170" s="13" t="s">
        <v>86</v>
      </c>
      <c r="AY170" s="247" t="s">
        <v>137</v>
      </c>
    </row>
    <row r="171" s="2" customFormat="1" ht="24.15" customHeight="1">
      <c r="A171" s="39"/>
      <c r="B171" s="40"/>
      <c r="C171" s="219" t="s">
        <v>262</v>
      </c>
      <c r="D171" s="219" t="s">
        <v>139</v>
      </c>
      <c r="E171" s="220" t="s">
        <v>1129</v>
      </c>
      <c r="F171" s="221" t="s">
        <v>1130</v>
      </c>
      <c r="G171" s="222" t="s">
        <v>538</v>
      </c>
      <c r="H171" s="223">
        <v>3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144</v>
      </c>
      <c r="AT171" s="230" t="s">
        <v>139</v>
      </c>
      <c r="AU171" s="230" t="s">
        <v>88</v>
      </c>
      <c r="AY171" s="18" t="s">
        <v>137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86</v>
      </c>
      <c r="BK171" s="231">
        <f>ROUND(I171*H171,2)</f>
        <v>0</v>
      </c>
      <c r="BL171" s="18" t="s">
        <v>144</v>
      </c>
      <c r="BM171" s="230" t="s">
        <v>1131</v>
      </c>
    </row>
    <row r="172" s="2" customFormat="1">
      <c r="A172" s="39"/>
      <c r="B172" s="40"/>
      <c r="C172" s="41"/>
      <c r="D172" s="232" t="s">
        <v>146</v>
      </c>
      <c r="E172" s="41"/>
      <c r="F172" s="233" t="s">
        <v>1130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146</v>
      </c>
      <c r="AU172" s="18" t="s">
        <v>88</v>
      </c>
    </row>
    <row r="173" s="13" customFormat="1">
      <c r="A173" s="13"/>
      <c r="B173" s="237"/>
      <c r="C173" s="238"/>
      <c r="D173" s="232" t="s">
        <v>148</v>
      </c>
      <c r="E173" s="239" t="s">
        <v>1</v>
      </c>
      <c r="F173" s="240" t="s">
        <v>157</v>
      </c>
      <c r="G173" s="238"/>
      <c r="H173" s="241">
        <v>3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148</v>
      </c>
      <c r="AU173" s="247" t="s">
        <v>88</v>
      </c>
      <c r="AV173" s="13" t="s">
        <v>88</v>
      </c>
      <c r="AW173" s="13" t="s">
        <v>34</v>
      </c>
      <c r="AX173" s="13" t="s">
        <v>86</v>
      </c>
      <c r="AY173" s="247" t="s">
        <v>137</v>
      </c>
    </row>
    <row r="174" s="2" customFormat="1" ht="16.5" customHeight="1">
      <c r="A174" s="39"/>
      <c r="B174" s="40"/>
      <c r="C174" s="281" t="s">
        <v>269</v>
      </c>
      <c r="D174" s="281" t="s">
        <v>221</v>
      </c>
      <c r="E174" s="282" t="s">
        <v>1132</v>
      </c>
      <c r="F174" s="283" t="s">
        <v>1133</v>
      </c>
      <c r="G174" s="284" t="s">
        <v>538</v>
      </c>
      <c r="H174" s="285">
        <v>3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189</v>
      </c>
      <c r="AT174" s="230" t="s">
        <v>221</v>
      </c>
      <c r="AU174" s="230" t="s">
        <v>88</v>
      </c>
      <c r="AY174" s="18" t="s">
        <v>137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86</v>
      </c>
      <c r="BK174" s="231">
        <f>ROUND(I174*H174,2)</f>
        <v>0</v>
      </c>
      <c r="BL174" s="18" t="s">
        <v>144</v>
      </c>
      <c r="BM174" s="230" t="s">
        <v>1134</v>
      </c>
    </row>
    <row r="175" s="2" customFormat="1">
      <c r="A175" s="39"/>
      <c r="B175" s="40"/>
      <c r="C175" s="41"/>
      <c r="D175" s="232" t="s">
        <v>146</v>
      </c>
      <c r="E175" s="41"/>
      <c r="F175" s="233" t="s">
        <v>1135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146</v>
      </c>
      <c r="AU175" s="18" t="s">
        <v>88</v>
      </c>
    </row>
    <row r="176" s="13" customFormat="1">
      <c r="A176" s="13"/>
      <c r="B176" s="237"/>
      <c r="C176" s="238"/>
      <c r="D176" s="232" t="s">
        <v>148</v>
      </c>
      <c r="E176" s="239" t="s">
        <v>1</v>
      </c>
      <c r="F176" s="240" t="s">
        <v>157</v>
      </c>
      <c r="G176" s="238"/>
      <c r="H176" s="241">
        <v>3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148</v>
      </c>
      <c r="AU176" s="247" t="s">
        <v>88</v>
      </c>
      <c r="AV176" s="13" t="s">
        <v>88</v>
      </c>
      <c r="AW176" s="13" t="s">
        <v>34</v>
      </c>
      <c r="AX176" s="13" t="s">
        <v>86</v>
      </c>
      <c r="AY176" s="247" t="s">
        <v>137</v>
      </c>
    </row>
    <row r="177" s="2" customFormat="1" ht="24.15" customHeight="1">
      <c r="A177" s="39"/>
      <c r="B177" s="40"/>
      <c r="C177" s="219" t="s">
        <v>274</v>
      </c>
      <c r="D177" s="219" t="s">
        <v>139</v>
      </c>
      <c r="E177" s="220" t="s">
        <v>1136</v>
      </c>
      <c r="F177" s="221" t="s">
        <v>1137</v>
      </c>
      <c r="G177" s="222" t="s">
        <v>1138</v>
      </c>
      <c r="H177" s="223">
        <v>3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43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144</v>
      </c>
      <c r="AT177" s="230" t="s">
        <v>139</v>
      </c>
      <c r="AU177" s="230" t="s">
        <v>88</v>
      </c>
      <c r="AY177" s="18" t="s">
        <v>137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86</v>
      </c>
      <c r="BK177" s="231">
        <f>ROUND(I177*H177,2)</f>
        <v>0</v>
      </c>
      <c r="BL177" s="18" t="s">
        <v>144</v>
      </c>
      <c r="BM177" s="230" t="s">
        <v>1139</v>
      </c>
    </row>
    <row r="178" s="2" customFormat="1">
      <c r="A178" s="39"/>
      <c r="B178" s="40"/>
      <c r="C178" s="41"/>
      <c r="D178" s="232" t="s">
        <v>146</v>
      </c>
      <c r="E178" s="41"/>
      <c r="F178" s="233" t="s">
        <v>1137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146</v>
      </c>
      <c r="AU178" s="18" t="s">
        <v>88</v>
      </c>
    </row>
    <row r="179" s="13" customFormat="1">
      <c r="A179" s="13"/>
      <c r="B179" s="237"/>
      <c r="C179" s="238"/>
      <c r="D179" s="232" t="s">
        <v>148</v>
      </c>
      <c r="E179" s="239" t="s">
        <v>1</v>
      </c>
      <c r="F179" s="240" t="s">
        <v>157</v>
      </c>
      <c r="G179" s="238"/>
      <c r="H179" s="241">
        <v>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148</v>
      </c>
      <c r="AU179" s="247" t="s">
        <v>88</v>
      </c>
      <c r="AV179" s="13" t="s">
        <v>88</v>
      </c>
      <c r="AW179" s="13" t="s">
        <v>34</v>
      </c>
      <c r="AX179" s="13" t="s">
        <v>86</v>
      </c>
      <c r="AY179" s="247" t="s">
        <v>137</v>
      </c>
    </row>
    <row r="180" s="2" customFormat="1" ht="21.75" customHeight="1">
      <c r="A180" s="39"/>
      <c r="B180" s="40"/>
      <c r="C180" s="281" t="s">
        <v>7</v>
      </c>
      <c r="D180" s="281" t="s">
        <v>221</v>
      </c>
      <c r="E180" s="282" t="s">
        <v>1140</v>
      </c>
      <c r="F180" s="283" t="s">
        <v>1141</v>
      </c>
      <c r="G180" s="284" t="s">
        <v>538</v>
      </c>
      <c r="H180" s="285">
        <v>3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189</v>
      </c>
      <c r="AT180" s="230" t="s">
        <v>221</v>
      </c>
      <c r="AU180" s="230" t="s">
        <v>88</v>
      </c>
      <c r="AY180" s="18" t="s">
        <v>137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86</v>
      </c>
      <c r="BK180" s="231">
        <f>ROUND(I180*H180,2)</f>
        <v>0</v>
      </c>
      <c r="BL180" s="18" t="s">
        <v>144</v>
      </c>
      <c r="BM180" s="230" t="s">
        <v>1142</v>
      </c>
    </row>
    <row r="181" s="2" customFormat="1">
      <c r="A181" s="39"/>
      <c r="B181" s="40"/>
      <c r="C181" s="41"/>
      <c r="D181" s="232" t="s">
        <v>146</v>
      </c>
      <c r="E181" s="41"/>
      <c r="F181" s="233" t="s">
        <v>1141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146</v>
      </c>
      <c r="AU181" s="18" t="s">
        <v>88</v>
      </c>
    </row>
    <row r="182" s="13" customFormat="1">
      <c r="A182" s="13"/>
      <c r="B182" s="237"/>
      <c r="C182" s="238"/>
      <c r="D182" s="232" t="s">
        <v>148</v>
      </c>
      <c r="E182" s="239" t="s">
        <v>1</v>
      </c>
      <c r="F182" s="240" t="s">
        <v>157</v>
      </c>
      <c r="G182" s="238"/>
      <c r="H182" s="241">
        <v>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148</v>
      </c>
      <c r="AU182" s="247" t="s">
        <v>88</v>
      </c>
      <c r="AV182" s="13" t="s">
        <v>88</v>
      </c>
      <c r="AW182" s="13" t="s">
        <v>34</v>
      </c>
      <c r="AX182" s="13" t="s">
        <v>86</v>
      </c>
      <c r="AY182" s="247" t="s">
        <v>137</v>
      </c>
    </row>
    <row r="183" s="12" customFormat="1" ht="25.92" customHeight="1">
      <c r="A183" s="12"/>
      <c r="B183" s="203"/>
      <c r="C183" s="204"/>
      <c r="D183" s="205" t="s">
        <v>77</v>
      </c>
      <c r="E183" s="206" t="s">
        <v>221</v>
      </c>
      <c r="F183" s="206" t="s">
        <v>1143</v>
      </c>
      <c r="G183" s="204"/>
      <c r="H183" s="204"/>
      <c r="I183" s="207"/>
      <c r="J183" s="208">
        <f>BK183</f>
        <v>0</v>
      </c>
      <c r="K183" s="204"/>
      <c r="L183" s="209"/>
      <c r="M183" s="210"/>
      <c r="N183" s="211"/>
      <c r="O183" s="211"/>
      <c r="P183" s="212">
        <f>P184+P271</f>
        <v>0</v>
      </c>
      <c r="Q183" s="211"/>
      <c r="R183" s="212">
        <f>R184+R271</f>
        <v>106.54944158000001</v>
      </c>
      <c r="S183" s="211"/>
      <c r="T183" s="213">
        <f>T184+T271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157</v>
      </c>
      <c r="AT183" s="215" t="s">
        <v>77</v>
      </c>
      <c r="AU183" s="215" t="s">
        <v>78</v>
      </c>
      <c r="AY183" s="214" t="s">
        <v>137</v>
      </c>
      <c r="BK183" s="216">
        <f>BK184+BK271</f>
        <v>0</v>
      </c>
    </row>
    <row r="184" s="12" customFormat="1" ht="22.8" customHeight="1">
      <c r="A184" s="12"/>
      <c r="B184" s="203"/>
      <c r="C184" s="204"/>
      <c r="D184" s="205" t="s">
        <v>77</v>
      </c>
      <c r="E184" s="217" t="s">
        <v>1144</v>
      </c>
      <c r="F184" s="217" t="s">
        <v>1145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SUM(P185:P270)</f>
        <v>0</v>
      </c>
      <c r="Q184" s="211"/>
      <c r="R184" s="212">
        <f>SUM(R185:R270)</f>
        <v>0.66535999999999995</v>
      </c>
      <c r="S184" s="211"/>
      <c r="T184" s="213">
        <f>SUM(T185:T270)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157</v>
      </c>
      <c r="AT184" s="215" t="s">
        <v>77</v>
      </c>
      <c r="AU184" s="215" t="s">
        <v>86</v>
      </c>
      <c r="AY184" s="214" t="s">
        <v>137</v>
      </c>
      <c r="BK184" s="216">
        <f>SUM(BK185:BK270)</f>
        <v>0</v>
      </c>
    </row>
    <row r="185" s="2" customFormat="1" ht="24.15" customHeight="1">
      <c r="A185" s="39"/>
      <c r="B185" s="40"/>
      <c r="C185" s="219" t="s">
        <v>292</v>
      </c>
      <c r="D185" s="219" t="s">
        <v>139</v>
      </c>
      <c r="E185" s="220" t="s">
        <v>1146</v>
      </c>
      <c r="F185" s="221" t="s">
        <v>1147</v>
      </c>
      <c r="G185" s="222" t="s">
        <v>538</v>
      </c>
      <c r="H185" s="223">
        <v>152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43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144</v>
      </c>
      <c r="AT185" s="230" t="s">
        <v>139</v>
      </c>
      <c r="AU185" s="230" t="s">
        <v>88</v>
      </c>
      <c r="AY185" s="18" t="s">
        <v>137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86</v>
      </c>
      <c r="BK185" s="231">
        <f>ROUND(I185*H185,2)</f>
        <v>0</v>
      </c>
      <c r="BL185" s="18" t="s">
        <v>144</v>
      </c>
      <c r="BM185" s="230" t="s">
        <v>1148</v>
      </c>
    </row>
    <row r="186" s="2" customFormat="1">
      <c r="A186" s="39"/>
      <c r="B186" s="40"/>
      <c r="C186" s="41"/>
      <c r="D186" s="232" t="s">
        <v>146</v>
      </c>
      <c r="E186" s="41"/>
      <c r="F186" s="233" t="s">
        <v>1149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146</v>
      </c>
      <c r="AU186" s="18" t="s">
        <v>88</v>
      </c>
    </row>
    <row r="187" s="13" customFormat="1">
      <c r="A187" s="13"/>
      <c r="B187" s="237"/>
      <c r="C187" s="238"/>
      <c r="D187" s="232" t="s">
        <v>148</v>
      </c>
      <c r="E187" s="239" t="s">
        <v>1</v>
      </c>
      <c r="F187" s="240" t="s">
        <v>1150</v>
      </c>
      <c r="G187" s="238"/>
      <c r="H187" s="241">
        <v>152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148</v>
      </c>
      <c r="AU187" s="247" t="s">
        <v>88</v>
      </c>
      <c r="AV187" s="13" t="s">
        <v>88</v>
      </c>
      <c r="AW187" s="13" t="s">
        <v>34</v>
      </c>
      <c r="AX187" s="13" t="s">
        <v>86</v>
      </c>
      <c r="AY187" s="247" t="s">
        <v>137</v>
      </c>
    </row>
    <row r="188" s="2" customFormat="1" ht="24.15" customHeight="1">
      <c r="A188" s="39"/>
      <c r="B188" s="40"/>
      <c r="C188" s="219" t="s">
        <v>298</v>
      </c>
      <c r="D188" s="219" t="s">
        <v>139</v>
      </c>
      <c r="E188" s="220" t="s">
        <v>1151</v>
      </c>
      <c r="F188" s="221" t="s">
        <v>1152</v>
      </c>
      <c r="G188" s="222" t="s">
        <v>538</v>
      </c>
      <c r="H188" s="223">
        <v>136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144</v>
      </c>
      <c r="AT188" s="230" t="s">
        <v>139</v>
      </c>
      <c r="AU188" s="230" t="s">
        <v>88</v>
      </c>
      <c r="AY188" s="18" t="s">
        <v>137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144</v>
      </c>
      <c r="BM188" s="230" t="s">
        <v>1153</v>
      </c>
    </row>
    <row r="189" s="2" customFormat="1">
      <c r="A189" s="39"/>
      <c r="B189" s="40"/>
      <c r="C189" s="41"/>
      <c r="D189" s="232" t="s">
        <v>146</v>
      </c>
      <c r="E189" s="41"/>
      <c r="F189" s="233" t="s">
        <v>1154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146</v>
      </c>
      <c r="AU189" s="18" t="s">
        <v>88</v>
      </c>
    </row>
    <row r="190" s="13" customFormat="1">
      <c r="A190" s="13"/>
      <c r="B190" s="237"/>
      <c r="C190" s="238"/>
      <c r="D190" s="232" t="s">
        <v>148</v>
      </c>
      <c r="E190" s="239" t="s">
        <v>1</v>
      </c>
      <c r="F190" s="240" t="s">
        <v>1021</v>
      </c>
      <c r="G190" s="238"/>
      <c r="H190" s="241">
        <v>136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148</v>
      </c>
      <c r="AU190" s="247" t="s">
        <v>88</v>
      </c>
      <c r="AV190" s="13" t="s">
        <v>88</v>
      </c>
      <c r="AW190" s="13" t="s">
        <v>34</v>
      </c>
      <c r="AX190" s="13" t="s">
        <v>86</v>
      </c>
      <c r="AY190" s="247" t="s">
        <v>137</v>
      </c>
    </row>
    <row r="191" s="2" customFormat="1" ht="24.15" customHeight="1">
      <c r="A191" s="39"/>
      <c r="B191" s="40"/>
      <c r="C191" s="219" t="s">
        <v>304</v>
      </c>
      <c r="D191" s="219" t="s">
        <v>139</v>
      </c>
      <c r="E191" s="220" t="s">
        <v>1155</v>
      </c>
      <c r="F191" s="221" t="s">
        <v>1156</v>
      </c>
      <c r="G191" s="222" t="s">
        <v>538</v>
      </c>
      <c r="H191" s="223">
        <v>17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144</v>
      </c>
      <c r="AT191" s="230" t="s">
        <v>139</v>
      </c>
      <c r="AU191" s="230" t="s">
        <v>88</v>
      </c>
      <c r="AY191" s="18" t="s">
        <v>137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86</v>
      </c>
      <c r="BK191" s="231">
        <f>ROUND(I191*H191,2)</f>
        <v>0</v>
      </c>
      <c r="BL191" s="18" t="s">
        <v>144</v>
      </c>
      <c r="BM191" s="230" t="s">
        <v>1157</v>
      </c>
    </row>
    <row r="192" s="2" customFormat="1">
      <c r="A192" s="39"/>
      <c r="B192" s="40"/>
      <c r="C192" s="41"/>
      <c r="D192" s="232" t="s">
        <v>146</v>
      </c>
      <c r="E192" s="41"/>
      <c r="F192" s="233" t="s">
        <v>1158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146</v>
      </c>
      <c r="AU192" s="18" t="s">
        <v>88</v>
      </c>
    </row>
    <row r="193" s="13" customFormat="1">
      <c r="A193" s="13"/>
      <c r="B193" s="237"/>
      <c r="C193" s="238"/>
      <c r="D193" s="232" t="s">
        <v>148</v>
      </c>
      <c r="E193" s="239" t="s">
        <v>1</v>
      </c>
      <c r="F193" s="240" t="s">
        <v>257</v>
      </c>
      <c r="G193" s="238"/>
      <c r="H193" s="241">
        <v>17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148</v>
      </c>
      <c r="AU193" s="247" t="s">
        <v>88</v>
      </c>
      <c r="AV193" s="13" t="s">
        <v>88</v>
      </c>
      <c r="AW193" s="13" t="s">
        <v>34</v>
      </c>
      <c r="AX193" s="13" t="s">
        <v>86</v>
      </c>
      <c r="AY193" s="247" t="s">
        <v>137</v>
      </c>
    </row>
    <row r="194" s="2" customFormat="1" ht="37.8" customHeight="1">
      <c r="A194" s="39"/>
      <c r="B194" s="40"/>
      <c r="C194" s="281" t="s">
        <v>316</v>
      </c>
      <c r="D194" s="281" t="s">
        <v>221</v>
      </c>
      <c r="E194" s="282" t="s">
        <v>1159</v>
      </c>
      <c r="F194" s="283" t="s">
        <v>1160</v>
      </c>
      <c r="G194" s="284" t="s">
        <v>538</v>
      </c>
      <c r="H194" s="285">
        <v>17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189</v>
      </c>
      <c r="AT194" s="230" t="s">
        <v>221</v>
      </c>
      <c r="AU194" s="230" t="s">
        <v>88</v>
      </c>
      <c r="AY194" s="18" t="s">
        <v>137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86</v>
      </c>
      <c r="BK194" s="231">
        <f>ROUND(I194*H194,2)</f>
        <v>0</v>
      </c>
      <c r="BL194" s="18" t="s">
        <v>144</v>
      </c>
      <c r="BM194" s="230" t="s">
        <v>1161</v>
      </c>
    </row>
    <row r="195" s="2" customFormat="1">
      <c r="A195" s="39"/>
      <c r="B195" s="40"/>
      <c r="C195" s="41"/>
      <c r="D195" s="232" t="s">
        <v>146</v>
      </c>
      <c r="E195" s="41"/>
      <c r="F195" s="233" t="s">
        <v>1160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146</v>
      </c>
      <c r="AU195" s="18" t="s">
        <v>88</v>
      </c>
    </row>
    <row r="196" s="13" customFormat="1">
      <c r="A196" s="13"/>
      <c r="B196" s="237"/>
      <c r="C196" s="238"/>
      <c r="D196" s="232" t="s">
        <v>148</v>
      </c>
      <c r="E196" s="239" t="s">
        <v>1</v>
      </c>
      <c r="F196" s="240" t="s">
        <v>257</v>
      </c>
      <c r="G196" s="238"/>
      <c r="H196" s="241">
        <v>17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148</v>
      </c>
      <c r="AU196" s="247" t="s">
        <v>88</v>
      </c>
      <c r="AV196" s="13" t="s">
        <v>88</v>
      </c>
      <c r="AW196" s="13" t="s">
        <v>34</v>
      </c>
      <c r="AX196" s="13" t="s">
        <v>86</v>
      </c>
      <c r="AY196" s="247" t="s">
        <v>137</v>
      </c>
    </row>
    <row r="197" s="2" customFormat="1" ht="24.15" customHeight="1">
      <c r="A197" s="39"/>
      <c r="B197" s="40"/>
      <c r="C197" s="219" t="s">
        <v>331</v>
      </c>
      <c r="D197" s="219" t="s">
        <v>139</v>
      </c>
      <c r="E197" s="220" t="s">
        <v>1162</v>
      </c>
      <c r="F197" s="221" t="s">
        <v>1163</v>
      </c>
      <c r="G197" s="222" t="s">
        <v>538</v>
      </c>
      <c r="H197" s="223">
        <v>19</v>
      </c>
      <c r="I197" s="224"/>
      <c r="J197" s="225">
        <f>ROUND(I197*H197,2)</f>
        <v>0</v>
      </c>
      <c r="K197" s="221" t="s">
        <v>143</v>
      </c>
      <c r="L197" s="45"/>
      <c r="M197" s="226" t="s">
        <v>1</v>
      </c>
      <c r="N197" s="227" t="s">
        <v>43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568</v>
      </c>
      <c r="AT197" s="230" t="s">
        <v>139</v>
      </c>
      <c r="AU197" s="230" t="s">
        <v>88</v>
      </c>
      <c r="AY197" s="18" t="s">
        <v>137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86</v>
      </c>
      <c r="BK197" s="231">
        <f>ROUND(I197*H197,2)</f>
        <v>0</v>
      </c>
      <c r="BL197" s="18" t="s">
        <v>568</v>
      </c>
      <c r="BM197" s="230" t="s">
        <v>1164</v>
      </c>
    </row>
    <row r="198" s="2" customFormat="1">
      <c r="A198" s="39"/>
      <c r="B198" s="40"/>
      <c r="C198" s="41"/>
      <c r="D198" s="232" t="s">
        <v>146</v>
      </c>
      <c r="E198" s="41"/>
      <c r="F198" s="233" t="s">
        <v>1165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146</v>
      </c>
      <c r="AU198" s="18" t="s">
        <v>88</v>
      </c>
    </row>
    <row r="199" s="13" customFormat="1">
      <c r="A199" s="13"/>
      <c r="B199" s="237"/>
      <c r="C199" s="238"/>
      <c r="D199" s="232" t="s">
        <v>148</v>
      </c>
      <c r="E199" s="239" t="s">
        <v>1</v>
      </c>
      <c r="F199" s="240" t="s">
        <v>269</v>
      </c>
      <c r="G199" s="238"/>
      <c r="H199" s="241">
        <v>19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148</v>
      </c>
      <c r="AU199" s="247" t="s">
        <v>88</v>
      </c>
      <c r="AV199" s="13" t="s">
        <v>88</v>
      </c>
      <c r="AW199" s="13" t="s">
        <v>34</v>
      </c>
      <c r="AX199" s="13" t="s">
        <v>86</v>
      </c>
      <c r="AY199" s="247" t="s">
        <v>137</v>
      </c>
    </row>
    <row r="200" s="2" customFormat="1" ht="16.5" customHeight="1">
      <c r="A200" s="39"/>
      <c r="B200" s="40"/>
      <c r="C200" s="281" t="s">
        <v>338</v>
      </c>
      <c r="D200" s="281" t="s">
        <v>221</v>
      </c>
      <c r="E200" s="282" t="s">
        <v>1166</v>
      </c>
      <c r="F200" s="283" t="s">
        <v>1167</v>
      </c>
      <c r="G200" s="284" t="s">
        <v>538</v>
      </c>
      <c r="H200" s="285">
        <v>10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189</v>
      </c>
      <c r="AT200" s="230" t="s">
        <v>221</v>
      </c>
      <c r="AU200" s="230" t="s">
        <v>88</v>
      </c>
      <c r="AY200" s="18" t="s">
        <v>137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86</v>
      </c>
      <c r="BK200" s="231">
        <f>ROUND(I200*H200,2)</f>
        <v>0</v>
      </c>
      <c r="BL200" s="18" t="s">
        <v>144</v>
      </c>
      <c r="BM200" s="230" t="s">
        <v>1168</v>
      </c>
    </row>
    <row r="201" s="2" customFormat="1">
      <c r="A201" s="39"/>
      <c r="B201" s="40"/>
      <c r="C201" s="41"/>
      <c r="D201" s="232" t="s">
        <v>146</v>
      </c>
      <c r="E201" s="41"/>
      <c r="F201" s="233" t="s">
        <v>1167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146</v>
      </c>
      <c r="AU201" s="18" t="s">
        <v>88</v>
      </c>
    </row>
    <row r="202" s="13" customFormat="1">
      <c r="A202" s="13"/>
      <c r="B202" s="237"/>
      <c r="C202" s="238"/>
      <c r="D202" s="232" t="s">
        <v>148</v>
      </c>
      <c r="E202" s="239" t="s">
        <v>1</v>
      </c>
      <c r="F202" s="240" t="s">
        <v>206</v>
      </c>
      <c r="G202" s="238"/>
      <c r="H202" s="241">
        <v>10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148</v>
      </c>
      <c r="AU202" s="247" t="s">
        <v>88</v>
      </c>
      <c r="AV202" s="13" t="s">
        <v>88</v>
      </c>
      <c r="AW202" s="13" t="s">
        <v>34</v>
      </c>
      <c r="AX202" s="13" t="s">
        <v>86</v>
      </c>
      <c r="AY202" s="247" t="s">
        <v>137</v>
      </c>
    </row>
    <row r="203" s="2" customFormat="1" ht="16.5" customHeight="1">
      <c r="A203" s="39"/>
      <c r="B203" s="40"/>
      <c r="C203" s="281" t="s">
        <v>725</v>
      </c>
      <c r="D203" s="281" t="s">
        <v>221</v>
      </c>
      <c r="E203" s="282" t="s">
        <v>1169</v>
      </c>
      <c r="F203" s="283" t="s">
        <v>1170</v>
      </c>
      <c r="G203" s="284" t="s">
        <v>538</v>
      </c>
      <c r="H203" s="285">
        <v>7</v>
      </c>
      <c r="I203" s="286"/>
      <c r="J203" s="287">
        <f>ROUND(I203*H203,2)</f>
        <v>0</v>
      </c>
      <c r="K203" s="283" t="s">
        <v>1</v>
      </c>
      <c r="L203" s="288"/>
      <c r="M203" s="289" t="s">
        <v>1</v>
      </c>
      <c r="N203" s="290" t="s">
        <v>43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189</v>
      </c>
      <c r="AT203" s="230" t="s">
        <v>221</v>
      </c>
      <c r="AU203" s="230" t="s">
        <v>88</v>
      </c>
      <c r="AY203" s="18" t="s">
        <v>137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86</v>
      </c>
      <c r="BK203" s="231">
        <f>ROUND(I203*H203,2)</f>
        <v>0</v>
      </c>
      <c r="BL203" s="18" t="s">
        <v>144</v>
      </c>
      <c r="BM203" s="230" t="s">
        <v>1171</v>
      </c>
    </row>
    <row r="204" s="2" customFormat="1">
      <c r="A204" s="39"/>
      <c r="B204" s="40"/>
      <c r="C204" s="41"/>
      <c r="D204" s="232" t="s">
        <v>146</v>
      </c>
      <c r="E204" s="41"/>
      <c r="F204" s="233" t="s">
        <v>1170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146</v>
      </c>
      <c r="AU204" s="18" t="s">
        <v>88</v>
      </c>
    </row>
    <row r="205" s="13" customFormat="1">
      <c r="A205" s="13"/>
      <c r="B205" s="237"/>
      <c r="C205" s="238"/>
      <c r="D205" s="232" t="s">
        <v>148</v>
      </c>
      <c r="E205" s="239" t="s">
        <v>1</v>
      </c>
      <c r="F205" s="240" t="s">
        <v>182</v>
      </c>
      <c r="G205" s="238"/>
      <c r="H205" s="241">
        <v>7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148</v>
      </c>
      <c r="AU205" s="247" t="s">
        <v>88</v>
      </c>
      <c r="AV205" s="13" t="s">
        <v>88</v>
      </c>
      <c r="AW205" s="13" t="s">
        <v>34</v>
      </c>
      <c r="AX205" s="13" t="s">
        <v>86</v>
      </c>
      <c r="AY205" s="247" t="s">
        <v>137</v>
      </c>
    </row>
    <row r="206" s="2" customFormat="1" ht="16.5" customHeight="1">
      <c r="A206" s="39"/>
      <c r="B206" s="40"/>
      <c r="C206" s="281" t="s">
        <v>731</v>
      </c>
      <c r="D206" s="281" t="s">
        <v>221</v>
      </c>
      <c r="E206" s="282" t="s">
        <v>1172</v>
      </c>
      <c r="F206" s="283" t="s">
        <v>1173</v>
      </c>
      <c r="G206" s="284" t="s">
        <v>538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189</v>
      </c>
      <c r="AT206" s="230" t="s">
        <v>221</v>
      </c>
      <c r="AU206" s="230" t="s">
        <v>88</v>
      </c>
      <c r="AY206" s="18" t="s">
        <v>137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86</v>
      </c>
      <c r="BK206" s="231">
        <f>ROUND(I206*H206,2)</f>
        <v>0</v>
      </c>
      <c r="BL206" s="18" t="s">
        <v>144</v>
      </c>
      <c r="BM206" s="230" t="s">
        <v>1174</v>
      </c>
    </row>
    <row r="207" s="2" customFormat="1">
      <c r="A207" s="39"/>
      <c r="B207" s="40"/>
      <c r="C207" s="41"/>
      <c r="D207" s="232" t="s">
        <v>146</v>
      </c>
      <c r="E207" s="41"/>
      <c r="F207" s="233" t="s">
        <v>1175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146</v>
      </c>
      <c r="AU207" s="18" t="s">
        <v>88</v>
      </c>
    </row>
    <row r="208" s="13" customFormat="1">
      <c r="A208" s="13"/>
      <c r="B208" s="237"/>
      <c r="C208" s="238"/>
      <c r="D208" s="232" t="s">
        <v>148</v>
      </c>
      <c r="E208" s="239" t="s">
        <v>1</v>
      </c>
      <c r="F208" s="240" t="s">
        <v>88</v>
      </c>
      <c r="G208" s="238"/>
      <c r="H208" s="241">
        <v>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148</v>
      </c>
      <c r="AU208" s="247" t="s">
        <v>88</v>
      </c>
      <c r="AV208" s="13" t="s">
        <v>88</v>
      </c>
      <c r="AW208" s="13" t="s">
        <v>34</v>
      </c>
      <c r="AX208" s="13" t="s">
        <v>86</v>
      </c>
      <c r="AY208" s="247" t="s">
        <v>137</v>
      </c>
    </row>
    <row r="209" s="2" customFormat="1" ht="16.5" customHeight="1">
      <c r="A209" s="39"/>
      <c r="B209" s="40"/>
      <c r="C209" s="219" t="s">
        <v>351</v>
      </c>
      <c r="D209" s="219" t="s">
        <v>139</v>
      </c>
      <c r="E209" s="220" t="s">
        <v>1176</v>
      </c>
      <c r="F209" s="221" t="s">
        <v>1177</v>
      </c>
      <c r="G209" s="222" t="s">
        <v>538</v>
      </c>
      <c r="H209" s="223">
        <v>17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43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144</v>
      </c>
      <c r="AT209" s="230" t="s">
        <v>139</v>
      </c>
      <c r="AU209" s="230" t="s">
        <v>88</v>
      </c>
      <c r="AY209" s="18" t="s">
        <v>137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86</v>
      </c>
      <c r="BK209" s="231">
        <f>ROUND(I209*H209,2)</f>
        <v>0</v>
      </c>
      <c r="BL209" s="18" t="s">
        <v>144</v>
      </c>
      <c r="BM209" s="230" t="s">
        <v>1178</v>
      </c>
    </row>
    <row r="210" s="2" customFormat="1">
      <c r="A210" s="39"/>
      <c r="B210" s="40"/>
      <c r="C210" s="41"/>
      <c r="D210" s="232" t="s">
        <v>146</v>
      </c>
      <c r="E210" s="41"/>
      <c r="F210" s="233" t="s">
        <v>1179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146</v>
      </c>
      <c r="AU210" s="18" t="s">
        <v>88</v>
      </c>
    </row>
    <row r="211" s="13" customFormat="1">
      <c r="A211" s="13"/>
      <c r="B211" s="237"/>
      <c r="C211" s="238"/>
      <c r="D211" s="232" t="s">
        <v>148</v>
      </c>
      <c r="E211" s="239" t="s">
        <v>1</v>
      </c>
      <c r="F211" s="240" t="s">
        <v>257</v>
      </c>
      <c r="G211" s="238"/>
      <c r="H211" s="241">
        <v>17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148</v>
      </c>
      <c r="AU211" s="247" t="s">
        <v>88</v>
      </c>
      <c r="AV211" s="13" t="s">
        <v>88</v>
      </c>
      <c r="AW211" s="13" t="s">
        <v>34</v>
      </c>
      <c r="AX211" s="13" t="s">
        <v>86</v>
      </c>
      <c r="AY211" s="247" t="s">
        <v>137</v>
      </c>
    </row>
    <row r="212" s="2" customFormat="1" ht="21.75" customHeight="1">
      <c r="A212" s="39"/>
      <c r="B212" s="40"/>
      <c r="C212" s="281" t="s">
        <v>359</v>
      </c>
      <c r="D212" s="281" t="s">
        <v>221</v>
      </c>
      <c r="E212" s="282" t="s">
        <v>1180</v>
      </c>
      <c r="F212" s="283" t="s">
        <v>1181</v>
      </c>
      <c r="G212" s="284" t="s">
        <v>538</v>
      </c>
      <c r="H212" s="285">
        <v>17</v>
      </c>
      <c r="I212" s="286"/>
      <c r="J212" s="287">
        <f>ROUND(I212*H212,2)</f>
        <v>0</v>
      </c>
      <c r="K212" s="283" t="s">
        <v>1</v>
      </c>
      <c r="L212" s="288"/>
      <c r="M212" s="289" t="s">
        <v>1</v>
      </c>
      <c r="N212" s="290" t="s">
        <v>43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189</v>
      </c>
      <c r="AT212" s="230" t="s">
        <v>221</v>
      </c>
      <c r="AU212" s="230" t="s">
        <v>88</v>
      </c>
      <c r="AY212" s="18" t="s">
        <v>137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86</v>
      </c>
      <c r="BK212" s="231">
        <f>ROUND(I212*H212,2)</f>
        <v>0</v>
      </c>
      <c r="BL212" s="18" t="s">
        <v>144</v>
      </c>
      <c r="BM212" s="230" t="s">
        <v>1182</v>
      </c>
    </row>
    <row r="213" s="2" customFormat="1">
      <c r="A213" s="39"/>
      <c r="B213" s="40"/>
      <c r="C213" s="41"/>
      <c r="D213" s="232" t="s">
        <v>146</v>
      </c>
      <c r="E213" s="41"/>
      <c r="F213" s="233" t="s">
        <v>1181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146</v>
      </c>
      <c r="AU213" s="18" t="s">
        <v>88</v>
      </c>
    </row>
    <row r="214" s="13" customFormat="1">
      <c r="A214" s="13"/>
      <c r="B214" s="237"/>
      <c r="C214" s="238"/>
      <c r="D214" s="232" t="s">
        <v>148</v>
      </c>
      <c r="E214" s="239" t="s">
        <v>1</v>
      </c>
      <c r="F214" s="240" t="s">
        <v>257</v>
      </c>
      <c r="G214" s="238"/>
      <c r="H214" s="241">
        <v>17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148</v>
      </c>
      <c r="AU214" s="247" t="s">
        <v>88</v>
      </c>
      <c r="AV214" s="13" t="s">
        <v>88</v>
      </c>
      <c r="AW214" s="13" t="s">
        <v>34</v>
      </c>
      <c r="AX214" s="13" t="s">
        <v>86</v>
      </c>
      <c r="AY214" s="247" t="s">
        <v>137</v>
      </c>
    </row>
    <row r="215" s="2" customFormat="1" ht="24.15" customHeight="1">
      <c r="A215" s="39"/>
      <c r="B215" s="40"/>
      <c r="C215" s="281" t="s">
        <v>366</v>
      </c>
      <c r="D215" s="281" t="s">
        <v>221</v>
      </c>
      <c r="E215" s="282" t="s">
        <v>1183</v>
      </c>
      <c r="F215" s="283" t="s">
        <v>1184</v>
      </c>
      <c r="G215" s="284" t="s">
        <v>538</v>
      </c>
      <c r="H215" s="285">
        <v>17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189</v>
      </c>
      <c r="AT215" s="230" t="s">
        <v>221</v>
      </c>
      <c r="AU215" s="230" t="s">
        <v>88</v>
      </c>
      <c r="AY215" s="18" t="s">
        <v>137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86</v>
      </c>
      <c r="BK215" s="231">
        <f>ROUND(I215*H215,2)</f>
        <v>0</v>
      </c>
      <c r="BL215" s="18" t="s">
        <v>144</v>
      </c>
      <c r="BM215" s="230" t="s">
        <v>1185</v>
      </c>
    </row>
    <row r="216" s="2" customFormat="1">
      <c r="A216" s="39"/>
      <c r="B216" s="40"/>
      <c r="C216" s="41"/>
      <c r="D216" s="232" t="s">
        <v>146</v>
      </c>
      <c r="E216" s="41"/>
      <c r="F216" s="233" t="s">
        <v>1184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146</v>
      </c>
      <c r="AU216" s="18" t="s">
        <v>88</v>
      </c>
    </row>
    <row r="217" s="13" customFormat="1">
      <c r="A217" s="13"/>
      <c r="B217" s="237"/>
      <c r="C217" s="238"/>
      <c r="D217" s="232" t="s">
        <v>148</v>
      </c>
      <c r="E217" s="239" t="s">
        <v>1</v>
      </c>
      <c r="F217" s="240" t="s">
        <v>257</v>
      </c>
      <c r="G217" s="238"/>
      <c r="H217" s="241">
        <v>17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148</v>
      </c>
      <c r="AU217" s="247" t="s">
        <v>88</v>
      </c>
      <c r="AV217" s="13" t="s">
        <v>88</v>
      </c>
      <c r="AW217" s="13" t="s">
        <v>34</v>
      </c>
      <c r="AX217" s="13" t="s">
        <v>86</v>
      </c>
      <c r="AY217" s="247" t="s">
        <v>137</v>
      </c>
    </row>
    <row r="218" s="2" customFormat="1" ht="37.8" customHeight="1">
      <c r="A218" s="39"/>
      <c r="B218" s="40"/>
      <c r="C218" s="219" t="s">
        <v>372</v>
      </c>
      <c r="D218" s="219" t="s">
        <v>139</v>
      </c>
      <c r="E218" s="220" t="s">
        <v>1186</v>
      </c>
      <c r="F218" s="221" t="s">
        <v>1187</v>
      </c>
      <c r="G218" s="222" t="s">
        <v>312</v>
      </c>
      <c r="H218" s="223">
        <v>556.5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43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144</v>
      </c>
      <c r="AT218" s="230" t="s">
        <v>139</v>
      </c>
      <c r="AU218" s="230" t="s">
        <v>88</v>
      </c>
      <c r="AY218" s="18" t="s">
        <v>137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86</v>
      </c>
      <c r="BK218" s="231">
        <f>ROUND(I218*H218,2)</f>
        <v>0</v>
      </c>
      <c r="BL218" s="18" t="s">
        <v>144</v>
      </c>
      <c r="BM218" s="230" t="s">
        <v>1188</v>
      </c>
    </row>
    <row r="219" s="2" customFormat="1">
      <c r="A219" s="39"/>
      <c r="B219" s="40"/>
      <c r="C219" s="41"/>
      <c r="D219" s="232" t="s">
        <v>146</v>
      </c>
      <c r="E219" s="41"/>
      <c r="F219" s="233" t="s">
        <v>1189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146</v>
      </c>
      <c r="AU219" s="18" t="s">
        <v>88</v>
      </c>
    </row>
    <row r="220" s="13" customFormat="1">
      <c r="A220" s="13"/>
      <c r="B220" s="237"/>
      <c r="C220" s="238"/>
      <c r="D220" s="232" t="s">
        <v>148</v>
      </c>
      <c r="E220" s="239" t="s">
        <v>1</v>
      </c>
      <c r="F220" s="240" t="s">
        <v>1190</v>
      </c>
      <c r="G220" s="238"/>
      <c r="H220" s="241">
        <v>556.5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148</v>
      </c>
      <c r="AU220" s="247" t="s">
        <v>88</v>
      </c>
      <c r="AV220" s="13" t="s">
        <v>88</v>
      </c>
      <c r="AW220" s="13" t="s">
        <v>34</v>
      </c>
      <c r="AX220" s="13" t="s">
        <v>86</v>
      </c>
      <c r="AY220" s="247" t="s">
        <v>137</v>
      </c>
    </row>
    <row r="221" s="2" customFormat="1" ht="16.5" customHeight="1">
      <c r="A221" s="39"/>
      <c r="B221" s="40"/>
      <c r="C221" s="281" t="s">
        <v>378</v>
      </c>
      <c r="D221" s="281" t="s">
        <v>221</v>
      </c>
      <c r="E221" s="282" t="s">
        <v>1191</v>
      </c>
      <c r="F221" s="283" t="s">
        <v>1192</v>
      </c>
      <c r="G221" s="284" t="s">
        <v>242</v>
      </c>
      <c r="H221" s="285">
        <v>612.14999999999998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2"/>
      <c r="P221" s="228">
        <f>O221*H221</f>
        <v>0</v>
      </c>
      <c r="Q221" s="228">
        <v>0.001</v>
      </c>
      <c r="R221" s="228">
        <f>Q221*H221</f>
        <v>0.61214999999999997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189</v>
      </c>
      <c r="AT221" s="230" t="s">
        <v>221</v>
      </c>
      <c r="AU221" s="230" t="s">
        <v>88</v>
      </c>
      <c r="AY221" s="18" t="s">
        <v>137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86</v>
      </c>
      <c r="BK221" s="231">
        <f>ROUND(I221*H221,2)</f>
        <v>0</v>
      </c>
      <c r="BL221" s="18" t="s">
        <v>144</v>
      </c>
      <c r="BM221" s="230" t="s">
        <v>1193</v>
      </c>
    </row>
    <row r="222" s="2" customFormat="1">
      <c r="A222" s="39"/>
      <c r="B222" s="40"/>
      <c r="C222" s="41"/>
      <c r="D222" s="232" t="s">
        <v>146</v>
      </c>
      <c r="E222" s="41"/>
      <c r="F222" s="233" t="s">
        <v>1192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146</v>
      </c>
      <c r="AU222" s="18" t="s">
        <v>88</v>
      </c>
    </row>
    <row r="223" s="13" customFormat="1">
      <c r="A223" s="13"/>
      <c r="B223" s="237"/>
      <c r="C223" s="238"/>
      <c r="D223" s="232" t="s">
        <v>148</v>
      </c>
      <c r="E223" s="239" t="s">
        <v>1</v>
      </c>
      <c r="F223" s="240" t="s">
        <v>1194</v>
      </c>
      <c r="G223" s="238"/>
      <c r="H223" s="241">
        <v>612.14999999999998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148</v>
      </c>
      <c r="AU223" s="247" t="s">
        <v>88</v>
      </c>
      <c r="AV223" s="13" t="s">
        <v>88</v>
      </c>
      <c r="AW223" s="13" t="s">
        <v>34</v>
      </c>
      <c r="AX223" s="13" t="s">
        <v>86</v>
      </c>
      <c r="AY223" s="247" t="s">
        <v>137</v>
      </c>
    </row>
    <row r="224" s="2" customFormat="1" ht="37.8" customHeight="1">
      <c r="A224" s="39"/>
      <c r="B224" s="40"/>
      <c r="C224" s="219" t="s">
        <v>385</v>
      </c>
      <c r="D224" s="219" t="s">
        <v>139</v>
      </c>
      <c r="E224" s="220" t="s">
        <v>1195</v>
      </c>
      <c r="F224" s="221" t="s">
        <v>1196</v>
      </c>
      <c r="G224" s="222" t="s">
        <v>312</v>
      </c>
      <c r="H224" s="223">
        <v>34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43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144</v>
      </c>
      <c r="AT224" s="230" t="s">
        <v>139</v>
      </c>
      <c r="AU224" s="230" t="s">
        <v>88</v>
      </c>
      <c r="AY224" s="18" t="s">
        <v>137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86</v>
      </c>
      <c r="BK224" s="231">
        <f>ROUND(I224*H224,2)</f>
        <v>0</v>
      </c>
      <c r="BL224" s="18" t="s">
        <v>144</v>
      </c>
      <c r="BM224" s="230" t="s">
        <v>1197</v>
      </c>
    </row>
    <row r="225" s="2" customFormat="1">
      <c r="A225" s="39"/>
      <c r="B225" s="40"/>
      <c r="C225" s="41"/>
      <c r="D225" s="232" t="s">
        <v>146</v>
      </c>
      <c r="E225" s="41"/>
      <c r="F225" s="233" t="s">
        <v>1198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146</v>
      </c>
      <c r="AU225" s="18" t="s">
        <v>88</v>
      </c>
    </row>
    <row r="226" s="13" customFormat="1">
      <c r="A226" s="13"/>
      <c r="B226" s="237"/>
      <c r="C226" s="238"/>
      <c r="D226" s="232" t="s">
        <v>148</v>
      </c>
      <c r="E226" s="239" t="s">
        <v>1</v>
      </c>
      <c r="F226" s="240" t="s">
        <v>366</v>
      </c>
      <c r="G226" s="238"/>
      <c r="H226" s="241">
        <v>34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148</v>
      </c>
      <c r="AU226" s="247" t="s">
        <v>88</v>
      </c>
      <c r="AV226" s="13" t="s">
        <v>88</v>
      </c>
      <c r="AW226" s="13" t="s">
        <v>34</v>
      </c>
      <c r="AX226" s="13" t="s">
        <v>86</v>
      </c>
      <c r="AY226" s="247" t="s">
        <v>137</v>
      </c>
    </row>
    <row r="227" s="2" customFormat="1" ht="16.5" customHeight="1">
      <c r="A227" s="39"/>
      <c r="B227" s="40"/>
      <c r="C227" s="281" t="s">
        <v>390</v>
      </c>
      <c r="D227" s="281" t="s">
        <v>221</v>
      </c>
      <c r="E227" s="282" t="s">
        <v>1199</v>
      </c>
      <c r="F227" s="283" t="s">
        <v>1200</v>
      </c>
      <c r="G227" s="284" t="s">
        <v>242</v>
      </c>
      <c r="H227" s="285">
        <v>37.399999999999999</v>
      </c>
      <c r="I227" s="286"/>
      <c r="J227" s="287">
        <f>ROUND(I227*H227,2)</f>
        <v>0</v>
      </c>
      <c r="K227" s="283" t="s">
        <v>1</v>
      </c>
      <c r="L227" s="288"/>
      <c r="M227" s="289" t="s">
        <v>1</v>
      </c>
      <c r="N227" s="290" t="s">
        <v>43</v>
      </c>
      <c r="O227" s="92"/>
      <c r="P227" s="228">
        <f>O227*H227</f>
        <v>0</v>
      </c>
      <c r="Q227" s="228">
        <v>0.001</v>
      </c>
      <c r="R227" s="228">
        <f>Q227*H227</f>
        <v>0.037400000000000003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189</v>
      </c>
      <c r="AT227" s="230" t="s">
        <v>221</v>
      </c>
      <c r="AU227" s="230" t="s">
        <v>88</v>
      </c>
      <c r="AY227" s="18" t="s">
        <v>137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144</v>
      </c>
      <c r="BM227" s="230" t="s">
        <v>1201</v>
      </c>
    </row>
    <row r="228" s="2" customFormat="1">
      <c r="A228" s="39"/>
      <c r="B228" s="40"/>
      <c r="C228" s="41"/>
      <c r="D228" s="232" t="s">
        <v>146</v>
      </c>
      <c r="E228" s="41"/>
      <c r="F228" s="233" t="s">
        <v>1200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146</v>
      </c>
      <c r="AU228" s="18" t="s">
        <v>88</v>
      </c>
    </row>
    <row r="229" s="13" customFormat="1">
      <c r="A229" s="13"/>
      <c r="B229" s="237"/>
      <c r="C229" s="238"/>
      <c r="D229" s="232" t="s">
        <v>148</v>
      </c>
      <c r="E229" s="239" t="s">
        <v>1</v>
      </c>
      <c r="F229" s="240" t="s">
        <v>1202</v>
      </c>
      <c r="G229" s="238"/>
      <c r="H229" s="241">
        <v>37.399999999999999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148</v>
      </c>
      <c r="AU229" s="247" t="s">
        <v>88</v>
      </c>
      <c r="AV229" s="13" t="s">
        <v>88</v>
      </c>
      <c r="AW229" s="13" t="s">
        <v>34</v>
      </c>
      <c r="AX229" s="13" t="s">
        <v>86</v>
      </c>
      <c r="AY229" s="247" t="s">
        <v>137</v>
      </c>
    </row>
    <row r="230" s="2" customFormat="1" ht="16.5" customHeight="1">
      <c r="A230" s="39"/>
      <c r="B230" s="40"/>
      <c r="C230" s="219" t="s">
        <v>397</v>
      </c>
      <c r="D230" s="219" t="s">
        <v>139</v>
      </c>
      <c r="E230" s="220" t="s">
        <v>1203</v>
      </c>
      <c r="F230" s="221" t="s">
        <v>1204</v>
      </c>
      <c r="G230" s="222" t="s">
        <v>538</v>
      </c>
      <c r="H230" s="223">
        <v>17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43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144</v>
      </c>
      <c r="AT230" s="230" t="s">
        <v>139</v>
      </c>
      <c r="AU230" s="230" t="s">
        <v>88</v>
      </c>
      <c r="AY230" s="18" t="s">
        <v>137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144</v>
      </c>
      <c r="BM230" s="230" t="s">
        <v>1205</v>
      </c>
    </row>
    <row r="231" s="2" customFormat="1">
      <c r="A231" s="39"/>
      <c r="B231" s="40"/>
      <c r="C231" s="41"/>
      <c r="D231" s="232" t="s">
        <v>146</v>
      </c>
      <c r="E231" s="41"/>
      <c r="F231" s="233" t="s">
        <v>1206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146</v>
      </c>
      <c r="AU231" s="18" t="s">
        <v>88</v>
      </c>
    </row>
    <row r="232" s="13" customFormat="1">
      <c r="A232" s="13"/>
      <c r="B232" s="237"/>
      <c r="C232" s="238"/>
      <c r="D232" s="232" t="s">
        <v>148</v>
      </c>
      <c r="E232" s="239" t="s">
        <v>1</v>
      </c>
      <c r="F232" s="240" t="s">
        <v>257</v>
      </c>
      <c r="G232" s="238"/>
      <c r="H232" s="241">
        <v>17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148</v>
      </c>
      <c r="AU232" s="247" t="s">
        <v>88</v>
      </c>
      <c r="AV232" s="13" t="s">
        <v>88</v>
      </c>
      <c r="AW232" s="13" t="s">
        <v>34</v>
      </c>
      <c r="AX232" s="13" t="s">
        <v>86</v>
      </c>
      <c r="AY232" s="247" t="s">
        <v>137</v>
      </c>
    </row>
    <row r="233" s="2" customFormat="1" ht="16.5" customHeight="1">
      <c r="A233" s="39"/>
      <c r="B233" s="40"/>
      <c r="C233" s="281" t="s">
        <v>403</v>
      </c>
      <c r="D233" s="281" t="s">
        <v>221</v>
      </c>
      <c r="E233" s="282" t="s">
        <v>1207</v>
      </c>
      <c r="F233" s="283" t="s">
        <v>1208</v>
      </c>
      <c r="G233" s="284" t="s">
        <v>538</v>
      </c>
      <c r="H233" s="285">
        <v>17</v>
      </c>
      <c r="I233" s="286"/>
      <c r="J233" s="287">
        <f>ROUND(I233*H233,2)</f>
        <v>0</v>
      </c>
      <c r="K233" s="283" t="s">
        <v>1</v>
      </c>
      <c r="L233" s="288"/>
      <c r="M233" s="289" t="s">
        <v>1</v>
      </c>
      <c r="N233" s="290" t="s">
        <v>43</v>
      </c>
      <c r="O233" s="92"/>
      <c r="P233" s="228">
        <f>O233*H233</f>
        <v>0</v>
      </c>
      <c r="Q233" s="228">
        <v>0.00023000000000000001</v>
      </c>
      <c r="R233" s="228">
        <f>Q233*H233</f>
        <v>0.0039100000000000003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189</v>
      </c>
      <c r="AT233" s="230" t="s">
        <v>221</v>
      </c>
      <c r="AU233" s="230" t="s">
        <v>88</v>
      </c>
      <c r="AY233" s="18" t="s">
        <v>137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86</v>
      </c>
      <c r="BK233" s="231">
        <f>ROUND(I233*H233,2)</f>
        <v>0</v>
      </c>
      <c r="BL233" s="18" t="s">
        <v>144</v>
      </c>
      <c r="BM233" s="230" t="s">
        <v>1209</v>
      </c>
    </row>
    <row r="234" s="2" customFormat="1">
      <c r="A234" s="39"/>
      <c r="B234" s="40"/>
      <c r="C234" s="41"/>
      <c r="D234" s="232" t="s">
        <v>146</v>
      </c>
      <c r="E234" s="41"/>
      <c r="F234" s="233" t="s">
        <v>1208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146</v>
      </c>
      <c r="AU234" s="18" t="s">
        <v>88</v>
      </c>
    </row>
    <row r="235" s="13" customFormat="1">
      <c r="A235" s="13"/>
      <c r="B235" s="237"/>
      <c r="C235" s="238"/>
      <c r="D235" s="232" t="s">
        <v>148</v>
      </c>
      <c r="E235" s="239" t="s">
        <v>1</v>
      </c>
      <c r="F235" s="240" t="s">
        <v>257</v>
      </c>
      <c r="G235" s="238"/>
      <c r="H235" s="241">
        <v>17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148</v>
      </c>
      <c r="AU235" s="247" t="s">
        <v>88</v>
      </c>
      <c r="AV235" s="13" t="s">
        <v>88</v>
      </c>
      <c r="AW235" s="13" t="s">
        <v>34</v>
      </c>
      <c r="AX235" s="13" t="s">
        <v>86</v>
      </c>
      <c r="AY235" s="247" t="s">
        <v>137</v>
      </c>
    </row>
    <row r="236" s="2" customFormat="1" ht="21.75" customHeight="1">
      <c r="A236" s="39"/>
      <c r="B236" s="40"/>
      <c r="C236" s="219" t="s">
        <v>416</v>
      </c>
      <c r="D236" s="219" t="s">
        <v>139</v>
      </c>
      <c r="E236" s="220" t="s">
        <v>1210</v>
      </c>
      <c r="F236" s="221" t="s">
        <v>1211</v>
      </c>
      <c r="G236" s="222" t="s">
        <v>538</v>
      </c>
      <c r="H236" s="223">
        <v>17</v>
      </c>
      <c r="I236" s="224"/>
      <c r="J236" s="225">
        <f>ROUND(I236*H236,2)</f>
        <v>0</v>
      </c>
      <c r="K236" s="221" t="s">
        <v>1</v>
      </c>
      <c r="L236" s="45"/>
      <c r="M236" s="226" t="s">
        <v>1</v>
      </c>
      <c r="N236" s="227" t="s">
        <v>43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144</v>
      </c>
      <c r="AT236" s="230" t="s">
        <v>139</v>
      </c>
      <c r="AU236" s="230" t="s">
        <v>88</v>
      </c>
      <c r="AY236" s="18" t="s">
        <v>137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86</v>
      </c>
      <c r="BK236" s="231">
        <f>ROUND(I236*H236,2)</f>
        <v>0</v>
      </c>
      <c r="BL236" s="18" t="s">
        <v>144</v>
      </c>
      <c r="BM236" s="230" t="s">
        <v>1212</v>
      </c>
    </row>
    <row r="237" s="2" customFormat="1">
      <c r="A237" s="39"/>
      <c r="B237" s="40"/>
      <c r="C237" s="41"/>
      <c r="D237" s="232" t="s">
        <v>146</v>
      </c>
      <c r="E237" s="41"/>
      <c r="F237" s="233" t="s">
        <v>1213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146</v>
      </c>
      <c r="AU237" s="18" t="s">
        <v>88</v>
      </c>
    </row>
    <row r="238" s="13" customFormat="1">
      <c r="A238" s="13"/>
      <c r="B238" s="237"/>
      <c r="C238" s="238"/>
      <c r="D238" s="232" t="s">
        <v>148</v>
      </c>
      <c r="E238" s="239" t="s">
        <v>1</v>
      </c>
      <c r="F238" s="240" t="s">
        <v>257</v>
      </c>
      <c r="G238" s="238"/>
      <c r="H238" s="241">
        <v>17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148</v>
      </c>
      <c r="AU238" s="247" t="s">
        <v>88</v>
      </c>
      <c r="AV238" s="13" t="s">
        <v>88</v>
      </c>
      <c r="AW238" s="13" t="s">
        <v>34</v>
      </c>
      <c r="AX238" s="13" t="s">
        <v>86</v>
      </c>
      <c r="AY238" s="247" t="s">
        <v>137</v>
      </c>
    </row>
    <row r="239" s="2" customFormat="1" ht="24.15" customHeight="1">
      <c r="A239" s="39"/>
      <c r="B239" s="40"/>
      <c r="C239" s="281" t="s">
        <v>422</v>
      </c>
      <c r="D239" s="281" t="s">
        <v>221</v>
      </c>
      <c r="E239" s="282" t="s">
        <v>1214</v>
      </c>
      <c r="F239" s="283" t="s">
        <v>1215</v>
      </c>
      <c r="G239" s="284" t="s">
        <v>538</v>
      </c>
      <c r="H239" s="285">
        <v>17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2"/>
      <c r="P239" s="228">
        <f>O239*H239</f>
        <v>0</v>
      </c>
      <c r="Q239" s="228">
        <v>0.00069999999999999999</v>
      </c>
      <c r="R239" s="228">
        <f>Q239*H239</f>
        <v>0.011899999999999999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189</v>
      </c>
      <c r="AT239" s="230" t="s">
        <v>221</v>
      </c>
      <c r="AU239" s="230" t="s">
        <v>88</v>
      </c>
      <c r="AY239" s="18" t="s">
        <v>137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86</v>
      </c>
      <c r="BK239" s="231">
        <f>ROUND(I239*H239,2)</f>
        <v>0</v>
      </c>
      <c r="BL239" s="18" t="s">
        <v>144</v>
      </c>
      <c r="BM239" s="230" t="s">
        <v>1216</v>
      </c>
    </row>
    <row r="240" s="2" customFormat="1">
      <c r="A240" s="39"/>
      <c r="B240" s="40"/>
      <c r="C240" s="41"/>
      <c r="D240" s="232" t="s">
        <v>146</v>
      </c>
      <c r="E240" s="41"/>
      <c r="F240" s="233" t="s">
        <v>1215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146</v>
      </c>
      <c r="AU240" s="18" t="s">
        <v>88</v>
      </c>
    </row>
    <row r="241" s="13" customFormat="1">
      <c r="A241" s="13"/>
      <c r="B241" s="237"/>
      <c r="C241" s="238"/>
      <c r="D241" s="232" t="s">
        <v>148</v>
      </c>
      <c r="E241" s="239" t="s">
        <v>1</v>
      </c>
      <c r="F241" s="240" t="s">
        <v>257</v>
      </c>
      <c r="G241" s="238"/>
      <c r="H241" s="241">
        <v>17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148</v>
      </c>
      <c r="AU241" s="247" t="s">
        <v>88</v>
      </c>
      <c r="AV241" s="13" t="s">
        <v>88</v>
      </c>
      <c r="AW241" s="13" t="s">
        <v>34</v>
      </c>
      <c r="AX241" s="13" t="s">
        <v>86</v>
      </c>
      <c r="AY241" s="247" t="s">
        <v>137</v>
      </c>
    </row>
    <row r="242" s="2" customFormat="1" ht="16.5" customHeight="1">
      <c r="A242" s="39"/>
      <c r="B242" s="40"/>
      <c r="C242" s="219" t="s">
        <v>427</v>
      </c>
      <c r="D242" s="219" t="s">
        <v>139</v>
      </c>
      <c r="E242" s="220" t="s">
        <v>1217</v>
      </c>
      <c r="F242" s="221" t="s">
        <v>1218</v>
      </c>
      <c r="G242" s="222" t="s">
        <v>538</v>
      </c>
      <c r="H242" s="223">
        <v>2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43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144</v>
      </c>
      <c r="AT242" s="230" t="s">
        <v>139</v>
      </c>
      <c r="AU242" s="230" t="s">
        <v>88</v>
      </c>
      <c r="AY242" s="18" t="s">
        <v>137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86</v>
      </c>
      <c r="BK242" s="231">
        <f>ROUND(I242*H242,2)</f>
        <v>0</v>
      </c>
      <c r="BL242" s="18" t="s">
        <v>144</v>
      </c>
      <c r="BM242" s="230" t="s">
        <v>1219</v>
      </c>
    </row>
    <row r="243" s="2" customFormat="1">
      <c r="A243" s="39"/>
      <c r="B243" s="40"/>
      <c r="C243" s="41"/>
      <c r="D243" s="232" t="s">
        <v>146</v>
      </c>
      <c r="E243" s="41"/>
      <c r="F243" s="233" t="s">
        <v>1218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146</v>
      </c>
      <c r="AU243" s="18" t="s">
        <v>88</v>
      </c>
    </row>
    <row r="244" s="13" customFormat="1">
      <c r="A244" s="13"/>
      <c r="B244" s="237"/>
      <c r="C244" s="238"/>
      <c r="D244" s="232" t="s">
        <v>148</v>
      </c>
      <c r="E244" s="239" t="s">
        <v>1</v>
      </c>
      <c r="F244" s="240" t="s">
        <v>88</v>
      </c>
      <c r="G244" s="238"/>
      <c r="H244" s="241">
        <v>2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148</v>
      </c>
      <c r="AU244" s="247" t="s">
        <v>88</v>
      </c>
      <c r="AV244" s="13" t="s">
        <v>88</v>
      </c>
      <c r="AW244" s="13" t="s">
        <v>34</v>
      </c>
      <c r="AX244" s="13" t="s">
        <v>86</v>
      </c>
      <c r="AY244" s="247" t="s">
        <v>137</v>
      </c>
    </row>
    <row r="245" s="2" customFormat="1" ht="16.5" customHeight="1">
      <c r="A245" s="39"/>
      <c r="B245" s="40"/>
      <c r="C245" s="219" t="s">
        <v>434</v>
      </c>
      <c r="D245" s="219" t="s">
        <v>139</v>
      </c>
      <c r="E245" s="220" t="s">
        <v>1220</v>
      </c>
      <c r="F245" s="221" t="s">
        <v>1221</v>
      </c>
      <c r="G245" s="222" t="s">
        <v>538</v>
      </c>
      <c r="H245" s="223">
        <v>19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43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144</v>
      </c>
      <c r="AT245" s="230" t="s">
        <v>139</v>
      </c>
      <c r="AU245" s="230" t="s">
        <v>88</v>
      </c>
      <c r="AY245" s="18" t="s">
        <v>137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86</v>
      </c>
      <c r="BK245" s="231">
        <f>ROUND(I245*H245,2)</f>
        <v>0</v>
      </c>
      <c r="BL245" s="18" t="s">
        <v>144</v>
      </c>
      <c r="BM245" s="230" t="s">
        <v>1222</v>
      </c>
    </row>
    <row r="246" s="2" customFormat="1">
      <c r="A246" s="39"/>
      <c r="B246" s="40"/>
      <c r="C246" s="41"/>
      <c r="D246" s="232" t="s">
        <v>146</v>
      </c>
      <c r="E246" s="41"/>
      <c r="F246" s="233" t="s">
        <v>1223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146</v>
      </c>
      <c r="AU246" s="18" t="s">
        <v>88</v>
      </c>
    </row>
    <row r="247" s="13" customFormat="1">
      <c r="A247" s="13"/>
      <c r="B247" s="237"/>
      <c r="C247" s="238"/>
      <c r="D247" s="232" t="s">
        <v>148</v>
      </c>
      <c r="E247" s="239" t="s">
        <v>1</v>
      </c>
      <c r="F247" s="240" t="s">
        <v>269</v>
      </c>
      <c r="G247" s="238"/>
      <c r="H247" s="241">
        <v>19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148</v>
      </c>
      <c r="AU247" s="247" t="s">
        <v>88</v>
      </c>
      <c r="AV247" s="13" t="s">
        <v>88</v>
      </c>
      <c r="AW247" s="13" t="s">
        <v>34</v>
      </c>
      <c r="AX247" s="13" t="s">
        <v>86</v>
      </c>
      <c r="AY247" s="247" t="s">
        <v>137</v>
      </c>
    </row>
    <row r="248" s="2" customFormat="1" ht="24.15" customHeight="1">
      <c r="A248" s="39"/>
      <c r="B248" s="40"/>
      <c r="C248" s="281" t="s">
        <v>442</v>
      </c>
      <c r="D248" s="281" t="s">
        <v>221</v>
      </c>
      <c r="E248" s="282" t="s">
        <v>1224</v>
      </c>
      <c r="F248" s="283" t="s">
        <v>1225</v>
      </c>
      <c r="G248" s="284" t="s">
        <v>538</v>
      </c>
      <c r="H248" s="285">
        <v>7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43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189</v>
      </c>
      <c r="AT248" s="230" t="s">
        <v>221</v>
      </c>
      <c r="AU248" s="230" t="s">
        <v>88</v>
      </c>
      <c r="AY248" s="18" t="s">
        <v>137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86</v>
      </c>
      <c r="BK248" s="231">
        <f>ROUND(I248*H248,2)</f>
        <v>0</v>
      </c>
      <c r="BL248" s="18" t="s">
        <v>144</v>
      </c>
      <c r="BM248" s="230" t="s">
        <v>1226</v>
      </c>
    </row>
    <row r="249" s="2" customFormat="1">
      <c r="A249" s="39"/>
      <c r="B249" s="40"/>
      <c r="C249" s="41"/>
      <c r="D249" s="232" t="s">
        <v>146</v>
      </c>
      <c r="E249" s="41"/>
      <c r="F249" s="233" t="s">
        <v>1225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146</v>
      </c>
      <c r="AU249" s="18" t="s">
        <v>88</v>
      </c>
    </row>
    <row r="250" s="13" customFormat="1">
      <c r="A250" s="13"/>
      <c r="B250" s="237"/>
      <c r="C250" s="238"/>
      <c r="D250" s="232" t="s">
        <v>148</v>
      </c>
      <c r="E250" s="239" t="s">
        <v>1</v>
      </c>
      <c r="F250" s="240" t="s">
        <v>182</v>
      </c>
      <c r="G250" s="238"/>
      <c r="H250" s="241">
        <v>7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148</v>
      </c>
      <c r="AU250" s="247" t="s">
        <v>88</v>
      </c>
      <c r="AV250" s="13" t="s">
        <v>88</v>
      </c>
      <c r="AW250" s="13" t="s">
        <v>34</v>
      </c>
      <c r="AX250" s="13" t="s">
        <v>78</v>
      </c>
      <c r="AY250" s="247" t="s">
        <v>137</v>
      </c>
    </row>
    <row r="251" s="15" customFormat="1">
      <c r="A251" s="15"/>
      <c r="B251" s="258"/>
      <c r="C251" s="259"/>
      <c r="D251" s="232" t="s">
        <v>148</v>
      </c>
      <c r="E251" s="260" t="s">
        <v>1</v>
      </c>
      <c r="F251" s="261" t="s">
        <v>156</v>
      </c>
      <c r="G251" s="259"/>
      <c r="H251" s="262">
        <v>7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148</v>
      </c>
      <c r="AU251" s="268" t="s">
        <v>88</v>
      </c>
      <c r="AV251" s="15" t="s">
        <v>144</v>
      </c>
      <c r="AW251" s="15" t="s">
        <v>34</v>
      </c>
      <c r="AX251" s="15" t="s">
        <v>86</v>
      </c>
      <c r="AY251" s="268" t="s">
        <v>137</v>
      </c>
    </row>
    <row r="252" s="2" customFormat="1" ht="24.15" customHeight="1">
      <c r="A252" s="39"/>
      <c r="B252" s="40"/>
      <c r="C252" s="281" t="s">
        <v>737</v>
      </c>
      <c r="D252" s="281" t="s">
        <v>221</v>
      </c>
      <c r="E252" s="282" t="s">
        <v>1227</v>
      </c>
      <c r="F252" s="283" t="s">
        <v>1228</v>
      </c>
      <c r="G252" s="284" t="s">
        <v>538</v>
      </c>
      <c r="H252" s="285">
        <v>5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43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189</v>
      </c>
      <c r="AT252" s="230" t="s">
        <v>221</v>
      </c>
      <c r="AU252" s="230" t="s">
        <v>88</v>
      </c>
      <c r="AY252" s="18" t="s">
        <v>137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86</v>
      </c>
      <c r="BK252" s="231">
        <f>ROUND(I252*H252,2)</f>
        <v>0</v>
      </c>
      <c r="BL252" s="18" t="s">
        <v>144</v>
      </c>
      <c r="BM252" s="230" t="s">
        <v>1229</v>
      </c>
    </row>
    <row r="253" s="2" customFormat="1">
      <c r="A253" s="39"/>
      <c r="B253" s="40"/>
      <c r="C253" s="41"/>
      <c r="D253" s="232" t="s">
        <v>146</v>
      </c>
      <c r="E253" s="41"/>
      <c r="F253" s="233" t="s">
        <v>1228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146</v>
      </c>
      <c r="AU253" s="18" t="s">
        <v>88</v>
      </c>
    </row>
    <row r="254" s="13" customFormat="1">
      <c r="A254" s="13"/>
      <c r="B254" s="237"/>
      <c r="C254" s="238"/>
      <c r="D254" s="232" t="s">
        <v>148</v>
      </c>
      <c r="E254" s="239" t="s">
        <v>1</v>
      </c>
      <c r="F254" s="240" t="s">
        <v>169</v>
      </c>
      <c r="G254" s="238"/>
      <c r="H254" s="241">
        <v>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148</v>
      </c>
      <c r="AU254" s="247" t="s">
        <v>88</v>
      </c>
      <c r="AV254" s="13" t="s">
        <v>88</v>
      </c>
      <c r="AW254" s="13" t="s">
        <v>34</v>
      </c>
      <c r="AX254" s="13" t="s">
        <v>78</v>
      </c>
      <c r="AY254" s="247" t="s">
        <v>137</v>
      </c>
    </row>
    <row r="255" s="15" customFormat="1">
      <c r="A255" s="15"/>
      <c r="B255" s="258"/>
      <c r="C255" s="259"/>
      <c r="D255" s="232" t="s">
        <v>148</v>
      </c>
      <c r="E255" s="260" t="s">
        <v>1</v>
      </c>
      <c r="F255" s="261" t="s">
        <v>156</v>
      </c>
      <c r="G255" s="259"/>
      <c r="H255" s="262">
        <v>5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148</v>
      </c>
      <c r="AU255" s="268" t="s">
        <v>88</v>
      </c>
      <c r="AV255" s="15" t="s">
        <v>144</v>
      </c>
      <c r="AW255" s="15" t="s">
        <v>34</v>
      </c>
      <c r="AX255" s="15" t="s">
        <v>86</v>
      </c>
      <c r="AY255" s="268" t="s">
        <v>137</v>
      </c>
    </row>
    <row r="256" s="2" customFormat="1" ht="24.15" customHeight="1">
      <c r="A256" s="39"/>
      <c r="B256" s="40"/>
      <c r="C256" s="281" t="s">
        <v>743</v>
      </c>
      <c r="D256" s="281" t="s">
        <v>221</v>
      </c>
      <c r="E256" s="282" t="s">
        <v>1230</v>
      </c>
      <c r="F256" s="283" t="s">
        <v>1231</v>
      </c>
      <c r="G256" s="284" t="s">
        <v>538</v>
      </c>
      <c r="H256" s="285">
        <v>3</v>
      </c>
      <c r="I256" s="286"/>
      <c r="J256" s="287">
        <f>ROUND(I256*H256,2)</f>
        <v>0</v>
      </c>
      <c r="K256" s="283" t="s">
        <v>1</v>
      </c>
      <c r="L256" s="288"/>
      <c r="M256" s="289" t="s">
        <v>1</v>
      </c>
      <c r="N256" s="290" t="s">
        <v>43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189</v>
      </c>
      <c r="AT256" s="230" t="s">
        <v>221</v>
      </c>
      <c r="AU256" s="230" t="s">
        <v>88</v>
      </c>
      <c r="AY256" s="18" t="s">
        <v>137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86</v>
      </c>
      <c r="BK256" s="231">
        <f>ROUND(I256*H256,2)</f>
        <v>0</v>
      </c>
      <c r="BL256" s="18" t="s">
        <v>144</v>
      </c>
      <c r="BM256" s="230" t="s">
        <v>1232</v>
      </c>
    </row>
    <row r="257" s="2" customFormat="1">
      <c r="A257" s="39"/>
      <c r="B257" s="40"/>
      <c r="C257" s="41"/>
      <c r="D257" s="232" t="s">
        <v>146</v>
      </c>
      <c r="E257" s="41"/>
      <c r="F257" s="233" t="s">
        <v>1231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146</v>
      </c>
      <c r="AU257" s="18" t="s">
        <v>88</v>
      </c>
    </row>
    <row r="258" s="13" customFormat="1">
      <c r="A258" s="13"/>
      <c r="B258" s="237"/>
      <c r="C258" s="238"/>
      <c r="D258" s="232" t="s">
        <v>148</v>
      </c>
      <c r="E258" s="239" t="s">
        <v>1</v>
      </c>
      <c r="F258" s="240" t="s">
        <v>157</v>
      </c>
      <c r="G258" s="238"/>
      <c r="H258" s="241">
        <v>3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148</v>
      </c>
      <c r="AU258" s="247" t="s">
        <v>88</v>
      </c>
      <c r="AV258" s="13" t="s">
        <v>88</v>
      </c>
      <c r="AW258" s="13" t="s">
        <v>34</v>
      </c>
      <c r="AX258" s="13" t="s">
        <v>78</v>
      </c>
      <c r="AY258" s="247" t="s">
        <v>137</v>
      </c>
    </row>
    <row r="259" s="15" customFormat="1">
      <c r="A259" s="15"/>
      <c r="B259" s="258"/>
      <c r="C259" s="259"/>
      <c r="D259" s="232" t="s">
        <v>148</v>
      </c>
      <c r="E259" s="260" t="s">
        <v>1</v>
      </c>
      <c r="F259" s="261" t="s">
        <v>156</v>
      </c>
      <c r="G259" s="259"/>
      <c r="H259" s="262">
        <v>3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148</v>
      </c>
      <c r="AU259" s="268" t="s">
        <v>88</v>
      </c>
      <c r="AV259" s="15" t="s">
        <v>144</v>
      </c>
      <c r="AW259" s="15" t="s">
        <v>34</v>
      </c>
      <c r="AX259" s="15" t="s">
        <v>86</v>
      </c>
      <c r="AY259" s="268" t="s">
        <v>137</v>
      </c>
    </row>
    <row r="260" s="2" customFormat="1" ht="24.15" customHeight="1">
      <c r="A260" s="39"/>
      <c r="B260" s="40"/>
      <c r="C260" s="281" t="s">
        <v>748</v>
      </c>
      <c r="D260" s="281" t="s">
        <v>221</v>
      </c>
      <c r="E260" s="282" t="s">
        <v>1233</v>
      </c>
      <c r="F260" s="283" t="s">
        <v>1234</v>
      </c>
      <c r="G260" s="284" t="s">
        <v>538</v>
      </c>
      <c r="H260" s="285">
        <v>2</v>
      </c>
      <c r="I260" s="286"/>
      <c r="J260" s="287">
        <f>ROUND(I260*H260,2)</f>
        <v>0</v>
      </c>
      <c r="K260" s="283" t="s">
        <v>1</v>
      </c>
      <c r="L260" s="288"/>
      <c r="M260" s="289" t="s">
        <v>1</v>
      </c>
      <c r="N260" s="290" t="s">
        <v>43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189</v>
      </c>
      <c r="AT260" s="230" t="s">
        <v>221</v>
      </c>
      <c r="AU260" s="230" t="s">
        <v>88</v>
      </c>
      <c r="AY260" s="18" t="s">
        <v>137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86</v>
      </c>
      <c r="BK260" s="231">
        <f>ROUND(I260*H260,2)</f>
        <v>0</v>
      </c>
      <c r="BL260" s="18" t="s">
        <v>144</v>
      </c>
      <c r="BM260" s="230" t="s">
        <v>1235</v>
      </c>
    </row>
    <row r="261" s="2" customFormat="1">
      <c r="A261" s="39"/>
      <c r="B261" s="40"/>
      <c r="C261" s="41"/>
      <c r="D261" s="232" t="s">
        <v>146</v>
      </c>
      <c r="E261" s="41"/>
      <c r="F261" s="233" t="s">
        <v>1234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146</v>
      </c>
      <c r="AU261" s="18" t="s">
        <v>88</v>
      </c>
    </row>
    <row r="262" s="13" customFormat="1">
      <c r="A262" s="13"/>
      <c r="B262" s="237"/>
      <c r="C262" s="238"/>
      <c r="D262" s="232" t="s">
        <v>148</v>
      </c>
      <c r="E262" s="239" t="s">
        <v>1</v>
      </c>
      <c r="F262" s="240" t="s">
        <v>88</v>
      </c>
      <c r="G262" s="238"/>
      <c r="H262" s="241">
        <v>2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148</v>
      </c>
      <c r="AU262" s="247" t="s">
        <v>88</v>
      </c>
      <c r="AV262" s="13" t="s">
        <v>88</v>
      </c>
      <c r="AW262" s="13" t="s">
        <v>34</v>
      </c>
      <c r="AX262" s="13" t="s">
        <v>78</v>
      </c>
      <c r="AY262" s="247" t="s">
        <v>137</v>
      </c>
    </row>
    <row r="263" s="15" customFormat="1">
      <c r="A263" s="15"/>
      <c r="B263" s="258"/>
      <c r="C263" s="259"/>
      <c r="D263" s="232" t="s">
        <v>148</v>
      </c>
      <c r="E263" s="260" t="s">
        <v>1</v>
      </c>
      <c r="F263" s="261" t="s">
        <v>156</v>
      </c>
      <c r="G263" s="259"/>
      <c r="H263" s="262">
        <v>2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148</v>
      </c>
      <c r="AU263" s="268" t="s">
        <v>88</v>
      </c>
      <c r="AV263" s="15" t="s">
        <v>144</v>
      </c>
      <c r="AW263" s="15" t="s">
        <v>34</v>
      </c>
      <c r="AX263" s="15" t="s">
        <v>86</v>
      </c>
      <c r="AY263" s="268" t="s">
        <v>137</v>
      </c>
    </row>
    <row r="264" s="2" customFormat="1" ht="24.15" customHeight="1">
      <c r="A264" s="39"/>
      <c r="B264" s="40"/>
      <c r="C264" s="281" t="s">
        <v>755</v>
      </c>
      <c r="D264" s="281" t="s">
        <v>221</v>
      </c>
      <c r="E264" s="282" t="s">
        <v>1236</v>
      </c>
      <c r="F264" s="283" t="s">
        <v>1237</v>
      </c>
      <c r="G264" s="284" t="s">
        <v>538</v>
      </c>
      <c r="H264" s="285">
        <v>2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189</v>
      </c>
      <c r="AT264" s="230" t="s">
        <v>221</v>
      </c>
      <c r="AU264" s="230" t="s">
        <v>88</v>
      </c>
      <c r="AY264" s="18" t="s">
        <v>137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86</v>
      </c>
      <c r="BK264" s="231">
        <f>ROUND(I264*H264,2)</f>
        <v>0</v>
      </c>
      <c r="BL264" s="18" t="s">
        <v>144</v>
      </c>
      <c r="BM264" s="230" t="s">
        <v>1238</v>
      </c>
    </row>
    <row r="265" s="2" customFormat="1">
      <c r="A265" s="39"/>
      <c r="B265" s="40"/>
      <c r="C265" s="41"/>
      <c r="D265" s="232" t="s">
        <v>146</v>
      </c>
      <c r="E265" s="41"/>
      <c r="F265" s="233" t="s">
        <v>1237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146</v>
      </c>
      <c r="AU265" s="18" t="s">
        <v>88</v>
      </c>
    </row>
    <row r="266" s="13" customFormat="1">
      <c r="A266" s="13"/>
      <c r="B266" s="237"/>
      <c r="C266" s="238"/>
      <c r="D266" s="232" t="s">
        <v>148</v>
      </c>
      <c r="E266" s="239" t="s">
        <v>1</v>
      </c>
      <c r="F266" s="240" t="s">
        <v>88</v>
      </c>
      <c r="G266" s="238"/>
      <c r="H266" s="241">
        <v>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148</v>
      </c>
      <c r="AU266" s="247" t="s">
        <v>88</v>
      </c>
      <c r="AV266" s="13" t="s">
        <v>88</v>
      </c>
      <c r="AW266" s="13" t="s">
        <v>34</v>
      </c>
      <c r="AX266" s="13" t="s">
        <v>78</v>
      </c>
      <c r="AY266" s="247" t="s">
        <v>137</v>
      </c>
    </row>
    <row r="267" s="15" customFormat="1">
      <c r="A267" s="15"/>
      <c r="B267" s="258"/>
      <c r="C267" s="259"/>
      <c r="D267" s="232" t="s">
        <v>148</v>
      </c>
      <c r="E267" s="260" t="s">
        <v>1</v>
      </c>
      <c r="F267" s="261" t="s">
        <v>156</v>
      </c>
      <c r="G267" s="259"/>
      <c r="H267" s="262">
        <v>2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148</v>
      </c>
      <c r="AU267" s="268" t="s">
        <v>88</v>
      </c>
      <c r="AV267" s="15" t="s">
        <v>144</v>
      </c>
      <c r="AW267" s="15" t="s">
        <v>34</v>
      </c>
      <c r="AX267" s="15" t="s">
        <v>86</v>
      </c>
      <c r="AY267" s="268" t="s">
        <v>137</v>
      </c>
    </row>
    <row r="268" s="2" customFormat="1" ht="16.5" customHeight="1">
      <c r="A268" s="39"/>
      <c r="B268" s="40"/>
      <c r="C268" s="219" t="s">
        <v>445</v>
      </c>
      <c r="D268" s="219" t="s">
        <v>139</v>
      </c>
      <c r="E268" s="220" t="s">
        <v>1239</v>
      </c>
      <c r="F268" s="221" t="s">
        <v>1240</v>
      </c>
      <c r="G268" s="222" t="s">
        <v>1241</v>
      </c>
      <c r="H268" s="223">
        <v>12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43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144</v>
      </c>
      <c r="AT268" s="230" t="s">
        <v>139</v>
      </c>
      <c r="AU268" s="230" t="s">
        <v>88</v>
      </c>
      <c r="AY268" s="18" t="s">
        <v>137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86</v>
      </c>
      <c r="BK268" s="231">
        <f>ROUND(I268*H268,2)</f>
        <v>0</v>
      </c>
      <c r="BL268" s="18" t="s">
        <v>144</v>
      </c>
      <c r="BM268" s="230" t="s">
        <v>1242</v>
      </c>
    </row>
    <row r="269" s="2" customFormat="1">
      <c r="A269" s="39"/>
      <c r="B269" s="40"/>
      <c r="C269" s="41"/>
      <c r="D269" s="232" t="s">
        <v>146</v>
      </c>
      <c r="E269" s="41"/>
      <c r="F269" s="233" t="s">
        <v>1240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146</v>
      </c>
      <c r="AU269" s="18" t="s">
        <v>88</v>
      </c>
    </row>
    <row r="270" s="13" customFormat="1">
      <c r="A270" s="13"/>
      <c r="B270" s="237"/>
      <c r="C270" s="238"/>
      <c r="D270" s="232" t="s">
        <v>148</v>
      </c>
      <c r="E270" s="239" t="s">
        <v>1</v>
      </c>
      <c r="F270" s="240" t="s">
        <v>220</v>
      </c>
      <c r="G270" s="238"/>
      <c r="H270" s="241">
        <v>12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148</v>
      </c>
      <c r="AU270" s="247" t="s">
        <v>88</v>
      </c>
      <c r="AV270" s="13" t="s">
        <v>88</v>
      </c>
      <c r="AW270" s="13" t="s">
        <v>34</v>
      </c>
      <c r="AX270" s="13" t="s">
        <v>86</v>
      </c>
      <c r="AY270" s="247" t="s">
        <v>137</v>
      </c>
    </row>
    <row r="271" s="12" customFormat="1" ht="22.8" customHeight="1">
      <c r="A271" s="12"/>
      <c r="B271" s="203"/>
      <c r="C271" s="204"/>
      <c r="D271" s="205" t="s">
        <v>77</v>
      </c>
      <c r="E271" s="217" t="s">
        <v>1243</v>
      </c>
      <c r="F271" s="217" t="s">
        <v>1244</v>
      </c>
      <c r="G271" s="204"/>
      <c r="H271" s="204"/>
      <c r="I271" s="207"/>
      <c r="J271" s="218">
        <f>BK271</f>
        <v>0</v>
      </c>
      <c r="K271" s="204"/>
      <c r="L271" s="209"/>
      <c r="M271" s="210"/>
      <c r="N271" s="211"/>
      <c r="O271" s="211"/>
      <c r="P271" s="212">
        <f>SUM(P272:P357)</f>
        <v>0</v>
      </c>
      <c r="Q271" s="211"/>
      <c r="R271" s="212">
        <f>SUM(R272:R357)</f>
        <v>105.88408158</v>
      </c>
      <c r="S271" s="211"/>
      <c r="T271" s="213">
        <f>SUM(T272:T357)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157</v>
      </c>
      <c r="AT271" s="215" t="s">
        <v>77</v>
      </c>
      <c r="AU271" s="215" t="s">
        <v>86</v>
      </c>
      <c r="AY271" s="214" t="s">
        <v>137</v>
      </c>
      <c r="BK271" s="216">
        <f>SUM(BK272:BK357)</f>
        <v>0</v>
      </c>
    </row>
    <row r="272" s="2" customFormat="1" ht="24.15" customHeight="1">
      <c r="A272" s="39"/>
      <c r="B272" s="40"/>
      <c r="C272" s="219" t="s">
        <v>453</v>
      </c>
      <c r="D272" s="219" t="s">
        <v>139</v>
      </c>
      <c r="E272" s="220" t="s">
        <v>1245</v>
      </c>
      <c r="F272" s="221" t="s">
        <v>1246</v>
      </c>
      <c r="G272" s="222" t="s">
        <v>151</v>
      </c>
      <c r="H272" s="223">
        <v>11.968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43</v>
      </c>
      <c r="O272" s="92"/>
      <c r="P272" s="228">
        <f>O272*H272</f>
        <v>0</v>
      </c>
      <c r="Q272" s="228">
        <v>2.3010199999999998</v>
      </c>
      <c r="R272" s="228">
        <f>Q272*H272</f>
        <v>27.538607359999997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144</v>
      </c>
      <c r="AT272" s="230" t="s">
        <v>139</v>
      </c>
      <c r="AU272" s="230" t="s">
        <v>88</v>
      </c>
      <c r="AY272" s="18" t="s">
        <v>137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86</v>
      </c>
      <c r="BK272" s="231">
        <f>ROUND(I272*H272,2)</f>
        <v>0</v>
      </c>
      <c r="BL272" s="18" t="s">
        <v>144</v>
      </c>
      <c r="BM272" s="230" t="s">
        <v>1247</v>
      </c>
    </row>
    <row r="273" s="2" customFormat="1">
      <c r="A273" s="39"/>
      <c r="B273" s="40"/>
      <c r="C273" s="41"/>
      <c r="D273" s="232" t="s">
        <v>146</v>
      </c>
      <c r="E273" s="41"/>
      <c r="F273" s="233" t="s">
        <v>1248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146</v>
      </c>
      <c r="AU273" s="18" t="s">
        <v>88</v>
      </c>
    </row>
    <row r="274" s="13" customFormat="1">
      <c r="A274" s="13"/>
      <c r="B274" s="237"/>
      <c r="C274" s="238"/>
      <c r="D274" s="232" t="s">
        <v>148</v>
      </c>
      <c r="E274" s="239" t="s">
        <v>1</v>
      </c>
      <c r="F274" s="240" t="s">
        <v>1249</v>
      </c>
      <c r="G274" s="238"/>
      <c r="H274" s="241">
        <v>11.968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148</v>
      </c>
      <c r="AU274" s="247" t="s">
        <v>88</v>
      </c>
      <c r="AV274" s="13" t="s">
        <v>88</v>
      </c>
      <c r="AW274" s="13" t="s">
        <v>34</v>
      </c>
      <c r="AX274" s="13" t="s">
        <v>86</v>
      </c>
      <c r="AY274" s="247" t="s">
        <v>137</v>
      </c>
    </row>
    <row r="275" s="2" customFormat="1" ht="24.15" customHeight="1">
      <c r="A275" s="39"/>
      <c r="B275" s="40"/>
      <c r="C275" s="219" t="s">
        <v>458</v>
      </c>
      <c r="D275" s="219" t="s">
        <v>139</v>
      </c>
      <c r="E275" s="220" t="s">
        <v>1250</v>
      </c>
      <c r="F275" s="221" t="s">
        <v>1251</v>
      </c>
      <c r="G275" s="222" t="s">
        <v>151</v>
      </c>
      <c r="H275" s="223">
        <v>17</v>
      </c>
      <c r="I275" s="224"/>
      <c r="J275" s="225">
        <f>ROUND(I275*H275,2)</f>
        <v>0</v>
      </c>
      <c r="K275" s="221" t="s">
        <v>143</v>
      </c>
      <c r="L275" s="45"/>
      <c r="M275" s="226" t="s">
        <v>1</v>
      </c>
      <c r="N275" s="227" t="s">
        <v>43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568</v>
      </c>
      <c r="AT275" s="230" t="s">
        <v>139</v>
      </c>
      <c r="AU275" s="230" t="s">
        <v>88</v>
      </c>
      <c r="AY275" s="18" t="s">
        <v>137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86</v>
      </c>
      <c r="BK275" s="231">
        <f>ROUND(I275*H275,2)</f>
        <v>0</v>
      </c>
      <c r="BL275" s="18" t="s">
        <v>568</v>
      </c>
      <c r="BM275" s="230" t="s">
        <v>1252</v>
      </c>
    </row>
    <row r="276" s="2" customFormat="1">
      <c r="A276" s="39"/>
      <c r="B276" s="40"/>
      <c r="C276" s="41"/>
      <c r="D276" s="232" t="s">
        <v>146</v>
      </c>
      <c r="E276" s="41"/>
      <c r="F276" s="233" t="s">
        <v>1253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146</v>
      </c>
      <c r="AU276" s="18" t="s">
        <v>88</v>
      </c>
    </row>
    <row r="277" s="13" customFormat="1">
      <c r="A277" s="13"/>
      <c r="B277" s="237"/>
      <c r="C277" s="238"/>
      <c r="D277" s="232" t="s">
        <v>148</v>
      </c>
      <c r="E277" s="239" t="s">
        <v>1</v>
      </c>
      <c r="F277" s="240" t="s">
        <v>257</v>
      </c>
      <c r="G277" s="238"/>
      <c r="H277" s="241">
        <v>17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148</v>
      </c>
      <c r="AU277" s="247" t="s">
        <v>88</v>
      </c>
      <c r="AV277" s="13" t="s">
        <v>88</v>
      </c>
      <c r="AW277" s="13" t="s">
        <v>34</v>
      </c>
      <c r="AX277" s="13" t="s">
        <v>86</v>
      </c>
      <c r="AY277" s="247" t="s">
        <v>137</v>
      </c>
    </row>
    <row r="278" s="2" customFormat="1" ht="24.15" customHeight="1">
      <c r="A278" s="39"/>
      <c r="B278" s="40"/>
      <c r="C278" s="219" t="s">
        <v>471</v>
      </c>
      <c r="D278" s="219" t="s">
        <v>139</v>
      </c>
      <c r="E278" s="220" t="s">
        <v>1254</v>
      </c>
      <c r="F278" s="221" t="s">
        <v>1255</v>
      </c>
      <c r="G278" s="222" t="s">
        <v>312</v>
      </c>
      <c r="H278" s="223">
        <v>494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43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144</v>
      </c>
      <c r="AT278" s="230" t="s">
        <v>139</v>
      </c>
      <c r="AU278" s="230" t="s">
        <v>88</v>
      </c>
      <c r="AY278" s="18" t="s">
        <v>137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86</v>
      </c>
      <c r="BK278" s="231">
        <f>ROUND(I278*H278,2)</f>
        <v>0</v>
      </c>
      <c r="BL278" s="18" t="s">
        <v>144</v>
      </c>
      <c r="BM278" s="230" t="s">
        <v>1256</v>
      </c>
    </row>
    <row r="279" s="2" customFormat="1">
      <c r="A279" s="39"/>
      <c r="B279" s="40"/>
      <c r="C279" s="41"/>
      <c r="D279" s="232" t="s">
        <v>146</v>
      </c>
      <c r="E279" s="41"/>
      <c r="F279" s="233" t="s">
        <v>1257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146</v>
      </c>
      <c r="AU279" s="18" t="s">
        <v>88</v>
      </c>
    </row>
    <row r="280" s="13" customFormat="1">
      <c r="A280" s="13"/>
      <c r="B280" s="237"/>
      <c r="C280" s="238"/>
      <c r="D280" s="232" t="s">
        <v>148</v>
      </c>
      <c r="E280" s="239" t="s">
        <v>1</v>
      </c>
      <c r="F280" s="240" t="s">
        <v>1258</v>
      </c>
      <c r="G280" s="238"/>
      <c r="H280" s="241">
        <v>494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148</v>
      </c>
      <c r="AU280" s="247" t="s">
        <v>88</v>
      </c>
      <c r="AV280" s="13" t="s">
        <v>88</v>
      </c>
      <c r="AW280" s="13" t="s">
        <v>34</v>
      </c>
      <c r="AX280" s="13" t="s">
        <v>86</v>
      </c>
      <c r="AY280" s="247" t="s">
        <v>137</v>
      </c>
    </row>
    <row r="281" s="2" customFormat="1" ht="24.15" customHeight="1">
      <c r="A281" s="39"/>
      <c r="B281" s="40"/>
      <c r="C281" s="219" t="s">
        <v>719</v>
      </c>
      <c r="D281" s="219" t="s">
        <v>139</v>
      </c>
      <c r="E281" s="220" t="s">
        <v>1259</v>
      </c>
      <c r="F281" s="221" t="s">
        <v>1260</v>
      </c>
      <c r="G281" s="222" t="s">
        <v>312</v>
      </c>
      <c r="H281" s="223">
        <v>34.799999999999997</v>
      </c>
      <c r="I281" s="224"/>
      <c r="J281" s="225">
        <f>ROUND(I281*H281,2)</f>
        <v>0</v>
      </c>
      <c r="K281" s="221" t="s">
        <v>143</v>
      </c>
      <c r="L281" s="45"/>
      <c r="M281" s="226" t="s">
        <v>1</v>
      </c>
      <c r="N281" s="227" t="s">
        <v>43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568</v>
      </c>
      <c r="AT281" s="230" t="s">
        <v>139</v>
      </c>
      <c r="AU281" s="230" t="s">
        <v>88</v>
      </c>
      <c r="AY281" s="18" t="s">
        <v>137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86</v>
      </c>
      <c r="BK281" s="231">
        <f>ROUND(I281*H281,2)</f>
        <v>0</v>
      </c>
      <c r="BL281" s="18" t="s">
        <v>568</v>
      </c>
      <c r="BM281" s="230" t="s">
        <v>1261</v>
      </c>
    </row>
    <row r="282" s="2" customFormat="1">
      <c r="A282" s="39"/>
      <c r="B282" s="40"/>
      <c r="C282" s="41"/>
      <c r="D282" s="232" t="s">
        <v>146</v>
      </c>
      <c r="E282" s="41"/>
      <c r="F282" s="233" t="s">
        <v>1262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146</v>
      </c>
      <c r="AU282" s="18" t="s">
        <v>88</v>
      </c>
    </row>
    <row r="283" s="13" customFormat="1">
      <c r="A283" s="13"/>
      <c r="B283" s="237"/>
      <c r="C283" s="238"/>
      <c r="D283" s="232" t="s">
        <v>148</v>
      </c>
      <c r="E283" s="239" t="s">
        <v>1</v>
      </c>
      <c r="F283" s="240" t="s">
        <v>1263</v>
      </c>
      <c r="G283" s="238"/>
      <c r="H283" s="241">
        <v>34.799999999999997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148</v>
      </c>
      <c r="AU283" s="247" t="s">
        <v>88</v>
      </c>
      <c r="AV283" s="13" t="s">
        <v>88</v>
      </c>
      <c r="AW283" s="13" t="s">
        <v>34</v>
      </c>
      <c r="AX283" s="13" t="s">
        <v>86</v>
      </c>
      <c r="AY283" s="247" t="s">
        <v>137</v>
      </c>
    </row>
    <row r="284" s="2" customFormat="1" ht="24.15" customHeight="1">
      <c r="A284" s="39"/>
      <c r="B284" s="40"/>
      <c r="C284" s="219" t="s">
        <v>483</v>
      </c>
      <c r="D284" s="219" t="s">
        <v>139</v>
      </c>
      <c r="E284" s="220" t="s">
        <v>1264</v>
      </c>
      <c r="F284" s="221" t="s">
        <v>1265</v>
      </c>
      <c r="G284" s="222" t="s">
        <v>224</v>
      </c>
      <c r="H284" s="223">
        <v>54.810000000000002</v>
      </c>
      <c r="I284" s="224"/>
      <c r="J284" s="225">
        <f>ROUND(I284*H284,2)</f>
        <v>0</v>
      </c>
      <c r="K284" s="221" t="s">
        <v>143</v>
      </c>
      <c r="L284" s="45"/>
      <c r="M284" s="226" t="s">
        <v>1</v>
      </c>
      <c r="N284" s="227" t="s">
        <v>43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144</v>
      </c>
      <c r="AT284" s="230" t="s">
        <v>139</v>
      </c>
      <c r="AU284" s="230" t="s">
        <v>88</v>
      </c>
      <c r="AY284" s="18" t="s">
        <v>137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86</v>
      </c>
      <c r="BK284" s="231">
        <f>ROUND(I284*H284,2)</f>
        <v>0</v>
      </c>
      <c r="BL284" s="18" t="s">
        <v>144</v>
      </c>
      <c r="BM284" s="230" t="s">
        <v>1266</v>
      </c>
    </row>
    <row r="285" s="2" customFormat="1">
      <c r="A285" s="39"/>
      <c r="B285" s="40"/>
      <c r="C285" s="41"/>
      <c r="D285" s="232" t="s">
        <v>146</v>
      </c>
      <c r="E285" s="41"/>
      <c r="F285" s="233" t="s">
        <v>1267</v>
      </c>
      <c r="G285" s="41"/>
      <c r="H285" s="41"/>
      <c r="I285" s="234"/>
      <c r="J285" s="41"/>
      <c r="K285" s="41"/>
      <c r="L285" s="45"/>
      <c r="M285" s="235"/>
      <c r="N285" s="23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146</v>
      </c>
      <c r="AU285" s="18" t="s">
        <v>88</v>
      </c>
    </row>
    <row r="286" s="13" customFormat="1">
      <c r="A286" s="13"/>
      <c r="B286" s="237"/>
      <c r="C286" s="238"/>
      <c r="D286" s="232" t="s">
        <v>148</v>
      </c>
      <c r="E286" s="239" t="s">
        <v>1</v>
      </c>
      <c r="F286" s="240" t="s">
        <v>1268</v>
      </c>
      <c r="G286" s="238"/>
      <c r="H286" s="241">
        <v>30.449999999999999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148</v>
      </c>
      <c r="AU286" s="247" t="s">
        <v>88</v>
      </c>
      <c r="AV286" s="13" t="s">
        <v>88</v>
      </c>
      <c r="AW286" s="13" t="s">
        <v>34</v>
      </c>
      <c r="AX286" s="13" t="s">
        <v>86</v>
      </c>
      <c r="AY286" s="247" t="s">
        <v>137</v>
      </c>
    </row>
    <row r="287" s="13" customFormat="1">
      <c r="A287" s="13"/>
      <c r="B287" s="237"/>
      <c r="C287" s="238"/>
      <c r="D287" s="232" t="s">
        <v>148</v>
      </c>
      <c r="E287" s="238"/>
      <c r="F287" s="240" t="s">
        <v>1269</v>
      </c>
      <c r="G287" s="238"/>
      <c r="H287" s="241">
        <v>54.810000000000002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148</v>
      </c>
      <c r="AU287" s="247" t="s">
        <v>88</v>
      </c>
      <c r="AV287" s="13" t="s">
        <v>88</v>
      </c>
      <c r="AW287" s="13" t="s">
        <v>4</v>
      </c>
      <c r="AX287" s="13" t="s">
        <v>86</v>
      </c>
      <c r="AY287" s="247" t="s">
        <v>137</v>
      </c>
    </row>
    <row r="288" s="2" customFormat="1" ht="16.5" customHeight="1">
      <c r="A288" s="39"/>
      <c r="B288" s="40"/>
      <c r="C288" s="219" t="s">
        <v>494</v>
      </c>
      <c r="D288" s="219" t="s">
        <v>139</v>
      </c>
      <c r="E288" s="220" t="s">
        <v>1270</v>
      </c>
      <c r="F288" s="221" t="s">
        <v>1271</v>
      </c>
      <c r="G288" s="222" t="s">
        <v>312</v>
      </c>
      <c r="H288" s="223">
        <v>584.32500000000005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43</v>
      </c>
      <c r="O288" s="92"/>
      <c r="P288" s="228">
        <f>O288*H288</f>
        <v>0</v>
      </c>
      <c r="Q288" s="228">
        <v>6.0000000000000002E-05</v>
      </c>
      <c r="R288" s="228">
        <f>Q288*H288</f>
        <v>0.0350595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144</v>
      </c>
      <c r="AT288" s="230" t="s">
        <v>139</v>
      </c>
      <c r="AU288" s="230" t="s">
        <v>88</v>
      </c>
      <c r="AY288" s="18" t="s">
        <v>137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86</v>
      </c>
      <c r="BK288" s="231">
        <f>ROUND(I288*H288,2)</f>
        <v>0</v>
      </c>
      <c r="BL288" s="18" t="s">
        <v>144</v>
      </c>
      <c r="BM288" s="230" t="s">
        <v>1272</v>
      </c>
    </row>
    <row r="289" s="2" customFormat="1">
      <c r="A289" s="39"/>
      <c r="B289" s="40"/>
      <c r="C289" s="41"/>
      <c r="D289" s="232" t="s">
        <v>146</v>
      </c>
      <c r="E289" s="41"/>
      <c r="F289" s="233" t="s">
        <v>1273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146</v>
      </c>
      <c r="AU289" s="18" t="s">
        <v>88</v>
      </c>
    </row>
    <row r="290" s="13" customFormat="1">
      <c r="A290" s="13"/>
      <c r="B290" s="237"/>
      <c r="C290" s="238"/>
      <c r="D290" s="232" t="s">
        <v>148</v>
      </c>
      <c r="E290" s="239" t="s">
        <v>1</v>
      </c>
      <c r="F290" s="240" t="s">
        <v>1274</v>
      </c>
      <c r="G290" s="238"/>
      <c r="H290" s="241">
        <v>584.32500000000005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148</v>
      </c>
      <c r="AU290" s="247" t="s">
        <v>88</v>
      </c>
      <c r="AV290" s="13" t="s">
        <v>88</v>
      </c>
      <c r="AW290" s="13" t="s">
        <v>34</v>
      </c>
      <c r="AX290" s="13" t="s">
        <v>86</v>
      </c>
      <c r="AY290" s="247" t="s">
        <v>137</v>
      </c>
    </row>
    <row r="291" s="2" customFormat="1" ht="24.15" customHeight="1">
      <c r="A291" s="39"/>
      <c r="B291" s="40"/>
      <c r="C291" s="219" t="s">
        <v>501</v>
      </c>
      <c r="D291" s="219" t="s">
        <v>139</v>
      </c>
      <c r="E291" s="220" t="s">
        <v>1275</v>
      </c>
      <c r="F291" s="221" t="s">
        <v>1276</v>
      </c>
      <c r="G291" s="222" t="s">
        <v>312</v>
      </c>
      <c r="H291" s="223">
        <v>495.19999999999999</v>
      </c>
      <c r="I291" s="224"/>
      <c r="J291" s="225">
        <f>ROUND(I291*H291,2)</f>
        <v>0</v>
      </c>
      <c r="K291" s="221" t="s">
        <v>1</v>
      </c>
      <c r="L291" s="45"/>
      <c r="M291" s="226" t="s">
        <v>1</v>
      </c>
      <c r="N291" s="227" t="s">
        <v>43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144</v>
      </c>
      <c r="AT291" s="230" t="s">
        <v>139</v>
      </c>
      <c r="AU291" s="230" t="s">
        <v>88</v>
      </c>
      <c r="AY291" s="18" t="s">
        <v>137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86</v>
      </c>
      <c r="BK291" s="231">
        <f>ROUND(I291*H291,2)</f>
        <v>0</v>
      </c>
      <c r="BL291" s="18" t="s">
        <v>144</v>
      </c>
      <c r="BM291" s="230" t="s">
        <v>1277</v>
      </c>
    </row>
    <row r="292" s="2" customFormat="1">
      <c r="A292" s="39"/>
      <c r="B292" s="40"/>
      <c r="C292" s="41"/>
      <c r="D292" s="232" t="s">
        <v>146</v>
      </c>
      <c r="E292" s="41"/>
      <c r="F292" s="233" t="s">
        <v>1278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88</v>
      </c>
    </row>
    <row r="293" s="13" customFormat="1">
      <c r="A293" s="13"/>
      <c r="B293" s="237"/>
      <c r="C293" s="238"/>
      <c r="D293" s="232" t="s">
        <v>148</v>
      </c>
      <c r="E293" s="239" t="s">
        <v>1</v>
      </c>
      <c r="F293" s="240" t="s">
        <v>1279</v>
      </c>
      <c r="G293" s="238"/>
      <c r="H293" s="241">
        <v>495.19999999999999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148</v>
      </c>
      <c r="AU293" s="247" t="s">
        <v>88</v>
      </c>
      <c r="AV293" s="13" t="s">
        <v>88</v>
      </c>
      <c r="AW293" s="13" t="s">
        <v>34</v>
      </c>
      <c r="AX293" s="13" t="s">
        <v>86</v>
      </c>
      <c r="AY293" s="247" t="s">
        <v>137</v>
      </c>
    </row>
    <row r="294" s="2" customFormat="1" ht="24.15" customHeight="1">
      <c r="A294" s="39"/>
      <c r="B294" s="40"/>
      <c r="C294" s="281" t="s">
        <v>507</v>
      </c>
      <c r="D294" s="281" t="s">
        <v>221</v>
      </c>
      <c r="E294" s="282" t="s">
        <v>1280</v>
      </c>
      <c r="F294" s="283" t="s">
        <v>1281</v>
      </c>
      <c r="G294" s="284" t="s">
        <v>312</v>
      </c>
      <c r="H294" s="285">
        <v>505.10399999999998</v>
      </c>
      <c r="I294" s="286"/>
      <c r="J294" s="287">
        <f>ROUND(I294*H294,2)</f>
        <v>0</v>
      </c>
      <c r="K294" s="283" t="s">
        <v>143</v>
      </c>
      <c r="L294" s="288"/>
      <c r="M294" s="289" t="s">
        <v>1</v>
      </c>
      <c r="N294" s="290" t="s">
        <v>43</v>
      </c>
      <c r="O294" s="92"/>
      <c r="P294" s="228">
        <f>O294*H294</f>
        <v>0</v>
      </c>
      <c r="Q294" s="228">
        <v>0.00042999999999999999</v>
      </c>
      <c r="R294" s="228">
        <f>Q294*H294</f>
        <v>0.21719471999999998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189</v>
      </c>
      <c r="AT294" s="230" t="s">
        <v>221</v>
      </c>
      <c r="AU294" s="230" t="s">
        <v>88</v>
      </c>
      <c r="AY294" s="18" t="s">
        <v>137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86</v>
      </c>
      <c r="BK294" s="231">
        <f>ROUND(I294*H294,2)</f>
        <v>0</v>
      </c>
      <c r="BL294" s="18" t="s">
        <v>144</v>
      </c>
      <c r="BM294" s="230" t="s">
        <v>1282</v>
      </c>
    </row>
    <row r="295" s="2" customFormat="1">
      <c r="A295" s="39"/>
      <c r="B295" s="40"/>
      <c r="C295" s="41"/>
      <c r="D295" s="232" t="s">
        <v>146</v>
      </c>
      <c r="E295" s="41"/>
      <c r="F295" s="233" t="s">
        <v>1281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146</v>
      </c>
      <c r="AU295" s="18" t="s">
        <v>88</v>
      </c>
    </row>
    <row r="296" s="13" customFormat="1">
      <c r="A296" s="13"/>
      <c r="B296" s="237"/>
      <c r="C296" s="238"/>
      <c r="D296" s="232" t="s">
        <v>148</v>
      </c>
      <c r="E296" s="239" t="s">
        <v>1</v>
      </c>
      <c r="F296" s="240" t="s">
        <v>1279</v>
      </c>
      <c r="G296" s="238"/>
      <c r="H296" s="241">
        <v>495.19999999999999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148</v>
      </c>
      <c r="AU296" s="247" t="s">
        <v>88</v>
      </c>
      <c r="AV296" s="13" t="s">
        <v>88</v>
      </c>
      <c r="AW296" s="13" t="s">
        <v>34</v>
      </c>
      <c r="AX296" s="13" t="s">
        <v>86</v>
      </c>
      <c r="AY296" s="247" t="s">
        <v>137</v>
      </c>
    </row>
    <row r="297" s="13" customFormat="1">
      <c r="A297" s="13"/>
      <c r="B297" s="237"/>
      <c r="C297" s="238"/>
      <c r="D297" s="232" t="s">
        <v>148</v>
      </c>
      <c r="E297" s="238"/>
      <c r="F297" s="240" t="s">
        <v>1283</v>
      </c>
      <c r="G297" s="238"/>
      <c r="H297" s="241">
        <v>505.10399999999998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148</v>
      </c>
      <c r="AU297" s="247" t="s">
        <v>88</v>
      </c>
      <c r="AV297" s="13" t="s">
        <v>88</v>
      </c>
      <c r="AW297" s="13" t="s">
        <v>4</v>
      </c>
      <c r="AX297" s="13" t="s">
        <v>86</v>
      </c>
      <c r="AY297" s="247" t="s">
        <v>137</v>
      </c>
    </row>
    <row r="298" s="2" customFormat="1" ht="24.15" customHeight="1">
      <c r="A298" s="39"/>
      <c r="B298" s="40"/>
      <c r="C298" s="219" t="s">
        <v>514</v>
      </c>
      <c r="D298" s="219" t="s">
        <v>139</v>
      </c>
      <c r="E298" s="220" t="s">
        <v>1284</v>
      </c>
      <c r="F298" s="221" t="s">
        <v>1285</v>
      </c>
      <c r="G298" s="222" t="s">
        <v>312</v>
      </c>
      <c r="H298" s="223">
        <v>35</v>
      </c>
      <c r="I298" s="224"/>
      <c r="J298" s="225">
        <f>ROUND(I298*H298,2)</f>
        <v>0</v>
      </c>
      <c r="K298" s="221" t="s">
        <v>1</v>
      </c>
      <c r="L298" s="45"/>
      <c r="M298" s="226" t="s">
        <v>1</v>
      </c>
      <c r="N298" s="227" t="s">
        <v>43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144</v>
      </c>
      <c r="AT298" s="230" t="s">
        <v>139</v>
      </c>
      <c r="AU298" s="230" t="s">
        <v>88</v>
      </c>
      <c r="AY298" s="18" t="s">
        <v>137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86</v>
      </c>
      <c r="BK298" s="231">
        <f>ROUND(I298*H298,2)</f>
        <v>0</v>
      </c>
      <c r="BL298" s="18" t="s">
        <v>144</v>
      </c>
      <c r="BM298" s="230" t="s">
        <v>1286</v>
      </c>
    </row>
    <row r="299" s="2" customFormat="1">
      <c r="A299" s="39"/>
      <c r="B299" s="40"/>
      <c r="C299" s="41"/>
      <c r="D299" s="232" t="s">
        <v>146</v>
      </c>
      <c r="E299" s="41"/>
      <c r="F299" s="233" t="s">
        <v>1287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146</v>
      </c>
      <c r="AU299" s="18" t="s">
        <v>88</v>
      </c>
    </row>
    <row r="300" s="13" customFormat="1">
      <c r="A300" s="13"/>
      <c r="B300" s="237"/>
      <c r="C300" s="238"/>
      <c r="D300" s="232" t="s">
        <v>148</v>
      </c>
      <c r="E300" s="239" t="s">
        <v>1</v>
      </c>
      <c r="F300" s="240" t="s">
        <v>372</v>
      </c>
      <c r="G300" s="238"/>
      <c r="H300" s="241">
        <v>35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148</v>
      </c>
      <c r="AU300" s="247" t="s">
        <v>88</v>
      </c>
      <c r="AV300" s="13" t="s">
        <v>88</v>
      </c>
      <c r="AW300" s="13" t="s">
        <v>34</v>
      </c>
      <c r="AX300" s="13" t="s">
        <v>86</v>
      </c>
      <c r="AY300" s="247" t="s">
        <v>137</v>
      </c>
    </row>
    <row r="301" s="2" customFormat="1" ht="33" customHeight="1">
      <c r="A301" s="39"/>
      <c r="B301" s="40"/>
      <c r="C301" s="281" t="s">
        <v>521</v>
      </c>
      <c r="D301" s="281" t="s">
        <v>221</v>
      </c>
      <c r="E301" s="282" t="s">
        <v>1288</v>
      </c>
      <c r="F301" s="283" t="s">
        <v>1289</v>
      </c>
      <c r="G301" s="284" t="s">
        <v>312</v>
      </c>
      <c r="H301" s="285">
        <v>35.700000000000003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2"/>
      <c r="P301" s="228">
        <f>O301*H301</f>
        <v>0</v>
      </c>
      <c r="Q301" s="228">
        <v>0.00077999999999999999</v>
      </c>
      <c r="R301" s="228">
        <f>Q301*H301</f>
        <v>0.027846000000000003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189</v>
      </c>
      <c r="AT301" s="230" t="s">
        <v>221</v>
      </c>
      <c r="AU301" s="230" t="s">
        <v>88</v>
      </c>
      <c r="AY301" s="18" t="s">
        <v>137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86</v>
      </c>
      <c r="BK301" s="231">
        <f>ROUND(I301*H301,2)</f>
        <v>0</v>
      </c>
      <c r="BL301" s="18" t="s">
        <v>144</v>
      </c>
      <c r="BM301" s="230" t="s">
        <v>1290</v>
      </c>
    </row>
    <row r="302" s="2" customFormat="1">
      <c r="A302" s="39"/>
      <c r="B302" s="40"/>
      <c r="C302" s="41"/>
      <c r="D302" s="232" t="s">
        <v>146</v>
      </c>
      <c r="E302" s="41"/>
      <c r="F302" s="233" t="s">
        <v>1289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146</v>
      </c>
      <c r="AU302" s="18" t="s">
        <v>88</v>
      </c>
    </row>
    <row r="303" s="13" customFormat="1">
      <c r="A303" s="13"/>
      <c r="B303" s="237"/>
      <c r="C303" s="238"/>
      <c r="D303" s="232" t="s">
        <v>148</v>
      </c>
      <c r="E303" s="239" t="s">
        <v>1</v>
      </c>
      <c r="F303" s="240" t="s">
        <v>372</v>
      </c>
      <c r="G303" s="238"/>
      <c r="H303" s="241">
        <v>35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148</v>
      </c>
      <c r="AU303" s="247" t="s">
        <v>88</v>
      </c>
      <c r="AV303" s="13" t="s">
        <v>88</v>
      </c>
      <c r="AW303" s="13" t="s">
        <v>34</v>
      </c>
      <c r="AX303" s="13" t="s">
        <v>86</v>
      </c>
      <c r="AY303" s="247" t="s">
        <v>137</v>
      </c>
    </row>
    <row r="304" s="13" customFormat="1">
      <c r="A304" s="13"/>
      <c r="B304" s="237"/>
      <c r="C304" s="238"/>
      <c r="D304" s="232" t="s">
        <v>148</v>
      </c>
      <c r="E304" s="238"/>
      <c r="F304" s="240" t="s">
        <v>1291</v>
      </c>
      <c r="G304" s="238"/>
      <c r="H304" s="241">
        <v>35.700000000000003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148</v>
      </c>
      <c r="AU304" s="247" t="s">
        <v>88</v>
      </c>
      <c r="AV304" s="13" t="s">
        <v>88</v>
      </c>
      <c r="AW304" s="13" t="s">
        <v>4</v>
      </c>
      <c r="AX304" s="13" t="s">
        <v>86</v>
      </c>
      <c r="AY304" s="247" t="s">
        <v>137</v>
      </c>
    </row>
    <row r="305" s="2" customFormat="1" ht="24.15" customHeight="1">
      <c r="A305" s="39"/>
      <c r="B305" s="40"/>
      <c r="C305" s="219" t="s">
        <v>535</v>
      </c>
      <c r="D305" s="219" t="s">
        <v>139</v>
      </c>
      <c r="E305" s="220" t="s">
        <v>1292</v>
      </c>
      <c r="F305" s="221" t="s">
        <v>1293</v>
      </c>
      <c r="G305" s="222" t="s">
        <v>142</v>
      </c>
      <c r="H305" s="223">
        <v>216</v>
      </c>
      <c r="I305" s="224"/>
      <c r="J305" s="225">
        <f>ROUND(I305*H305,2)</f>
        <v>0</v>
      </c>
      <c r="K305" s="221" t="s">
        <v>143</v>
      </c>
      <c r="L305" s="45"/>
      <c r="M305" s="226" t="s">
        <v>1</v>
      </c>
      <c r="N305" s="227" t="s">
        <v>43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568</v>
      </c>
      <c r="AT305" s="230" t="s">
        <v>139</v>
      </c>
      <c r="AU305" s="230" t="s">
        <v>88</v>
      </c>
      <c r="AY305" s="18" t="s">
        <v>137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86</v>
      </c>
      <c r="BK305" s="231">
        <f>ROUND(I305*H305,2)</f>
        <v>0</v>
      </c>
      <c r="BL305" s="18" t="s">
        <v>568</v>
      </c>
      <c r="BM305" s="230" t="s">
        <v>1294</v>
      </c>
    </row>
    <row r="306" s="2" customFormat="1">
      <c r="A306" s="39"/>
      <c r="B306" s="40"/>
      <c r="C306" s="41"/>
      <c r="D306" s="232" t="s">
        <v>146</v>
      </c>
      <c r="E306" s="41"/>
      <c r="F306" s="233" t="s">
        <v>1295</v>
      </c>
      <c r="G306" s="41"/>
      <c r="H306" s="41"/>
      <c r="I306" s="234"/>
      <c r="J306" s="41"/>
      <c r="K306" s="41"/>
      <c r="L306" s="45"/>
      <c r="M306" s="235"/>
      <c r="N306" s="23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146</v>
      </c>
      <c r="AU306" s="18" t="s">
        <v>88</v>
      </c>
    </row>
    <row r="307" s="13" customFormat="1">
      <c r="A307" s="13"/>
      <c r="B307" s="237"/>
      <c r="C307" s="238"/>
      <c r="D307" s="232" t="s">
        <v>148</v>
      </c>
      <c r="E307" s="239" t="s">
        <v>1</v>
      </c>
      <c r="F307" s="240" t="s">
        <v>1296</v>
      </c>
      <c r="G307" s="238"/>
      <c r="H307" s="241">
        <v>216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148</v>
      </c>
      <c r="AU307" s="247" t="s">
        <v>88</v>
      </c>
      <c r="AV307" s="13" t="s">
        <v>88</v>
      </c>
      <c r="AW307" s="13" t="s">
        <v>34</v>
      </c>
      <c r="AX307" s="13" t="s">
        <v>86</v>
      </c>
      <c r="AY307" s="247" t="s">
        <v>137</v>
      </c>
    </row>
    <row r="308" s="2" customFormat="1" ht="21.75" customHeight="1">
      <c r="A308" s="39"/>
      <c r="B308" s="40"/>
      <c r="C308" s="281" t="s">
        <v>543</v>
      </c>
      <c r="D308" s="281" t="s">
        <v>221</v>
      </c>
      <c r="E308" s="282" t="s">
        <v>263</v>
      </c>
      <c r="F308" s="283" t="s">
        <v>264</v>
      </c>
      <c r="G308" s="284" t="s">
        <v>224</v>
      </c>
      <c r="H308" s="285">
        <v>77.760000000000005</v>
      </c>
      <c r="I308" s="286"/>
      <c r="J308" s="287">
        <f>ROUND(I308*H308,2)</f>
        <v>0</v>
      </c>
      <c r="K308" s="283" t="s">
        <v>143</v>
      </c>
      <c r="L308" s="288"/>
      <c r="M308" s="289" t="s">
        <v>1</v>
      </c>
      <c r="N308" s="290" t="s">
        <v>43</v>
      </c>
      <c r="O308" s="92"/>
      <c r="P308" s="228">
        <f>O308*H308</f>
        <v>0</v>
      </c>
      <c r="Q308" s="228">
        <v>1</v>
      </c>
      <c r="R308" s="228">
        <f>Q308*H308</f>
        <v>77.760000000000005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1297</v>
      </c>
      <c r="AT308" s="230" t="s">
        <v>221</v>
      </c>
      <c r="AU308" s="230" t="s">
        <v>88</v>
      </c>
      <c r="AY308" s="18" t="s">
        <v>137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86</v>
      </c>
      <c r="BK308" s="231">
        <f>ROUND(I308*H308,2)</f>
        <v>0</v>
      </c>
      <c r="BL308" s="18" t="s">
        <v>568</v>
      </c>
      <c r="BM308" s="230" t="s">
        <v>1298</v>
      </c>
    </row>
    <row r="309" s="2" customFormat="1">
      <c r="A309" s="39"/>
      <c r="B309" s="40"/>
      <c r="C309" s="41"/>
      <c r="D309" s="232" t="s">
        <v>146</v>
      </c>
      <c r="E309" s="41"/>
      <c r="F309" s="233" t="s">
        <v>264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146</v>
      </c>
      <c r="AU309" s="18" t="s">
        <v>88</v>
      </c>
    </row>
    <row r="310" s="13" customFormat="1">
      <c r="A310" s="13"/>
      <c r="B310" s="237"/>
      <c r="C310" s="238"/>
      <c r="D310" s="232" t="s">
        <v>148</v>
      </c>
      <c r="E310" s="239" t="s">
        <v>1</v>
      </c>
      <c r="F310" s="240" t="s">
        <v>1299</v>
      </c>
      <c r="G310" s="238"/>
      <c r="H310" s="241">
        <v>43.200000000000003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148</v>
      </c>
      <c r="AU310" s="247" t="s">
        <v>88</v>
      </c>
      <c r="AV310" s="13" t="s">
        <v>88</v>
      </c>
      <c r="AW310" s="13" t="s">
        <v>34</v>
      </c>
      <c r="AX310" s="13" t="s">
        <v>86</v>
      </c>
      <c r="AY310" s="247" t="s">
        <v>137</v>
      </c>
    </row>
    <row r="311" s="13" customFormat="1">
      <c r="A311" s="13"/>
      <c r="B311" s="237"/>
      <c r="C311" s="238"/>
      <c r="D311" s="232" t="s">
        <v>148</v>
      </c>
      <c r="E311" s="238"/>
      <c r="F311" s="240" t="s">
        <v>1300</v>
      </c>
      <c r="G311" s="238"/>
      <c r="H311" s="241">
        <v>77.760000000000005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148</v>
      </c>
      <c r="AU311" s="247" t="s">
        <v>88</v>
      </c>
      <c r="AV311" s="13" t="s">
        <v>88</v>
      </c>
      <c r="AW311" s="13" t="s">
        <v>4</v>
      </c>
      <c r="AX311" s="13" t="s">
        <v>86</v>
      </c>
      <c r="AY311" s="247" t="s">
        <v>137</v>
      </c>
    </row>
    <row r="312" s="2" customFormat="1" ht="24.15" customHeight="1">
      <c r="A312" s="39"/>
      <c r="B312" s="40"/>
      <c r="C312" s="219" t="s">
        <v>555</v>
      </c>
      <c r="D312" s="219" t="s">
        <v>139</v>
      </c>
      <c r="E312" s="220" t="s">
        <v>1301</v>
      </c>
      <c r="F312" s="221" t="s">
        <v>1302</v>
      </c>
      <c r="G312" s="222" t="s">
        <v>312</v>
      </c>
      <c r="H312" s="223">
        <v>494</v>
      </c>
      <c r="I312" s="224"/>
      <c r="J312" s="225">
        <f>ROUND(I312*H312,2)</f>
        <v>0</v>
      </c>
      <c r="K312" s="221" t="s">
        <v>1</v>
      </c>
      <c r="L312" s="45"/>
      <c r="M312" s="226" t="s">
        <v>1</v>
      </c>
      <c r="N312" s="227" t="s">
        <v>43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144</v>
      </c>
      <c r="AT312" s="230" t="s">
        <v>139</v>
      </c>
      <c r="AU312" s="230" t="s">
        <v>88</v>
      </c>
      <c r="AY312" s="18" t="s">
        <v>137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86</v>
      </c>
      <c r="BK312" s="231">
        <f>ROUND(I312*H312,2)</f>
        <v>0</v>
      </c>
      <c r="BL312" s="18" t="s">
        <v>144</v>
      </c>
      <c r="BM312" s="230" t="s">
        <v>1303</v>
      </c>
    </row>
    <row r="313" s="2" customFormat="1">
      <c r="A313" s="39"/>
      <c r="B313" s="40"/>
      <c r="C313" s="41"/>
      <c r="D313" s="232" t="s">
        <v>146</v>
      </c>
      <c r="E313" s="41"/>
      <c r="F313" s="233" t="s">
        <v>1304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146</v>
      </c>
      <c r="AU313" s="18" t="s">
        <v>88</v>
      </c>
    </row>
    <row r="314" s="13" customFormat="1">
      <c r="A314" s="13"/>
      <c r="B314" s="237"/>
      <c r="C314" s="238"/>
      <c r="D314" s="232" t="s">
        <v>148</v>
      </c>
      <c r="E314" s="239" t="s">
        <v>1</v>
      </c>
      <c r="F314" s="240" t="s">
        <v>1258</v>
      </c>
      <c r="G314" s="238"/>
      <c r="H314" s="241">
        <v>494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148</v>
      </c>
      <c r="AU314" s="247" t="s">
        <v>88</v>
      </c>
      <c r="AV314" s="13" t="s">
        <v>88</v>
      </c>
      <c r="AW314" s="13" t="s">
        <v>34</v>
      </c>
      <c r="AX314" s="13" t="s">
        <v>86</v>
      </c>
      <c r="AY314" s="247" t="s">
        <v>137</v>
      </c>
    </row>
    <row r="315" s="2" customFormat="1" ht="24.15" customHeight="1">
      <c r="A315" s="39"/>
      <c r="B315" s="40"/>
      <c r="C315" s="219" t="s">
        <v>563</v>
      </c>
      <c r="D315" s="219" t="s">
        <v>139</v>
      </c>
      <c r="E315" s="220" t="s">
        <v>1305</v>
      </c>
      <c r="F315" s="221" t="s">
        <v>1306</v>
      </c>
      <c r="G315" s="222" t="s">
        <v>312</v>
      </c>
      <c r="H315" s="223">
        <v>34.799999999999997</v>
      </c>
      <c r="I315" s="224"/>
      <c r="J315" s="225">
        <f>ROUND(I315*H315,2)</f>
        <v>0</v>
      </c>
      <c r="K315" s="221" t="s">
        <v>1</v>
      </c>
      <c r="L315" s="45"/>
      <c r="M315" s="226" t="s">
        <v>1</v>
      </c>
      <c r="N315" s="227" t="s">
        <v>43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144</v>
      </c>
      <c r="AT315" s="230" t="s">
        <v>139</v>
      </c>
      <c r="AU315" s="230" t="s">
        <v>88</v>
      </c>
      <c r="AY315" s="18" t="s">
        <v>137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86</v>
      </c>
      <c r="BK315" s="231">
        <f>ROUND(I315*H315,2)</f>
        <v>0</v>
      </c>
      <c r="BL315" s="18" t="s">
        <v>144</v>
      </c>
      <c r="BM315" s="230" t="s">
        <v>1307</v>
      </c>
    </row>
    <row r="316" s="2" customFormat="1">
      <c r="A316" s="39"/>
      <c r="B316" s="40"/>
      <c r="C316" s="41"/>
      <c r="D316" s="232" t="s">
        <v>146</v>
      </c>
      <c r="E316" s="41"/>
      <c r="F316" s="233" t="s">
        <v>1308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146</v>
      </c>
      <c r="AU316" s="18" t="s">
        <v>88</v>
      </c>
    </row>
    <row r="317" s="13" customFormat="1">
      <c r="A317" s="13"/>
      <c r="B317" s="237"/>
      <c r="C317" s="238"/>
      <c r="D317" s="232" t="s">
        <v>148</v>
      </c>
      <c r="E317" s="239" t="s">
        <v>1</v>
      </c>
      <c r="F317" s="240" t="s">
        <v>1263</v>
      </c>
      <c r="G317" s="238"/>
      <c r="H317" s="241">
        <v>34.799999999999997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148</v>
      </c>
      <c r="AU317" s="247" t="s">
        <v>88</v>
      </c>
      <c r="AV317" s="13" t="s">
        <v>88</v>
      </c>
      <c r="AW317" s="13" t="s">
        <v>34</v>
      </c>
      <c r="AX317" s="13" t="s">
        <v>86</v>
      </c>
      <c r="AY317" s="247" t="s">
        <v>137</v>
      </c>
    </row>
    <row r="318" s="2" customFormat="1" ht="16.5" customHeight="1">
      <c r="A318" s="39"/>
      <c r="B318" s="40"/>
      <c r="C318" s="219" t="s">
        <v>568</v>
      </c>
      <c r="D318" s="219" t="s">
        <v>139</v>
      </c>
      <c r="E318" s="220" t="s">
        <v>1309</v>
      </c>
      <c r="F318" s="221" t="s">
        <v>1310</v>
      </c>
      <c r="G318" s="222" t="s">
        <v>142</v>
      </c>
      <c r="H318" s="223">
        <v>216</v>
      </c>
      <c r="I318" s="224"/>
      <c r="J318" s="225">
        <f>ROUND(I318*H318,2)</f>
        <v>0</v>
      </c>
      <c r="K318" s="221" t="s">
        <v>143</v>
      </c>
      <c r="L318" s="45"/>
      <c r="M318" s="226" t="s">
        <v>1</v>
      </c>
      <c r="N318" s="227" t="s">
        <v>43</v>
      </c>
      <c r="O318" s="92"/>
      <c r="P318" s="228">
        <f>O318*H318</f>
        <v>0</v>
      </c>
      <c r="Q318" s="228">
        <v>3.0000000000000001E-05</v>
      </c>
      <c r="R318" s="228">
        <f>Q318*H318</f>
        <v>0.0064800000000000005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568</v>
      </c>
      <c r="AT318" s="230" t="s">
        <v>139</v>
      </c>
      <c r="AU318" s="230" t="s">
        <v>88</v>
      </c>
      <c r="AY318" s="18" t="s">
        <v>137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86</v>
      </c>
      <c r="BK318" s="231">
        <f>ROUND(I318*H318,2)</f>
        <v>0</v>
      </c>
      <c r="BL318" s="18" t="s">
        <v>568</v>
      </c>
      <c r="BM318" s="230" t="s">
        <v>1311</v>
      </c>
    </row>
    <row r="319" s="2" customFormat="1">
      <c r="A319" s="39"/>
      <c r="B319" s="40"/>
      <c r="C319" s="41"/>
      <c r="D319" s="232" t="s">
        <v>146</v>
      </c>
      <c r="E319" s="41"/>
      <c r="F319" s="233" t="s">
        <v>1312</v>
      </c>
      <c r="G319" s="41"/>
      <c r="H319" s="41"/>
      <c r="I319" s="234"/>
      <c r="J319" s="41"/>
      <c r="K319" s="41"/>
      <c r="L319" s="45"/>
      <c r="M319" s="235"/>
      <c r="N319" s="23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146</v>
      </c>
      <c r="AU319" s="18" t="s">
        <v>88</v>
      </c>
    </row>
    <row r="320" s="13" customFormat="1">
      <c r="A320" s="13"/>
      <c r="B320" s="237"/>
      <c r="C320" s="238"/>
      <c r="D320" s="232" t="s">
        <v>148</v>
      </c>
      <c r="E320" s="239" t="s">
        <v>1</v>
      </c>
      <c r="F320" s="240" t="s">
        <v>1296</v>
      </c>
      <c r="G320" s="238"/>
      <c r="H320" s="241">
        <v>216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148</v>
      </c>
      <c r="AU320" s="247" t="s">
        <v>88</v>
      </c>
      <c r="AV320" s="13" t="s">
        <v>88</v>
      </c>
      <c r="AW320" s="13" t="s">
        <v>34</v>
      </c>
      <c r="AX320" s="13" t="s">
        <v>86</v>
      </c>
      <c r="AY320" s="247" t="s">
        <v>137</v>
      </c>
    </row>
    <row r="321" s="2" customFormat="1" ht="37.8" customHeight="1">
      <c r="A321" s="39"/>
      <c r="B321" s="40"/>
      <c r="C321" s="219" t="s">
        <v>573</v>
      </c>
      <c r="D321" s="219" t="s">
        <v>139</v>
      </c>
      <c r="E321" s="220" t="s">
        <v>1313</v>
      </c>
      <c r="F321" s="221" t="s">
        <v>1314</v>
      </c>
      <c r="G321" s="222" t="s">
        <v>151</v>
      </c>
      <c r="H321" s="223">
        <v>30.449999999999999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43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144</v>
      </c>
      <c r="AT321" s="230" t="s">
        <v>139</v>
      </c>
      <c r="AU321" s="230" t="s">
        <v>88</v>
      </c>
      <c r="AY321" s="18" t="s">
        <v>137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86</v>
      </c>
      <c r="BK321" s="231">
        <f>ROUND(I321*H321,2)</f>
        <v>0</v>
      </c>
      <c r="BL321" s="18" t="s">
        <v>144</v>
      </c>
      <c r="BM321" s="230" t="s">
        <v>1315</v>
      </c>
    </row>
    <row r="322" s="2" customFormat="1">
      <c r="A322" s="39"/>
      <c r="B322" s="40"/>
      <c r="C322" s="41"/>
      <c r="D322" s="232" t="s">
        <v>146</v>
      </c>
      <c r="E322" s="41"/>
      <c r="F322" s="233" t="s">
        <v>1316</v>
      </c>
      <c r="G322" s="41"/>
      <c r="H322" s="41"/>
      <c r="I322" s="234"/>
      <c r="J322" s="41"/>
      <c r="K322" s="41"/>
      <c r="L322" s="45"/>
      <c r="M322" s="235"/>
      <c r="N322" s="23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146</v>
      </c>
      <c r="AU322" s="18" t="s">
        <v>88</v>
      </c>
    </row>
    <row r="323" s="13" customFormat="1">
      <c r="A323" s="13"/>
      <c r="B323" s="237"/>
      <c r="C323" s="238"/>
      <c r="D323" s="232" t="s">
        <v>148</v>
      </c>
      <c r="E323" s="239" t="s">
        <v>1</v>
      </c>
      <c r="F323" s="240" t="s">
        <v>1268</v>
      </c>
      <c r="G323" s="238"/>
      <c r="H323" s="241">
        <v>30.449999999999999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148</v>
      </c>
      <c r="AU323" s="247" t="s">
        <v>88</v>
      </c>
      <c r="AV323" s="13" t="s">
        <v>88</v>
      </c>
      <c r="AW323" s="13" t="s">
        <v>34</v>
      </c>
      <c r="AX323" s="13" t="s">
        <v>86</v>
      </c>
      <c r="AY323" s="247" t="s">
        <v>137</v>
      </c>
    </row>
    <row r="324" s="2" customFormat="1" ht="37.8" customHeight="1">
      <c r="A324" s="39"/>
      <c r="B324" s="40"/>
      <c r="C324" s="219" t="s">
        <v>578</v>
      </c>
      <c r="D324" s="219" t="s">
        <v>139</v>
      </c>
      <c r="E324" s="220" t="s">
        <v>1317</v>
      </c>
      <c r="F324" s="221" t="s">
        <v>1318</v>
      </c>
      <c r="G324" s="222" t="s">
        <v>151</v>
      </c>
      <c r="H324" s="223">
        <v>274.05000000000001</v>
      </c>
      <c r="I324" s="224"/>
      <c r="J324" s="225">
        <f>ROUND(I324*H324,2)</f>
        <v>0</v>
      </c>
      <c r="K324" s="221" t="s">
        <v>1</v>
      </c>
      <c r="L324" s="45"/>
      <c r="M324" s="226" t="s">
        <v>1</v>
      </c>
      <c r="N324" s="227" t="s">
        <v>43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144</v>
      </c>
      <c r="AT324" s="230" t="s">
        <v>139</v>
      </c>
      <c r="AU324" s="230" t="s">
        <v>88</v>
      </c>
      <c r="AY324" s="18" t="s">
        <v>137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86</v>
      </c>
      <c r="BK324" s="231">
        <f>ROUND(I324*H324,2)</f>
        <v>0</v>
      </c>
      <c r="BL324" s="18" t="s">
        <v>144</v>
      </c>
      <c r="BM324" s="230" t="s">
        <v>1319</v>
      </c>
    </row>
    <row r="325" s="2" customFormat="1">
      <c r="A325" s="39"/>
      <c r="B325" s="40"/>
      <c r="C325" s="41"/>
      <c r="D325" s="232" t="s">
        <v>146</v>
      </c>
      <c r="E325" s="41"/>
      <c r="F325" s="233" t="s">
        <v>1320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146</v>
      </c>
      <c r="AU325" s="18" t="s">
        <v>88</v>
      </c>
    </row>
    <row r="326" s="2" customFormat="1">
      <c r="A326" s="39"/>
      <c r="B326" s="40"/>
      <c r="C326" s="41"/>
      <c r="D326" s="232" t="s">
        <v>180</v>
      </c>
      <c r="E326" s="41"/>
      <c r="F326" s="269" t="s">
        <v>1321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180</v>
      </c>
      <c r="AU326" s="18" t="s">
        <v>88</v>
      </c>
    </row>
    <row r="327" s="13" customFormat="1">
      <c r="A327" s="13"/>
      <c r="B327" s="237"/>
      <c r="C327" s="238"/>
      <c r="D327" s="232" t="s">
        <v>148</v>
      </c>
      <c r="E327" s="239" t="s">
        <v>1</v>
      </c>
      <c r="F327" s="240" t="s">
        <v>1322</v>
      </c>
      <c r="G327" s="238"/>
      <c r="H327" s="241">
        <v>274.05000000000001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148</v>
      </c>
      <c r="AU327" s="247" t="s">
        <v>88</v>
      </c>
      <c r="AV327" s="13" t="s">
        <v>88</v>
      </c>
      <c r="AW327" s="13" t="s">
        <v>34</v>
      </c>
      <c r="AX327" s="13" t="s">
        <v>86</v>
      </c>
      <c r="AY327" s="247" t="s">
        <v>137</v>
      </c>
    </row>
    <row r="328" s="2" customFormat="1" ht="24.15" customHeight="1">
      <c r="A328" s="39"/>
      <c r="B328" s="40"/>
      <c r="C328" s="219" t="s">
        <v>583</v>
      </c>
      <c r="D328" s="219" t="s">
        <v>139</v>
      </c>
      <c r="E328" s="220" t="s">
        <v>1323</v>
      </c>
      <c r="F328" s="221" t="s">
        <v>1324</v>
      </c>
      <c r="G328" s="222" t="s">
        <v>312</v>
      </c>
      <c r="H328" s="223">
        <v>530</v>
      </c>
      <c r="I328" s="224"/>
      <c r="J328" s="225">
        <f>ROUND(I328*H328,2)</f>
        <v>0</v>
      </c>
      <c r="K328" s="221" t="s">
        <v>143</v>
      </c>
      <c r="L328" s="45"/>
      <c r="M328" s="226" t="s">
        <v>1</v>
      </c>
      <c r="N328" s="227" t="s">
        <v>43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144</v>
      </c>
      <c r="AT328" s="230" t="s">
        <v>139</v>
      </c>
      <c r="AU328" s="230" t="s">
        <v>88</v>
      </c>
      <c r="AY328" s="18" t="s">
        <v>137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86</v>
      </c>
      <c r="BK328" s="231">
        <f>ROUND(I328*H328,2)</f>
        <v>0</v>
      </c>
      <c r="BL328" s="18" t="s">
        <v>144</v>
      </c>
      <c r="BM328" s="230" t="s">
        <v>1325</v>
      </c>
    </row>
    <row r="329" s="2" customFormat="1">
      <c r="A329" s="39"/>
      <c r="B329" s="40"/>
      <c r="C329" s="41"/>
      <c r="D329" s="232" t="s">
        <v>146</v>
      </c>
      <c r="E329" s="41"/>
      <c r="F329" s="233" t="s">
        <v>1326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146</v>
      </c>
      <c r="AU329" s="18" t="s">
        <v>88</v>
      </c>
    </row>
    <row r="330" s="13" customFormat="1">
      <c r="A330" s="13"/>
      <c r="B330" s="237"/>
      <c r="C330" s="238"/>
      <c r="D330" s="232" t="s">
        <v>148</v>
      </c>
      <c r="E330" s="239" t="s">
        <v>1</v>
      </c>
      <c r="F330" s="240" t="s">
        <v>1327</v>
      </c>
      <c r="G330" s="238"/>
      <c r="H330" s="241">
        <v>530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148</v>
      </c>
      <c r="AU330" s="247" t="s">
        <v>88</v>
      </c>
      <c r="AV330" s="13" t="s">
        <v>88</v>
      </c>
      <c r="AW330" s="13" t="s">
        <v>34</v>
      </c>
      <c r="AX330" s="13" t="s">
        <v>86</v>
      </c>
      <c r="AY330" s="247" t="s">
        <v>137</v>
      </c>
    </row>
    <row r="331" s="2" customFormat="1" ht="16.5" customHeight="1">
      <c r="A331" s="39"/>
      <c r="B331" s="40"/>
      <c r="C331" s="281" t="s">
        <v>589</v>
      </c>
      <c r="D331" s="281" t="s">
        <v>221</v>
      </c>
      <c r="E331" s="282" t="s">
        <v>1328</v>
      </c>
      <c r="F331" s="283" t="s">
        <v>1329</v>
      </c>
      <c r="G331" s="284" t="s">
        <v>312</v>
      </c>
      <c r="H331" s="285">
        <v>540.60000000000002</v>
      </c>
      <c r="I331" s="286"/>
      <c r="J331" s="287">
        <f>ROUND(I331*H331,2)</f>
        <v>0</v>
      </c>
      <c r="K331" s="283" t="s">
        <v>143</v>
      </c>
      <c r="L331" s="288"/>
      <c r="M331" s="289" t="s">
        <v>1</v>
      </c>
      <c r="N331" s="290" t="s">
        <v>43</v>
      </c>
      <c r="O331" s="92"/>
      <c r="P331" s="228">
        <f>O331*H331</f>
        <v>0</v>
      </c>
      <c r="Q331" s="228">
        <v>0.00048999999999999998</v>
      </c>
      <c r="R331" s="228">
        <f>Q331*H331</f>
        <v>0.26489400000000002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957</v>
      </c>
      <c r="AT331" s="230" t="s">
        <v>221</v>
      </c>
      <c r="AU331" s="230" t="s">
        <v>88</v>
      </c>
      <c r="AY331" s="18" t="s">
        <v>137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86</v>
      </c>
      <c r="BK331" s="231">
        <f>ROUND(I331*H331,2)</f>
        <v>0</v>
      </c>
      <c r="BL331" s="18" t="s">
        <v>957</v>
      </c>
      <c r="BM331" s="230" t="s">
        <v>1330</v>
      </c>
    </row>
    <row r="332" s="2" customFormat="1">
      <c r="A332" s="39"/>
      <c r="B332" s="40"/>
      <c r="C332" s="41"/>
      <c r="D332" s="232" t="s">
        <v>146</v>
      </c>
      <c r="E332" s="41"/>
      <c r="F332" s="233" t="s">
        <v>1329</v>
      </c>
      <c r="G332" s="41"/>
      <c r="H332" s="41"/>
      <c r="I332" s="234"/>
      <c r="J332" s="41"/>
      <c r="K332" s="41"/>
      <c r="L332" s="45"/>
      <c r="M332" s="235"/>
      <c r="N332" s="23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146</v>
      </c>
      <c r="AU332" s="18" t="s">
        <v>88</v>
      </c>
    </row>
    <row r="333" s="13" customFormat="1">
      <c r="A333" s="13"/>
      <c r="B333" s="237"/>
      <c r="C333" s="238"/>
      <c r="D333" s="232" t="s">
        <v>148</v>
      </c>
      <c r="E333" s="239" t="s">
        <v>1</v>
      </c>
      <c r="F333" s="240" t="s">
        <v>1327</v>
      </c>
      <c r="G333" s="238"/>
      <c r="H333" s="241">
        <v>530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148</v>
      </c>
      <c r="AU333" s="247" t="s">
        <v>88</v>
      </c>
      <c r="AV333" s="13" t="s">
        <v>88</v>
      </c>
      <c r="AW333" s="13" t="s">
        <v>34</v>
      </c>
      <c r="AX333" s="13" t="s">
        <v>86</v>
      </c>
      <c r="AY333" s="247" t="s">
        <v>137</v>
      </c>
    </row>
    <row r="334" s="13" customFormat="1">
      <c r="A334" s="13"/>
      <c r="B334" s="237"/>
      <c r="C334" s="238"/>
      <c r="D334" s="232" t="s">
        <v>148</v>
      </c>
      <c r="E334" s="238"/>
      <c r="F334" s="240" t="s">
        <v>1331</v>
      </c>
      <c r="G334" s="238"/>
      <c r="H334" s="241">
        <v>540.60000000000002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148</v>
      </c>
      <c r="AU334" s="247" t="s">
        <v>88</v>
      </c>
      <c r="AV334" s="13" t="s">
        <v>88</v>
      </c>
      <c r="AW334" s="13" t="s">
        <v>4</v>
      </c>
      <c r="AX334" s="13" t="s">
        <v>86</v>
      </c>
      <c r="AY334" s="247" t="s">
        <v>137</v>
      </c>
    </row>
    <row r="335" s="2" customFormat="1" ht="24.15" customHeight="1">
      <c r="A335" s="39"/>
      <c r="B335" s="40"/>
      <c r="C335" s="219" t="s">
        <v>644</v>
      </c>
      <c r="D335" s="219" t="s">
        <v>139</v>
      </c>
      <c r="E335" s="220" t="s">
        <v>1332</v>
      </c>
      <c r="F335" s="221" t="s">
        <v>1333</v>
      </c>
      <c r="G335" s="222" t="s">
        <v>224</v>
      </c>
      <c r="H335" s="223">
        <v>77.766000000000005</v>
      </c>
      <c r="I335" s="224"/>
      <c r="J335" s="225">
        <f>ROUND(I335*H335,2)</f>
        <v>0</v>
      </c>
      <c r="K335" s="221" t="s">
        <v>143</v>
      </c>
      <c r="L335" s="45"/>
      <c r="M335" s="226" t="s">
        <v>1</v>
      </c>
      <c r="N335" s="227" t="s">
        <v>43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568</v>
      </c>
      <c r="AT335" s="230" t="s">
        <v>139</v>
      </c>
      <c r="AU335" s="230" t="s">
        <v>88</v>
      </c>
      <c r="AY335" s="18" t="s">
        <v>137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86</v>
      </c>
      <c r="BK335" s="231">
        <f>ROUND(I335*H335,2)</f>
        <v>0</v>
      </c>
      <c r="BL335" s="18" t="s">
        <v>568</v>
      </c>
      <c r="BM335" s="230" t="s">
        <v>1334</v>
      </c>
    </row>
    <row r="336" s="2" customFormat="1">
      <c r="A336" s="39"/>
      <c r="B336" s="40"/>
      <c r="C336" s="41"/>
      <c r="D336" s="232" t="s">
        <v>146</v>
      </c>
      <c r="E336" s="41"/>
      <c r="F336" s="233" t="s">
        <v>1335</v>
      </c>
      <c r="G336" s="41"/>
      <c r="H336" s="41"/>
      <c r="I336" s="234"/>
      <c r="J336" s="41"/>
      <c r="K336" s="41"/>
      <c r="L336" s="45"/>
      <c r="M336" s="235"/>
      <c r="N336" s="236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146</v>
      </c>
      <c r="AU336" s="18" t="s">
        <v>88</v>
      </c>
    </row>
    <row r="337" s="2" customFormat="1" ht="16.5" customHeight="1">
      <c r="A337" s="39"/>
      <c r="B337" s="40"/>
      <c r="C337" s="219" t="s">
        <v>655</v>
      </c>
      <c r="D337" s="219" t="s">
        <v>139</v>
      </c>
      <c r="E337" s="220" t="s">
        <v>1336</v>
      </c>
      <c r="F337" s="221" t="s">
        <v>1337</v>
      </c>
      <c r="G337" s="222" t="s">
        <v>538</v>
      </c>
      <c r="H337" s="223">
        <v>17</v>
      </c>
      <c r="I337" s="224"/>
      <c r="J337" s="225">
        <f>ROUND(I337*H337,2)</f>
        <v>0</v>
      </c>
      <c r="K337" s="221" t="s">
        <v>1</v>
      </c>
      <c r="L337" s="45"/>
      <c r="M337" s="226" t="s">
        <v>1</v>
      </c>
      <c r="N337" s="227" t="s">
        <v>43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144</v>
      </c>
      <c r="AT337" s="230" t="s">
        <v>139</v>
      </c>
      <c r="AU337" s="230" t="s">
        <v>88</v>
      </c>
      <c r="AY337" s="18" t="s">
        <v>137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86</v>
      </c>
      <c r="BK337" s="231">
        <f>ROUND(I337*H337,2)</f>
        <v>0</v>
      </c>
      <c r="BL337" s="18" t="s">
        <v>144</v>
      </c>
      <c r="BM337" s="230" t="s">
        <v>1338</v>
      </c>
    </row>
    <row r="338" s="2" customFormat="1">
      <c r="A338" s="39"/>
      <c r="B338" s="40"/>
      <c r="C338" s="41"/>
      <c r="D338" s="232" t="s">
        <v>146</v>
      </c>
      <c r="E338" s="41"/>
      <c r="F338" s="233" t="s">
        <v>1337</v>
      </c>
      <c r="G338" s="41"/>
      <c r="H338" s="41"/>
      <c r="I338" s="234"/>
      <c r="J338" s="41"/>
      <c r="K338" s="41"/>
      <c r="L338" s="45"/>
      <c r="M338" s="235"/>
      <c r="N338" s="23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146</v>
      </c>
      <c r="AU338" s="18" t="s">
        <v>88</v>
      </c>
    </row>
    <row r="339" s="13" customFormat="1">
      <c r="A339" s="13"/>
      <c r="B339" s="237"/>
      <c r="C339" s="238"/>
      <c r="D339" s="232" t="s">
        <v>148</v>
      </c>
      <c r="E339" s="239" t="s">
        <v>1</v>
      </c>
      <c r="F339" s="240" t="s">
        <v>257</v>
      </c>
      <c r="G339" s="238"/>
      <c r="H339" s="241">
        <v>17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148</v>
      </c>
      <c r="AU339" s="247" t="s">
        <v>88</v>
      </c>
      <c r="AV339" s="13" t="s">
        <v>88</v>
      </c>
      <c r="AW339" s="13" t="s">
        <v>34</v>
      </c>
      <c r="AX339" s="13" t="s">
        <v>86</v>
      </c>
      <c r="AY339" s="247" t="s">
        <v>137</v>
      </c>
    </row>
    <row r="340" s="2" customFormat="1" ht="16.5" customHeight="1">
      <c r="A340" s="39"/>
      <c r="B340" s="40"/>
      <c r="C340" s="281" t="s">
        <v>660</v>
      </c>
      <c r="D340" s="281" t="s">
        <v>221</v>
      </c>
      <c r="E340" s="282" t="s">
        <v>1339</v>
      </c>
      <c r="F340" s="283" t="s">
        <v>1340</v>
      </c>
      <c r="G340" s="284" t="s">
        <v>538</v>
      </c>
      <c r="H340" s="285">
        <v>17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189</v>
      </c>
      <c r="AT340" s="230" t="s">
        <v>221</v>
      </c>
      <c r="AU340" s="230" t="s">
        <v>88</v>
      </c>
      <c r="AY340" s="18" t="s">
        <v>137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86</v>
      </c>
      <c r="BK340" s="231">
        <f>ROUND(I340*H340,2)</f>
        <v>0</v>
      </c>
      <c r="BL340" s="18" t="s">
        <v>144</v>
      </c>
      <c r="BM340" s="230" t="s">
        <v>1341</v>
      </c>
    </row>
    <row r="341" s="2" customFormat="1">
      <c r="A341" s="39"/>
      <c r="B341" s="40"/>
      <c r="C341" s="41"/>
      <c r="D341" s="232" t="s">
        <v>146</v>
      </c>
      <c r="E341" s="41"/>
      <c r="F341" s="233" t="s">
        <v>1340</v>
      </c>
      <c r="G341" s="41"/>
      <c r="H341" s="41"/>
      <c r="I341" s="234"/>
      <c r="J341" s="41"/>
      <c r="K341" s="41"/>
      <c r="L341" s="45"/>
      <c r="M341" s="235"/>
      <c r="N341" s="23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146</v>
      </c>
      <c r="AU341" s="18" t="s">
        <v>88</v>
      </c>
    </row>
    <row r="342" s="13" customFormat="1">
      <c r="A342" s="13"/>
      <c r="B342" s="237"/>
      <c r="C342" s="238"/>
      <c r="D342" s="232" t="s">
        <v>148</v>
      </c>
      <c r="E342" s="239" t="s">
        <v>1</v>
      </c>
      <c r="F342" s="240" t="s">
        <v>257</v>
      </c>
      <c r="G342" s="238"/>
      <c r="H342" s="241">
        <v>17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148</v>
      </c>
      <c r="AU342" s="247" t="s">
        <v>88</v>
      </c>
      <c r="AV342" s="13" t="s">
        <v>88</v>
      </c>
      <c r="AW342" s="13" t="s">
        <v>34</v>
      </c>
      <c r="AX342" s="13" t="s">
        <v>86</v>
      </c>
      <c r="AY342" s="247" t="s">
        <v>137</v>
      </c>
    </row>
    <row r="343" s="2" customFormat="1" ht="16.5" customHeight="1">
      <c r="A343" s="39"/>
      <c r="B343" s="40"/>
      <c r="C343" s="281" t="s">
        <v>665</v>
      </c>
      <c r="D343" s="281" t="s">
        <v>221</v>
      </c>
      <c r="E343" s="282" t="s">
        <v>1342</v>
      </c>
      <c r="F343" s="283" t="s">
        <v>1343</v>
      </c>
      <c r="G343" s="284" t="s">
        <v>1138</v>
      </c>
      <c r="H343" s="285">
        <v>17</v>
      </c>
      <c r="I343" s="286"/>
      <c r="J343" s="287">
        <f>ROUND(I343*H343,2)</f>
        <v>0</v>
      </c>
      <c r="K343" s="283" t="s">
        <v>1</v>
      </c>
      <c r="L343" s="288"/>
      <c r="M343" s="289" t="s">
        <v>1</v>
      </c>
      <c r="N343" s="290" t="s">
        <v>43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189</v>
      </c>
      <c r="AT343" s="230" t="s">
        <v>221</v>
      </c>
      <c r="AU343" s="230" t="s">
        <v>88</v>
      </c>
      <c r="AY343" s="18" t="s">
        <v>137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86</v>
      </c>
      <c r="BK343" s="231">
        <f>ROUND(I343*H343,2)</f>
        <v>0</v>
      </c>
      <c r="BL343" s="18" t="s">
        <v>144</v>
      </c>
      <c r="BM343" s="230" t="s">
        <v>1344</v>
      </c>
    </row>
    <row r="344" s="2" customFormat="1">
      <c r="A344" s="39"/>
      <c r="B344" s="40"/>
      <c r="C344" s="41"/>
      <c r="D344" s="232" t="s">
        <v>146</v>
      </c>
      <c r="E344" s="41"/>
      <c r="F344" s="233" t="s">
        <v>1343</v>
      </c>
      <c r="G344" s="41"/>
      <c r="H344" s="41"/>
      <c r="I344" s="234"/>
      <c r="J344" s="41"/>
      <c r="K344" s="41"/>
      <c r="L344" s="45"/>
      <c r="M344" s="235"/>
      <c r="N344" s="23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146</v>
      </c>
      <c r="AU344" s="18" t="s">
        <v>88</v>
      </c>
    </row>
    <row r="345" s="13" customFormat="1">
      <c r="A345" s="13"/>
      <c r="B345" s="237"/>
      <c r="C345" s="238"/>
      <c r="D345" s="232" t="s">
        <v>148</v>
      </c>
      <c r="E345" s="239" t="s">
        <v>1</v>
      </c>
      <c r="F345" s="240" t="s">
        <v>257</v>
      </c>
      <c r="G345" s="238"/>
      <c r="H345" s="241">
        <v>17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148</v>
      </c>
      <c r="AU345" s="247" t="s">
        <v>88</v>
      </c>
      <c r="AV345" s="13" t="s">
        <v>88</v>
      </c>
      <c r="AW345" s="13" t="s">
        <v>34</v>
      </c>
      <c r="AX345" s="13" t="s">
        <v>86</v>
      </c>
      <c r="AY345" s="247" t="s">
        <v>137</v>
      </c>
    </row>
    <row r="346" s="2" customFormat="1" ht="24.15" customHeight="1">
      <c r="A346" s="39"/>
      <c r="B346" s="40"/>
      <c r="C346" s="219" t="s">
        <v>676</v>
      </c>
      <c r="D346" s="219" t="s">
        <v>139</v>
      </c>
      <c r="E346" s="220" t="s">
        <v>1345</v>
      </c>
      <c r="F346" s="221" t="s">
        <v>1346</v>
      </c>
      <c r="G346" s="222" t="s">
        <v>538</v>
      </c>
      <c r="H346" s="223">
        <v>17</v>
      </c>
      <c r="I346" s="224"/>
      <c r="J346" s="225">
        <f>ROUND(I346*H346,2)</f>
        <v>0</v>
      </c>
      <c r="K346" s="221" t="s">
        <v>1</v>
      </c>
      <c r="L346" s="45"/>
      <c r="M346" s="226" t="s">
        <v>1</v>
      </c>
      <c r="N346" s="227" t="s">
        <v>43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144</v>
      </c>
      <c r="AT346" s="230" t="s">
        <v>139</v>
      </c>
      <c r="AU346" s="230" t="s">
        <v>88</v>
      </c>
      <c r="AY346" s="18" t="s">
        <v>137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86</v>
      </c>
      <c r="BK346" s="231">
        <f>ROUND(I346*H346,2)</f>
        <v>0</v>
      </c>
      <c r="BL346" s="18" t="s">
        <v>144</v>
      </c>
      <c r="BM346" s="230" t="s">
        <v>1347</v>
      </c>
    </row>
    <row r="347" s="2" customFormat="1">
      <c r="A347" s="39"/>
      <c r="B347" s="40"/>
      <c r="C347" s="41"/>
      <c r="D347" s="232" t="s">
        <v>146</v>
      </c>
      <c r="E347" s="41"/>
      <c r="F347" s="233" t="s">
        <v>1346</v>
      </c>
      <c r="G347" s="41"/>
      <c r="H347" s="41"/>
      <c r="I347" s="234"/>
      <c r="J347" s="41"/>
      <c r="K347" s="41"/>
      <c r="L347" s="45"/>
      <c r="M347" s="235"/>
      <c r="N347" s="23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146</v>
      </c>
      <c r="AU347" s="18" t="s">
        <v>88</v>
      </c>
    </row>
    <row r="348" s="13" customFormat="1">
      <c r="A348" s="13"/>
      <c r="B348" s="237"/>
      <c r="C348" s="238"/>
      <c r="D348" s="232" t="s">
        <v>148</v>
      </c>
      <c r="E348" s="239" t="s">
        <v>1</v>
      </c>
      <c r="F348" s="240" t="s">
        <v>257</v>
      </c>
      <c r="G348" s="238"/>
      <c r="H348" s="241">
        <v>17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148</v>
      </c>
      <c r="AU348" s="247" t="s">
        <v>88</v>
      </c>
      <c r="AV348" s="13" t="s">
        <v>88</v>
      </c>
      <c r="AW348" s="13" t="s">
        <v>34</v>
      </c>
      <c r="AX348" s="13" t="s">
        <v>86</v>
      </c>
      <c r="AY348" s="247" t="s">
        <v>137</v>
      </c>
    </row>
    <row r="349" s="2" customFormat="1" ht="21.75" customHeight="1">
      <c r="A349" s="39"/>
      <c r="B349" s="40"/>
      <c r="C349" s="281" t="s">
        <v>682</v>
      </c>
      <c r="D349" s="281" t="s">
        <v>221</v>
      </c>
      <c r="E349" s="282" t="s">
        <v>1348</v>
      </c>
      <c r="F349" s="283" t="s">
        <v>1349</v>
      </c>
      <c r="G349" s="284" t="s">
        <v>538</v>
      </c>
      <c r="H349" s="285">
        <v>17</v>
      </c>
      <c r="I349" s="286"/>
      <c r="J349" s="287">
        <f>ROUND(I349*H349,2)</f>
        <v>0</v>
      </c>
      <c r="K349" s="283" t="s">
        <v>1</v>
      </c>
      <c r="L349" s="288"/>
      <c r="M349" s="289" t="s">
        <v>1</v>
      </c>
      <c r="N349" s="290" t="s">
        <v>43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189</v>
      </c>
      <c r="AT349" s="230" t="s">
        <v>221</v>
      </c>
      <c r="AU349" s="230" t="s">
        <v>88</v>
      </c>
      <c r="AY349" s="18" t="s">
        <v>137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86</v>
      </c>
      <c r="BK349" s="231">
        <f>ROUND(I349*H349,2)</f>
        <v>0</v>
      </c>
      <c r="BL349" s="18" t="s">
        <v>144</v>
      </c>
      <c r="BM349" s="230" t="s">
        <v>1350</v>
      </c>
    </row>
    <row r="350" s="2" customFormat="1">
      <c r="A350" s="39"/>
      <c r="B350" s="40"/>
      <c r="C350" s="41"/>
      <c r="D350" s="232" t="s">
        <v>146</v>
      </c>
      <c r="E350" s="41"/>
      <c r="F350" s="233" t="s">
        <v>1349</v>
      </c>
      <c r="G350" s="41"/>
      <c r="H350" s="41"/>
      <c r="I350" s="234"/>
      <c r="J350" s="41"/>
      <c r="K350" s="41"/>
      <c r="L350" s="45"/>
      <c r="M350" s="235"/>
      <c r="N350" s="23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146</v>
      </c>
      <c r="AU350" s="18" t="s">
        <v>88</v>
      </c>
    </row>
    <row r="351" s="13" customFormat="1">
      <c r="A351" s="13"/>
      <c r="B351" s="237"/>
      <c r="C351" s="238"/>
      <c r="D351" s="232" t="s">
        <v>148</v>
      </c>
      <c r="E351" s="239" t="s">
        <v>1</v>
      </c>
      <c r="F351" s="240" t="s">
        <v>257</v>
      </c>
      <c r="G351" s="238"/>
      <c r="H351" s="241">
        <v>17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148</v>
      </c>
      <c r="AU351" s="247" t="s">
        <v>88</v>
      </c>
      <c r="AV351" s="13" t="s">
        <v>88</v>
      </c>
      <c r="AW351" s="13" t="s">
        <v>34</v>
      </c>
      <c r="AX351" s="13" t="s">
        <v>86</v>
      </c>
      <c r="AY351" s="247" t="s">
        <v>137</v>
      </c>
    </row>
    <row r="352" s="2" customFormat="1" ht="21.75" customHeight="1">
      <c r="A352" s="39"/>
      <c r="B352" s="40"/>
      <c r="C352" s="219" t="s">
        <v>691</v>
      </c>
      <c r="D352" s="219" t="s">
        <v>139</v>
      </c>
      <c r="E352" s="220" t="s">
        <v>1351</v>
      </c>
      <c r="F352" s="221" t="s">
        <v>1352</v>
      </c>
      <c r="G352" s="222" t="s">
        <v>142</v>
      </c>
      <c r="H352" s="223">
        <v>34</v>
      </c>
      <c r="I352" s="224"/>
      <c r="J352" s="225">
        <f>ROUND(I352*H352,2)</f>
        <v>0</v>
      </c>
      <c r="K352" s="221" t="s">
        <v>1</v>
      </c>
      <c r="L352" s="45"/>
      <c r="M352" s="226" t="s">
        <v>1</v>
      </c>
      <c r="N352" s="227" t="s">
        <v>43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144</v>
      </c>
      <c r="AT352" s="230" t="s">
        <v>139</v>
      </c>
      <c r="AU352" s="230" t="s">
        <v>88</v>
      </c>
      <c r="AY352" s="18" t="s">
        <v>137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86</v>
      </c>
      <c r="BK352" s="231">
        <f>ROUND(I352*H352,2)</f>
        <v>0</v>
      </c>
      <c r="BL352" s="18" t="s">
        <v>144</v>
      </c>
      <c r="BM352" s="230" t="s">
        <v>1353</v>
      </c>
    </row>
    <row r="353" s="2" customFormat="1">
      <c r="A353" s="39"/>
      <c r="B353" s="40"/>
      <c r="C353" s="41"/>
      <c r="D353" s="232" t="s">
        <v>146</v>
      </c>
      <c r="E353" s="41"/>
      <c r="F353" s="233" t="s">
        <v>1352</v>
      </c>
      <c r="G353" s="41"/>
      <c r="H353" s="41"/>
      <c r="I353" s="234"/>
      <c r="J353" s="41"/>
      <c r="K353" s="41"/>
      <c r="L353" s="45"/>
      <c r="M353" s="235"/>
      <c r="N353" s="23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146</v>
      </c>
      <c r="AU353" s="18" t="s">
        <v>88</v>
      </c>
    </row>
    <row r="354" s="13" customFormat="1">
      <c r="A354" s="13"/>
      <c r="B354" s="237"/>
      <c r="C354" s="238"/>
      <c r="D354" s="232" t="s">
        <v>148</v>
      </c>
      <c r="E354" s="239" t="s">
        <v>1</v>
      </c>
      <c r="F354" s="240" t="s">
        <v>366</v>
      </c>
      <c r="G354" s="238"/>
      <c r="H354" s="241">
        <v>34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148</v>
      </c>
      <c r="AU354" s="247" t="s">
        <v>88</v>
      </c>
      <c r="AV354" s="13" t="s">
        <v>88</v>
      </c>
      <c r="AW354" s="13" t="s">
        <v>34</v>
      </c>
      <c r="AX354" s="13" t="s">
        <v>86</v>
      </c>
      <c r="AY354" s="247" t="s">
        <v>137</v>
      </c>
    </row>
    <row r="355" s="2" customFormat="1" ht="16.5" customHeight="1">
      <c r="A355" s="39"/>
      <c r="B355" s="40"/>
      <c r="C355" s="281" t="s">
        <v>695</v>
      </c>
      <c r="D355" s="281" t="s">
        <v>221</v>
      </c>
      <c r="E355" s="282" t="s">
        <v>1354</v>
      </c>
      <c r="F355" s="283" t="s">
        <v>1355</v>
      </c>
      <c r="G355" s="284" t="s">
        <v>242</v>
      </c>
      <c r="H355" s="285">
        <v>34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2"/>
      <c r="P355" s="228">
        <f>O355*H355</f>
        <v>0</v>
      </c>
      <c r="Q355" s="228">
        <v>0.001</v>
      </c>
      <c r="R355" s="228">
        <f>Q355*H355</f>
        <v>0.034000000000000002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189</v>
      </c>
      <c r="AT355" s="230" t="s">
        <v>221</v>
      </c>
      <c r="AU355" s="230" t="s">
        <v>88</v>
      </c>
      <c r="AY355" s="18" t="s">
        <v>137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86</v>
      </c>
      <c r="BK355" s="231">
        <f>ROUND(I355*H355,2)</f>
        <v>0</v>
      </c>
      <c r="BL355" s="18" t="s">
        <v>144</v>
      </c>
      <c r="BM355" s="230" t="s">
        <v>1356</v>
      </c>
    </row>
    <row r="356" s="2" customFormat="1">
      <c r="A356" s="39"/>
      <c r="B356" s="40"/>
      <c r="C356" s="41"/>
      <c r="D356" s="232" t="s">
        <v>146</v>
      </c>
      <c r="E356" s="41"/>
      <c r="F356" s="233" t="s">
        <v>1355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146</v>
      </c>
      <c r="AU356" s="18" t="s">
        <v>88</v>
      </c>
    </row>
    <row r="357" s="13" customFormat="1">
      <c r="A357" s="13"/>
      <c r="B357" s="237"/>
      <c r="C357" s="238"/>
      <c r="D357" s="232" t="s">
        <v>148</v>
      </c>
      <c r="E357" s="239" t="s">
        <v>1</v>
      </c>
      <c r="F357" s="240" t="s">
        <v>366</v>
      </c>
      <c r="G357" s="238"/>
      <c r="H357" s="241">
        <v>34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148</v>
      </c>
      <c r="AU357" s="247" t="s">
        <v>88</v>
      </c>
      <c r="AV357" s="13" t="s">
        <v>88</v>
      </c>
      <c r="AW357" s="13" t="s">
        <v>34</v>
      </c>
      <c r="AX357" s="13" t="s">
        <v>86</v>
      </c>
      <c r="AY357" s="247" t="s">
        <v>137</v>
      </c>
    </row>
    <row r="358" s="12" customFormat="1" ht="25.92" customHeight="1">
      <c r="A358" s="12"/>
      <c r="B358" s="203"/>
      <c r="C358" s="204"/>
      <c r="D358" s="205" t="s">
        <v>77</v>
      </c>
      <c r="E358" s="206" t="s">
        <v>98</v>
      </c>
      <c r="F358" s="206" t="s">
        <v>99</v>
      </c>
      <c r="G358" s="204"/>
      <c r="H358" s="204"/>
      <c r="I358" s="207"/>
      <c r="J358" s="208">
        <f>BK358</f>
        <v>0</v>
      </c>
      <c r="K358" s="204"/>
      <c r="L358" s="209"/>
      <c r="M358" s="210"/>
      <c r="N358" s="211"/>
      <c r="O358" s="211"/>
      <c r="P358" s="212">
        <f>P359+P362</f>
        <v>0</v>
      </c>
      <c r="Q358" s="211"/>
      <c r="R358" s="212">
        <f>R359+R362</f>
        <v>0</v>
      </c>
      <c r="S358" s="211"/>
      <c r="T358" s="213">
        <f>T359+T362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4" t="s">
        <v>169</v>
      </c>
      <c r="AT358" s="215" t="s">
        <v>77</v>
      </c>
      <c r="AU358" s="215" t="s">
        <v>78</v>
      </c>
      <c r="AY358" s="214" t="s">
        <v>137</v>
      </c>
      <c r="BK358" s="216">
        <f>BK359+BK362</f>
        <v>0</v>
      </c>
    </row>
    <row r="359" s="12" customFormat="1" ht="22.8" customHeight="1">
      <c r="A359" s="12"/>
      <c r="B359" s="203"/>
      <c r="C359" s="204"/>
      <c r="D359" s="205" t="s">
        <v>77</v>
      </c>
      <c r="E359" s="217" t="s">
        <v>1357</v>
      </c>
      <c r="F359" s="217" t="s">
        <v>1358</v>
      </c>
      <c r="G359" s="204"/>
      <c r="H359" s="204"/>
      <c r="I359" s="207"/>
      <c r="J359" s="218">
        <f>BK359</f>
        <v>0</v>
      </c>
      <c r="K359" s="204"/>
      <c r="L359" s="209"/>
      <c r="M359" s="210"/>
      <c r="N359" s="211"/>
      <c r="O359" s="211"/>
      <c r="P359" s="212">
        <f>SUM(P360:P361)</f>
        <v>0</v>
      </c>
      <c r="Q359" s="211"/>
      <c r="R359" s="212">
        <f>SUM(R360:R361)</f>
        <v>0</v>
      </c>
      <c r="S359" s="211"/>
      <c r="T359" s="213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4" t="s">
        <v>169</v>
      </c>
      <c r="AT359" s="215" t="s">
        <v>77</v>
      </c>
      <c r="AU359" s="215" t="s">
        <v>86</v>
      </c>
      <c r="AY359" s="214" t="s">
        <v>137</v>
      </c>
      <c r="BK359" s="216">
        <f>SUM(BK360:BK361)</f>
        <v>0</v>
      </c>
    </row>
    <row r="360" s="2" customFormat="1" ht="16.5" customHeight="1">
      <c r="A360" s="39"/>
      <c r="B360" s="40"/>
      <c r="C360" s="219" t="s">
        <v>701</v>
      </c>
      <c r="D360" s="219" t="s">
        <v>139</v>
      </c>
      <c r="E360" s="220" t="s">
        <v>1359</v>
      </c>
      <c r="F360" s="221" t="s">
        <v>1360</v>
      </c>
      <c r="G360" s="222" t="s">
        <v>1361</v>
      </c>
      <c r="H360" s="223">
        <v>1</v>
      </c>
      <c r="I360" s="224"/>
      <c r="J360" s="225">
        <f>ROUND(I360*H360,2)</f>
        <v>0</v>
      </c>
      <c r="K360" s="221" t="s">
        <v>143</v>
      </c>
      <c r="L360" s="45"/>
      <c r="M360" s="226" t="s">
        <v>1</v>
      </c>
      <c r="N360" s="227" t="s">
        <v>43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1362</v>
      </c>
      <c r="AT360" s="230" t="s">
        <v>139</v>
      </c>
      <c r="AU360" s="230" t="s">
        <v>88</v>
      </c>
      <c r="AY360" s="18" t="s">
        <v>137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86</v>
      </c>
      <c r="BK360" s="231">
        <f>ROUND(I360*H360,2)</f>
        <v>0</v>
      </c>
      <c r="BL360" s="18" t="s">
        <v>1362</v>
      </c>
      <c r="BM360" s="230" t="s">
        <v>1363</v>
      </c>
    </row>
    <row r="361" s="2" customFormat="1">
      <c r="A361" s="39"/>
      <c r="B361" s="40"/>
      <c r="C361" s="41"/>
      <c r="D361" s="232" t="s">
        <v>146</v>
      </c>
      <c r="E361" s="41"/>
      <c r="F361" s="233" t="s">
        <v>1360</v>
      </c>
      <c r="G361" s="41"/>
      <c r="H361" s="41"/>
      <c r="I361" s="234"/>
      <c r="J361" s="41"/>
      <c r="K361" s="41"/>
      <c r="L361" s="45"/>
      <c r="M361" s="235"/>
      <c r="N361" s="236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146</v>
      </c>
      <c r="AU361" s="18" t="s">
        <v>88</v>
      </c>
    </row>
    <row r="362" s="12" customFormat="1" ht="22.8" customHeight="1">
      <c r="A362" s="12"/>
      <c r="B362" s="203"/>
      <c r="C362" s="204"/>
      <c r="D362" s="205" t="s">
        <v>77</v>
      </c>
      <c r="E362" s="217" t="s">
        <v>1364</v>
      </c>
      <c r="F362" s="217" t="s">
        <v>1365</v>
      </c>
      <c r="G362" s="204"/>
      <c r="H362" s="204"/>
      <c r="I362" s="207"/>
      <c r="J362" s="218">
        <f>BK362</f>
        <v>0</v>
      </c>
      <c r="K362" s="204"/>
      <c r="L362" s="209"/>
      <c r="M362" s="210"/>
      <c r="N362" s="211"/>
      <c r="O362" s="211"/>
      <c r="P362" s="212">
        <f>SUM(P363:P366)</f>
        <v>0</v>
      </c>
      <c r="Q362" s="211"/>
      <c r="R362" s="212">
        <f>SUM(R363:R366)</f>
        <v>0</v>
      </c>
      <c r="S362" s="211"/>
      <c r="T362" s="213">
        <f>SUM(T363:T366)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4" t="s">
        <v>169</v>
      </c>
      <c r="AT362" s="215" t="s">
        <v>77</v>
      </c>
      <c r="AU362" s="215" t="s">
        <v>86</v>
      </c>
      <c r="AY362" s="214" t="s">
        <v>137</v>
      </c>
      <c r="BK362" s="216">
        <f>SUM(BK363:BK366)</f>
        <v>0</v>
      </c>
    </row>
    <row r="363" s="2" customFormat="1" ht="16.5" customHeight="1">
      <c r="A363" s="39"/>
      <c r="B363" s="40"/>
      <c r="C363" s="219" t="s">
        <v>707</v>
      </c>
      <c r="D363" s="219" t="s">
        <v>139</v>
      </c>
      <c r="E363" s="220" t="s">
        <v>1366</v>
      </c>
      <c r="F363" s="221" t="s">
        <v>1367</v>
      </c>
      <c r="G363" s="222" t="s">
        <v>1361</v>
      </c>
      <c r="H363" s="223">
        <v>1</v>
      </c>
      <c r="I363" s="224"/>
      <c r="J363" s="225">
        <f>ROUND(I363*H363,2)</f>
        <v>0</v>
      </c>
      <c r="K363" s="221" t="s">
        <v>143</v>
      </c>
      <c r="L363" s="45"/>
      <c r="M363" s="226" t="s">
        <v>1</v>
      </c>
      <c r="N363" s="227" t="s">
        <v>43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1362</v>
      </c>
      <c r="AT363" s="230" t="s">
        <v>139</v>
      </c>
      <c r="AU363" s="230" t="s">
        <v>88</v>
      </c>
      <c r="AY363" s="18" t="s">
        <v>137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86</v>
      </c>
      <c r="BK363" s="231">
        <f>ROUND(I363*H363,2)</f>
        <v>0</v>
      </c>
      <c r="BL363" s="18" t="s">
        <v>1362</v>
      </c>
      <c r="BM363" s="230" t="s">
        <v>1368</v>
      </c>
    </row>
    <row r="364" s="2" customFormat="1">
      <c r="A364" s="39"/>
      <c r="B364" s="40"/>
      <c r="C364" s="41"/>
      <c r="D364" s="232" t="s">
        <v>146</v>
      </c>
      <c r="E364" s="41"/>
      <c r="F364" s="233" t="s">
        <v>1369</v>
      </c>
      <c r="G364" s="41"/>
      <c r="H364" s="41"/>
      <c r="I364" s="234"/>
      <c r="J364" s="41"/>
      <c r="K364" s="41"/>
      <c r="L364" s="45"/>
      <c r="M364" s="235"/>
      <c r="N364" s="236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146</v>
      </c>
      <c r="AU364" s="18" t="s">
        <v>88</v>
      </c>
    </row>
    <row r="365" s="2" customFormat="1" ht="16.5" customHeight="1">
      <c r="A365" s="39"/>
      <c r="B365" s="40"/>
      <c r="C365" s="219" t="s">
        <v>712</v>
      </c>
      <c r="D365" s="219" t="s">
        <v>139</v>
      </c>
      <c r="E365" s="220" t="s">
        <v>1370</v>
      </c>
      <c r="F365" s="221" t="s">
        <v>1371</v>
      </c>
      <c r="G365" s="222" t="s">
        <v>1241</v>
      </c>
      <c r="H365" s="223">
        <v>20</v>
      </c>
      <c r="I365" s="224"/>
      <c r="J365" s="225">
        <f>ROUND(I365*H365,2)</f>
        <v>0</v>
      </c>
      <c r="K365" s="221" t="s">
        <v>143</v>
      </c>
      <c r="L365" s="45"/>
      <c r="M365" s="226" t="s">
        <v>1</v>
      </c>
      <c r="N365" s="227" t="s">
        <v>43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1362</v>
      </c>
      <c r="AT365" s="230" t="s">
        <v>139</v>
      </c>
      <c r="AU365" s="230" t="s">
        <v>88</v>
      </c>
      <c r="AY365" s="18" t="s">
        <v>137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86</v>
      </c>
      <c r="BK365" s="231">
        <f>ROUND(I365*H365,2)</f>
        <v>0</v>
      </c>
      <c r="BL365" s="18" t="s">
        <v>1362</v>
      </c>
      <c r="BM365" s="230" t="s">
        <v>1372</v>
      </c>
    </row>
    <row r="366" s="2" customFormat="1">
      <c r="A366" s="39"/>
      <c r="B366" s="40"/>
      <c r="C366" s="41"/>
      <c r="D366" s="232" t="s">
        <v>146</v>
      </c>
      <c r="E366" s="41"/>
      <c r="F366" s="233" t="s">
        <v>1371</v>
      </c>
      <c r="G366" s="41"/>
      <c r="H366" s="41"/>
      <c r="I366" s="234"/>
      <c r="J366" s="41"/>
      <c r="K366" s="41"/>
      <c r="L366" s="45"/>
      <c r="M366" s="294"/>
      <c r="N366" s="295"/>
      <c r="O366" s="296"/>
      <c r="P366" s="296"/>
      <c r="Q366" s="296"/>
      <c r="R366" s="296"/>
      <c r="S366" s="296"/>
      <c r="T366" s="297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146</v>
      </c>
      <c r="AU366" s="18" t="s">
        <v>88</v>
      </c>
    </row>
    <row r="367" s="2" customFormat="1" ht="6.96" customHeight="1">
      <c r="A367" s="39"/>
      <c r="B367" s="67"/>
      <c r="C367" s="68"/>
      <c r="D367" s="68"/>
      <c r="E367" s="68"/>
      <c r="F367" s="68"/>
      <c r="G367" s="68"/>
      <c r="H367" s="68"/>
      <c r="I367" s="68"/>
      <c r="J367" s="68"/>
      <c r="K367" s="68"/>
      <c r="L367" s="45"/>
      <c r="M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</sheetData>
  <sheetProtection sheet="1" autoFilter="0" formatColumns="0" formatRows="0" objects="1" scenarios="1" spinCount="100000" saltValue="6V3c6duKypnh7TXqTL/aDyKx2WHnwYbCcJOWIKVC/qIZgOcnoBAdxiehkIw2+I5AMaL3U7yJoJjN76c5K9pyNA==" hashValue="XY5/XYYVYgeCV38Pgah9xB4nADstNWbGSo4c+//A8lWUHwKUuDE8/kHGxJx5wCEunvSio0h+4A2zbciBonIzrw==" algorithmName="SHA-512" password="CC35"/>
  <autoFilter ref="C123:K36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1373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30. 3. 2023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ROUND((SUM(BE119:BE131)),  2)</f>
        <v>0</v>
      </c>
      <c r="G33" s="39"/>
      <c r="H33" s="39"/>
      <c r="I33" s="156">
        <v>0.20999999999999999</v>
      </c>
      <c r="J33" s="155">
        <f>ROUND(((SUM(BE119:BE131))*I33),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ROUND((SUM(BF119:BF131)),  2)</f>
        <v>0</v>
      </c>
      <c r="G34" s="39"/>
      <c r="H34" s="39"/>
      <c r="I34" s="156">
        <v>0.14999999999999999</v>
      </c>
      <c r="J34" s="155">
        <f>ROUND(((SUM(BF119:BF131))*I34),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ROUND((SUM(BG119:BG131)),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ROUND((SUM(BH119:BH131)),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ROUND((SUM(BI119:BI131)),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30" customHeight="1">
      <c r="A87" s="39"/>
      <c r="B87" s="40"/>
      <c r="C87" s="41"/>
      <c r="D87" s="41"/>
      <c r="E87" s="77" t="str">
        <f>E9</f>
        <v>OST - Pasportizace objízdných tras a komunikací dotčených stavbou vč. jejich oprav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30. 3. 2023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1072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1073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1374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/>
    <row r="103" hidden="1"/>
    <row r="104" hidden="1"/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122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Velká Dobrá - Okružní křižovatka Berounská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30" customHeight="1">
      <c r="A111" s="39"/>
      <c r="B111" s="40"/>
      <c r="C111" s="41"/>
      <c r="D111" s="41"/>
      <c r="E111" s="77" t="str">
        <f>E9</f>
        <v>OST - Pasportizace objízdných tras a komunikací dotčených stavbou vč. jejich oprav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22</v>
      </c>
      <c r="D113" s="41"/>
      <c r="E113" s="41"/>
      <c r="F113" s="28" t="str">
        <f>F12</f>
        <v>Velká Dobrá</v>
      </c>
      <c r="G113" s="41"/>
      <c r="H113" s="41"/>
      <c r="I113" s="33" t="s">
        <v>24</v>
      </c>
      <c r="J113" s="80" t="str">
        <f>IF(J12="","",J12)</f>
        <v>30. 3. 2023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26</v>
      </c>
      <c r="D115" s="41"/>
      <c r="E115" s="41"/>
      <c r="F115" s="28" t="str">
        <f>E15</f>
        <v xml:space="preserve"> </v>
      </c>
      <c r="G115" s="41"/>
      <c r="H115" s="41"/>
      <c r="I115" s="33" t="s">
        <v>32</v>
      </c>
      <c r="J115" s="37" t="str">
        <f>E21</f>
        <v>Projekce dopravní Filip,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30</v>
      </c>
      <c r="D116" s="41"/>
      <c r="E116" s="41"/>
      <c r="F116" s="28" t="str">
        <f>IF(E18="","",E18)</f>
        <v>Vyplň údaj</v>
      </c>
      <c r="G116" s="41"/>
      <c r="H116" s="41"/>
      <c r="I116" s="33" t="s">
        <v>35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123</v>
      </c>
      <c r="D118" s="195" t="s">
        <v>63</v>
      </c>
      <c r="E118" s="195" t="s">
        <v>59</v>
      </c>
      <c r="F118" s="195" t="s">
        <v>60</v>
      </c>
      <c r="G118" s="195" t="s">
        <v>124</v>
      </c>
      <c r="H118" s="195" t="s">
        <v>125</v>
      </c>
      <c r="I118" s="195" t="s">
        <v>126</v>
      </c>
      <c r="J118" s="195" t="s">
        <v>106</v>
      </c>
      <c r="K118" s="196" t="s">
        <v>127</v>
      </c>
      <c r="L118" s="197"/>
      <c r="M118" s="101" t="s">
        <v>1</v>
      </c>
      <c r="N118" s="102" t="s">
        <v>42</v>
      </c>
      <c r="O118" s="102" t="s">
        <v>128</v>
      </c>
      <c r="P118" s="102" t="s">
        <v>129</v>
      </c>
      <c r="Q118" s="102" t="s">
        <v>130</v>
      </c>
      <c r="R118" s="102" t="s">
        <v>131</v>
      </c>
      <c r="S118" s="102" t="s">
        <v>132</v>
      </c>
      <c r="T118" s="103" t="s">
        <v>133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134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</f>
        <v>0</v>
      </c>
      <c r="Q119" s="105"/>
      <c r="R119" s="200">
        <f>R120</f>
        <v>0</v>
      </c>
      <c r="S119" s="105"/>
      <c r="T119" s="201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108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77</v>
      </c>
      <c r="E120" s="206" t="s">
        <v>98</v>
      </c>
      <c r="F120" s="206" t="s">
        <v>99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P121+P128</f>
        <v>0</v>
      </c>
      <c r="Q120" s="211"/>
      <c r="R120" s="212">
        <f>R121+R128</f>
        <v>0</v>
      </c>
      <c r="S120" s="211"/>
      <c r="T120" s="213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169</v>
      </c>
      <c r="AT120" s="215" t="s">
        <v>77</v>
      </c>
      <c r="AU120" s="215" t="s">
        <v>78</v>
      </c>
      <c r="AY120" s="214" t="s">
        <v>137</v>
      </c>
      <c r="BK120" s="216">
        <f>BK121+BK128</f>
        <v>0</v>
      </c>
    </row>
    <row r="121" s="12" customFormat="1" ht="22.8" customHeight="1">
      <c r="A121" s="12"/>
      <c r="B121" s="203"/>
      <c r="C121" s="204"/>
      <c r="D121" s="205" t="s">
        <v>77</v>
      </c>
      <c r="E121" s="217" t="s">
        <v>1357</v>
      </c>
      <c r="F121" s="217" t="s">
        <v>1358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SUM(P122:P127)</f>
        <v>0</v>
      </c>
      <c r="Q121" s="211"/>
      <c r="R121" s="212">
        <f>SUM(R122:R127)</f>
        <v>0</v>
      </c>
      <c r="S121" s="211"/>
      <c r="T121" s="213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169</v>
      </c>
      <c r="AT121" s="215" t="s">
        <v>77</v>
      </c>
      <c r="AU121" s="215" t="s">
        <v>86</v>
      </c>
      <c r="AY121" s="214" t="s">
        <v>137</v>
      </c>
      <c r="BK121" s="216">
        <f>SUM(BK122:BK127)</f>
        <v>0</v>
      </c>
    </row>
    <row r="122" s="2" customFormat="1" ht="16.5" customHeight="1">
      <c r="A122" s="39"/>
      <c r="B122" s="40"/>
      <c r="C122" s="219" t="s">
        <v>86</v>
      </c>
      <c r="D122" s="219" t="s">
        <v>139</v>
      </c>
      <c r="E122" s="220" t="s">
        <v>1375</v>
      </c>
      <c r="F122" s="221" t="s">
        <v>1376</v>
      </c>
      <c r="G122" s="222" t="s">
        <v>1361</v>
      </c>
      <c r="H122" s="223">
        <v>1</v>
      </c>
      <c r="I122" s="224"/>
      <c r="J122" s="225">
        <f>ROUND(I122*H122,2)</f>
        <v>0</v>
      </c>
      <c r="K122" s="221" t="s">
        <v>143</v>
      </c>
      <c r="L122" s="45"/>
      <c r="M122" s="226" t="s">
        <v>1</v>
      </c>
      <c r="N122" s="227" t="s">
        <v>43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1362</v>
      </c>
      <c r="AT122" s="230" t="s">
        <v>139</v>
      </c>
      <c r="AU122" s="230" t="s">
        <v>88</v>
      </c>
      <c r="AY122" s="18" t="s">
        <v>137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86</v>
      </c>
      <c r="BK122" s="231">
        <f>ROUND(I122*H122,2)</f>
        <v>0</v>
      </c>
      <c r="BL122" s="18" t="s">
        <v>1362</v>
      </c>
      <c r="BM122" s="230" t="s">
        <v>1377</v>
      </c>
    </row>
    <row r="123" s="2" customFormat="1">
      <c r="A123" s="39"/>
      <c r="B123" s="40"/>
      <c r="C123" s="41"/>
      <c r="D123" s="232" t="s">
        <v>146</v>
      </c>
      <c r="E123" s="41"/>
      <c r="F123" s="233" t="s">
        <v>1378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146</v>
      </c>
      <c r="AU123" s="18" t="s">
        <v>88</v>
      </c>
    </row>
    <row r="124" s="2" customFormat="1">
      <c r="A124" s="39"/>
      <c r="B124" s="40"/>
      <c r="C124" s="41"/>
      <c r="D124" s="232" t="s">
        <v>180</v>
      </c>
      <c r="E124" s="41"/>
      <c r="F124" s="269" t="s">
        <v>1379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88</v>
      </c>
    </row>
    <row r="125" s="2" customFormat="1" ht="16.5" customHeight="1">
      <c r="A125" s="39"/>
      <c r="B125" s="40"/>
      <c r="C125" s="219" t="s">
        <v>88</v>
      </c>
      <c r="D125" s="219" t="s">
        <v>139</v>
      </c>
      <c r="E125" s="220" t="s">
        <v>1380</v>
      </c>
      <c r="F125" s="221" t="s">
        <v>1381</v>
      </c>
      <c r="G125" s="222" t="s">
        <v>1361</v>
      </c>
      <c r="H125" s="223">
        <v>1</v>
      </c>
      <c r="I125" s="224"/>
      <c r="J125" s="225">
        <f>ROUND(I125*H125,2)</f>
        <v>0</v>
      </c>
      <c r="K125" s="221" t="s">
        <v>143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1362</v>
      </c>
      <c r="AT125" s="230" t="s">
        <v>139</v>
      </c>
      <c r="AU125" s="230" t="s">
        <v>88</v>
      </c>
      <c r="AY125" s="18" t="s">
        <v>137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86</v>
      </c>
      <c r="BK125" s="231">
        <f>ROUND(I125*H125,2)</f>
        <v>0</v>
      </c>
      <c r="BL125" s="18" t="s">
        <v>1362</v>
      </c>
      <c r="BM125" s="230" t="s">
        <v>1382</v>
      </c>
    </row>
    <row r="126" s="2" customFormat="1">
      <c r="A126" s="39"/>
      <c r="B126" s="40"/>
      <c r="C126" s="41"/>
      <c r="D126" s="232" t="s">
        <v>146</v>
      </c>
      <c r="E126" s="41"/>
      <c r="F126" s="233" t="s">
        <v>1383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146</v>
      </c>
      <c r="AU126" s="18" t="s">
        <v>88</v>
      </c>
    </row>
    <row r="127" s="2" customFormat="1">
      <c r="A127" s="39"/>
      <c r="B127" s="40"/>
      <c r="C127" s="41"/>
      <c r="D127" s="232" t="s">
        <v>180</v>
      </c>
      <c r="E127" s="41"/>
      <c r="F127" s="269" t="s">
        <v>1384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180</v>
      </c>
      <c r="AU127" s="18" t="s">
        <v>88</v>
      </c>
    </row>
    <row r="128" s="12" customFormat="1" ht="22.8" customHeight="1">
      <c r="A128" s="12"/>
      <c r="B128" s="203"/>
      <c r="C128" s="204"/>
      <c r="D128" s="205" t="s">
        <v>77</v>
      </c>
      <c r="E128" s="217" t="s">
        <v>1385</v>
      </c>
      <c r="F128" s="217" t="s">
        <v>1386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SUM(P129:P131)</f>
        <v>0</v>
      </c>
      <c r="Q128" s="211"/>
      <c r="R128" s="212">
        <f>SUM(R129:R131)</f>
        <v>0</v>
      </c>
      <c r="S128" s="211"/>
      <c r="T128" s="213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169</v>
      </c>
      <c r="AT128" s="215" t="s">
        <v>77</v>
      </c>
      <c r="AU128" s="215" t="s">
        <v>86</v>
      </c>
      <c r="AY128" s="214" t="s">
        <v>137</v>
      </c>
      <c r="BK128" s="216">
        <f>SUM(BK129:BK131)</f>
        <v>0</v>
      </c>
    </row>
    <row r="129" s="2" customFormat="1" ht="16.5" customHeight="1">
      <c r="A129" s="39"/>
      <c r="B129" s="40"/>
      <c r="C129" s="219" t="s">
        <v>157</v>
      </c>
      <c r="D129" s="219" t="s">
        <v>139</v>
      </c>
      <c r="E129" s="220" t="s">
        <v>1387</v>
      </c>
      <c r="F129" s="221" t="s">
        <v>1388</v>
      </c>
      <c r="G129" s="222" t="s">
        <v>1361</v>
      </c>
      <c r="H129" s="223">
        <v>1</v>
      </c>
      <c r="I129" s="224"/>
      <c r="J129" s="225">
        <f>ROUND(I129*H129,2)</f>
        <v>0</v>
      </c>
      <c r="K129" s="221" t="s">
        <v>143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1362</v>
      </c>
      <c r="AT129" s="230" t="s">
        <v>139</v>
      </c>
      <c r="AU129" s="230" t="s">
        <v>88</v>
      </c>
      <c r="AY129" s="18" t="s">
        <v>137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1362</v>
      </c>
      <c r="BM129" s="230" t="s">
        <v>1389</v>
      </c>
    </row>
    <row r="130" s="2" customFormat="1">
      <c r="A130" s="39"/>
      <c r="B130" s="40"/>
      <c r="C130" s="41"/>
      <c r="D130" s="232" t="s">
        <v>146</v>
      </c>
      <c r="E130" s="41"/>
      <c r="F130" s="233" t="s">
        <v>1390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146</v>
      </c>
      <c r="AU130" s="18" t="s">
        <v>88</v>
      </c>
    </row>
    <row r="131" s="2" customFormat="1">
      <c r="A131" s="39"/>
      <c r="B131" s="40"/>
      <c r="C131" s="41"/>
      <c r="D131" s="232" t="s">
        <v>180</v>
      </c>
      <c r="E131" s="41"/>
      <c r="F131" s="269" t="s">
        <v>1391</v>
      </c>
      <c r="G131" s="41"/>
      <c r="H131" s="41"/>
      <c r="I131" s="234"/>
      <c r="J131" s="41"/>
      <c r="K131" s="41"/>
      <c r="L131" s="45"/>
      <c r="M131" s="294"/>
      <c r="N131" s="295"/>
      <c r="O131" s="296"/>
      <c r="P131" s="296"/>
      <c r="Q131" s="296"/>
      <c r="R131" s="296"/>
      <c r="S131" s="296"/>
      <c r="T131" s="297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88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iUbwyLV6IkG6ENuiSZEaNsV7S7DfHemiL5PDC2qGMnd+225CNjk8HaUve1pHeFr5l+ZvLP0J3ib2cTjAEje/2Q==" hashValue="iyERPOeAx/6r9W8KgxRcxltKoqwYSKKQiiUG3NcxhViKWUfWIDP1jiqXwemV7I+ASpJpiPjmscnlRXHsaKI1wQ==" algorithmName="SHA-512" password="CC35"/>
  <autoFilter ref="C118:K13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30. 3. 2023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ROUND((SUM(BE120:BE142)),  2)</f>
        <v>0</v>
      </c>
      <c r="G33" s="39"/>
      <c r="H33" s="39"/>
      <c r="I33" s="156">
        <v>0.20999999999999999</v>
      </c>
      <c r="J33" s="155">
        <f>ROUND(((SUM(BE120:BE142))*I33),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ROUND((SUM(BF120:BF142)),  2)</f>
        <v>0</v>
      </c>
      <c r="G34" s="39"/>
      <c r="H34" s="39"/>
      <c r="I34" s="156">
        <v>0.14999999999999999</v>
      </c>
      <c r="J34" s="155">
        <f>ROUND(((SUM(BF120:BF142))*I34),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ROUND((SUM(BG120:BG142)),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ROUND((SUM(BH120:BH142)),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ROUND((SUM(BI120:BI142)),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30. 3. 2023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1072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1073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1392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1074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/>
    <row r="104" hidden="1"/>
    <row r="105" hidden="1"/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Velká Dobrá - Okružní křižovatka Berounská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rozpočtové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22</v>
      </c>
      <c r="D114" s="41"/>
      <c r="E114" s="41"/>
      <c r="F114" s="28" t="str">
        <f>F12</f>
        <v>Velká Dobrá</v>
      </c>
      <c r="G114" s="41"/>
      <c r="H114" s="41"/>
      <c r="I114" s="33" t="s">
        <v>24</v>
      </c>
      <c r="J114" s="80" t="str">
        <f>IF(J12="","",J12)</f>
        <v>30. 3. 2023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26</v>
      </c>
      <c r="D116" s="41"/>
      <c r="E116" s="41"/>
      <c r="F116" s="28" t="str">
        <f>E15</f>
        <v xml:space="preserve"> </v>
      </c>
      <c r="G116" s="41"/>
      <c r="H116" s="41"/>
      <c r="I116" s="33" t="s">
        <v>32</v>
      </c>
      <c r="J116" s="37" t="str">
        <f>E21</f>
        <v>Projekce dopravní Filip,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123</v>
      </c>
      <c r="D119" s="195" t="s">
        <v>63</v>
      </c>
      <c r="E119" s="195" t="s">
        <v>59</v>
      </c>
      <c r="F119" s="195" t="s">
        <v>60</v>
      </c>
      <c r="G119" s="195" t="s">
        <v>124</v>
      </c>
      <c r="H119" s="195" t="s">
        <v>125</v>
      </c>
      <c r="I119" s="195" t="s">
        <v>126</v>
      </c>
      <c r="J119" s="195" t="s">
        <v>106</v>
      </c>
      <c r="K119" s="196" t="s">
        <v>127</v>
      </c>
      <c r="L119" s="197"/>
      <c r="M119" s="101" t="s">
        <v>1</v>
      </c>
      <c r="N119" s="102" t="s">
        <v>42</v>
      </c>
      <c r="O119" s="102" t="s">
        <v>128</v>
      </c>
      <c r="P119" s="102" t="s">
        <v>129</v>
      </c>
      <c r="Q119" s="102" t="s">
        <v>130</v>
      </c>
      <c r="R119" s="102" t="s">
        <v>131</v>
      </c>
      <c r="S119" s="102" t="s">
        <v>132</v>
      </c>
      <c r="T119" s="103" t="s">
        <v>133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134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108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77</v>
      </c>
      <c r="E121" s="206" t="s">
        <v>98</v>
      </c>
      <c r="F121" s="206" t="s">
        <v>99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P122+P133+P139</f>
        <v>0</v>
      </c>
      <c r="Q121" s="211"/>
      <c r="R121" s="212">
        <f>R122+R133+R139</f>
        <v>0</v>
      </c>
      <c r="S121" s="211"/>
      <c r="T121" s="213">
        <f>T122+T133+T139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169</v>
      </c>
      <c r="AT121" s="215" t="s">
        <v>77</v>
      </c>
      <c r="AU121" s="215" t="s">
        <v>78</v>
      </c>
      <c r="AY121" s="214" t="s">
        <v>137</v>
      </c>
      <c r="BK121" s="216">
        <f>BK122+BK133+BK139</f>
        <v>0</v>
      </c>
    </row>
    <row r="122" s="12" customFormat="1" ht="22.8" customHeight="1">
      <c r="A122" s="12"/>
      <c r="B122" s="203"/>
      <c r="C122" s="204"/>
      <c r="D122" s="205" t="s">
        <v>77</v>
      </c>
      <c r="E122" s="217" t="s">
        <v>1357</v>
      </c>
      <c r="F122" s="217" t="s">
        <v>1358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SUM(P123:P132)</f>
        <v>0</v>
      </c>
      <c r="Q122" s="211"/>
      <c r="R122" s="212">
        <f>SUM(R123:R132)</f>
        <v>0</v>
      </c>
      <c r="S122" s="211"/>
      <c r="T122" s="213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169</v>
      </c>
      <c r="AT122" s="215" t="s">
        <v>77</v>
      </c>
      <c r="AU122" s="215" t="s">
        <v>86</v>
      </c>
      <c r="AY122" s="214" t="s">
        <v>137</v>
      </c>
      <c r="BK122" s="216">
        <f>SUM(BK123:BK132)</f>
        <v>0</v>
      </c>
    </row>
    <row r="123" s="2" customFormat="1" ht="16.5" customHeight="1">
      <c r="A123" s="39"/>
      <c r="B123" s="40"/>
      <c r="C123" s="219" t="s">
        <v>86</v>
      </c>
      <c r="D123" s="219" t="s">
        <v>139</v>
      </c>
      <c r="E123" s="220" t="s">
        <v>1393</v>
      </c>
      <c r="F123" s="221" t="s">
        <v>1394</v>
      </c>
      <c r="G123" s="222" t="s">
        <v>538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1362</v>
      </c>
      <c r="AT123" s="230" t="s">
        <v>139</v>
      </c>
      <c r="AU123" s="230" t="s">
        <v>88</v>
      </c>
      <c r="AY123" s="18" t="s">
        <v>137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86</v>
      </c>
      <c r="BK123" s="231">
        <f>ROUND(I123*H123,2)</f>
        <v>0</v>
      </c>
      <c r="BL123" s="18" t="s">
        <v>1362</v>
      </c>
      <c r="BM123" s="230" t="s">
        <v>1395</v>
      </c>
    </row>
    <row r="124" s="2" customFormat="1">
      <c r="A124" s="39"/>
      <c r="B124" s="40"/>
      <c r="C124" s="41"/>
      <c r="D124" s="232" t="s">
        <v>146</v>
      </c>
      <c r="E124" s="41"/>
      <c r="F124" s="233" t="s">
        <v>1394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146</v>
      </c>
      <c r="AU124" s="18" t="s">
        <v>88</v>
      </c>
    </row>
    <row r="125" s="2" customFormat="1" ht="16.5" customHeight="1">
      <c r="A125" s="39"/>
      <c r="B125" s="40"/>
      <c r="C125" s="219" t="s">
        <v>88</v>
      </c>
      <c r="D125" s="219" t="s">
        <v>139</v>
      </c>
      <c r="E125" s="220" t="s">
        <v>1396</v>
      </c>
      <c r="F125" s="221" t="s">
        <v>1397</v>
      </c>
      <c r="G125" s="222" t="s">
        <v>538</v>
      </c>
      <c r="H125" s="223">
        <v>1</v>
      </c>
      <c r="I125" s="224"/>
      <c r="J125" s="225">
        <f>ROUND(I125*H125,2)</f>
        <v>0</v>
      </c>
      <c r="K125" s="221" t="s">
        <v>143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1362</v>
      </c>
      <c r="AT125" s="230" t="s">
        <v>139</v>
      </c>
      <c r="AU125" s="230" t="s">
        <v>88</v>
      </c>
      <c r="AY125" s="18" t="s">
        <v>137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86</v>
      </c>
      <c r="BK125" s="231">
        <f>ROUND(I125*H125,2)</f>
        <v>0</v>
      </c>
      <c r="BL125" s="18" t="s">
        <v>1362</v>
      </c>
      <c r="BM125" s="230" t="s">
        <v>1398</v>
      </c>
    </row>
    <row r="126" s="2" customFormat="1">
      <c r="A126" s="39"/>
      <c r="B126" s="40"/>
      <c r="C126" s="41"/>
      <c r="D126" s="232" t="s">
        <v>146</v>
      </c>
      <c r="E126" s="41"/>
      <c r="F126" s="233" t="s">
        <v>1397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146</v>
      </c>
      <c r="AU126" s="18" t="s">
        <v>88</v>
      </c>
    </row>
    <row r="127" s="2" customFormat="1" ht="16.5" customHeight="1">
      <c r="A127" s="39"/>
      <c r="B127" s="40"/>
      <c r="C127" s="219" t="s">
        <v>157</v>
      </c>
      <c r="D127" s="219" t="s">
        <v>139</v>
      </c>
      <c r="E127" s="220" t="s">
        <v>1359</v>
      </c>
      <c r="F127" s="221" t="s">
        <v>1399</v>
      </c>
      <c r="G127" s="222" t="s">
        <v>538</v>
      </c>
      <c r="H127" s="223">
        <v>1</v>
      </c>
      <c r="I127" s="224"/>
      <c r="J127" s="225">
        <f>ROUND(I127*H127,2)</f>
        <v>0</v>
      </c>
      <c r="K127" s="221" t="s">
        <v>143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1362</v>
      </c>
      <c r="AT127" s="230" t="s">
        <v>139</v>
      </c>
      <c r="AU127" s="230" t="s">
        <v>88</v>
      </c>
      <c r="AY127" s="18" t="s">
        <v>137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1362</v>
      </c>
      <c r="BM127" s="230" t="s">
        <v>1400</v>
      </c>
    </row>
    <row r="128" s="2" customFormat="1">
      <c r="A128" s="39"/>
      <c r="B128" s="40"/>
      <c r="C128" s="41"/>
      <c r="D128" s="232" t="s">
        <v>146</v>
      </c>
      <c r="E128" s="41"/>
      <c r="F128" s="233" t="s">
        <v>1360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146</v>
      </c>
      <c r="AU128" s="18" t="s">
        <v>88</v>
      </c>
    </row>
    <row r="129" s="2" customFormat="1" ht="16.5" customHeight="1">
      <c r="A129" s="39"/>
      <c r="B129" s="40"/>
      <c r="C129" s="219" t="s">
        <v>144</v>
      </c>
      <c r="D129" s="219" t="s">
        <v>139</v>
      </c>
      <c r="E129" s="220" t="s">
        <v>1401</v>
      </c>
      <c r="F129" s="221" t="s">
        <v>1402</v>
      </c>
      <c r="G129" s="222" t="s">
        <v>538</v>
      </c>
      <c r="H129" s="223">
        <v>1</v>
      </c>
      <c r="I129" s="224"/>
      <c r="J129" s="225">
        <f>ROUND(I129*H129,2)</f>
        <v>0</v>
      </c>
      <c r="K129" s="221" t="s">
        <v>143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1362</v>
      </c>
      <c r="AT129" s="230" t="s">
        <v>139</v>
      </c>
      <c r="AU129" s="230" t="s">
        <v>88</v>
      </c>
      <c r="AY129" s="18" t="s">
        <v>137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1362</v>
      </c>
      <c r="BM129" s="230" t="s">
        <v>1403</v>
      </c>
    </row>
    <row r="130" s="2" customFormat="1">
      <c r="A130" s="39"/>
      <c r="B130" s="40"/>
      <c r="C130" s="41"/>
      <c r="D130" s="232" t="s">
        <v>146</v>
      </c>
      <c r="E130" s="41"/>
      <c r="F130" s="233" t="s">
        <v>1402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146</v>
      </c>
      <c r="AU130" s="18" t="s">
        <v>88</v>
      </c>
    </row>
    <row r="131" s="2" customFormat="1" ht="16.5" customHeight="1">
      <c r="A131" s="39"/>
      <c r="B131" s="40"/>
      <c r="C131" s="219" t="s">
        <v>169</v>
      </c>
      <c r="D131" s="219" t="s">
        <v>139</v>
      </c>
      <c r="E131" s="220" t="s">
        <v>1404</v>
      </c>
      <c r="F131" s="221" t="s">
        <v>1405</v>
      </c>
      <c r="G131" s="222" t="s">
        <v>538</v>
      </c>
      <c r="H131" s="223">
        <v>1</v>
      </c>
      <c r="I131" s="224"/>
      <c r="J131" s="225">
        <f>ROUND(I131*H131,2)</f>
        <v>0</v>
      </c>
      <c r="K131" s="221" t="s">
        <v>143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1362</v>
      </c>
      <c r="AT131" s="230" t="s">
        <v>139</v>
      </c>
      <c r="AU131" s="230" t="s">
        <v>88</v>
      </c>
      <c r="AY131" s="18" t="s">
        <v>137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1362</v>
      </c>
      <c r="BM131" s="230" t="s">
        <v>1406</v>
      </c>
    </row>
    <row r="132" s="2" customFormat="1">
      <c r="A132" s="39"/>
      <c r="B132" s="40"/>
      <c r="C132" s="41"/>
      <c r="D132" s="232" t="s">
        <v>146</v>
      </c>
      <c r="E132" s="41"/>
      <c r="F132" s="233" t="s">
        <v>1405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146</v>
      </c>
      <c r="AU132" s="18" t="s">
        <v>88</v>
      </c>
    </row>
    <row r="133" s="12" customFormat="1" ht="22.8" customHeight="1">
      <c r="A133" s="12"/>
      <c r="B133" s="203"/>
      <c r="C133" s="204"/>
      <c r="D133" s="205" t="s">
        <v>77</v>
      </c>
      <c r="E133" s="217" t="s">
        <v>1407</v>
      </c>
      <c r="F133" s="217" t="s">
        <v>1408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SUM(P134:P138)</f>
        <v>0</v>
      </c>
      <c r="Q133" s="211"/>
      <c r="R133" s="212">
        <f>SUM(R134:R138)</f>
        <v>0</v>
      </c>
      <c r="S133" s="211"/>
      <c r="T133" s="213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169</v>
      </c>
      <c r="AT133" s="215" t="s">
        <v>77</v>
      </c>
      <c r="AU133" s="215" t="s">
        <v>86</v>
      </c>
      <c r="AY133" s="214" t="s">
        <v>137</v>
      </c>
      <c r="BK133" s="216">
        <f>SUM(BK134:BK138)</f>
        <v>0</v>
      </c>
    </row>
    <row r="134" s="2" customFormat="1" ht="16.5" customHeight="1">
      <c r="A134" s="39"/>
      <c r="B134" s="40"/>
      <c r="C134" s="219" t="s">
        <v>175</v>
      </c>
      <c r="D134" s="219" t="s">
        <v>139</v>
      </c>
      <c r="E134" s="220" t="s">
        <v>1409</v>
      </c>
      <c r="F134" s="221" t="s">
        <v>1408</v>
      </c>
      <c r="G134" s="222" t="s">
        <v>538</v>
      </c>
      <c r="H134" s="223">
        <v>1</v>
      </c>
      <c r="I134" s="224"/>
      <c r="J134" s="225">
        <f>ROUND(I134*H134,2)</f>
        <v>0</v>
      </c>
      <c r="K134" s="221" t="s">
        <v>143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1362</v>
      </c>
      <c r="AT134" s="230" t="s">
        <v>139</v>
      </c>
      <c r="AU134" s="230" t="s">
        <v>88</v>
      </c>
      <c r="AY134" s="18" t="s">
        <v>137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1362</v>
      </c>
      <c r="BM134" s="230" t="s">
        <v>1410</v>
      </c>
    </row>
    <row r="135" s="2" customFormat="1">
      <c r="A135" s="39"/>
      <c r="B135" s="40"/>
      <c r="C135" s="41"/>
      <c r="D135" s="232" t="s">
        <v>146</v>
      </c>
      <c r="E135" s="41"/>
      <c r="F135" s="233" t="s">
        <v>1408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88</v>
      </c>
    </row>
    <row r="136" s="2" customFormat="1">
      <c r="A136" s="39"/>
      <c r="B136" s="40"/>
      <c r="C136" s="41"/>
      <c r="D136" s="232" t="s">
        <v>180</v>
      </c>
      <c r="E136" s="41"/>
      <c r="F136" s="269" t="s">
        <v>1411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88</v>
      </c>
    </row>
    <row r="137" s="2" customFormat="1" ht="16.5" customHeight="1">
      <c r="A137" s="39"/>
      <c r="B137" s="40"/>
      <c r="C137" s="219" t="s">
        <v>182</v>
      </c>
      <c r="D137" s="219" t="s">
        <v>139</v>
      </c>
      <c r="E137" s="220" t="s">
        <v>1412</v>
      </c>
      <c r="F137" s="221" t="s">
        <v>1413</v>
      </c>
      <c r="G137" s="222" t="s">
        <v>538</v>
      </c>
      <c r="H137" s="223">
        <v>1</v>
      </c>
      <c r="I137" s="224"/>
      <c r="J137" s="225">
        <f>ROUND(I137*H137,2)</f>
        <v>0</v>
      </c>
      <c r="K137" s="221" t="s">
        <v>143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1362</v>
      </c>
      <c r="AT137" s="230" t="s">
        <v>139</v>
      </c>
      <c r="AU137" s="230" t="s">
        <v>88</v>
      </c>
      <c r="AY137" s="18" t="s">
        <v>137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1362</v>
      </c>
      <c r="BM137" s="230" t="s">
        <v>1414</v>
      </c>
    </row>
    <row r="138" s="2" customFormat="1">
      <c r="A138" s="39"/>
      <c r="B138" s="40"/>
      <c r="C138" s="41"/>
      <c r="D138" s="232" t="s">
        <v>146</v>
      </c>
      <c r="E138" s="41"/>
      <c r="F138" s="233" t="s">
        <v>1415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146</v>
      </c>
      <c r="AU138" s="18" t="s">
        <v>88</v>
      </c>
    </row>
    <row r="139" s="12" customFormat="1" ht="22.8" customHeight="1">
      <c r="A139" s="12"/>
      <c r="B139" s="203"/>
      <c r="C139" s="204"/>
      <c r="D139" s="205" t="s">
        <v>77</v>
      </c>
      <c r="E139" s="217" t="s">
        <v>1364</v>
      </c>
      <c r="F139" s="217" t="s">
        <v>1365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SUM(P140:P142)</f>
        <v>0</v>
      </c>
      <c r="Q139" s="211"/>
      <c r="R139" s="212">
        <f>SUM(R140:R142)</f>
        <v>0</v>
      </c>
      <c r="S139" s="211"/>
      <c r="T139" s="213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169</v>
      </c>
      <c r="AT139" s="215" t="s">
        <v>77</v>
      </c>
      <c r="AU139" s="215" t="s">
        <v>86</v>
      </c>
      <c r="AY139" s="214" t="s">
        <v>137</v>
      </c>
      <c r="BK139" s="216">
        <f>SUM(BK140:BK142)</f>
        <v>0</v>
      </c>
    </row>
    <row r="140" s="2" customFormat="1" ht="16.5" customHeight="1">
      <c r="A140" s="39"/>
      <c r="B140" s="40"/>
      <c r="C140" s="219" t="s">
        <v>189</v>
      </c>
      <c r="D140" s="219" t="s">
        <v>139</v>
      </c>
      <c r="E140" s="220" t="s">
        <v>1416</v>
      </c>
      <c r="F140" s="221" t="s">
        <v>1417</v>
      </c>
      <c r="G140" s="222" t="s">
        <v>538</v>
      </c>
      <c r="H140" s="223">
        <v>1</v>
      </c>
      <c r="I140" s="224"/>
      <c r="J140" s="225">
        <f>ROUND(I140*H140,2)</f>
        <v>0</v>
      </c>
      <c r="K140" s="221" t="s">
        <v>143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1362</v>
      </c>
      <c r="AT140" s="230" t="s">
        <v>139</v>
      </c>
      <c r="AU140" s="230" t="s">
        <v>88</v>
      </c>
      <c r="AY140" s="18" t="s">
        <v>137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1362</v>
      </c>
      <c r="BM140" s="230" t="s">
        <v>1418</v>
      </c>
    </row>
    <row r="141" s="2" customFormat="1">
      <c r="A141" s="39"/>
      <c r="B141" s="40"/>
      <c r="C141" s="41"/>
      <c r="D141" s="232" t="s">
        <v>146</v>
      </c>
      <c r="E141" s="41"/>
      <c r="F141" s="233" t="s">
        <v>1417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146</v>
      </c>
      <c r="AU141" s="18" t="s">
        <v>88</v>
      </c>
    </row>
    <row r="142" s="2" customFormat="1">
      <c r="A142" s="39"/>
      <c r="B142" s="40"/>
      <c r="C142" s="41"/>
      <c r="D142" s="232" t="s">
        <v>180</v>
      </c>
      <c r="E142" s="41"/>
      <c r="F142" s="269" t="s">
        <v>1419</v>
      </c>
      <c r="G142" s="41"/>
      <c r="H142" s="41"/>
      <c r="I142" s="234"/>
      <c r="J142" s="41"/>
      <c r="K142" s="41"/>
      <c r="L142" s="45"/>
      <c r="M142" s="294"/>
      <c r="N142" s="295"/>
      <c r="O142" s="296"/>
      <c r="P142" s="296"/>
      <c r="Q142" s="296"/>
      <c r="R142" s="296"/>
      <c r="S142" s="296"/>
      <c r="T142" s="297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180</v>
      </c>
      <c r="AU142" s="18" t="s">
        <v>88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8S73Z//YoqvDTCwWiPkFYpg5zfy9UMVCfoDkaLh1pqm+C2H2vb/47e5+WFUpySroNg7IvZ8R3eI4KLv3H2xEKA==" hashValue="sIZ/Pbl6bDTvWcT4c49zjf2P4rz0eNDBjsvIFXvnQD7TxZGc0/yfu4i5oUPFhDs5b+DxO7P7no0/h0IoJTvmRA==" algorithmName="SHA-512" password="CC35"/>
  <autoFilter ref="C119:K14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NOOTEBOOK\HONZAS</dc:creator>
  <cp:lastModifiedBy>NOOTEBOOK\HONZAS</cp:lastModifiedBy>
  <dcterms:created xsi:type="dcterms:W3CDTF">2023-03-30T09:31:47Z</dcterms:created>
  <dcterms:modified xsi:type="dcterms:W3CDTF">2023-03-30T09:32:01Z</dcterms:modified>
</cp:coreProperties>
</file>