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021_SO 021" sheetId="4" r:id="rId4"/>
    <sheet name="SO 181_SO 181" sheetId="5" r:id="rId5"/>
    <sheet name="SO 201_SO 201" sheetId="6" r:id="rId6"/>
    <sheet name="SO 331_SO 331" sheetId="7" r:id="rId7"/>
    <sheet name="SO 401" sheetId="8" r:id="rId8"/>
    <sheet name="SO 801_SO 801" sheetId="9" r:id="rId9"/>
    <sheet name="SO 901_SO 901" sheetId="10" r:id="rId10"/>
  </sheets>
  <definedNames/>
  <calcPr fullCalcOnLoad="1"/>
</workbook>
</file>

<file path=xl/sharedStrings.xml><?xml version="1.0" encoding="utf-8"?>
<sst xmlns="http://schemas.openxmlformats.org/spreadsheetml/2006/main" count="2785" uniqueCount="738">
  <si>
    <t>Firma: Pontex, spol. s r.o.</t>
  </si>
  <si>
    <t>Rekapitulace ceny</t>
  </si>
  <si>
    <t>Stavba: 1814500BPabenic - III/33838 Paběnice, most ev. č. 33838–1_PD - B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</si>
  <si>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</si>
  <si>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</si>
  <si>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</si>
  <si>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</si>
  <si>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</si>
  <si>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</si>
  <si>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</si>
  <si>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</si>
  <si>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</si>
  <si>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</si>
  <si>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</si>
  <si>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</si>
  <si>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1814500BPabenic</t>
  </si>
  <si>
    <t>III/33838 Paběnice, most ev. č. 33838–1_PD - B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</si>
  <si>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</si>
  <si>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</si>
  <si>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</si>
  <si>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</si>
  <si>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</si>
  <si>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</si>
  <si>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</si>
  <si>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</si>
  <si>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</si>
  <si>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</si>
  <si>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</si>
  <si>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</si>
  <si>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</si>
  <si>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</si>
  <si>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</si>
  <si>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</si>
  <si>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</si>
  <si>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</si>
  <si>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</si>
  <si>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</si>
  <si>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</si>
  <si>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</si>
  <si>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</si>
  <si>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</si>
  <si>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</si>
  <si>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</si>
  <si>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</si>
  <si>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</si>
  <si>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</si>
  <si>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</si>
  <si>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</si>
  <si>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</si>
  <si>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</si>
  <si>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</si>
  <si>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</si>
  <si>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</si>
  <si>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</si>
  <si>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</si>
  <si>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</si>
  <si>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 
- ztížené výrobní podmínky související s umístěním stavby, provozními nebo  
dopravními omezeními  
- uvedení stavbou dotčených ploch a staveništní dopravou dotčených komunikací  
do původního nebo projektovaného stavu  
- zajištění bezpečnosti při provádění stavby ve smyslu bezpečnosti práce a  
ochrany životního prostředí, BOZP - mzdové náklady   
- likvidace přebytečného stavebního materiálu odpovídajícím způsobem  
- péče o nepředané objekty a konstrukce stavby, jejich ošetřování  
- nutný rozsah stavebního pojištění budovaného díla na předmětné stavbě a  
pojištění odpovědnosti za škodu způsobenou dodavatelem třetí osobě  
- zajištění bankovních garancí  
- všechny další nutné náklady k řádnému a úplnému zhotovení předmětu díla  
zřejmé ze zadávací dokumentace nebo místních podmínek</t>
  </si>
  <si>
    <t>VV</t>
  </si>
  <si>
    <t>00420R</t>
  </si>
  <si>
    <t>Ostatní náklady</t>
  </si>
  <si>
    <t>obsahují zejména náklady na:  
- úpravu příslušné dokumentace dle technologických postupů zhotovitele a dle při  
provádění díla zjištěných skutečností  
- zpracování technologických postupů a plánů kontrol  
- pasportizace stavbou dotčených ploch a objektů  
- všechny další nutné činnosti k řádnému a úplnému zhotovení předmětu díla  
zřejmé ze zadávací dokumentace nebo místních podmínek</t>
  </si>
  <si>
    <t>02520</t>
  </si>
  <si>
    <t>ZKOUŠENÍ MATERIÁLŮ NEZÁVISLOU ZKUŠEBNOU</t>
  </si>
  <si>
    <t>2021_OTSKP</t>
  </si>
  <si>
    <t>dle TKP</t>
  </si>
  <si>
    <t>02620</t>
  </si>
  <si>
    <t>ZKOUŠENÍ KONSTRUKCÍ A PRACÍ NEZÁVISLOU ZKUŠEBNOU</t>
  </si>
  <si>
    <t>02730</t>
  </si>
  <si>
    <t>POMOC PRÁCE ZŘÍZ NEBO ZAJIŠŤ OCHRANU INŽENÝRSKÝCH SÍTÍ</t>
  </si>
  <si>
    <t>vytyčení a ochrana sítí v oblasti zasažené stavbou</t>
  </si>
  <si>
    <t>02910</t>
  </si>
  <si>
    <t>OSTATNÍ POŽADAVKY - ZEMĚMĚŘIČSKÁ MĚŘENÍ</t>
  </si>
  <si>
    <t>vytyčení hranice staveniště, vč.vyhotovení vytyčovacího protokolu stavby</t>
  </si>
  <si>
    <t>7</t>
  </si>
  <si>
    <t>029113</t>
  </si>
  <si>
    <t>A</t>
  </si>
  <si>
    <t>OSTATNÍ POŽADAVKY - GEODETICKÉ ZAMĚŘENÍ - CELKY</t>
  </si>
  <si>
    <t>KUS</t>
  </si>
  <si>
    <t>Zaměření skutečného stavu po dokončení stavby vč.zákresu do katastrální mapy a její digitalizace</t>
  </si>
  <si>
    <t>8</t>
  </si>
  <si>
    <t>B</t>
  </si>
  <si>
    <t>Geodetická měření během stavby</t>
  </si>
  <si>
    <t>02940</t>
  </si>
  <si>
    <t>OSTATNÍ POŽADAVKY - VYPRACOVÁNÍ DOKUMENTACE</t>
  </si>
  <si>
    <t>technické předpisy (betonáž, izolace, sanace apod.)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</si>
  <si>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</si>
  <si>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</si>
  <si>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</si>
  <si>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</si>
  <si>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</si>
  <si>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</t>
  </si>
  <si>
    <t>12</t>
  </si>
  <si>
    <t>02945</t>
  </si>
  <si>
    <t>OSTAT POŽADAVKY - GEOMETRICKÝ PLÁN</t>
  </si>
  <si>
    <t>Ve 12-ti vyhotoveních</t>
  </si>
  <si>
    <t>13</t>
  </si>
  <si>
    <t>02946</t>
  </si>
  <si>
    <t>OSTAT POŽADAVKY - FOTODOKUMENTACE</t>
  </si>
  <si>
    <t>14</t>
  </si>
  <si>
    <t>02960</t>
  </si>
  <si>
    <t>OSTATNÍ POŽADAVKY - ODBORNÝ DOZOR</t>
  </si>
  <si>
    <t>Technicko inženýrská činnost projektanta</t>
  </si>
  <si>
    <t>15</t>
  </si>
  <si>
    <t>02991</t>
  </si>
  <si>
    <t>OSTATNÍ POŽADAVKY - INFORMAČNÍ TABULE</t>
  </si>
  <si>
    <t>16</t>
  </si>
  <si>
    <t>02999R</t>
  </si>
  <si>
    <t>ZTÍŽENÉ PODMÍNKY PROVÁDĚNÍ</t>
  </si>
  <si>
    <t>- opatrné (ruční) odkrývání IS v předpolí op1 pro zjištění polohy IS 
- ochrana IS při přejezdu panely  
- koordinace s vlastníky ostatních pozemků pro zajištění obslužnosti v odbočce před mostem 
- clonící stěny pro snížení ekvivalentní hladiny hluku 
- intenzivní čerpání vody 
- koordinace s ČEZ, vypnutí VN (20tis/den, předpoklad 2 dny) 
- práce v OP VN 
- přítomnost pracovníka s elektrotechnickou kvalifikací dle vyhlášky 50/1978 sb. po dobu provádění prací v OP VN (odhad 60 dní po 8 hod) 
- nastavované zápory (přeplátování přírub) z důvodu blízkosti VN</t>
  </si>
  <si>
    <t>17</t>
  </si>
  <si>
    <t>03100</t>
  </si>
  <si>
    <t>ZAŘÍZENÍ STAVENIŠTĚ - ZŘÍZENÍ, PROVOZ, DEMONTÁŽ</t>
  </si>
  <si>
    <t>vč.oplocení staveniště, proviz.zábradlí a pod.</t>
  </si>
  <si>
    <t>SO 001</t>
  </si>
  <si>
    <t>Demolice mostu ev. č. 33838-1</t>
  </si>
  <si>
    <t xml:space="preserve">  SO 001</t>
  </si>
  <si>
    <t>015111</t>
  </si>
  <si>
    <t>POPLATKY ZA LIKVIDACŮ ODPADŮ NEKONTAMINOVANÝCH - 17 05 04 VYTĚŽENÉ ZEMINY A HORNINY - I. TŘÍDA TĚŽITELNOSTI</t>
  </si>
  <si>
    <t>T</t>
  </si>
  <si>
    <t>zemina, kamenivo,</t>
  </si>
  <si>
    <t>pol.113328  50,4*2,0=100,800 [A]</t>
  </si>
  <si>
    <t>015130</t>
  </si>
  <si>
    <t>POPLATKY ZA LIKVIDACŮ ODPADŮ NEKONTAMINOVANÝCH - 17 03 02 VYBOURANÝ ASFALTOVÝ BETON BEZ DEHTU</t>
  </si>
  <si>
    <t>pol.113138  2,6*2,4=6,240 [A]</t>
  </si>
  <si>
    <t>015140</t>
  </si>
  <si>
    <t>POPLATKY ZA LIKVIDACŮ ODPADŮ NEKONTAMINOVANÝCH - 17 01 01 BETON Z DEMOLIC OBJEKTŮ, ZÁKLADŮ TV</t>
  </si>
  <si>
    <t>pol.966168  59,949*2,5=149,873 [A]</t>
  </si>
  <si>
    <t>015330</t>
  </si>
  <si>
    <t>POPLATKY ZA LIKVIDACŮ ODPADŮ NEKONTAMINOVANÝCH - 17 05 04 KAMENNÁ SUŤ</t>
  </si>
  <si>
    <t>pol.966138  156,586*2,6=407,124 [A] 
pol.11415  21,39*2,6=55,614 [B] 
Celkem: A+B=462,738 [C]</t>
  </si>
  <si>
    <t>Zemní práce</t>
  </si>
  <si>
    <t>113138</t>
  </si>
  <si>
    <t>ODSTRANĚNÍ KRYTU ZPEVNĚNÝCH PLOCH S ASFALT POJIVEM, ODVOZ DO 20KM</t>
  </si>
  <si>
    <t>M3</t>
  </si>
  <si>
    <t>vč.odvozu a uložení na skládku</t>
  </si>
  <si>
    <t>na a za mostem (na dlažbě)  6,5*10,0*0,04=2,600 [B]</t>
  </si>
  <si>
    <t>113178</t>
  </si>
  <si>
    <t>ODSTRAN KRYTU ZPEVNĚNÝCH PLOCH Z DLAŽEB KOSTEK, ODVOZ DO 20KM</t>
  </si>
  <si>
    <t>vč.odvozu na místo určené investorem</t>
  </si>
  <si>
    <t>(8,0*2,0+(7,5+6,5)*0,5*13,0)*0,16=17,120 [A]</t>
  </si>
  <si>
    <t>113328</t>
  </si>
  <si>
    <t>ODSTRAN PODKL ZPEVNĚNÝCH PLOCH Z KAMENIVA NESTMEL, ODVOZ DO 20KM</t>
  </si>
  <si>
    <t>(8,0*2,0+(7,5+6,5)*0,5*13,0+26,0m2+35,0m2)*0,3=50,400 [A]</t>
  </si>
  <si>
    <t>113728</t>
  </si>
  <si>
    <t>FRÉZOVÁNÍ ZPEVNĚNÝCH PLOCH ASFALTOVÝCH, ODVOZ DO 20KM</t>
  </si>
  <si>
    <t>vč.odvozu k recyklaci</t>
  </si>
  <si>
    <t>napojení  6,5*14,0*0,04=3,640 [A] 
odbočení před mostem  35,0m2*0,1=3,500 [B] 
Celkem: A+B=7,140 [C]</t>
  </si>
  <si>
    <t>11415</t>
  </si>
  <si>
    <t>ODSTRAN DLAŽEB VODNÍCH KORYT Z LOM KAM NA MC VČET PODKL</t>
  </si>
  <si>
    <t>pod mostem  4,65*11,5*0,4=21,390 [A]</t>
  </si>
  <si>
    <t>Ostatní konstrukce a práce</t>
  </si>
  <si>
    <t>9112B3</t>
  </si>
  <si>
    <t>ZÁBRADLÍ MOSTNÍ SE SVISLOU VÝPLNÍ - DEMONTÁŽ S PŘESUNEM</t>
  </si>
  <si>
    <t>M</t>
  </si>
  <si>
    <t>vč.odvozu</t>
  </si>
  <si>
    <t>6,5*2=13,000 [A]</t>
  </si>
  <si>
    <t>914123</t>
  </si>
  <si>
    <t>DOPRAVNÍ ZNAČKY ZÁKLADNÍ VELIKOSTI OCELOVÉ FÓLIE TŘ 1 - DEMONTÁŽ</t>
  </si>
  <si>
    <t>vč.sloupku  2+2=4,000 [A]</t>
  </si>
  <si>
    <t>914A23</t>
  </si>
  <si>
    <t>EV ČÍSLO MOSTU OCEL S FÓLIÍ TŘ.1 DEMONTÁŽ</t>
  </si>
  <si>
    <t>vč.sloupku  1+1=2,000 [A]</t>
  </si>
  <si>
    <t>966138</t>
  </si>
  <si>
    <t>BOURÁNÍ KONSTRUKCÍ Z KAMENE NA MC S ODVOZEM DO 20KM</t>
  </si>
  <si>
    <t>vč.odvozu a uložení na skládku 
vč.podbednění pro zabránění nekontrolovatelného zřícení 
vč.norné stěny</t>
  </si>
  <si>
    <t>klenba  0,65*7,5*9,07=44,216 [A] 
čelní zdi  1,5*6,5*0,5*2=9,750 [B] 
opěry  (0,8+2,0)*0,5*2,5*9,1*2=63,700 [C] 
křídla povod.  (0,8+2,0)*0,5*(4,5*2,0+2,5*4,0+4,0*2,2)=38,920 [D] 
Celkem: A+B+C+D=156,586 [E]</t>
  </si>
  <si>
    <t>966168</t>
  </si>
  <si>
    <t>BOURÁNÍ KONSTRUKCÍ ZE ŽELEZOBETONU S ODVOZEM DO 20KM</t>
  </si>
  <si>
    <t>rozšíření NK  1,37m2*(4,65+1,5*2)=10,481 [A] 
opěry  1,5*4,0*(1,5+4,1)=33,600 [B] 
křídla  1,5*(0,65*4,0+(4,0+1,5)*0,5*2,0)=12,150 [C] 
horní část křídla návod.  2,0*1,0*0,5*1,0=1,000 [D] 
římsy  0,6*0,15*(6,5*2+9,5+2,7+1,0+4,0)=2,718 [E] 
Celkem: A+B+C+D+E=59,949 [F]</t>
  </si>
  <si>
    <t>SO 021</t>
  </si>
  <si>
    <t>Příprava území</t>
  </si>
  <si>
    <t xml:space="preserve">  SO 021</t>
  </si>
  <si>
    <t>111208</t>
  </si>
  <si>
    <t>ODSTRANĚNÍ KŘOVIN S ODVOZEM DO 20KM</t>
  </si>
  <si>
    <t>M2</t>
  </si>
  <si>
    <t>vč.odvozu a likvidace</t>
  </si>
  <si>
    <t>29,0=29,000 [A]</t>
  </si>
  <si>
    <t>112018</t>
  </si>
  <si>
    <t>KÁCENÍ STROMŮ D KMENE DO 0,5M S ODSTRANĚNÍM PAŘEZŮ, ODVOZ DO 20KM</t>
  </si>
  <si>
    <t>viz tabulka dřevin  3+2+7*1=12,000 [A]</t>
  </si>
  <si>
    <t>112028</t>
  </si>
  <si>
    <t>KÁCENÍ STROMŮ D KMENE DO 0,9M S ODSTRANĚNÍM PAŘEZŮ, ODVOZ DO 20KM</t>
  </si>
  <si>
    <t>1=1,000 [A]</t>
  </si>
  <si>
    <t>121101</t>
  </si>
  <si>
    <t>SEJMUTÍ ORNICE NEBO LESNÍ PŮDY S ODVOZEM DO 1KM</t>
  </si>
  <si>
    <t>vč.odvozu na meziskládku</t>
  </si>
  <si>
    <t>tl.200 mm  (36,0+49,0+165)*1,2*0,2=60,000 [A]</t>
  </si>
  <si>
    <t>18214</t>
  </si>
  <si>
    <t>ÚPRAVA POVRCHŮ SROVNÁNÍM ÚZEMÍ V TL DO 0,25M</t>
  </si>
  <si>
    <t>(36,0+49,0+165)*1,2=300,000 [A]</t>
  </si>
  <si>
    <t>SO 181</t>
  </si>
  <si>
    <t>Dopravně inženýrská opatření</t>
  </si>
  <si>
    <t xml:space="preserve">  SO 181</t>
  </si>
  <si>
    <t>02720</t>
  </si>
  <si>
    <t>POMOC PRÁCE ZŘÍZ NEBO ZAJIŠŤ REGULACI A OCHRANU DOPRAVY</t>
  </si>
  <si>
    <t>položka zahrnuje dopravně inženýrská opatření v průběhu celé stavby (dle schváleného plánu ZOV a vyjádření DI PČR),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stavby. 
Součástí položky je vyřízení DIR včetně jeho projednání.</t>
  </si>
  <si>
    <t>Komunikace</t>
  </si>
  <si>
    <t>57790A</t>
  </si>
  <si>
    <t>VÝSPRAVA VÝTLUKŮ SMĚSÍ ACO (KUBATURA)</t>
  </si>
  <si>
    <t>Oprava objízdných tras po stavbě</t>
  </si>
  <si>
    <t>(4400,0+4300,0+3000,0+2100)*6,5*0,05*0,015=67,275 [A]</t>
  </si>
  <si>
    <t>SO 201</t>
  </si>
  <si>
    <t>Most ev. č. 33838-1</t>
  </si>
  <si>
    <t xml:space="preserve">  SO 201</t>
  </si>
  <si>
    <t>zemina, kamenivo</t>
  </si>
  <si>
    <t>pol.131738  413,545*2,0=827,090 [A]</t>
  </si>
  <si>
    <t>029412</t>
  </si>
  <si>
    <t>OSTATNÍ POŽADAVKY - VYPRACOVÁNÍ MOSTNÍHO LISTU</t>
  </si>
  <si>
    <t>02953</t>
  </si>
  <si>
    <t>OSTATNÍ POŽADAVKY - HLAVNÍ MOSTNÍ PROHLÍDKA</t>
  </si>
  <si>
    <t>113766</t>
  </si>
  <si>
    <t>FRÉZOVÁNÍ DRÁŽKY PRŮŘEZU DO 800MM2 V ASFALTOVÉ VOZOVCE</t>
  </si>
  <si>
    <t>napojení stávající a nové vozovky</t>
  </si>
  <si>
    <t>6,5+3,0=9,500 [A]</t>
  </si>
  <si>
    <t>11526</t>
  </si>
  <si>
    <t>PŘEVEDENÍ VODY POTRUBÍM DN 800 NEBO ŽLABY R.O. DO 2,8M</t>
  </si>
  <si>
    <t>2x DN 800 mm - betonové trouby (přejezd mechanizace), event.náhrada za plastové trouby (před betonáží NK) 
vč.zřízení a odstranění nátoku (hrázek)</t>
  </si>
  <si>
    <t>30,0*2=60,000 [A]</t>
  </si>
  <si>
    <t>125731</t>
  </si>
  <si>
    <t>VYKOPÁVKY ZE ZEMNÍKŮ A SKLÁDEK TŘ. I, ODVOZ DO 1KM</t>
  </si>
  <si>
    <t>zemina z meziskládky na zásyp</t>
  </si>
  <si>
    <t>731,73=731,730 [A]</t>
  </si>
  <si>
    <t>131731</t>
  </si>
  <si>
    <t>HLOUBENÍ JAM ZAPAŽ I NEPAŽ TŘ. I, ODVOZ DO 1KM</t>
  </si>
  <si>
    <t>na meziskládku</t>
  </si>
  <si>
    <t>viz zásyo zeminou  731,73=731,730 [A]</t>
  </si>
  <si>
    <t>131738</t>
  </si>
  <si>
    <t>HLOUBENÍ JAM ZAPAŽ I NEPAŽ TŘ. I, ODVOZ DO 20KM</t>
  </si>
  <si>
    <t>vč.event.čerpacích jímek, vč.odvozu na skládku</t>
  </si>
  <si>
    <t>op.1+ křídlo  4,0*18,0*5,5+1,5*7,5*3,5=435,375 [A] 
op.2 + křídlo  4,0*20,0*5,0+(8,5+2,5)*7,5*5,0=812,500 [B] 
odpočet stávající kce  -63,7-38,9=- 102,600 [C] 
Celkem: A+B+C=1 145,275 [D] 
odpočet na meziskládku  -731,73=- 731,730 [E] 
Celkem: D+E=413,545 [F]</t>
  </si>
  <si>
    <t>17120</t>
  </si>
  <si>
    <t>ULOŽENÍ SYPANINY DO NÁSYPŮ A NA SKLÁDKY BEZ ZHUTNĚNÍ</t>
  </si>
  <si>
    <t>skládka, meziskládka</t>
  </si>
  <si>
    <t>viz výkop  1145,275=1 145,275 [A]</t>
  </si>
  <si>
    <t>17411</t>
  </si>
  <si>
    <t>ZÁSYP JAM A RÝH ZEMINOU SE ZHUTNĚNÍM</t>
  </si>
  <si>
    <t>zemina z výkopu</t>
  </si>
  <si>
    <t>objem výkopu minus nové betony a nakupovaný materiál 
1145,28-(32,18+47,02+61,66+51,84)-(192,5+28,35)=731,730 [A]</t>
  </si>
  <si>
    <t>17481</t>
  </si>
  <si>
    <t>ZÁSYP JAM A RÝH Z NAKUPOVANÝCH MATERIÁLŮ</t>
  </si>
  <si>
    <t>přechodová oblast  (1,2*3,0+5,0*2,5)*10,0=161,000 [A] 
nad rámem  9,0*0,5*7,0=31,500 [B] 
Celkem: A+B=192,500 [C]</t>
  </si>
  <si>
    <t>17581</t>
  </si>
  <si>
    <t>OBSYP POTRUBÍ A OBJEKTŮ Z NAKUPOVANÝCH MATERIÁLŮ</t>
  </si>
  <si>
    <t>ochranný zásyp</t>
  </si>
  <si>
    <t>0,6*(8,75*3,0+8,4*2,5)=28,350 [A]</t>
  </si>
  <si>
    <t>Základy</t>
  </si>
  <si>
    <t>21331</t>
  </si>
  <si>
    <t>DRENÁŽNÍ VRSTVY Z BETONU MEZEROVITÉHO (DRENÁŽNÍHO)</t>
  </si>
  <si>
    <t>okolo drenáže  0,3*0,3*(8,75+8,4+8,0+5,8)=2,786 [D]</t>
  </si>
  <si>
    <t>22594</t>
  </si>
  <si>
    <t>ZÁPOROVÉ PAŽENÍ Z KOVU TRVALÉ</t>
  </si>
  <si>
    <t>po 1 m</t>
  </si>
  <si>
    <t>pod NK  0,127*(12,0*6,3+12,0*6,5)/1,0=19,507 [A]</t>
  </si>
  <si>
    <t>22694</t>
  </si>
  <si>
    <t>ZÁPOROVÉ PAŽENÍ Z KOVU DOČASNÉ</t>
  </si>
  <si>
    <t>mimo půdorys mostu  0,127*(25,5*6,3+26,2*6,5+23,0*10,0+16,0*8,5)/1,0=88,513 [A] 
vzdálené zápory  0,127*6,0*5=3,810 [C] 
odpočet trvalé  -19,507=-19,507 [B] 
Celkem: A+C+B=72,816 [D]</t>
  </si>
  <si>
    <t>22695A</t>
  </si>
  <si>
    <t>VÝDŘEVA ZÁPOROVÉHO PAŽENÍ DOČASNÁ (PLOCHA)</t>
  </si>
  <si>
    <t>25,5*2,3+26,2*2,5+23,0*6,0+16,0*4,5=334,150 [A]</t>
  </si>
  <si>
    <t>227831</t>
  </si>
  <si>
    <t>MIKROPILOTY KOMPLET D DO 150MM NA POVRCHU</t>
  </si>
  <si>
    <t>O 108/16 z oceli S 235</t>
  </si>
  <si>
    <t>10*2*(5,0+0,5)*2=220,000 [A]</t>
  </si>
  <si>
    <t>18</t>
  </si>
  <si>
    <t>26174</t>
  </si>
  <si>
    <t>VRTY PRO KOTV, INJEKT, MIKROPIL NA POVR TŘ I A II D DO 200MM</t>
  </si>
  <si>
    <t>70%  10*2*5,0*2*0,7=140,000 [A]</t>
  </si>
  <si>
    <t>19</t>
  </si>
  <si>
    <t>26184</t>
  </si>
  <si>
    <t>VRT PRO KOTV, INJEK, MIKROPIL NA POVR TŘ III A IV D DO 200MM</t>
  </si>
  <si>
    <t>30%  10*2*5,0*2*0,3=60,000 [A]</t>
  </si>
  <si>
    <t>20</t>
  </si>
  <si>
    <t>264727</t>
  </si>
  <si>
    <t>VRTY PRO PILOTY TŘ I A II D DO 500MM</t>
  </si>
  <si>
    <t>pro zápory - 85 % délky   (25,5*6,3+26,2*6,5+23,0*10,0+16,0*8,5)/1,0*0,85=592,408 [A] 
vzdálené zápory  6,0*5=30,000 [C] 
Celkem: A+C=622,408 [D]</t>
  </si>
  <si>
    <t>21</t>
  </si>
  <si>
    <t>264827</t>
  </si>
  <si>
    <t>VRTY PRO PILOTY TŘ III A IV D DO 500MM</t>
  </si>
  <si>
    <t>pro zápory - 15 % délky   (25,5*6,3+26,2*6,5+23,0*10,0+16,0*8,5)/1,0*0,15=104,543 [A]</t>
  </si>
  <si>
    <t>22</t>
  </si>
  <si>
    <t>272325</t>
  </si>
  <si>
    <t>ZÁKLADY ZE ŽELEZOBETONU DO C30/37</t>
  </si>
  <si>
    <t>C30/37 -XF3 vč.bednění, výplně a těsnění pracovních a dilatačních spar, 
vč.izolací proti zemní vlhkosti zasypaných částí, vč.ochrany této izolace</t>
  </si>
  <si>
    <t>opěry  2,25*1,0*(9,95+9,63)=44,055 [A]</t>
  </si>
  <si>
    <t>23</t>
  </si>
  <si>
    <t>272365</t>
  </si>
  <si>
    <t>VÝZTUŽ ZÁKLADŮ Z OCELI 10505, B500B</t>
  </si>
  <si>
    <t>Odhad 180 kg/m3</t>
  </si>
  <si>
    <t>44,055*0,140=6,168 [A]</t>
  </si>
  <si>
    <t>24</t>
  </si>
  <si>
    <t>285364</t>
  </si>
  <si>
    <t>KOTVENÍ NA POVRCHU Z BETONÁŘSKÉ VÝZTUŽE DL. DO 6M</t>
  </si>
  <si>
    <t>táhla do vzdálených zápor</t>
  </si>
  <si>
    <t>25</t>
  </si>
  <si>
    <t>285365</t>
  </si>
  <si>
    <t>KOTVENÍ NA POVRCHU Z BETONÁŘSKÉ VÝZTUŽE DL. DO 7M</t>
  </si>
  <si>
    <t>26</t>
  </si>
  <si>
    <t>285366</t>
  </si>
  <si>
    <t>KOTVENÍ NA POVRCHU Z BETONÁŘSKÉ VÝZTUŽE DL. DO 8M</t>
  </si>
  <si>
    <t>27</t>
  </si>
  <si>
    <t>285392</t>
  </si>
  <si>
    <t>DODATEČNÉ KOTVENÍ VLEPENÍM BETONÁŘSKÉ VÝZTUŽE D DO 16MM DO VRTŮ</t>
  </si>
  <si>
    <t>spřažení stávajícího a nového křídla  30,0m2/0,45/0,45=148,148 [A]</t>
  </si>
  <si>
    <t>28</t>
  </si>
  <si>
    <t>28999</t>
  </si>
  <si>
    <t>OPLÁŠTĚNÍ (ZPEVNĚNÍ) Z FÓLIE</t>
  </si>
  <si>
    <t>těsnící geomembrána (fólie)</t>
  </si>
  <si>
    <t>2,0*9,0+4,2*8,4=53,280 [A]</t>
  </si>
  <si>
    <t>Svislé konstrukce</t>
  </si>
  <si>
    <t>29</t>
  </si>
  <si>
    <t>31717</t>
  </si>
  <si>
    <t>KOVOVÉ KONSTRUKCE PRO KOTVENÍ ŘÍMSY</t>
  </si>
  <si>
    <t>KG</t>
  </si>
  <si>
    <t>po 1 m na NK  - odhad 6 kg/kus 
7*6,0*2=84,000 [A]</t>
  </si>
  <si>
    <t>30</t>
  </si>
  <si>
    <t>317326</t>
  </si>
  <si>
    <t>ŘÍMSY ZE ŽELEZOBETONU DO C40/50</t>
  </si>
  <si>
    <t>C35/45 XF4 vč.bednění, vč.výplně a těsnění prac.,smršť. a dilat. spar,</t>
  </si>
  <si>
    <t>levá  (0,35*0,65+0,45*0,26)*9,0=3,101 [A] 
pravá  (0,35*0,65+0,75*0,26)*14,5=6,126 [B] 
Celkem: A+B=9,227 [C]</t>
  </si>
  <si>
    <t>31</t>
  </si>
  <si>
    <t>317365</t>
  </si>
  <si>
    <t>VÝZTUŽ ŘÍMS Z OCELI 10505, B500B</t>
  </si>
  <si>
    <t>Odhad 160 kg/m3</t>
  </si>
  <si>
    <t>9,227*0,160=1,476 [A]</t>
  </si>
  <si>
    <t>32</t>
  </si>
  <si>
    <t>327213</t>
  </si>
  <si>
    <t>OBKLAD ZDÍ OPĚR, ZÁRUB, NÁBŘEŽ Z LOM KAMENE</t>
  </si>
  <si>
    <t>vč.přikotvení</t>
  </si>
  <si>
    <t>křídla samost.  (2,0*3,14+(3,14+1,0)*0,5*6,0+13,6m2)*0,25+(2,0*3,44+(3,44+1,0)*0,5*6,33)*0,2=12,262 [B]</t>
  </si>
  <si>
    <t>33</t>
  </si>
  <si>
    <t>327325</t>
  </si>
  <si>
    <t>ZDI OPĚRNÉ, ZÁRUBNÍ, NÁBŘEŽNÍ ZE ŽELEZOVÉHO BETONU DO C30/37</t>
  </si>
  <si>
    <t>C30/37 -XF2 vč.bednění, výplně a těsnění pracovních a dilatačních spar, vč.izolací proti zemní vlhkosti zasypaných částí, vč.ochrany této izolace,</t>
  </si>
  <si>
    <t>samostatná křídla 
základ  2,25*0,5*(8,0+6,0)+0,75*0,5*8,3=18,863 [A] 
dřík   ((2,0*4,24+(4,24+2,1)*0,5*6,0)+(2,0*4,54+(4,54+2,1)*0,5*6,33)+(4,69+2,84)*0,5*5,5)*0,75=58,727 [B] 
odpočet obklad  -12,26=-12,260 [C] 
Celkem: A+B+C=65,330 [D]</t>
  </si>
  <si>
    <t>34</t>
  </si>
  <si>
    <t>327365</t>
  </si>
  <si>
    <t>VÝZTUŽ ZDÍ OPĚRNÝCH, ZÁRUBNÍCH, NÁBŘEŽNÍCH Z OCELI 10505, B500B</t>
  </si>
  <si>
    <t>odhad 140 kg/m3</t>
  </si>
  <si>
    <t>65,33*0,140=9,146 [A]</t>
  </si>
  <si>
    <t>35</t>
  </si>
  <si>
    <t>333213</t>
  </si>
  <si>
    <t>OBKLAD MOST OPĚR A KŘÍDEL Z LOM KAMENE</t>
  </si>
  <si>
    <t>tl.250 mm   
opěry  (2,6*10,0+2,32*9,63)*0,25=12,085 [A] 
křídlo zavěš.  13,4m2*0,25=3,350 [C] 
Celkem: A+C=15,435 [D]</t>
  </si>
  <si>
    <t>36</t>
  </si>
  <si>
    <t>333325</t>
  </si>
  <si>
    <t>MOSTNÍ OPĚRY A KŘÍDLA ZE ŽELEZOVÉHO BETONU DO C30/37</t>
  </si>
  <si>
    <t>C30/37-XF4, vč. bednění, nátěru zasypaných ploch proti zemní vlhkosti, výplně a těsnění pracovních, smršťovacích a dilatač.spar, vč.ochrany této izolace, vč. letopočtu</t>
  </si>
  <si>
    <t>opěry  (3,2*9,95+2,92*9,63)*0,75=44,970 [A] 
křídlo zavěš.  (4,75*1,0+(4,75+0,84)*0,5*4,95)*0,75=13,939 [B] 
křídla krátká  1,0*0,5*(4,42+4,82)+1,0*0,75*5,0=8,370 [D] 
odpočet obklad  -15,44=-15,440 [C] 
Celkem: A+B+D+C=51,839 [E]</t>
  </si>
  <si>
    <t>37</t>
  </si>
  <si>
    <t>333365</t>
  </si>
  <si>
    <t>VÝZTUŽ MOSTNÍCH OPĚR A KŘÍDEL Z OCELI 10505, B500B</t>
  </si>
  <si>
    <t>odhad 150 kg/m3</t>
  </si>
  <si>
    <t>51,839*0,150=7,776 [A]</t>
  </si>
  <si>
    <t>Vodorovné konstrukce</t>
  </si>
  <si>
    <t>38</t>
  </si>
  <si>
    <t>421325</t>
  </si>
  <si>
    <t>MOSTNÍ NOSNÉ DESKOVÉ KONSTRUKCE ZE ŽELEZOBETONU C30/37</t>
  </si>
  <si>
    <t>C30/37 XF4 vč.bednění, výplně a těsnění pracovních a dilatačních spar, 
vč.podpěrné konstrukce</t>
  </si>
  <si>
    <t>horní deska  (0,75*1,0*2+(0,75+0,5)*0,5*5,0)*10,0+(0,5*0,6+0,75*0,9)*7,0=53,075 [A]</t>
  </si>
  <si>
    <t>39</t>
  </si>
  <si>
    <t>421365</t>
  </si>
  <si>
    <t>VÝZTUŽ MOSTNÍ DESKOVÉ KONSTRUKCE Z OCELI 10505, B500B</t>
  </si>
  <si>
    <t>Odhad 150 kg/m3</t>
  </si>
  <si>
    <t>53,075*0,150=7,961 [A]</t>
  </si>
  <si>
    <t>40</t>
  </si>
  <si>
    <t>434125</t>
  </si>
  <si>
    <t>SCHODIŠŤOVÉ STUPNĚ, Z DÍLCŮ ŽELEZOBETON DO C30/37</t>
  </si>
  <si>
    <t>C30/37 XF4</t>
  </si>
  <si>
    <t>0,6*0,18*0,75*22=1,782 [A]</t>
  </si>
  <si>
    <t>41</t>
  </si>
  <si>
    <t>451312</t>
  </si>
  <si>
    <t>PODKLADNÍ A VÝPLŇOVÉ VRSTVY Z PROSTÉHO BETONU C12/15</t>
  </si>
  <si>
    <t>C12/15 X0 - podkladní beton</t>
  </si>
  <si>
    <t>základy opěr  2,75*(10,0+9,9)*0,15=8,209 [A] 
křídla  (1,0*8,33+2,75*8,25+1,25*6,1)*0,15=5,796 [B] 
pod drenáž  0,3*1,5*(8,75+8,4+8,0+5,8)=13,928 [D] 
Celkem: A+B+D=27,933 [E]</t>
  </si>
  <si>
    <t>42</t>
  </si>
  <si>
    <t>451313</t>
  </si>
  <si>
    <t>PODKLADNÍ A VÝPLŇOVÉ VRSTVY Z PROSTÉHO BETONU C16/20</t>
  </si>
  <si>
    <t>C16/20n XF1 - lože dlažby, schodiště</t>
  </si>
  <si>
    <t>zakončení říms   
(1,0*5,0+0,5*1,5+1,2*5,0+0,5*0,85+2,5*5,0+0,7*1,1)*0,15=3,817 [A] 
pod schodištěm  0,75*7,0*0,25=1,313 [B] 
mezi zdmi op.1  4,0*4,0*0,15=2,400 [C] 
mezi schodištěm a křídlem  0,25*8,0*0,15=0,300 [D] 
chodník - pravá římsa  (1,05*14,0+2,5*5,0+0,7*1,1+1,25*5,0)*0,2=6,844 [E] 
pod mostem  5,5*23,0*0,2=25,300 [F] 
Celkem: A+B+C+D+E+F=39,974 [G]</t>
  </si>
  <si>
    <t>43</t>
  </si>
  <si>
    <t>45157</t>
  </si>
  <si>
    <t>PODKLADNÍ A VÝPLŇOVÉ VRSTVY Z KAMENIVA TĚŽENÉHO</t>
  </si>
  <si>
    <t>pískový obsyp těsnící fólie</t>
  </si>
  <si>
    <t>(2,0*9,0+4,2*8,4)*0,15*2=15,984 [A]</t>
  </si>
  <si>
    <t>44</t>
  </si>
  <si>
    <t>465512</t>
  </si>
  <si>
    <t>DLAŽBY Z LOMOVÉHO KAMENE NA MC</t>
  </si>
  <si>
    <t>Dlažba tl.200 mm do betonu</t>
  </si>
  <si>
    <t>zakončení říms   
(1,0*5,0+0,5*1,5+1,2*5,0+0,5*0,85)*0,2=2,435 [A] 
mezi zdmi op.1  4,0*4,0*0,2=3,200 [B] 
mezi schodištěm a křídlem  0,25*8,0*0,2=0,400 [C] 
pod mostem  5,5*23,0*0,2=25,300 [D] 
Celkem: A+B+C+D=31,335 [E]</t>
  </si>
  <si>
    <t>45</t>
  </si>
  <si>
    <t>562141</t>
  </si>
  <si>
    <t>VOZOVKOVÉ VRSTVY Z MATERIÁLŮ STABIL CEMENTEM TŘ I TL DO 200MM</t>
  </si>
  <si>
    <t>SC C8/10 tl.160 mm</t>
  </si>
  <si>
    <t>rozšíření dlažby před op.1 a nad výkopem op.1 
0,7*40,0+7,5*2,0=43,000 [A]</t>
  </si>
  <si>
    <t>46</t>
  </si>
  <si>
    <t>56333</t>
  </si>
  <si>
    <t>VOZOVKOVÉ VRSTVY ZE ŠTĚRKODRTI TL. DO 150MM</t>
  </si>
  <si>
    <t>2x 150 mm</t>
  </si>
  <si>
    <t>plná kce -  na mostě a za mostem   
(9,0+8,0)*0,5*13,0*2=221,000 [A] 
plná kce - ve směru odbočky vlevo za mostem 
26,0m2*2=52,000 [B] 
odbočení před mostem  35,0m2*2=70,000 [C] 
Celkem: A+B+C=343,000 [D]</t>
  </si>
  <si>
    <t>47</t>
  </si>
  <si>
    <t>56334</t>
  </si>
  <si>
    <t>VOZOVKOVÉ VRSTVY ZE ŠTĚRKODRTI TL. DO 200MM</t>
  </si>
  <si>
    <t>ŠD tl.200 mm</t>
  </si>
  <si>
    <t>48</t>
  </si>
  <si>
    <t>572212</t>
  </si>
  <si>
    <t>SPOJOVACÍ POSTŘIK Z MODIFIK ASFALTU DO 0,5KG/M2</t>
  </si>
  <si>
    <t>PS-CP 0,3 kg/m2</t>
  </si>
  <si>
    <t>(91,0+26,0+35,0)*2=304,000 [A]</t>
  </si>
  <si>
    <t>49</t>
  </si>
  <si>
    <t>574B34</t>
  </si>
  <si>
    <t>ASFALTOVÝ BETON PRO OBRUSNÉ VRSTVY MODIFIK ACO 11+, 11S TL. 40MM</t>
  </si>
  <si>
    <t>plná kce -  na mostě a za mostem   
(7,5+6,5)*0,5*13,0=91,000 [A] 
plná kce - ve směru odbočky vlevo za mostem 
26,0m2=26,000 [B] 
odbočení před mostem  35,0m2=35,000 [C] 
Celkem: A+B+C=152,000 [D]</t>
  </si>
  <si>
    <t>50</t>
  </si>
  <si>
    <t>574D56</t>
  </si>
  <si>
    <t>ASFALTOVÝ BETON PRO LOŽNÍ VRSTVY MODIFIK ACL 16+, 16S TL. 60MM</t>
  </si>
  <si>
    <t>51</t>
  </si>
  <si>
    <t>574F46</t>
  </si>
  <si>
    <t>ASFALTOVÝ BETON PRO PODKLADNÍ VRSTVY MODIFIK ACP 16+, 16S TL. 50MM</t>
  </si>
  <si>
    <t>52</t>
  </si>
  <si>
    <t>58212</t>
  </si>
  <si>
    <t>DLÁŽDĚNÉ KRYTY Z VELKÝCH KOSTEK DO LOŽE Z MC</t>
  </si>
  <si>
    <t>53</t>
  </si>
  <si>
    <t>582624</t>
  </si>
  <si>
    <t>KRYTY Z BETON DLAŽDIC SE ZÁMKEM BAREV TL 60MM DO LOŽE Z MC</t>
  </si>
  <si>
    <t>chodník - pravá římsa  1,05*14,0+2,5*5,0+0,7*1,1+1,25*5,0=34,220 [A]</t>
  </si>
  <si>
    <t>54</t>
  </si>
  <si>
    <t>587201</t>
  </si>
  <si>
    <t>PŘEDLÁŽDĚNÍ KRYTU Z VELKÝCH KOSTEK</t>
  </si>
  <si>
    <t>rozebrání stávající dlažby a pokládka dlažby ze stávajícího dlažebního materiálu</t>
  </si>
  <si>
    <t>od začátku úpravy k výkopu op.1  6,5*40,854=265,551 [A]</t>
  </si>
  <si>
    <t>Přidružená stavební výroba</t>
  </si>
  <si>
    <t>55</t>
  </si>
  <si>
    <t>711412</t>
  </si>
  <si>
    <t>IZOLACE MOSTOVEK CELOPLOŠNÁ ASFALTOVÝMI PÁSY</t>
  </si>
  <si>
    <t>mostovka a opěry k drenáži  11,65*7,2+8,75*3,2+8,4*2,7=134,560 [A]</t>
  </si>
  <si>
    <t>56</t>
  </si>
  <si>
    <t>711432</t>
  </si>
  <si>
    <t>IZOLACE MOSTOVEK POD ŘÍMSOU ASFALTOVÝMI PÁSY</t>
  </si>
  <si>
    <t>Ochrana izolace pod římsou - s kovovou vložkou</t>
  </si>
  <si>
    <t>(0,6+0,75)*7,0=9,450 [A]</t>
  </si>
  <si>
    <t>57</t>
  </si>
  <si>
    <t>711509</t>
  </si>
  <si>
    <t>OCHRANA IZOLACE NA POVRCHU TEXTILIÍ</t>
  </si>
  <si>
    <t>rub opěr mezi křídly k drenáži  8,75*3,2+8,4*2,7=50,680 [A]</t>
  </si>
  <si>
    <t>58</t>
  </si>
  <si>
    <t>78382</t>
  </si>
  <si>
    <t>NÁTĚRY BETON KONSTR TYP S2 (OS-B)</t>
  </si>
  <si>
    <t>kraje NK  (1,0+0,3+1,45+0,3)*7,0=21,350 [A]</t>
  </si>
  <si>
    <t>59</t>
  </si>
  <si>
    <t>78383</t>
  </si>
  <si>
    <t>NÁTĚRY BETON KONSTR TYP S4 (OS-C)</t>
  </si>
  <si>
    <t>kraj římsy vlevo  (0,18+0,15)*9,0=2,970 [A]</t>
  </si>
  <si>
    <t>Potrubí</t>
  </si>
  <si>
    <t>60</t>
  </si>
  <si>
    <t>87445</t>
  </si>
  <si>
    <t>POTRUBÍ Z TRUB PLASTOVÝCH ODPADNÍCH DN DO 300MM</t>
  </si>
  <si>
    <t>vyústění kanalizace z šachty do koryta</t>
  </si>
  <si>
    <t>11,0=11,000 [A]</t>
  </si>
  <si>
    <t>61</t>
  </si>
  <si>
    <t>87515</t>
  </si>
  <si>
    <t>POTRUBÍ DREN Z TRUB PLAST (I FLEXIBIL) DN DO 50MM</t>
  </si>
  <si>
    <t>drenáž u stávajícího křídla  9,2=9,200 [A]</t>
  </si>
  <si>
    <t>62</t>
  </si>
  <si>
    <t>87533</t>
  </si>
  <si>
    <t>POTRUBÍ DREN Z TRUB PLAST DN DO 150MM</t>
  </si>
  <si>
    <t>drenáž za opěrou vč.vyústění skrz opěry (zdi)</t>
  </si>
  <si>
    <t>8,7+8,4+1,25*2+9,3+6,7=35,600 [A]</t>
  </si>
  <si>
    <t>63</t>
  </si>
  <si>
    <t>87627</t>
  </si>
  <si>
    <t>CHRÁNIČKY Z TRUB PLASTOVÝCH DN DO 100MM</t>
  </si>
  <si>
    <t>110/94</t>
  </si>
  <si>
    <t>18,0*2=36,000 [A]</t>
  </si>
  <si>
    <t>64</t>
  </si>
  <si>
    <t>87634</t>
  </si>
  <si>
    <t>CHRÁNIČKY Z TRUB PLASTOVÝCH DN DO 200MM</t>
  </si>
  <si>
    <t>pro vyvedení drenáže skrz opěru (zed)</t>
  </si>
  <si>
    <t>1,0*2+0,75*2+0,45=3,950 [A]</t>
  </si>
  <si>
    <t>65</t>
  </si>
  <si>
    <t>9111C1</t>
  </si>
  <si>
    <t>ZÁBRADLÍ SILNIČNÍ LANKOVÉ - DODÁVKA A MONTÁŽ</t>
  </si>
  <si>
    <t>kompletní</t>
  </si>
  <si>
    <t>8,0+8,0+6,0=22,000 [A]</t>
  </si>
  <si>
    <t>66</t>
  </si>
  <si>
    <t>9112B1</t>
  </si>
  <si>
    <t>ZÁBRADLÍ MOSTNÍ SE SVISLOU VÝPLNÍ - DODÁVKA A MONTÁŽ</t>
  </si>
  <si>
    <t>Kompletní vč.kotvení do římsy, plastmalty a PKO</t>
  </si>
  <si>
    <t>9,0+19,0=28,000 [A]</t>
  </si>
  <si>
    <t>67</t>
  </si>
  <si>
    <t>91345</t>
  </si>
  <si>
    <t>NIVELAČNÍ ZNAČKY KOVOVÉ</t>
  </si>
  <si>
    <t>římsy  3+5=8,000 [A] 
sp.st.  2+2=4,000 [B] 
Celkem: A+B=12,000 [C]</t>
  </si>
  <si>
    <t>68</t>
  </si>
  <si>
    <t>91355</t>
  </si>
  <si>
    <t>EVIDENČNÍ ČÍSLO MOSTU</t>
  </si>
  <si>
    <t>kompletní vč.uchycení</t>
  </si>
  <si>
    <t>69</t>
  </si>
  <si>
    <t>917223</t>
  </si>
  <si>
    <t>SILNIČNÍ A CHODNÍKOVÉ OBRUBY Z BETONOVÝCH OBRUBNÍKŮ ŠÍŘ 100MM</t>
  </si>
  <si>
    <t>do bet.lože s opěrou</t>
  </si>
  <si>
    <t>podél dlažby zakončení říms  (6,5+1,0*2+2,0)+(5,0+1,0+2,0)+(6,0+2,0+2,8)=29,300 [A] 
podél schodiště  7,0*2=14,000 [B] 
Celkem: A+B=43,300 [C]</t>
  </si>
  <si>
    <t>70</t>
  </si>
  <si>
    <t>917224</t>
  </si>
  <si>
    <t>SILNIČNÍ A CHODNÍKOVÉ OBRUBY Z BETONOVÝCH OBRUBNÍKŮ ŠÍŘ 150MM</t>
  </si>
  <si>
    <t>u vozovky  5,0*2+(5,0+14,0+5,0)=34,000 [A]</t>
  </si>
  <si>
    <t>71</t>
  </si>
  <si>
    <t>919111</t>
  </si>
  <si>
    <t>ŘEZÁNÍ ASFALTOVÉHO KRYTU VOZOVEK TL DO 50MM</t>
  </si>
  <si>
    <t>72</t>
  </si>
  <si>
    <t>931325</t>
  </si>
  <si>
    <t>TĚSNĚNÍ DILATAČ SPAR ASF ZÁLIVKOU MODIFIK PRŮŘ DO 600MM2</t>
  </si>
  <si>
    <t>podél říms  9,0+15,0+5,2=29,200 [A]</t>
  </si>
  <si>
    <t>73</t>
  </si>
  <si>
    <t>931326</t>
  </si>
  <si>
    <t>TĚSNĚNÍ DILATAČ SPAR ASF ZÁLIVKOU MODIFIK PRŮŘ DO 800MM2</t>
  </si>
  <si>
    <t>74</t>
  </si>
  <si>
    <t>935212</t>
  </si>
  <si>
    <t>PŘÍKOPOVÉ ŽLABY Z BETON TVÁRNIC ŠÍŘ DO 600MM DO BETONU TL 100MM</t>
  </si>
  <si>
    <t>skluzy</t>
  </si>
  <si>
    <t>2*11,0+12,0+4,0=38,000 [A]</t>
  </si>
  <si>
    <t>75</t>
  </si>
  <si>
    <t>9352A2</t>
  </si>
  <si>
    <t>PŘÍKOPOVÉ ŽLABY Z BETON TVÁRNIC ŠÍŘ DO 300MM DO BETONU TL 100MM</t>
  </si>
  <si>
    <t>skluzy podél říms křídel š.0,2m</t>
  </si>
  <si>
    <t>76</t>
  </si>
  <si>
    <t>938543</t>
  </si>
  <si>
    <t>OČIŠTĚNÍ BETON KONSTR OTRYSKÁNÍM TLAK VODOU DO 1000 BARŮ</t>
  </si>
  <si>
    <t>před přibetonávkou  2,0*4,54+(4,54+2,1)*0,5*6,33=30,096 [A]</t>
  </si>
  <si>
    <t>SO 331</t>
  </si>
  <si>
    <t>Provizorní přeložka vodovodu</t>
  </si>
  <si>
    <t xml:space="preserve">  SO 331</t>
  </si>
  <si>
    <t>001</t>
  </si>
  <si>
    <t>potrubí vodovodní PE DN 100, SDR11, dvouvrstvé tlustostěnné, vařené natupo</t>
  </si>
  <si>
    <t>provizorní přeložka přes dřevěnou lávku</t>
  </si>
  <si>
    <t>002</t>
  </si>
  <si>
    <t>montáž vodovodního potrubí vč. příslušenství - kompl.</t>
  </si>
  <si>
    <t>003</t>
  </si>
  <si>
    <t>Šoupě DN100 s telesk. zemní. soupravou</t>
  </si>
  <si>
    <t>na počátku a konci provizorní přeložky</t>
  </si>
  <si>
    <t>004</t>
  </si>
  <si>
    <t>T kus 100/50 a odkalovací šoupě DN 50 u potrubí vede</t>
  </si>
  <si>
    <t>u provozotrního potrubí vedeného přes dřevěnou lávku</t>
  </si>
  <si>
    <t>005</t>
  </si>
  <si>
    <t>T kus 100/100  vložené do lomů na provizorní přeložce</t>
  </si>
  <si>
    <t>ve ktereých bude provedeno propojení definiotivní přeložky vedené pod chodníkem nového mostu, vždy provizorně v jednom konci zaslepené</t>
  </si>
  <si>
    <t>006</t>
  </si>
  <si>
    <t>záslepky na T kus 100/100  vložené do lomů na provizorní přeložce</t>
  </si>
  <si>
    <t>ve ktereých bude provedeno propojení definiotivní přeložky vedené pod chodníkem nového mostu , vždy provizorně v jednom konci zaslepené</t>
  </si>
  <si>
    <t>007</t>
  </si>
  <si>
    <t>zateplené potrubí Uponor Ecoflex Supra PE-HD (PE 100), SDR 11,</t>
  </si>
  <si>
    <t>24,1+22,5=46,600 [A]</t>
  </si>
  <si>
    <t>008</t>
  </si>
  <si>
    <t>chráničky PE DN 250</t>
  </si>
  <si>
    <t>u paraleního potrubí v chodníku bude  na obou koncích koncích zaslepeno a  zaizolováno 
chránička vedená kolmo na komunikaci III/33838-1 v délce 9,0 metru  + chráničky v chodníku 22,5+22,5 m</t>
  </si>
  <si>
    <t>22,5+22,5+9,0=54,000 [A]</t>
  </si>
  <si>
    <t>009</t>
  </si>
  <si>
    <t>zaslepení chrániček a potrubí u paraleního potrubí v chodníku</t>
  </si>
  <si>
    <t>na obou koncích koncích zaslepeno a  zaizolováno</t>
  </si>
  <si>
    <t>010</t>
  </si>
  <si>
    <t>3x hydrant podzemní DN80 na odbočce T100/80 s uzávěrem DN 80 se zemní teleskopickou soupravou</t>
  </si>
  <si>
    <t>2x ve funkci kalníku a 1x ve funkci vzdušníku</t>
  </si>
  <si>
    <t>011</t>
  </si>
  <si>
    <t>Kolena na potrubí PE DN 100, SDR 11 dvouvrstvé tlustostěné - 15 stupňů</t>
  </si>
  <si>
    <t>012</t>
  </si>
  <si>
    <t>Kolena na potrubí PE DN 100, SDR 11 dvouvrstvé tlustostěné - 30 stupňů</t>
  </si>
  <si>
    <t>013</t>
  </si>
  <si>
    <t>Kolena na potrubí PE DN 100, SDR 11 dvouvrstvé tlustostěné - 45 stupňů</t>
  </si>
  <si>
    <t>014</t>
  </si>
  <si>
    <t>uchycení a kotvení potrubí vedeného provizorně po povrchu v délce 45 metrů</t>
  </si>
  <si>
    <t>015</t>
  </si>
  <si>
    <t>zabezpečení proti prohřívání a vandalům potrubí vedeného provizorně po povrchu v délce 45 metrů</t>
  </si>
  <si>
    <t>z boku a svrchi ochranným kastlíkem z fošen tl. 25 mm, šířky 200 mm</t>
  </si>
  <si>
    <t>016</t>
  </si>
  <si>
    <t>Přepojení provizorní vodovodní přeložky na stávající vodovod (D/M)</t>
  </si>
  <si>
    <t>017</t>
  </si>
  <si>
    <t>Přepojení  definiotivní přeložky vodovodní na stávající vodovod (D/M)</t>
  </si>
  <si>
    <t>018</t>
  </si>
  <si>
    <t>výstražná fólie vodovod a signální vodič</t>
  </si>
  <si>
    <t>vedení v zemi  37+22,5+2*3,5=66,500 [A]</t>
  </si>
  <si>
    <t>019</t>
  </si>
  <si>
    <t>tlaková zkouška, proplach, desinfekce přípojek</t>
  </si>
  <si>
    <t>59,85+37+22,5=119,350 [A]</t>
  </si>
  <si>
    <t>020</t>
  </si>
  <si>
    <t>náhradní zásobování pitnou vodou v době přepojování potrubí</t>
  </si>
  <si>
    <t>DEN</t>
  </si>
  <si>
    <t>021</t>
  </si>
  <si>
    <t>geodetické zaměření vodovodu</t>
  </si>
  <si>
    <t>022</t>
  </si>
  <si>
    <t>odstranění provizorní přeložky v části  potrubí vedené po povrchu</t>
  </si>
  <si>
    <t>023</t>
  </si>
  <si>
    <t>výkop rýhy zemina tř. 3 (100%)</t>
  </si>
  <si>
    <t>výkopy mimo  vedení potrubí v konstrukci chodníku: tj v délce 5 metrů (na počátku přeložky) + 13 metrů (v konci přeložky), uvažovaná hloubka 1,5 metru, šíře výkopu 1,0 metru;</t>
  </si>
  <si>
    <t>18,0*1,5*1,0=27,000 [A]</t>
  </si>
  <si>
    <t>024</t>
  </si>
  <si>
    <t>manipulace a odvoz výkopku na mezideponii</t>
  </si>
  <si>
    <t>025</t>
  </si>
  <si>
    <t>příplatek za obtížnost (souběh a křížení - jiné inž. sítě)</t>
  </si>
  <si>
    <t>026</t>
  </si>
  <si>
    <t>odvoz na skládku  a skládkovné</t>
  </si>
  <si>
    <t>027</t>
  </si>
  <si>
    <t>podsyp 10 cm obsyp prům. 40 cm potrubí pískem</t>
  </si>
  <si>
    <t>028</t>
  </si>
  <si>
    <t>zhutněný zásyp výkopkem (hut po vrstvách)</t>
  </si>
  <si>
    <t>obnova povrchu terénu bude provedena v rámci terénních úprav (povrchů komunikací) celkových</t>
  </si>
  <si>
    <t>SO 401</t>
  </si>
  <si>
    <t>Přeložka sloupu VO</t>
  </si>
  <si>
    <t>geodetické práce na objektu</t>
  </si>
  <si>
    <t>v tištěné a digitální formě</t>
  </si>
  <si>
    <t>125738</t>
  </si>
  <si>
    <t>VYKOPÁVKY ZE ZEMNÍKŮ A SKLÁDEK TŘ. I, ODVOZ DO 20KM</t>
  </si>
  <si>
    <t>přebytečná zemina, včetně odvozu a poplatku za skládku</t>
  </si>
  <si>
    <t>0,6*0,25*5=0,750 [A] 
0,35*0,2*10=0,700 [B] 
Celkem: A+B=1,450 [C]</t>
  </si>
  <si>
    <t>13173</t>
  </si>
  <si>
    <t>HLOUBENÍ JAM ZAPAŽ I NEPAŽ TŘ. I</t>
  </si>
  <si>
    <t>základ</t>
  </si>
  <si>
    <t>0,8*0,8*1,1=0,704 [A]</t>
  </si>
  <si>
    <t>13273</t>
  </si>
  <si>
    <t>HLOUBENÍ RÝH ŠÍŘ DO 2M PAŽ I NEPAŽ TŘ. I</t>
  </si>
  <si>
    <t>kabelové rýhy</t>
  </si>
  <si>
    <t>0,6*1,2*5=3,600 [A] 
0,35*0,8*10=2,800 [B] 
Celkem: A+B=6,400 [C]</t>
  </si>
  <si>
    <t>0,6*(1,2-0,25)*5=2,850 [A] 
0,35*(0,8-0,2)*10=2,100 [B] 
Celkem: A+B=4,950 [C]</t>
  </si>
  <si>
    <t>pískové lože</t>
  </si>
  <si>
    <t>0,35*0,2*10=0,700 [A]</t>
  </si>
  <si>
    <t>272315</t>
  </si>
  <si>
    <t>ZÁKLADY Z PROSTÉHO BETONU DO C30/37</t>
  </si>
  <si>
    <t>betonový základ stožáru</t>
  </si>
  <si>
    <t>podkladní beton pod chráničky</t>
  </si>
  <si>
    <t>0,05*0,6*5=0,150 [A]</t>
  </si>
  <si>
    <t>702312</t>
  </si>
  <si>
    <t>ZAKRYTÍ KABELŮ VÝSTRAŽNOU FÓLIÍ ŠÍŘKY PŘES 20 DO 40 CM</t>
  </si>
  <si>
    <t>červená</t>
  </si>
  <si>
    <t>741911</t>
  </si>
  <si>
    <t>UZEMŇOVACÍ VODIČ V ZEMI FEZN DO 120 MM2</t>
  </si>
  <si>
    <t>drát FeZn pr. 10 mm 
včetně svorek</t>
  </si>
  <si>
    <t>20=20,000 [A]</t>
  </si>
  <si>
    <t>742G11</t>
  </si>
  <si>
    <t>KABEL NN DVOU- A TŘÍŽÍLOVÝ CU S PLASTOVOU IZOLACÍ DO 2,5 MM2</t>
  </si>
  <si>
    <t>CYKY 3-Jx1,5</t>
  </si>
  <si>
    <t>(8+1,5)*1,05=9,975 [A]</t>
  </si>
  <si>
    <t>742H12</t>
  </si>
  <si>
    <t>KABEL NN ČTYŘ- A PĚTIŽÍLOVÝ CU S PLASTOVOU IZOLACÍ OD 4 DO 16 MM2</t>
  </si>
  <si>
    <t>CYKJY 4-Jx16, dodávka, montáž ukončení</t>
  </si>
  <si>
    <t>25=25,000 [A]</t>
  </si>
  <si>
    <t>743312</t>
  </si>
  <si>
    <t>VÝLOŽNÍK PRO MONTÁŽ SVÍTIDLA NA STOŽÁR JEDNORAMENNÝ DÉLKA VYLOŽENÍ PŘES 1 DO 2 M</t>
  </si>
  <si>
    <t>výložník J1 - 1500, žárově zinkovaný 
dodávka a montáž</t>
  </si>
  <si>
    <t>743554</t>
  </si>
  <si>
    <t>SVÍTIDLO VENKOVNÍ VŠEOBECNÉ LED, MIN. IP 44, PŘES 45 W</t>
  </si>
  <si>
    <t>montáž stávajícího svítidla</t>
  </si>
  <si>
    <t>743Z11</t>
  </si>
  <si>
    <t>DEMONTÁŽ OSVĚTLOVACÍHO STOŽÁRU ULIČNÍHO VÝŠKY DO 15 M</t>
  </si>
  <si>
    <t>včetně odvozu a předání správci</t>
  </si>
  <si>
    <t>743Z35</t>
  </si>
  <si>
    <t>DEMONTÁŽ SVÍTIDLA Z OSVĚTLOVACÍHO STOŽÁRU VÝŠKY DO 15 M</t>
  </si>
  <si>
    <t>včetně uskladnění po dobu stavby</t>
  </si>
  <si>
    <t>747211</t>
  </si>
  <si>
    <t>CELKOVÁ PROHLÍDKA, ZKOUŠENÍ, MĚŘENÍ A VYHOTOVENÍ VÝCHOZÍ REVIZNÍ ZPRÁVY, PRO OBJEM IN DO 100 TIS. KČ</t>
  </si>
  <si>
    <t>výchozí revize</t>
  </si>
  <si>
    <t>75H141</t>
  </si>
  <si>
    <t>STOŽÁR (SLOUP) OCELOVÝ DO 10 M</t>
  </si>
  <si>
    <t>stožár VO, přírubový, výška 8,0 m, žárově zinkovaný, včr. stožárové svorkovnice 
dodávka a montáž</t>
  </si>
  <si>
    <t>87614</t>
  </si>
  <si>
    <t>CHRÁNIČKY Z TRUB PLAST DN DO 40MM</t>
  </si>
  <si>
    <t>do zákaldu stožáru</t>
  </si>
  <si>
    <t>2*2=4,000 [A]</t>
  </si>
  <si>
    <t>chránička 110/94, včetně ukončení a protahovacího drátu</t>
  </si>
  <si>
    <t>2*5*1,15=11,500 [A]</t>
  </si>
  <si>
    <t>899524</t>
  </si>
  <si>
    <t>OBETONOVÁNÍ POTRUBÍ Z PROSTÉHO BETONU DO C25/30</t>
  </si>
  <si>
    <t>obetonování chrániček prostupu</t>
  </si>
  <si>
    <t>0,6*0,2*5=0,600 [A]</t>
  </si>
  <si>
    <t>93650</t>
  </si>
  <si>
    <t>DROBNÉ DOPLŇK KONSTR KOVOVÉ</t>
  </si>
  <si>
    <t>kotevní rošt do základu</t>
  </si>
  <si>
    <t>18,1=18,100 [A]</t>
  </si>
  <si>
    <t>966118</t>
  </si>
  <si>
    <t>BOURÁNÍ KONSTRUKCÍ Z BETON DÍLCŮ S ODVOZEM DO 20KM</t>
  </si>
  <si>
    <t>stávající betonoý základ, včetně odvozu a poplatku za skládku</t>
  </si>
  <si>
    <t>SO 801</t>
  </si>
  <si>
    <t>Vegetační úpravy</t>
  </si>
  <si>
    <t xml:space="preserve">  SO 801</t>
  </si>
  <si>
    <t>ornice z mezideponie</t>
  </si>
  <si>
    <t>18223</t>
  </si>
  <si>
    <t>ROZPROSTŘENÍ ORNICE VE SVAHU V TL DO 0,20M</t>
  </si>
  <si>
    <t>18242</t>
  </si>
  <si>
    <t>ZALOŽENÍ TRÁVNÍKU HYDROOSEVEM NA ORNICI</t>
  </si>
  <si>
    <t>18247</t>
  </si>
  <si>
    <t>OŠETŘOVÁNÍ TRÁVNÍKU</t>
  </si>
  <si>
    <t>184B27</t>
  </si>
  <si>
    <t>VYSAZOVÁNÍ STROMŮ LISTNATÝCH V KONTEJNERU OBVOD KMENE DO 20CM, PODCHOZÍ VÝŠ MIN 2,4M</t>
  </si>
  <si>
    <t>dub výšky min. 1.5 m vč. následné péče po dobu 5 let zahrnující následující činnosti: 
• pravidelná zálivka, 
• odplevelení, 
• provádění pěstebních řezů, 
• opravy kotvení a úvazů, 
• ochrana proti škůdcům a mechanickému poškození, 
• odstranění úvazů po ujmutí a zesílení dřevin.</t>
  </si>
  <si>
    <t>SO 901</t>
  </si>
  <si>
    <t>Provizorní lávka</t>
  </si>
  <si>
    <t xml:space="preserve">  SO 901</t>
  </si>
  <si>
    <t>pol.11332  3,2*2,0=6,400 [A]</t>
  </si>
  <si>
    <t>1. HMP</t>
  </si>
  <si>
    <t>11332</t>
  </si>
  <si>
    <t>ODSTRANĚNÍ PODKLADŮ ZPEVNĚNÝCH PLOCH Z KAMENIVA NESTMELENÉHO</t>
  </si>
  <si>
    <t>ŠP podsyp vč.geotextilie  3,2=3,200 [A]</t>
  </si>
  <si>
    <t>z meziskládky pro zásyp</t>
  </si>
  <si>
    <t>vč.odvozu 25m3 na meziskládku</t>
  </si>
  <si>
    <t>op.1  4,5*1,0*5,0=22,500 [A] 
op.2  2,5*1,0*5,0=12,500 [B] 
Celkem: A+B=35,000 [C]</t>
  </si>
  <si>
    <t>17511</t>
  </si>
  <si>
    <t>OBSYP POTRUBÍ A OBJEKTŮ SE ZHUTNĚNÍM</t>
  </si>
  <si>
    <t>zasypání výkopu za opěrami  1,0*1,0*5,0*2=10,000 [A]</t>
  </si>
  <si>
    <t>21461</t>
  </si>
  <si>
    <t>SEPARAČNÍ GEOTEXTILIE</t>
  </si>
  <si>
    <t>op.1  8,0*6,0=48,000 [A] 
op.2  5,0*6,0=30,000 [B] 
Celkem: A+B=78,000 [C]</t>
  </si>
  <si>
    <t>27157</t>
  </si>
  <si>
    <t>POLŠTÁŘE POD ZÁKLADY Z KAMENIVA TĚŽENÉHO</t>
  </si>
  <si>
    <t>ŠP podsyp</t>
  </si>
  <si>
    <t>2,0*4,0*0,2*2=3,200 [A]</t>
  </si>
  <si>
    <t>27212</t>
  </si>
  <si>
    <t>ZÁKLADY Z DÍLCŮ ŽELEZOBETONOVÝCH</t>
  </si>
  <si>
    <t>panel 3x1x0,2</t>
  </si>
  <si>
    <t>1,0*3,0*0,2*2=1,200 [A]</t>
  </si>
  <si>
    <t>421952</t>
  </si>
  <si>
    <t>MOSTOVKY A PODLAHY ZE DŘEVA DOČASNÉ</t>
  </si>
  <si>
    <t>1,7*17,0*0,05=1,445 [A]</t>
  </si>
  <si>
    <t>42417</t>
  </si>
  <si>
    <t>MOSTNÍ NOSNÍKY Z OCELI</t>
  </si>
  <si>
    <t>IPE 400  0,067*17,0*3=3,417 [A] 
UPE 160  0,015*2,5*11=0,413 [B] 
Celkem: A+B=3,830 [C]</t>
  </si>
  <si>
    <t>Odnímatelné ocelové zábradlí s výplní z pletiva, vč.přikotvení</t>
  </si>
  <si>
    <t>16,0*2=32,000 [A]</t>
  </si>
  <si>
    <t>931182</t>
  </si>
  <si>
    <t>VÝPLŇ DILATAČNÍCH SPAR Z POLYSTYRENU TL 20MM</t>
  </si>
  <si>
    <t>0,8*6,0*2=9,600 [A]</t>
  </si>
  <si>
    <t>93610</t>
  </si>
  <si>
    <t>DROBNÉ DOPLŇK KONSTR DŘEVĚNÉ</t>
  </si>
  <si>
    <t>hranol z tvrdého dřeva  0,12*0,12*2,5*2=0,072 [A] 
fošny tl.50 mm  0,8*6,0*0,05*2=0,480 [B] 
zavětrování 0,06*0,06*6,5*11=0,257 [C] 
Celkem: A+B+C=0,809 [D]</t>
  </si>
  <si>
    <t>96611</t>
  </si>
  <si>
    <t>BOURÁNÍ KONSTRUKCÍ Z BETONOVÝCH DÍLCŮ</t>
  </si>
  <si>
    <t>panely  1,0*3,0*0,2*2=1,200 [A]</t>
  </si>
  <si>
    <t>96617</t>
  </si>
  <si>
    <t>BOURÁNÍ KONSTRUKCÍ ZE DŘEVA</t>
  </si>
  <si>
    <t>1,445+0,809=2,254 [A]</t>
  </si>
  <si>
    <t>96618</t>
  </si>
  <si>
    <t>BOURÁNÍ KONSTRUKCÍ KOVOVÝCH</t>
  </si>
  <si>
    <t>NK  3,83=3,830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</si>
</sst>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0+C10+C12+C14+C16+C18+C20+C22+C23+C25</f>
      </c>
      <c r="D6" s="1"/>
      <c r="E6" s="1"/>
    </row>
    <row r="7" spans="1:5" ht="12.75" customHeight="1">
      <c r="A7" s="1"/>
      <c r="B7" s="4" t="s">
        <v>5</v>
      </c>
      <c r="C7" s="7">
        <f>0+E10+E12+E14+E16+E18+E20+E22+E23+E25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113</v>
      </c>
      <c r="B12" s="19" t="s">
        <v>114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115</v>
      </c>
      <c r="B13" s="21" t="s">
        <v>114</v>
      </c>
      <c r="C13" s="22">
        <f>'SO 001_SO 001'!I3</f>
      </c>
      <c r="D13" s="22">
        <f>'SO 001_SO 001'!O2</f>
      </c>
      <c r="E13" s="22">
        <f>C13+D13</f>
      </c>
    </row>
    <row r="14" spans="1:5" ht="12.75" customHeight="1">
      <c r="A14" s="19" t="s">
        <v>169</v>
      </c>
      <c r="B14" s="19" t="s">
        <v>170</v>
      </c>
      <c r="C14" s="20">
        <f>0+C15</f>
      </c>
      <c r="D14" s="20">
        <f>0+D15</f>
      </c>
      <c r="E14" s="20">
        <f>0+E15</f>
      </c>
    </row>
    <row r="15" spans="1:5" ht="12.75" customHeight="1">
      <c r="A15" s="21" t="s">
        <v>171</v>
      </c>
      <c r="B15" s="21" t="s">
        <v>170</v>
      </c>
      <c r="C15" s="22">
        <f>'SO 021_SO 021'!I3</f>
      </c>
      <c r="D15" s="22">
        <f>'SO 021_SO 021'!O2</f>
      </c>
      <c r="E15" s="22">
        <f>C15+D15</f>
      </c>
    </row>
    <row r="16" spans="1:5" ht="12.75" customHeight="1">
      <c r="A16" s="19" t="s">
        <v>190</v>
      </c>
      <c r="B16" s="19" t="s">
        <v>191</v>
      </c>
      <c r="C16" s="20">
        <f>0+C17</f>
      </c>
      <c r="D16" s="20">
        <f>0+D17</f>
      </c>
      <c r="E16" s="20">
        <f>0+E17</f>
      </c>
    </row>
    <row r="17" spans="1:5" ht="12.75" customHeight="1">
      <c r="A17" s="21" t="s">
        <v>192</v>
      </c>
      <c r="B17" s="21" t="s">
        <v>191</v>
      </c>
      <c r="C17" s="22">
        <f>'SO 181_SO 181'!I3</f>
      </c>
      <c r="D17" s="22">
        <f>'SO 181_SO 181'!O2</f>
      </c>
      <c r="E17" s="22">
        <f>C17+D17</f>
      </c>
    </row>
    <row r="18" spans="1:5" ht="12.75" customHeight="1">
      <c r="A18" s="19" t="s">
        <v>201</v>
      </c>
      <c r="B18" s="19" t="s">
        <v>202</v>
      </c>
      <c r="C18" s="20">
        <f>0+C19</f>
      </c>
      <c r="D18" s="20">
        <f>0+D19</f>
      </c>
      <c r="E18" s="20">
        <f>0+E19</f>
      </c>
    </row>
    <row r="19" spans="1:5" ht="12.75" customHeight="1">
      <c r="A19" s="21" t="s">
        <v>203</v>
      </c>
      <c r="B19" s="21" t="s">
        <v>202</v>
      </c>
      <c r="C19" s="22">
        <f>'SO 201_SO 201'!I3</f>
      </c>
      <c r="D19" s="22">
        <f>'SO 201_SO 201'!O2</f>
      </c>
      <c r="E19" s="22">
        <f>C19+D19</f>
      </c>
    </row>
    <row r="20" spans="1:5" ht="12.75" customHeight="1">
      <c r="A20" s="19" t="s">
        <v>527</v>
      </c>
      <c r="B20" s="19" t="s">
        <v>528</v>
      </c>
      <c r="C20" s="20">
        <f>0+C21</f>
      </c>
      <c r="D20" s="20">
        <f>0+D21</f>
      </c>
      <c r="E20" s="20">
        <f>0+E21</f>
      </c>
    </row>
    <row r="21" spans="1:5" ht="12.75" customHeight="1">
      <c r="A21" s="21" t="s">
        <v>529</v>
      </c>
      <c r="B21" s="21" t="s">
        <v>528</v>
      </c>
      <c r="C21" s="22">
        <f>'SO 331_SO 331'!I3</f>
      </c>
      <c r="D21" s="22">
        <f>'SO 331_SO 331'!O2</f>
      </c>
      <c r="E21" s="22">
        <f>C21+D21</f>
      </c>
    </row>
    <row r="22" spans="1:5" ht="12.75" customHeight="1">
      <c r="A22" s="19" t="s">
        <v>603</v>
      </c>
      <c r="B22" s="19" t="s">
        <v>604</v>
      </c>
      <c r="C22" s="20">
        <f>'SO 401'!I3</f>
      </c>
      <c r="D22" s="20">
        <f>'SO 401'!O2</f>
      </c>
      <c r="E22" s="20">
        <f>C22+D22</f>
      </c>
    </row>
    <row r="23" spans="1:5" ht="12.75" customHeight="1">
      <c r="A23" s="19" t="s">
        <v>677</v>
      </c>
      <c r="B23" s="19" t="s">
        <v>678</v>
      </c>
      <c r="C23" s="20">
        <f>0+C24</f>
      </c>
      <c r="D23" s="20">
        <f>0+D24</f>
      </c>
      <c r="E23" s="20">
        <f>0+E24</f>
      </c>
    </row>
    <row r="24" spans="1:5" ht="12.75" customHeight="1">
      <c r="A24" s="21" t="s">
        <v>679</v>
      </c>
      <c r="B24" s="21" t="s">
        <v>678</v>
      </c>
      <c r="C24" s="22">
        <f>'SO 801_SO 801'!I3</f>
      </c>
      <c r="D24" s="22">
        <f>'SO 801_SO 801'!O2</f>
      </c>
      <c r="E24" s="22">
        <f>C24+D24</f>
      </c>
    </row>
    <row r="25" spans="1:5" ht="12.75" customHeight="1">
      <c r="A25" s="19" t="s">
        <v>690</v>
      </c>
      <c r="B25" s="19" t="s">
        <v>691</v>
      </c>
      <c r="C25" s="20">
        <f>0+C26</f>
      </c>
      <c r="D25" s="20">
        <f>0+D26</f>
      </c>
      <c r="E25" s="20">
        <f>0+E26</f>
      </c>
    </row>
    <row r="26" spans="1:5" ht="12.75" customHeight="1">
      <c r="A26" s="21" t="s">
        <v>692</v>
      </c>
      <c r="B26" s="21" t="s">
        <v>691</v>
      </c>
      <c r="C26" s="22">
        <f>'SO 901_SO 901'!I3</f>
      </c>
      <c r="D26" s="22">
        <f>'SO 901_SO 901'!O2</f>
      </c>
      <c r="E26" s="22">
        <f>C26+D26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0+O9+O16+O32+O42+O49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690</v>
      </c>
      <c r="I3" s="41">
        <f>0+I9+I16+I32+I42+I49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690</v>
      </c>
      <c r="D4" s="1"/>
      <c r="E4" s="14" t="s">
        <v>691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690</v>
      </c>
      <c r="D5" s="6"/>
      <c r="E5" s="18" t="s">
        <v>691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25.5">
      <c r="A10" s="26" t="s">
        <v>50</v>
      </c>
      <c r="B10" s="31" t="s">
        <v>31</v>
      </c>
      <c r="C10" s="31" t="s">
        <v>116</v>
      </c>
      <c r="D10" s="26" t="s">
        <v>52</v>
      </c>
      <c r="E10" s="32" t="s">
        <v>117</v>
      </c>
      <c r="F10" s="33" t="s">
        <v>118</v>
      </c>
      <c r="G10" s="34">
        <v>6.4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12.75">
      <c r="A12" s="40" t="s">
        <v>57</v>
      </c>
      <c r="E12" s="39" t="s">
        <v>693</v>
      </c>
    </row>
    <row r="13" spans="1:16" ht="12.75">
      <c r="A13" s="26" t="s">
        <v>50</v>
      </c>
      <c r="B13" s="31" t="s">
        <v>27</v>
      </c>
      <c r="C13" s="31" t="s">
        <v>208</v>
      </c>
      <c r="D13" s="26" t="s">
        <v>52</v>
      </c>
      <c r="E13" s="32" t="s">
        <v>209</v>
      </c>
      <c r="F13" s="33" t="s">
        <v>77</v>
      </c>
      <c r="G13" s="34">
        <v>1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694</v>
      </c>
    </row>
    <row r="15" spans="1:5" ht="12.75">
      <c r="A15" s="38" t="s">
        <v>57</v>
      </c>
      <c r="E15" s="39" t="s">
        <v>52</v>
      </c>
    </row>
    <row r="16" spans="1:18" ht="12.75" customHeight="1">
      <c r="A16" s="6" t="s">
        <v>48</v>
      </c>
      <c r="B16" s="6"/>
      <c r="C16" s="43" t="s">
        <v>31</v>
      </c>
      <c r="D16" s="6"/>
      <c r="E16" s="29" t="s">
        <v>130</v>
      </c>
      <c r="F16" s="6"/>
      <c r="G16" s="6"/>
      <c r="H16" s="6"/>
      <c r="I16" s="44">
        <f>0+Q16</f>
      </c>
      <c r="J16" s="6"/>
      <c r="O16">
        <f>0+R16</f>
      </c>
      <c r="Q16">
        <f>0+I17+I20+I23+I26+I29</f>
      </c>
      <c r="R16">
        <f>0+O17+O20+O23+O26+O29</f>
      </c>
    </row>
    <row r="17" spans="1:16" ht="25.5">
      <c r="A17" s="26" t="s">
        <v>50</v>
      </c>
      <c r="B17" s="31" t="s">
        <v>26</v>
      </c>
      <c r="C17" s="31" t="s">
        <v>695</v>
      </c>
      <c r="D17" s="26" t="s">
        <v>52</v>
      </c>
      <c r="E17" s="32" t="s">
        <v>696</v>
      </c>
      <c r="F17" s="33" t="s">
        <v>133</v>
      </c>
      <c r="G17" s="34">
        <v>3.2</v>
      </c>
      <c r="H17" s="35">
        <v>0</v>
      </c>
      <c r="I17" s="35">
        <f>ROUND(ROUND(H17,2)*ROUND(G17,3),2)</f>
      </c>
      <c r="J17" s="33" t="s">
        <v>63</v>
      </c>
      <c r="O17">
        <f>(I17*21)/100</f>
      </c>
      <c r="P17" t="s">
        <v>27</v>
      </c>
    </row>
    <row r="18" spans="1:5" ht="12.75">
      <c r="A18" s="36" t="s">
        <v>55</v>
      </c>
      <c r="E18" s="37" t="s">
        <v>134</v>
      </c>
    </row>
    <row r="19" spans="1:5" ht="12.75">
      <c r="A19" s="40" t="s">
        <v>57</v>
      </c>
      <c r="E19" s="39" t="s">
        <v>697</v>
      </c>
    </row>
    <row r="20" spans="1:16" ht="12.75">
      <c r="A20" s="26" t="s">
        <v>50</v>
      </c>
      <c r="B20" s="31" t="s">
        <v>35</v>
      </c>
      <c r="C20" s="31" t="s">
        <v>218</v>
      </c>
      <c r="D20" s="26" t="s">
        <v>52</v>
      </c>
      <c r="E20" s="32" t="s">
        <v>219</v>
      </c>
      <c r="F20" s="33" t="s">
        <v>133</v>
      </c>
      <c r="G20" s="34">
        <v>25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698</v>
      </c>
    </row>
    <row r="22" spans="1:5" ht="12.75">
      <c r="A22" s="40" t="s">
        <v>57</v>
      </c>
      <c r="E22" s="39" t="s">
        <v>52</v>
      </c>
    </row>
    <row r="23" spans="1:16" ht="12.75">
      <c r="A23" s="26" t="s">
        <v>50</v>
      </c>
      <c r="B23" s="31" t="s">
        <v>37</v>
      </c>
      <c r="C23" s="31" t="s">
        <v>222</v>
      </c>
      <c r="D23" s="26" t="s">
        <v>52</v>
      </c>
      <c r="E23" s="32" t="s">
        <v>223</v>
      </c>
      <c r="F23" s="33" t="s">
        <v>133</v>
      </c>
      <c r="G23" s="34">
        <v>35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699</v>
      </c>
    </row>
    <row r="25" spans="1:5" ht="38.25">
      <c r="A25" s="40" t="s">
        <v>57</v>
      </c>
      <c r="E25" s="39" t="s">
        <v>700</v>
      </c>
    </row>
    <row r="26" spans="1:16" ht="12.75">
      <c r="A26" s="26" t="s">
        <v>50</v>
      </c>
      <c r="B26" s="31" t="s">
        <v>39</v>
      </c>
      <c r="C26" s="31" t="s">
        <v>234</v>
      </c>
      <c r="D26" s="26" t="s">
        <v>52</v>
      </c>
      <c r="E26" s="32" t="s">
        <v>235</v>
      </c>
      <c r="F26" s="33" t="s">
        <v>133</v>
      </c>
      <c r="G26" s="34">
        <v>25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236</v>
      </c>
    </row>
    <row r="28" spans="1:5" ht="12.75">
      <c r="A28" s="40" t="s">
        <v>57</v>
      </c>
      <c r="E28" s="39" t="s">
        <v>52</v>
      </c>
    </row>
    <row r="29" spans="1:16" ht="12.75">
      <c r="A29" s="26" t="s">
        <v>50</v>
      </c>
      <c r="B29" s="31" t="s">
        <v>73</v>
      </c>
      <c r="C29" s="31" t="s">
        <v>701</v>
      </c>
      <c r="D29" s="26" t="s">
        <v>52</v>
      </c>
      <c r="E29" s="32" t="s">
        <v>702</v>
      </c>
      <c r="F29" s="33" t="s">
        <v>133</v>
      </c>
      <c r="G29" s="34">
        <v>10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236</v>
      </c>
    </row>
    <row r="31" spans="1:5" ht="12.75">
      <c r="A31" s="38" t="s">
        <v>57</v>
      </c>
      <c r="E31" s="39" t="s">
        <v>703</v>
      </c>
    </row>
    <row r="32" spans="1:18" ht="12.75" customHeight="1">
      <c r="A32" s="6" t="s">
        <v>48</v>
      </c>
      <c r="B32" s="6"/>
      <c r="C32" s="43" t="s">
        <v>27</v>
      </c>
      <c r="D32" s="6"/>
      <c r="E32" s="29" t="s">
        <v>245</v>
      </c>
      <c r="F32" s="6"/>
      <c r="G32" s="6"/>
      <c r="H32" s="6"/>
      <c r="I32" s="44">
        <f>0+Q32</f>
      </c>
      <c r="J32" s="6"/>
      <c r="O32">
        <f>0+R32</f>
      </c>
      <c r="Q32">
        <f>0+I33+I36+I39</f>
      </c>
      <c r="R32">
        <f>0+O33+O36+O39</f>
      </c>
    </row>
    <row r="33" spans="1:16" ht="12.75">
      <c r="A33" s="26" t="s">
        <v>50</v>
      </c>
      <c r="B33" s="31" t="s">
        <v>79</v>
      </c>
      <c r="C33" s="31" t="s">
        <v>704</v>
      </c>
      <c r="D33" s="26" t="s">
        <v>52</v>
      </c>
      <c r="E33" s="32" t="s">
        <v>705</v>
      </c>
      <c r="F33" s="33" t="s">
        <v>174</v>
      </c>
      <c r="G33" s="34">
        <v>78</v>
      </c>
      <c r="H33" s="35">
        <v>0</v>
      </c>
      <c r="I33" s="35">
        <f>ROUND(ROUND(H33,2)*ROUND(G33,3),2)</f>
      </c>
      <c r="J33" s="33" t="s">
        <v>63</v>
      </c>
      <c r="O33">
        <f>(I33*21)/100</f>
      </c>
      <c r="P33" t="s">
        <v>27</v>
      </c>
    </row>
    <row r="34" spans="1:5" ht="12.75">
      <c r="A34" s="36" t="s">
        <v>55</v>
      </c>
      <c r="E34" s="37" t="s">
        <v>52</v>
      </c>
    </row>
    <row r="35" spans="1:5" ht="38.25">
      <c r="A35" s="40" t="s">
        <v>57</v>
      </c>
      <c r="E35" s="39" t="s">
        <v>706</v>
      </c>
    </row>
    <row r="36" spans="1:16" ht="12.75">
      <c r="A36" s="26" t="s">
        <v>50</v>
      </c>
      <c r="B36" s="31" t="s">
        <v>42</v>
      </c>
      <c r="C36" s="31" t="s">
        <v>707</v>
      </c>
      <c r="D36" s="26" t="s">
        <v>52</v>
      </c>
      <c r="E36" s="32" t="s">
        <v>708</v>
      </c>
      <c r="F36" s="33" t="s">
        <v>133</v>
      </c>
      <c r="G36" s="34">
        <v>3.2</v>
      </c>
      <c r="H36" s="35">
        <v>0</v>
      </c>
      <c r="I36" s="35">
        <f>ROUND(ROUND(H36,2)*ROUND(G36,3),2)</f>
      </c>
      <c r="J36" s="33" t="s">
        <v>63</v>
      </c>
      <c r="O36">
        <f>(I36*21)/100</f>
      </c>
      <c r="P36" t="s">
        <v>27</v>
      </c>
    </row>
    <row r="37" spans="1:5" ht="12.75">
      <c r="A37" s="36" t="s">
        <v>55</v>
      </c>
      <c r="E37" s="37" t="s">
        <v>709</v>
      </c>
    </row>
    <row r="38" spans="1:5" ht="12.75">
      <c r="A38" s="40" t="s">
        <v>57</v>
      </c>
      <c r="E38" s="39" t="s">
        <v>710</v>
      </c>
    </row>
    <row r="39" spans="1:16" ht="12.75">
      <c r="A39" s="26" t="s">
        <v>50</v>
      </c>
      <c r="B39" s="31" t="s">
        <v>44</v>
      </c>
      <c r="C39" s="31" t="s">
        <v>711</v>
      </c>
      <c r="D39" s="26" t="s">
        <v>52</v>
      </c>
      <c r="E39" s="32" t="s">
        <v>712</v>
      </c>
      <c r="F39" s="33" t="s">
        <v>133</v>
      </c>
      <c r="G39" s="34">
        <v>1.2</v>
      </c>
      <c r="H39" s="35">
        <v>0</v>
      </c>
      <c r="I39" s="35">
        <f>ROUND(ROUND(H39,2)*ROUND(G39,3),2)</f>
      </c>
      <c r="J39" s="33" t="s">
        <v>63</v>
      </c>
      <c r="O39">
        <f>(I39*21)/100</f>
      </c>
      <c r="P39" t="s">
        <v>27</v>
      </c>
    </row>
    <row r="40" spans="1:5" ht="12.75">
      <c r="A40" s="36" t="s">
        <v>55</v>
      </c>
      <c r="E40" s="37" t="s">
        <v>713</v>
      </c>
    </row>
    <row r="41" spans="1:5" ht="12.75">
      <c r="A41" s="38" t="s">
        <v>57</v>
      </c>
      <c r="E41" s="39" t="s">
        <v>714</v>
      </c>
    </row>
    <row r="42" spans="1:18" ht="12.75" customHeight="1">
      <c r="A42" s="6" t="s">
        <v>48</v>
      </c>
      <c r="B42" s="6"/>
      <c r="C42" s="43" t="s">
        <v>35</v>
      </c>
      <c r="D42" s="6"/>
      <c r="E42" s="29" t="s">
        <v>353</v>
      </c>
      <c r="F42" s="6"/>
      <c r="G42" s="6"/>
      <c r="H42" s="6"/>
      <c r="I42" s="44">
        <f>0+Q42</f>
      </c>
      <c r="J42" s="6"/>
      <c r="O42">
        <f>0+R42</f>
      </c>
      <c r="Q42">
        <f>0+I43+I46</f>
      </c>
      <c r="R42">
        <f>0+O43+O46</f>
      </c>
    </row>
    <row r="43" spans="1:16" ht="12.75">
      <c r="A43" s="26" t="s">
        <v>50</v>
      </c>
      <c r="B43" s="31" t="s">
        <v>46</v>
      </c>
      <c r="C43" s="31" t="s">
        <v>715</v>
      </c>
      <c r="D43" s="26" t="s">
        <v>52</v>
      </c>
      <c r="E43" s="32" t="s">
        <v>716</v>
      </c>
      <c r="F43" s="33" t="s">
        <v>133</v>
      </c>
      <c r="G43" s="34">
        <v>1.445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12.75">
      <c r="A44" s="36" t="s">
        <v>55</v>
      </c>
      <c r="E44" s="37" t="s">
        <v>52</v>
      </c>
    </row>
    <row r="45" spans="1:5" ht="12.75">
      <c r="A45" s="40" t="s">
        <v>57</v>
      </c>
      <c r="E45" s="39" t="s">
        <v>717</v>
      </c>
    </row>
    <row r="46" spans="1:16" ht="12.75">
      <c r="A46" s="26" t="s">
        <v>50</v>
      </c>
      <c r="B46" s="31" t="s">
        <v>91</v>
      </c>
      <c r="C46" s="31" t="s">
        <v>718</v>
      </c>
      <c r="D46" s="26" t="s">
        <v>52</v>
      </c>
      <c r="E46" s="32" t="s">
        <v>719</v>
      </c>
      <c r="F46" s="33" t="s">
        <v>118</v>
      </c>
      <c r="G46" s="34">
        <v>3.83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52</v>
      </c>
    </row>
    <row r="48" spans="1:5" ht="38.25">
      <c r="A48" s="38" t="s">
        <v>57</v>
      </c>
      <c r="E48" s="39" t="s">
        <v>720</v>
      </c>
    </row>
    <row r="49" spans="1:18" ht="12.75" customHeight="1">
      <c r="A49" s="6" t="s">
        <v>48</v>
      </c>
      <c r="B49" s="6"/>
      <c r="C49" s="43" t="s">
        <v>42</v>
      </c>
      <c r="D49" s="6"/>
      <c r="E49" s="29" t="s">
        <v>150</v>
      </c>
      <c r="F49" s="6"/>
      <c r="G49" s="6"/>
      <c r="H49" s="6"/>
      <c r="I49" s="44">
        <f>0+Q49</f>
      </c>
      <c r="J49" s="6"/>
      <c r="O49">
        <f>0+R49</f>
      </c>
      <c r="Q49">
        <f>0+I50+I53+I56+I59+I62+I65+I68</f>
      </c>
      <c r="R49">
        <f>0+O50+O53+O56+O59+O62+O65+O68</f>
      </c>
    </row>
    <row r="50" spans="1:16" ht="12.75">
      <c r="A50" s="26" t="s">
        <v>50</v>
      </c>
      <c r="B50" s="31" t="s">
        <v>95</v>
      </c>
      <c r="C50" s="31" t="s">
        <v>483</v>
      </c>
      <c r="D50" s="26" t="s">
        <v>52</v>
      </c>
      <c r="E50" s="32" t="s">
        <v>484</v>
      </c>
      <c r="F50" s="33" t="s">
        <v>153</v>
      </c>
      <c r="G50" s="34">
        <v>32</v>
      </c>
      <c r="H50" s="35">
        <v>0</v>
      </c>
      <c r="I50" s="35">
        <f>ROUND(ROUND(H50,2)*ROUND(G50,3),2)</f>
      </c>
      <c r="J50" s="33" t="s">
        <v>63</v>
      </c>
      <c r="O50">
        <f>(I50*21)/100</f>
      </c>
      <c r="P50" t="s">
        <v>27</v>
      </c>
    </row>
    <row r="51" spans="1:5" ht="12.75">
      <c r="A51" s="36" t="s">
        <v>55</v>
      </c>
      <c r="E51" s="37" t="s">
        <v>721</v>
      </c>
    </row>
    <row r="52" spans="1:5" ht="12.75">
      <c r="A52" s="40" t="s">
        <v>57</v>
      </c>
      <c r="E52" s="39" t="s">
        <v>722</v>
      </c>
    </row>
    <row r="53" spans="1:16" ht="12.75">
      <c r="A53" s="26" t="s">
        <v>50</v>
      </c>
      <c r="B53" s="31" t="s">
        <v>98</v>
      </c>
      <c r="C53" s="31" t="s">
        <v>151</v>
      </c>
      <c r="D53" s="26" t="s">
        <v>52</v>
      </c>
      <c r="E53" s="32" t="s">
        <v>152</v>
      </c>
      <c r="F53" s="33" t="s">
        <v>153</v>
      </c>
      <c r="G53" s="34">
        <v>32</v>
      </c>
      <c r="H53" s="35">
        <v>0</v>
      </c>
      <c r="I53" s="35">
        <f>ROUND(ROUND(H53,2)*ROUND(G53,3),2)</f>
      </c>
      <c r="J53" s="33" t="s">
        <v>63</v>
      </c>
      <c r="O53">
        <f>(I53*21)/100</f>
      </c>
      <c r="P53" t="s">
        <v>27</v>
      </c>
    </row>
    <row r="54" spans="1:5" ht="12.75">
      <c r="A54" s="36" t="s">
        <v>55</v>
      </c>
      <c r="E54" s="37" t="s">
        <v>154</v>
      </c>
    </row>
    <row r="55" spans="1:5" ht="12.75">
      <c r="A55" s="40" t="s">
        <v>57</v>
      </c>
      <c r="E55" s="39" t="s">
        <v>52</v>
      </c>
    </row>
    <row r="56" spans="1:16" ht="12.75">
      <c r="A56" s="26" t="s">
        <v>50</v>
      </c>
      <c r="B56" s="31" t="s">
        <v>102</v>
      </c>
      <c r="C56" s="31" t="s">
        <v>723</v>
      </c>
      <c r="D56" s="26" t="s">
        <v>52</v>
      </c>
      <c r="E56" s="32" t="s">
        <v>724</v>
      </c>
      <c r="F56" s="33" t="s">
        <v>174</v>
      </c>
      <c r="G56" s="34">
        <v>9.6</v>
      </c>
      <c r="H56" s="35">
        <v>0</v>
      </c>
      <c r="I56" s="35">
        <f>ROUND(ROUND(H56,2)*ROUND(G56,3),2)</f>
      </c>
      <c r="J56" s="33" t="s">
        <v>63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725</v>
      </c>
    </row>
    <row r="59" spans="1:16" ht="12.75">
      <c r="A59" s="26" t="s">
        <v>50</v>
      </c>
      <c r="B59" s="31" t="s">
        <v>105</v>
      </c>
      <c r="C59" s="31" t="s">
        <v>726</v>
      </c>
      <c r="D59" s="26" t="s">
        <v>52</v>
      </c>
      <c r="E59" s="32" t="s">
        <v>727</v>
      </c>
      <c r="F59" s="33" t="s">
        <v>133</v>
      </c>
      <c r="G59" s="34">
        <v>0.809</v>
      </c>
      <c r="H59" s="35">
        <v>0</v>
      </c>
      <c r="I59" s="35">
        <f>ROUND(ROUND(H59,2)*ROUND(G59,3),2)</f>
      </c>
      <c r="J59" s="33" t="s">
        <v>63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51">
      <c r="A61" s="40" t="s">
        <v>57</v>
      </c>
      <c r="E61" s="39" t="s">
        <v>728</v>
      </c>
    </row>
    <row r="62" spans="1:16" ht="12.75">
      <c r="A62" s="26" t="s">
        <v>50</v>
      </c>
      <c r="B62" s="31" t="s">
        <v>109</v>
      </c>
      <c r="C62" s="31" t="s">
        <v>729</v>
      </c>
      <c r="D62" s="26" t="s">
        <v>52</v>
      </c>
      <c r="E62" s="32" t="s">
        <v>730</v>
      </c>
      <c r="F62" s="33" t="s">
        <v>133</v>
      </c>
      <c r="G62" s="34">
        <v>1.2</v>
      </c>
      <c r="H62" s="35">
        <v>0</v>
      </c>
      <c r="I62" s="35">
        <f>ROUND(ROUND(H62,2)*ROUND(G62,3),2)</f>
      </c>
      <c r="J62" s="33" t="s">
        <v>63</v>
      </c>
      <c r="O62">
        <f>(I62*21)/100</f>
      </c>
      <c r="P62" t="s">
        <v>27</v>
      </c>
    </row>
    <row r="63" spans="1:5" ht="12.75">
      <c r="A63" s="36" t="s">
        <v>55</v>
      </c>
      <c r="E63" s="37" t="s">
        <v>154</v>
      </c>
    </row>
    <row r="64" spans="1:5" ht="12.75">
      <c r="A64" s="40" t="s">
        <v>57</v>
      </c>
      <c r="E64" s="39" t="s">
        <v>731</v>
      </c>
    </row>
    <row r="65" spans="1:16" ht="12.75">
      <c r="A65" s="26" t="s">
        <v>50</v>
      </c>
      <c r="B65" s="31" t="s">
        <v>263</v>
      </c>
      <c r="C65" s="31" t="s">
        <v>732</v>
      </c>
      <c r="D65" s="26" t="s">
        <v>52</v>
      </c>
      <c r="E65" s="32" t="s">
        <v>733</v>
      </c>
      <c r="F65" s="33" t="s">
        <v>133</v>
      </c>
      <c r="G65" s="34">
        <v>2.254</v>
      </c>
      <c r="H65" s="35">
        <v>0</v>
      </c>
      <c r="I65" s="35">
        <f>ROUND(ROUND(H65,2)*ROUND(G65,3),2)</f>
      </c>
      <c r="J65" s="33" t="s">
        <v>63</v>
      </c>
      <c r="O65">
        <f>(I65*21)/100</f>
      </c>
      <c r="P65" t="s">
        <v>27</v>
      </c>
    </row>
    <row r="66" spans="1:5" ht="12.75">
      <c r="A66" s="36" t="s">
        <v>55</v>
      </c>
      <c r="E66" s="37" t="s">
        <v>154</v>
      </c>
    </row>
    <row r="67" spans="1:5" ht="12.75">
      <c r="A67" s="40" t="s">
        <v>57</v>
      </c>
      <c r="E67" s="39" t="s">
        <v>734</v>
      </c>
    </row>
    <row r="68" spans="1:16" ht="12.75">
      <c r="A68" s="26" t="s">
        <v>50</v>
      </c>
      <c r="B68" s="31" t="s">
        <v>267</v>
      </c>
      <c r="C68" s="31" t="s">
        <v>735</v>
      </c>
      <c r="D68" s="26" t="s">
        <v>52</v>
      </c>
      <c r="E68" s="32" t="s">
        <v>736</v>
      </c>
      <c r="F68" s="33" t="s">
        <v>118</v>
      </c>
      <c r="G68" s="34">
        <v>3.83</v>
      </c>
      <c r="H68" s="35">
        <v>0</v>
      </c>
      <c r="I68" s="35">
        <f>ROUND(ROUND(H68,2)*ROUND(G68,3),2)</f>
      </c>
      <c r="J68" s="33" t="s">
        <v>63</v>
      </c>
      <c r="O68">
        <f>(I68*21)/100</f>
      </c>
      <c r="P68" t="s">
        <v>27</v>
      </c>
    </row>
    <row r="69" spans="1:5" ht="12.75">
      <c r="A69" s="36" t="s">
        <v>55</v>
      </c>
      <c r="E69" s="37" t="s">
        <v>154</v>
      </c>
    </row>
    <row r="70" spans="1:5" ht="12.75">
      <c r="A70" s="38" t="s">
        <v>57</v>
      </c>
      <c r="E70" s="39" t="s">
        <v>737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</f>
      </c>
      <c r="R9">
        <f>0+O10+O13+O16+O19+O22+O25+O28+O31+O34+O37+O40+O43+O46+O49+O52+O55+O58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89.25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52</v>
      </c>
      <c r="E16" s="32" t="s">
        <v>62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64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65</v>
      </c>
      <c r="D19" s="26" t="s">
        <v>52</v>
      </c>
      <c r="E19" s="32" t="s">
        <v>66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64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67</v>
      </c>
      <c r="D22" s="26" t="s">
        <v>52</v>
      </c>
      <c r="E22" s="32" t="s">
        <v>68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2.75">
      <c r="A23" s="36" t="s">
        <v>55</v>
      </c>
      <c r="E23" s="37" t="s">
        <v>69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70</v>
      </c>
      <c r="D25" s="26" t="s">
        <v>52</v>
      </c>
      <c r="E25" s="32" t="s">
        <v>71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 t="s">
        <v>63</v>
      </c>
      <c r="O25">
        <f>(I25*21)/100</f>
      </c>
      <c r="P25" t="s">
        <v>27</v>
      </c>
    </row>
    <row r="26" spans="1:5" ht="12.75">
      <c r="A26" s="36" t="s">
        <v>55</v>
      </c>
      <c r="E26" s="37" t="s">
        <v>72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73</v>
      </c>
      <c r="C28" s="31" t="s">
        <v>74</v>
      </c>
      <c r="D28" s="26" t="s">
        <v>75</v>
      </c>
      <c r="E28" s="32" t="s">
        <v>76</v>
      </c>
      <c r="F28" s="33" t="s">
        <v>77</v>
      </c>
      <c r="G28" s="34">
        <v>1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25.5">
      <c r="A29" s="36" t="s">
        <v>55</v>
      </c>
      <c r="E29" s="37" t="s">
        <v>78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79</v>
      </c>
      <c r="C31" s="31" t="s">
        <v>74</v>
      </c>
      <c r="D31" s="26" t="s">
        <v>80</v>
      </c>
      <c r="E31" s="32" t="s">
        <v>76</v>
      </c>
      <c r="F31" s="33" t="s">
        <v>77</v>
      </c>
      <c r="G31" s="34">
        <v>1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12.75">
      <c r="A32" s="36" t="s">
        <v>55</v>
      </c>
      <c r="E32" s="37" t="s">
        <v>81</v>
      </c>
    </row>
    <row r="33" spans="1:5" ht="12.75">
      <c r="A33" s="40" t="s">
        <v>57</v>
      </c>
      <c r="E33" s="39" t="s">
        <v>52</v>
      </c>
    </row>
    <row r="34" spans="1:16" ht="12.75">
      <c r="A34" s="26" t="s">
        <v>50</v>
      </c>
      <c r="B34" s="31" t="s">
        <v>42</v>
      </c>
      <c r="C34" s="31" t="s">
        <v>82</v>
      </c>
      <c r="D34" s="26" t="s">
        <v>52</v>
      </c>
      <c r="E34" s="32" t="s">
        <v>83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J34" s="33" t="s">
        <v>63</v>
      </c>
      <c r="O34">
        <f>(I34*21)/100</f>
      </c>
      <c r="P34" t="s">
        <v>27</v>
      </c>
    </row>
    <row r="35" spans="1:5" ht="12.75">
      <c r="A35" s="36" t="s">
        <v>55</v>
      </c>
      <c r="E35" s="37" t="s">
        <v>84</v>
      </c>
    </row>
    <row r="36" spans="1:5" ht="12.75">
      <c r="A36" s="40" t="s">
        <v>57</v>
      </c>
      <c r="E36" s="39" t="s">
        <v>52</v>
      </c>
    </row>
    <row r="37" spans="1:16" ht="12.75">
      <c r="A37" s="26" t="s">
        <v>50</v>
      </c>
      <c r="B37" s="31" t="s">
        <v>44</v>
      </c>
      <c r="C37" s="31" t="s">
        <v>85</v>
      </c>
      <c r="D37" s="26" t="s">
        <v>52</v>
      </c>
      <c r="E37" s="32" t="s">
        <v>86</v>
      </c>
      <c r="F37" s="33" t="s">
        <v>54</v>
      </c>
      <c r="G37" s="34">
        <v>1</v>
      </c>
      <c r="H37" s="35">
        <v>0</v>
      </c>
      <c r="I37" s="35">
        <f>ROUND(ROUND(H37,2)*ROUND(G37,3),2)</f>
      </c>
      <c r="J37" s="33" t="s">
        <v>63</v>
      </c>
      <c r="O37">
        <f>(I37*21)/100</f>
      </c>
      <c r="P37" t="s">
        <v>27</v>
      </c>
    </row>
    <row r="38" spans="1:5" ht="12.75">
      <c r="A38" s="36" t="s">
        <v>55</v>
      </c>
      <c r="E38" s="37" t="s">
        <v>87</v>
      </c>
    </row>
    <row r="39" spans="1:5" ht="12.75">
      <c r="A39" s="40" t="s">
        <v>57</v>
      </c>
      <c r="E39" s="39" t="s">
        <v>52</v>
      </c>
    </row>
    <row r="40" spans="1:16" ht="12.75">
      <c r="A40" s="26" t="s">
        <v>50</v>
      </c>
      <c r="B40" s="31" t="s">
        <v>46</v>
      </c>
      <c r="C40" s="31" t="s">
        <v>88</v>
      </c>
      <c r="D40" s="26" t="s">
        <v>52</v>
      </c>
      <c r="E40" s="32" t="s">
        <v>89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12.75">
      <c r="A41" s="36" t="s">
        <v>55</v>
      </c>
      <c r="E41" s="37" t="s">
        <v>90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91</v>
      </c>
      <c r="C43" s="31" t="s">
        <v>92</v>
      </c>
      <c r="D43" s="26" t="s">
        <v>52</v>
      </c>
      <c r="E43" s="32" t="s">
        <v>93</v>
      </c>
      <c r="F43" s="33" t="s">
        <v>54</v>
      </c>
      <c r="G43" s="34">
        <v>1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12.75">
      <c r="A44" s="36" t="s">
        <v>55</v>
      </c>
      <c r="E44" s="37" t="s">
        <v>94</v>
      </c>
    </row>
    <row r="45" spans="1:5" ht="12.75">
      <c r="A45" s="40" t="s">
        <v>57</v>
      </c>
      <c r="E45" s="39" t="s">
        <v>52</v>
      </c>
    </row>
    <row r="46" spans="1:16" ht="12.75">
      <c r="A46" s="26" t="s">
        <v>50</v>
      </c>
      <c r="B46" s="31" t="s">
        <v>95</v>
      </c>
      <c r="C46" s="31" t="s">
        <v>96</v>
      </c>
      <c r="D46" s="26" t="s">
        <v>52</v>
      </c>
      <c r="E46" s="32" t="s">
        <v>97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52</v>
      </c>
    </row>
    <row r="48" spans="1:5" ht="12.75">
      <c r="A48" s="40" t="s">
        <v>57</v>
      </c>
      <c r="E48" s="39" t="s">
        <v>52</v>
      </c>
    </row>
    <row r="49" spans="1:16" ht="12.75">
      <c r="A49" s="26" t="s">
        <v>50</v>
      </c>
      <c r="B49" s="31" t="s">
        <v>98</v>
      </c>
      <c r="C49" s="31" t="s">
        <v>99</v>
      </c>
      <c r="D49" s="26" t="s">
        <v>52</v>
      </c>
      <c r="E49" s="32" t="s">
        <v>100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 t="s">
        <v>63</v>
      </c>
      <c r="O49">
        <f>(I49*21)/100</f>
      </c>
      <c r="P49" t="s">
        <v>27</v>
      </c>
    </row>
    <row r="50" spans="1:5" ht="12.75">
      <c r="A50" s="36" t="s">
        <v>55</v>
      </c>
      <c r="E50" s="37" t="s">
        <v>101</v>
      </c>
    </row>
    <row r="51" spans="1:5" ht="12.75">
      <c r="A51" s="40" t="s">
        <v>57</v>
      </c>
      <c r="E51" s="39" t="s">
        <v>52</v>
      </c>
    </row>
    <row r="52" spans="1:16" ht="12.75">
      <c r="A52" s="26" t="s">
        <v>50</v>
      </c>
      <c r="B52" s="31" t="s">
        <v>102</v>
      </c>
      <c r="C52" s="31" t="s">
        <v>103</v>
      </c>
      <c r="D52" s="26" t="s">
        <v>52</v>
      </c>
      <c r="E52" s="32" t="s">
        <v>104</v>
      </c>
      <c r="F52" s="33" t="s">
        <v>77</v>
      </c>
      <c r="G52" s="34">
        <v>2</v>
      </c>
      <c r="H52" s="35">
        <v>0</v>
      </c>
      <c r="I52" s="35">
        <f>ROUND(ROUND(H52,2)*ROUND(G52,3),2)</f>
      </c>
      <c r="J52" s="33" t="s">
        <v>63</v>
      </c>
      <c r="O52">
        <f>(I52*21)/100</f>
      </c>
      <c r="P52" t="s">
        <v>27</v>
      </c>
    </row>
    <row r="53" spans="1:5" ht="12.75">
      <c r="A53" s="36" t="s">
        <v>55</v>
      </c>
      <c r="E53" s="37" t="s">
        <v>52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105</v>
      </c>
      <c r="C55" s="31" t="s">
        <v>106</v>
      </c>
      <c r="D55" s="26" t="s">
        <v>52</v>
      </c>
      <c r="E55" s="32" t="s">
        <v>107</v>
      </c>
      <c r="F55" s="33" t="s">
        <v>54</v>
      </c>
      <c r="G55" s="34">
        <v>1</v>
      </c>
      <c r="H55" s="35">
        <v>0</v>
      </c>
      <c r="I55" s="35">
        <f>ROUND(ROUND(H55,2)*ROUND(G55,3),2)</f>
      </c>
      <c r="J55" s="33"/>
      <c r="O55">
        <f>(I55*21)/100</f>
      </c>
      <c r="P55" t="s">
        <v>27</v>
      </c>
    </row>
    <row r="56" spans="1:5" ht="140.25">
      <c r="A56" s="36" t="s">
        <v>55</v>
      </c>
      <c r="E56" s="37" t="s">
        <v>108</v>
      </c>
    </row>
    <row r="57" spans="1:5" ht="12.75">
      <c r="A57" s="40" t="s">
        <v>57</v>
      </c>
      <c r="E57" s="39" t="s">
        <v>52</v>
      </c>
    </row>
    <row r="58" spans="1:16" ht="12.75">
      <c r="A58" s="26" t="s">
        <v>50</v>
      </c>
      <c r="B58" s="31" t="s">
        <v>109</v>
      </c>
      <c r="C58" s="31" t="s">
        <v>110</v>
      </c>
      <c r="D58" s="26" t="s">
        <v>52</v>
      </c>
      <c r="E58" s="32" t="s">
        <v>111</v>
      </c>
      <c r="F58" s="33" t="s">
        <v>54</v>
      </c>
      <c r="G58" s="34">
        <v>2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112</v>
      </c>
    </row>
    <row r="60" spans="1:5" ht="12.75">
      <c r="A60" s="38" t="s">
        <v>57</v>
      </c>
      <c r="E60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113</v>
      </c>
      <c r="I3" s="41">
        <f>0+I9+I22+I38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113</v>
      </c>
      <c r="D4" s="1"/>
      <c r="E4" s="14" t="s">
        <v>114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113</v>
      </c>
      <c r="D5" s="6"/>
      <c r="E5" s="18" t="s">
        <v>114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25.5">
      <c r="A10" s="26" t="s">
        <v>50</v>
      </c>
      <c r="B10" s="31" t="s">
        <v>31</v>
      </c>
      <c r="C10" s="31" t="s">
        <v>116</v>
      </c>
      <c r="D10" s="26" t="s">
        <v>52</v>
      </c>
      <c r="E10" s="32" t="s">
        <v>117</v>
      </c>
      <c r="F10" s="33" t="s">
        <v>118</v>
      </c>
      <c r="G10" s="34">
        <v>100.8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119</v>
      </c>
    </row>
    <row r="12" spans="1:5" ht="12.75">
      <c r="A12" s="40" t="s">
        <v>57</v>
      </c>
      <c r="E12" s="39" t="s">
        <v>120</v>
      </c>
    </row>
    <row r="13" spans="1:16" ht="25.5">
      <c r="A13" s="26" t="s">
        <v>50</v>
      </c>
      <c r="B13" s="31" t="s">
        <v>27</v>
      </c>
      <c r="C13" s="31" t="s">
        <v>121</v>
      </c>
      <c r="D13" s="26" t="s">
        <v>52</v>
      </c>
      <c r="E13" s="32" t="s">
        <v>122</v>
      </c>
      <c r="F13" s="33" t="s">
        <v>118</v>
      </c>
      <c r="G13" s="34">
        <v>6.24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12.75">
      <c r="A15" s="40" t="s">
        <v>57</v>
      </c>
      <c r="E15" s="39" t="s">
        <v>123</v>
      </c>
    </row>
    <row r="16" spans="1:16" ht="25.5">
      <c r="A16" s="26" t="s">
        <v>50</v>
      </c>
      <c r="B16" s="31" t="s">
        <v>26</v>
      </c>
      <c r="C16" s="31" t="s">
        <v>124</v>
      </c>
      <c r="D16" s="26" t="s">
        <v>52</v>
      </c>
      <c r="E16" s="32" t="s">
        <v>125</v>
      </c>
      <c r="F16" s="33" t="s">
        <v>118</v>
      </c>
      <c r="G16" s="34">
        <v>149.873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12.75">
      <c r="A18" s="40" t="s">
        <v>57</v>
      </c>
      <c r="E18" s="39" t="s">
        <v>126</v>
      </c>
    </row>
    <row r="19" spans="1:16" ht="25.5">
      <c r="A19" s="26" t="s">
        <v>50</v>
      </c>
      <c r="B19" s="31" t="s">
        <v>35</v>
      </c>
      <c r="C19" s="31" t="s">
        <v>127</v>
      </c>
      <c r="D19" s="26" t="s">
        <v>52</v>
      </c>
      <c r="E19" s="32" t="s">
        <v>128</v>
      </c>
      <c r="F19" s="33" t="s">
        <v>118</v>
      </c>
      <c r="G19" s="34">
        <v>462.738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38.25">
      <c r="A21" s="38" t="s">
        <v>57</v>
      </c>
      <c r="E21" s="39" t="s">
        <v>129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130</v>
      </c>
      <c r="F22" s="6"/>
      <c r="G22" s="6"/>
      <c r="H22" s="6"/>
      <c r="I22" s="44">
        <f>0+Q22</f>
      </c>
      <c r="J22" s="6"/>
      <c r="O22">
        <f>0+R22</f>
      </c>
      <c r="Q22">
        <f>0+I23+I26+I29+I32+I35</f>
      </c>
      <c r="R22">
        <f>0+O23+O26+O29+O32+O35</f>
      </c>
    </row>
    <row r="23" spans="1:16" ht="25.5">
      <c r="A23" s="26" t="s">
        <v>50</v>
      </c>
      <c r="B23" s="31" t="s">
        <v>37</v>
      </c>
      <c r="C23" s="31" t="s">
        <v>131</v>
      </c>
      <c r="D23" s="26" t="s">
        <v>52</v>
      </c>
      <c r="E23" s="32" t="s">
        <v>132</v>
      </c>
      <c r="F23" s="33" t="s">
        <v>133</v>
      </c>
      <c r="G23" s="34">
        <v>2.6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134</v>
      </c>
    </row>
    <row r="25" spans="1:5" ht="12.75">
      <c r="A25" s="40" t="s">
        <v>57</v>
      </c>
      <c r="E25" s="39" t="s">
        <v>135</v>
      </c>
    </row>
    <row r="26" spans="1:16" ht="12.75">
      <c r="A26" s="26" t="s">
        <v>50</v>
      </c>
      <c r="B26" s="31" t="s">
        <v>39</v>
      </c>
      <c r="C26" s="31" t="s">
        <v>136</v>
      </c>
      <c r="D26" s="26" t="s">
        <v>52</v>
      </c>
      <c r="E26" s="32" t="s">
        <v>137</v>
      </c>
      <c r="F26" s="33" t="s">
        <v>133</v>
      </c>
      <c r="G26" s="34">
        <v>17.12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138</v>
      </c>
    </row>
    <row r="28" spans="1:5" ht="12.75">
      <c r="A28" s="40" t="s">
        <v>57</v>
      </c>
      <c r="E28" s="39" t="s">
        <v>139</v>
      </c>
    </row>
    <row r="29" spans="1:16" ht="25.5">
      <c r="A29" s="26" t="s">
        <v>50</v>
      </c>
      <c r="B29" s="31" t="s">
        <v>73</v>
      </c>
      <c r="C29" s="31" t="s">
        <v>140</v>
      </c>
      <c r="D29" s="26" t="s">
        <v>52</v>
      </c>
      <c r="E29" s="32" t="s">
        <v>141</v>
      </c>
      <c r="F29" s="33" t="s">
        <v>133</v>
      </c>
      <c r="G29" s="34">
        <v>50.4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134</v>
      </c>
    </row>
    <row r="31" spans="1:5" ht="12.75">
      <c r="A31" s="40" t="s">
        <v>57</v>
      </c>
      <c r="E31" s="39" t="s">
        <v>142</v>
      </c>
    </row>
    <row r="32" spans="1:16" ht="12.75">
      <c r="A32" s="26" t="s">
        <v>50</v>
      </c>
      <c r="B32" s="31" t="s">
        <v>79</v>
      </c>
      <c r="C32" s="31" t="s">
        <v>143</v>
      </c>
      <c r="D32" s="26" t="s">
        <v>52</v>
      </c>
      <c r="E32" s="32" t="s">
        <v>144</v>
      </c>
      <c r="F32" s="33" t="s">
        <v>133</v>
      </c>
      <c r="G32" s="34">
        <v>7.14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145</v>
      </c>
    </row>
    <row r="34" spans="1:5" ht="38.25">
      <c r="A34" s="40" t="s">
        <v>57</v>
      </c>
      <c r="E34" s="39" t="s">
        <v>146</v>
      </c>
    </row>
    <row r="35" spans="1:16" ht="12.75">
      <c r="A35" s="26" t="s">
        <v>50</v>
      </c>
      <c r="B35" s="31" t="s">
        <v>42</v>
      </c>
      <c r="C35" s="31" t="s">
        <v>147</v>
      </c>
      <c r="D35" s="26" t="s">
        <v>52</v>
      </c>
      <c r="E35" s="32" t="s">
        <v>148</v>
      </c>
      <c r="F35" s="33" t="s">
        <v>133</v>
      </c>
      <c r="G35" s="34">
        <v>21.39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52</v>
      </c>
    </row>
    <row r="37" spans="1:5" ht="12.75">
      <c r="A37" s="38" t="s">
        <v>57</v>
      </c>
      <c r="E37" s="39" t="s">
        <v>149</v>
      </c>
    </row>
    <row r="38" spans="1:18" ht="12.75" customHeight="1">
      <c r="A38" s="6" t="s">
        <v>48</v>
      </c>
      <c r="B38" s="6"/>
      <c r="C38" s="43" t="s">
        <v>42</v>
      </c>
      <c r="D38" s="6"/>
      <c r="E38" s="29" t="s">
        <v>150</v>
      </c>
      <c r="F38" s="6"/>
      <c r="G38" s="6"/>
      <c r="H38" s="6"/>
      <c r="I38" s="44">
        <f>0+Q38</f>
      </c>
      <c r="J38" s="6"/>
      <c r="O38">
        <f>0+R38</f>
      </c>
      <c r="Q38">
        <f>0+I39+I42+I45+I48+I51</f>
      </c>
      <c r="R38">
        <f>0+O39+O42+O45+O48+O51</f>
      </c>
    </row>
    <row r="39" spans="1:16" ht="12.75">
      <c r="A39" s="26" t="s">
        <v>50</v>
      </c>
      <c r="B39" s="31" t="s">
        <v>44</v>
      </c>
      <c r="C39" s="31" t="s">
        <v>151</v>
      </c>
      <c r="D39" s="26" t="s">
        <v>52</v>
      </c>
      <c r="E39" s="32" t="s">
        <v>152</v>
      </c>
      <c r="F39" s="33" t="s">
        <v>153</v>
      </c>
      <c r="G39" s="34">
        <v>13</v>
      </c>
      <c r="H39" s="35">
        <v>0</v>
      </c>
      <c r="I39" s="35">
        <f>ROUND(ROUND(H39,2)*ROUND(G39,3),2)</f>
      </c>
      <c r="J39" s="33" t="s">
        <v>63</v>
      </c>
      <c r="O39">
        <f>(I39*21)/100</f>
      </c>
      <c r="P39" t="s">
        <v>27</v>
      </c>
    </row>
    <row r="40" spans="1:5" ht="12.75">
      <c r="A40" s="36" t="s">
        <v>55</v>
      </c>
      <c r="E40" s="37" t="s">
        <v>154</v>
      </c>
    </row>
    <row r="41" spans="1:5" ht="12.75">
      <c r="A41" s="40" t="s">
        <v>57</v>
      </c>
      <c r="E41" s="39" t="s">
        <v>155</v>
      </c>
    </row>
    <row r="42" spans="1:16" ht="12.75">
      <c r="A42" s="26" t="s">
        <v>50</v>
      </c>
      <c r="B42" s="31" t="s">
        <v>46</v>
      </c>
      <c r="C42" s="31" t="s">
        <v>156</v>
      </c>
      <c r="D42" s="26" t="s">
        <v>52</v>
      </c>
      <c r="E42" s="32" t="s">
        <v>157</v>
      </c>
      <c r="F42" s="33" t="s">
        <v>77</v>
      </c>
      <c r="G42" s="34">
        <v>4</v>
      </c>
      <c r="H42" s="35">
        <v>0</v>
      </c>
      <c r="I42" s="35">
        <f>ROUND(ROUND(H42,2)*ROUND(G42,3),2)</f>
      </c>
      <c r="J42" s="33" t="s">
        <v>63</v>
      </c>
      <c r="O42">
        <f>(I42*21)/100</f>
      </c>
      <c r="P42" t="s">
        <v>27</v>
      </c>
    </row>
    <row r="43" spans="1:5" ht="12.75">
      <c r="A43" s="36" t="s">
        <v>55</v>
      </c>
      <c r="E43" s="37" t="s">
        <v>154</v>
      </c>
    </row>
    <row r="44" spans="1:5" ht="12.75">
      <c r="A44" s="40" t="s">
        <v>57</v>
      </c>
      <c r="E44" s="39" t="s">
        <v>158</v>
      </c>
    </row>
    <row r="45" spans="1:16" ht="12.75">
      <c r="A45" s="26" t="s">
        <v>50</v>
      </c>
      <c r="B45" s="31" t="s">
        <v>91</v>
      </c>
      <c r="C45" s="31" t="s">
        <v>159</v>
      </c>
      <c r="D45" s="26" t="s">
        <v>52</v>
      </c>
      <c r="E45" s="32" t="s">
        <v>160</v>
      </c>
      <c r="F45" s="33" t="s">
        <v>77</v>
      </c>
      <c r="G45" s="34">
        <v>2</v>
      </c>
      <c r="H45" s="35">
        <v>0</v>
      </c>
      <c r="I45" s="35">
        <f>ROUND(ROUND(H45,2)*ROUND(G45,3),2)</f>
      </c>
      <c r="J45" s="33" t="s">
        <v>63</v>
      </c>
      <c r="O45">
        <f>(I45*21)/100</f>
      </c>
      <c r="P45" t="s">
        <v>27</v>
      </c>
    </row>
    <row r="46" spans="1:5" ht="12.75">
      <c r="A46" s="36" t="s">
        <v>55</v>
      </c>
      <c r="E46" s="37" t="s">
        <v>154</v>
      </c>
    </row>
    <row r="47" spans="1:5" ht="12.75">
      <c r="A47" s="40" t="s">
        <v>57</v>
      </c>
      <c r="E47" s="39" t="s">
        <v>161</v>
      </c>
    </row>
    <row r="48" spans="1:16" ht="12.75">
      <c r="A48" s="26" t="s">
        <v>50</v>
      </c>
      <c r="B48" s="31" t="s">
        <v>95</v>
      </c>
      <c r="C48" s="31" t="s">
        <v>162</v>
      </c>
      <c r="D48" s="26" t="s">
        <v>52</v>
      </c>
      <c r="E48" s="32" t="s">
        <v>163</v>
      </c>
      <c r="F48" s="33" t="s">
        <v>133</v>
      </c>
      <c r="G48" s="34">
        <v>156.586</v>
      </c>
      <c r="H48" s="35">
        <v>0</v>
      </c>
      <c r="I48" s="35">
        <f>ROUND(ROUND(H48,2)*ROUND(G48,3),2)</f>
      </c>
      <c r="J48" s="33" t="s">
        <v>63</v>
      </c>
      <c r="O48">
        <f>(I48*21)/100</f>
      </c>
      <c r="P48" t="s">
        <v>27</v>
      </c>
    </row>
    <row r="49" spans="1:5" ht="38.25">
      <c r="A49" s="36" t="s">
        <v>55</v>
      </c>
      <c r="E49" s="37" t="s">
        <v>164</v>
      </c>
    </row>
    <row r="50" spans="1:5" ht="63.75">
      <c r="A50" s="40" t="s">
        <v>57</v>
      </c>
      <c r="E50" s="39" t="s">
        <v>165</v>
      </c>
    </row>
    <row r="51" spans="1:16" ht="12.75">
      <c r="A51" s="26" t="s">
        <v>50</v>
      </c>
      <c r="B51" s="31" t="s">
        <v>98</v>
      </c>
      <c r="C51" s="31" t="s">
        <v>166</v>
      </c>
      <c r="D51" s="26" t="s">
        <v>52</v>
      </c>
      <c r="E51" s="32" t="s">
        <v>167</v>
      </c>
      <c r="F51" s="33" t="s">
        <v>133</v>
      </c>
      <c r="G51" s="34">
        <v>59.949</v>
      </c>
      <c r="H51" s="35">
        <v>0</v>
      </c>
      <c r="I51" s="35">
        <f>ROUND(ROUND(H51,2)*ROUND(G51,3),2)</f>
      </c>
      <c r="J51" s="33" t="s">
        <v>63</v>
      </c>
      <c r="O51">
        <f>(I51*21)/100</f>
      </c>
      <c r="P51" t="s">
        <v>27</v>
      </c>
    </row>
    <row r="52" spans="1:5" ht="12.75">
      <c r="A52" s="36" t="s">
        <v>55</v>
      </c>
      <c r="E52" s="37" t="s">
        <v>134</v>
      </c>
    </row>
    <row r="53" spans="1:5" ht="76.5">
      <c r="A53" s="38" t="s">
        <v>57</v>
      </c>
      <c r="E53" s="39" t="s">
        <v>168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169</v>
      </c>
      <c r="D4" s="1"/>
      <c r="E4" s="14" t="s">
        <v>170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169</v>
      </c>
      <c r="D5" s="6"/>
      <c r="E5" s="18" t="s">
        <v>170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130</v>
      </c>
      <c r="F9" s="27"/>
      <c r="G9" s="27"/>
      <c r="H9" s="27"/>
      <c r="I9" s="30">
        <f>0+Q9</f>
      </c>
      <c r="J9" s="27"/>
      <c r="O9">
        <f>0+R9</f>
      </c>
      <c r="Q9">
        <f>0+I10+I13+I16+I19+I22</f>
      </c>
      <c r="R9">
        <f>0+O10+O13+O16+O19+O22</f>
      </c>
    </row>
    <row r="10" spans="1:16" ht="12.75">
      <c r="A10" s="26" t="s">
        <v>50</v>
      </c>
      <c r="B10" s="31" t="s">
        <v>31</v>
      </c>
      <c r="C10" s="31" t="s">
        <v>172</v>
      </c>
      <c r="D10" s="26" t="s">
        <v>52</v>
      </c>
      <c r="E10" s="32" t="s">
        <v>173</v>
      </c>
      <c r="F10" s="33" t="s">
        <v>174</v>
      </c>
      <c r="G10" s="34">
        <v>29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175</v>
      </c>
    </row>
    <row r="12" spans="1:5" ht="12.75">
      <c r="A12" s="40" t="s">
        <v>57</v>
      </c>
      <c r="E12" s="39" t="s">
        <v>176</v>
      </c>
    </row>
    <row r="13" spans="1:16" ht="25.5">
      <c r="A13" s="26" t="s">
        <v>50</v>
      </c>
      <c r="B13" s="31" t="s">
        <v>27</v>
      </c>
      <c r="C13" s="31" t="s">
        <v>177</v>
      </c>
      <c r="D13" s="26" t="s">
        <v>52</v>
      </c>
      <c r="E13" s="32" t="s">
        <v>178</v>
      </c>
      <c r="F13" s="33" t="s">
        <v>77</v>
      </c>
      <c r="G13" s="34">
        <v>12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175</v>
      </c>
    </row>
    <row r="15" spans="1:5" ht="12.75">
      <c r="A15" s="40" t="s">
        <v>57</v>
      </c>
      <c r="E15" s="39" t="s">
        <v>179</v>
      </c>
    </row>
    <row r="16" spans="1:16" ht="25.5">
      <c r="A16" s="26" t="s">
        <v>50</v>
      </c>
      <c r="B16" s="31" t="s">
        <v>26</v>
      </c>
      <c r="C16" s="31" t="s">
        <v>180</v>
      </c>
      <c r="D16" s="26" t="s">
        <v>52</v>
      </c>
      <c r="E16" s="32" t="s">
        <v>181</v>
      </c>
      <c r="F16" s="33" t="s">
        <v>77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175</v>
      </c>
    </row>
    <row r="18" spans="1:5" ht="12.75">
      <c r="A18" s="40" t="s">
        <v>57</v>
      </c>
      <c r="E18" s="39" t="s">
        <v>182</v>
      </c>
    </row>
    <row r="19" spans="1:16" ht="12.75">
      <c r="A19" s="26" t="s">
        <v>50</v>
      </c>
      <c r="B19" s="31" t="s">
        <v>35</v>
      </c>
      <c r="C19" s="31" t="s">
        <v>183</v>
      </c>
      <c r="D19" s="26" t="s">
        <v>52</v>
      </c>
      <c r="E19" s="32" t="s">
        <v>184</v>
      </c>
      <c r="F19" s="33" t="s">
        <v>133</v>
      </c>
      <c r="G19" s="34">
        <v>60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185</v>
      </c>
    </row>
    <row r="21" spans="1:5" ht="12.75">
      <c r="A21" s="40" t="s">
        <v>57</v>
      </c>
      <c r="E21" s="39" t="s">
        <v>186</v>
      </c>
    </row>
    <row r="22" spans="1:16" ht="12.75">
      <c r="A22" s="26" t="s">
        <v>50</v>
      </c>
      <c r="B22" s="31" t="s">
        <v>37</v>
      </c>
      <c r="C22" s="31" t="s">
        <v>187</v>
      </c>
      <c r="D22" s="26" t="s">
        <v>52</v>
      </c>
      <c r="E22" s="32" t="s">
        <v>188</v>
      </c>
      <c r="F22" s="33" t="s">
        <v>174</v>
      </c>
      <c r="G22" s="34">
        <v>300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2.75">
      <c r="A23" s="36" t="s">
        <v>55</v>
      </c>
      <c r="E23" s="37" t="s">
        <v>52</v>
      </c>
    </row>
    <row r="24" spans="1:5" ht="12.75">
      <c r="A24" s="38" t="s">
        <v>57</v>
      </c>
      <c r="E24" s="39" t="s">
        <v>189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190</v>
      </c>
      <c r="I3" s="41">
        <f>0+I9+I13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190</v>
      </c>
      <c r="D4" s="1"/>
      <c r="E4" s="14" t="s">
        <v>191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190</v>
      </c>
      <c r="D5" s="6"/>
      <c r="E5" s="18" t="s">
        <v>191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31</v>
      </c>
      <c r="C10" s="31" t="s">
        <v>193</v>
      </c>
      <c r="D10" s="26" t="s">
        <v>52</v>
      </c>
      <c r="E10" s="32" t="s">
        <v>194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02">
      <c r="A11" s="36" t="s">
        <v>55</v>
      </c>
      <c r="E11" s="37" t="s">
        <v>195</v>
      </c>
    </row>
    <row r="12" spans="1:5" ht="12.75">
      <c r="A12" s="38" t="s">
        <v>57</v>
      </c>
      <c r="E12" s="39" t="s">
        <v>52</v>
      </c>
    </row>
    <row r="13" spans="1:18" ht="12.75" customHeight="1">
      <c r="A13" s="6" t="s">
        <v>48</v>
      </c>
      <c r="B13" s="6"/>
      <c r="C13" s="43" t="s">
        <v>37</v>
      </c>
      <c r="D13" s="6"/>
      <c r="E13" s="29" t="s">
        <v>196</v>
      </c>
      <c r="F13" s="6"/>
      <c r="G13" s="6"/>
      <c r="H13" s="6"/>
      <c r="I13" s="44">
        <f>0+Q13</f>
      </c>
      <c r="J13" s="6"/>
      <c r="O13">
        <f>0+R13</f>
      </c>
      <c r="Q13">
        <f>0+I14</f>
      </c>
      <c r="R13">
        <f>0+O14</f>
      </c>
    </row>
    <row r="14" spans="1:16" ht="12.75">
      <c r="A14" s="26" t="s">
        <v>50</v>
      </c>
      <c r="B14" s="31" t="s">
        <v>27</v>
      </c>
      <c r="C14" s="31" t="s">
        <v>197</v>
      </c>
      <c r="D14" s="26" t="s">
        <v>52</v>
      </c>
      <c r="E14" s="32" t="s">
        <v>198</v>
      </c>
      <c r="F14" s="33" t="s">
        <v>133</v>
      </c>
      <c r="G14" s="34">
        <v>67.275</v>
      </c>
      <c r="H14" s="35">
        <v>0</v>
      </c>
      <c r="I14" s="35">
        <f>ROUND(ROUND(H14,2)*ROUND(G14,3),2)</f>
      </c>
      <c r="J14" s="33" t="s">
        <v>63</v>
      </c>
      <c r="O14">
        <f>(I14*21)/100</f>
      </c>
      <c r="P14" t="s">
        <v>27</v>
      </c>
    </row>
    <row r="15" spans="1:5" ht="12.75">
      <c r="A15" s="36" t="s">
        <v>55</v>
      </c>
      <c r="E15" s="37" t="s">
        <v>199</v>
      </c>
    </row>
    <row r="16" spans="1:5" ht="12.75">
      <c r="A16" s="38" t="s">
        <v>57</v>
      </c>
      <c r="E16" s="39" t="s">
        <v>200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0+O9+O19+O47+O96+O124+O146+O177+O193+O209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201</v>
      </c>
      <c r="I3" s="41">
        <f>0+I9+I19+I47+I96+I124+I146+I177+I193+I209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201</v>
      </c>
      <c r="D4" s="1"/>
      <c r="E4" s="14" t="s">
        <v>202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201</v>
      </c>
      <c r="D5" s="6"/>
      <c r="E5" s="18" t="s">
        <v>202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25.5">
      <c r="A10" s="26" t="s">
        <v>50</v>
      </c>
      <c r="B10" s="31" t="s">
        <v>31</v>
      </c>
      <c r="C10" s="31" t="s">
        <v>116</v>
      </c>
      <c r="D10" s="26" t="s">
        <v>52</v>
      </c>
      <c r="E10" s="32" t="s">
        <v>117</v>
      </c>
      <c r="F10" s="33" t="s">
        <v>118</v>
      </c>
      <c r="G10" s="34">
        <v>827.09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204</v>
      </c>
    </row>
    <row r="12" spans="1:5" ht="12.75">
      <c r="A12" s="40" t="s">
        <v>57</v>
      </c>
      <c r="E12" s="39" t="s">
        <v>205</v>
      </c>
    </row>
    <row r="13" spans="1:16" ht="12.75">
      <c r="A13" s="26" t="s">
        <v>50</v>
      </c>
      <c r="B13" s="31" t="s">
        <v>27</v>
      </c>
      <c r="C13" s="31" t="s">
        <v>206</v>
      </c>
      <c r="D13" s="26" t="s">
        <v>52</v>
      </c>
      <c r="E13" s="32" t="s">
        <v>207</v>
      </c>
      <c r="F13" s="33" t="s">
        <v>77</v>
      </c>
      <c r="G13" s="34">
        <v>1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208</v>
      </c>
      <c r="D16" s="26" t="s">
        <v>52</v>
      </c>
      <c r="E16" s="32" t="s">
        <v>209</v>
      </c>
      <c r="F16" s="33" t="s">
        <v>77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12.75">
      <c r="A18" s="38" t="s">
        <v>57</v>
      </c>
      <c r="E18" s="39" t="s">
        <v>52</v>
      </c>
    </row>
    <row r="19" spans="1:18" ht="12.75" customHeight="1">
      <c r="A19" s="6" t="s">
        <v>48</v>
      </c>
      <c r="B19" s="6"/>
      <c r="C19" s="43" t="s">
        <v>31</v>
      </c>
      <c r="D19" s="6"/>
      <c r="E19" s="29" t="s">
        <v>130</v>
      </c>
      <c r="F19" s="6"/>
      <c r="G19" s="6"/>
      <c r="H19" s="6"/>
      <c r="I19" s="44">
        <f>0+Q19</f>
      </c>
      <c r="J19" s="6"/>
      <c r="O19">
        <f>0+R19</f>
      </c>
      <c r="Q19">
        <f>0+I20+I23+I26+I29+I32+I35+I38+I41+I44</f>
      </c>
      <c r="R19">
        <f>0+O20+O23+O26+O29+O32+O35+O38+O41+O44</f>
      </c>
    </row>
    <row r="20" spans="1:16" ht="12.75">
      <c r="A20" s="26" t="s">
        <v>50</v>
      </c>
      <c r="B20" s="31" t="s">
        <v>35</v>
      </c>
      <c r="C20" s="31" t="s">
        <v>210</v>
      </c>
      <c r="D20" s="26" t="s">
        <v>52</v>
      </c>
      <c r="E20" s="32" t="s">
        <v>211</v>
      </c>
      <c r="F20" s="33" t="s">
        <v>153</v>
      </c>
      <c r="G20" s="34">
        <v>9.5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212</v>
      </c>
    </row>
    <row r="22" spans="1:5" ht="12.75">
      <c r="A22" s="40" t="s">
        <v>57</v>
      </c>
      <c r="E22" s="39" t="s">
        <v>213</v>
      </c>
    </row>
    <row r="23" spans="1:16" ht="12.75">
      <c r="A23" s="26" t="s">
        <v>50</v>
      </c>
      <c r="B23" s="31" t="s">
        <v>37</v>
      </c>
      <c r="C23" s="31" t="s">
        <v>214</v>
      </c>
      <c r="D23" s="26" t="s">
        <v>52</v>
      </c>
      <c r="E23" s="32" t="s">
        <v>215</v>
      </c>
      <c r="F23" s="33" t="s">
        <v>153</v>
      </c>
      <c r="G23" s="34">
        <v>60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38.25">
      <c r="A24" s="36" t="s">
        <v>55</v>
      </c>
      <c r="E24" s="37" t="s">
        <v>216</v>
      </c>
    </row>
    <row r="25" spans="1:5" ht="12.75">
      <c r="A25" s="40" t="s">
        <v>57</v>
      </c>
      <c r="E25" s="39" t="s">
        <v>217</v>
      </c>
    </row>
    <row r="26" spans="1:16" ht="12.75">
      <c r="A26" s="26" t="s">
        <v>50</v>
      </c>
      <c r="B26" s="31" t="s">
        <v>39</v>
      </c>
      <c r="C26" s="31" t="s">
        <v>218</v>
      </c>
      <c r="D26" s="26" t="s">
        <v>52</v>
      </c>
      <c r="E26" s="32" t="s">
        <v>219</v>
      </c>
      <c r="F26" s="33" t="s">
        <v>133</v>
      </c>
      <c r="G26" s="34">
        <v>731.73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220</v>
      </c>
    </row>
    <row r="28" spans="1:5" ht="12.75">
      <c r="A28" s="40" t="s">
        <v>57</v>
      </c>
      <c r="E28" s="39" t="s">
        <v>221</v>
      </c>
    </row>
    <row r="29" spans="1:16" ht="12.75">
      <c r="A29" s="26" t="s">
        <v>50</v>
      </c>
      <c r="B29" s="31" t="s">
        <v>73</v>
      </c>
      <c r="C29" s="31" t="s">
        <v>222</v>
      </c>
      <c r="D29" s="26" t="s">
        <v>52</v>
      </c>
      <c r="E29" s="32" t="s">
        <v>223</v>
      </c>
      <c r="F29" s="33" t="s">
        <v>133</v>
      </c>
      <c r="G29" s="34">
        <v>731.73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224</v>
      </c>
    </row>
    <row r="31" spans="1:5" ht="12.75">
      <c r="A31" s="40" t="s">
        <v>57</v>
      </c>
      <c r="E31" s="39" t="s">
        <v>225</v>
      </c>
    </row>
    <row r="32" spans="1:16" ht="12.75">
      <c r="A32" s="26" t="s">
        <v>50</v>
      </c>
      <c r="B32" s="31" t="s">
        <v>79</v>
      </c>
      <c r="C32" s="31" t="s">
        <v>226</v>
      </c>
      <c r="D32" s="26" t="s">
        <v>52</v>
      </c>
      <c r="E32" s="32" t="s">
        <v>227</v>
      </c>
      <c r="F32" s="33" t="s">
        <v>133</v>
      </c>
      <c r="G32" s="34">
        <v>413.545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228</v>
      </c>
    </row>
    <row r="34" spans="1:5" ht="76.5">
      <c r="A34" s="40" t="s">
        <v>57</v>
      </c>
      <c r="E34" s="39" t="s">
        <v>229</v>
      </c>
    </row>
    <row r="35" spans="1:16" ht="12.75">
      <c r="A35" s="26" t="s">
        <v>50</v>
      </c>
      <c r="B35" s="31" t="s">
        <v>42</v>
      </c>
      <c r="C35" s="31" t="s">
        <v>230</v>
      </c>
      <c r="D35" s="26" t="s">
        <v>52</v>
      </c>
      <c r="E35" s="32" t="s">
        <v>231</v>
      </c>
      <c r="F35" s="33" t="s">
        <v>133</v>
      </c>
      <c r="G35" s="34">
        <v>1145.275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232</v>
      </c>
    </row>
    <row r="37" spans="1:5" ht="12.75">
      <c r="A37" s="40" t="s">
        <v>57</v>
      </c>
      <c r="E37" s="39" t="s">
        <v>233</v>
      </c>
    </row>
    <row r="38" spans="1:16" ht="12.75">
      <c r="A38" s="26" t="s">
        <v>50</v>
      </c>
      <c r="B38" s="31" t="s">
        <v>44</v>
      </c>
      <c r="C38" s="31" t="s">
        <v>234</v>
      </c>
      <c r="D38" s="26" t="s">
        <v>52</v>
      </c>
      <c r="E38" s="32" t="s">
        <v>235</v>
      </c>
      <c r="F38" s="33" t="s">
        <v>133</v>
      </c>
      <c r="G38" s="34">
        <v>731.73</v>
      </c>
      <c r="H38" s="35">
        <v>0</v>
      </c>
      <c r="I38" s="35">
        <f>ROUND(ROUND(H38,2)*ROUND(G38,3),2)</f>
      </c>
      <c r="J38" s="33" t="s">
        <v>63</v>
      </c>
      <c r="O38">
        <f>(I38*21)/100</f>
      </c>
      <c r="P38" t="s">
        <v>27</v>
      </c>
    </row>
    <row r="39" spans="1:5" ht="12.75">
      <c r="A39" s="36" t="s">
        <v>55</v>
      </c>
      <c r="E39" s="37" t="s">
        <v>236</v>
      </c>
    </row>
    <row r="40" spans="1:5" ht="25.5">
      <c r="A40" s="40" t="s">
        <v>57</v>
      </c>
      <c r="E40" s="39" t="s">
        <v>237</v>
      </c>
    </row>
    <row r="41" spans="1:16" ht="12.75">
      <c r="A41" s="26" t="s">
        <v>50</v>
      </c>
      <c r="B41" s="31" t="s">
        <v>46</v>
      </c>
      <c r="C41" s="31" t="s">
        <v>238</v>
      </c>
      <c r="D41" s="26" t="s">
        <v>52</v>
      </c>
      <c r="E41" s="32" t="s">
        <v>239</v>
      </c>
      <c r="F41" s="33" t="s">
        <v>133</v>
      </c>
      <c r="G41" s="34">
        <v>192.5</v>
      </c>
      <c r="H41" s="35">
        <v>0</v>
      </c>
      <c r="I41" s="35">
        <f>ROUND(ROUND(H41,2)*ROUND(G41,3),2)</f>
      </c>
      <c r="J41" s="33" t="s">
        <v>63</v>
      </c>
      <c r="O41">
        <f>(I41*21)/100</f>
      </c>
      <c r="P41" t="s">
        <v>27</v>
      </c>
    </row>
    <row r="42" spans="1:5" ht="12.75">
      <c r="A42" s="36" t="s">
        <v>55</v>
      </c>
      <c r="E42" s="37" t="s">
        <v>52</v>
      </c>
    </row>
    <row r="43" spans="1:5" ht="38.25">
      <c r="A43" s="40" t="s">
        <v>57</v>
      </c>
      <c r="E43" s="39" t="s">
        <v>240</v>
      </c>
    </row>
    <row r="44" spans="1:16" ht="12.75">
      <c r="A44" s="26" t="s">
        <v>50</v>
      </c>
      <c r="B44" s="31" t="s">
        <v>91</v>
      </c>
      <c r="C44" s="31" t="s">
        <v>241</v>
      </c>
      <c r="D44" s="26" t="s">
        <v>52</v>
      </c>
      <c r="E44" s="32" t="s">
        <v>242</v>
      </c>
      <c r="F44" s="33" t="s">
        <v>133</v>
      </c>
      <c r="G44" s="34">
        <v>28.35</v>
      </c>
      <c r="H44" s="35">
        <v>0</v>
      </c>
      <c r="I44" s="35">
        <f>ROUND(ROUND(H44,2)*ROUND(G44,3),2)</f>
      </c>
      <c r="J44" s="33" t="s">
        <v>63</v>
      </c>
      <c r="O44">
        <f>(I44*21)/100</f>
      </c>
      <c r="P44" t="s">
        <v>27</v>
      </c>
    </row>
    <row r="45" spans="1:5" ht="12.75">
      <c r="A45" s="36" t="s">
        <v>55</v>
      </c>
      <c r="E45" s="37" t="s">
        <v>243</v>
      </c>
    </row>
    <row r="46" spans="1:5" ht="12.75">
      <c r="A46" s="38" t="s">
        <v>57</v>
      </c>
      <c r="E46" s="39" t="s">
        <v>244</v>
      </c>
    </row>
    <row r="47" spans="1:18" ht="12.75" customHeight="1">
      <c r="A47" s="6" t="s">
        <v>48</v>
      </c>
      <c r="B47" s="6"/>
      <c r="C47" s="43" t="s">
        <v>27</v>
      </c>
      <c r="D47" s="6"/>
      <c r="E47" s="29" t="s">
        <v>245</v>
      </c>
      <c r="F47" s="6"/>
      <c r="G47" s="6"/>
      <c r="H47" s="6"/>
      <c r="I47" s="44">
        <f>0+Q47</f>
      </c>
      <c r="J47" s="6"/>
      <c r="O47">
        <f>0+R47</f>
      </c>
      <c r="Q47">
        <f>0+I48+I51+I54+I57+I60+I63+I66+I69+I72+I75+I78+I81+I84+I87+I90+I93</f>
      </c>
      <c r="R47">
        <f>0+O48+O51+O54+O57+O60+O63+O66+O69+O72+O75+O78+O81+O84+O87+O90+O93</f>
      </c>
    </row>
    <row r="48" spans="1:16" ht="12.75">
      <c r="A48" s="26" t="s">
        <v>50</v>
      </c>
      <c r="B48" s="31" t="s">
        <v>95</v>
      </c>
      <c r="C48" s="31" t="s">
        <v>246</v>
      </c>
      <c r="D48" s="26" t="s">
        <v>52</v>
      </c>
      <c r="E48" s="32" t="s">
        <v>247</v>
      </c>
      <c r="F48" s="33" t="s">
        <v>133</v>
      </c>
      <c r="G48" s="34">
        <v>2.786</v>
      </c>
      <c r="H48" s="35">
        <v>0</v>
      </c>
      <c r="I48" s="35">
        <f>ROUND(ROUND(H48,2)*ROUND(G48,3),2)</f>
      </c>
      <c r="J48" s="33" t="s">
        <v>63</v>
      </c>
      <c r="O48">
        <f>(I48*21)/100</f>
      </c>
      <c r="P48" t="s">
        <v>27</v>
      </c>
    </row>
    <row r="49" spans="1:5" ht="12.75">
      <c r="A49" s="36" t="s">
        <v>55</v>
      </c>
      <c r="E49" s="37" t="s">
        <v>52</v>
      </c>
    </row>
    <row r="50" spans="1:5" ht="12.75">
      <c r="A50" s="40" t="s">
        <v>57</v>
      </c>
      <c r="E50" s="39" t="s">
        <v>248</v>
      </c>
    </row>
    <row r="51" spans="1:16" ht="12.75">
      <c r="A51" s="26" t="s">
        <v>50</v>
      </c>
      <c r="B51" s="31" t="s">
        <v>98</v>
      </c>
      <c r="C51" s="31" t="s">
        <v>249</v>
      </c>
      <c r="D51" s="26" t="s">
        <v>52</v>
      </c>
      <c r="E51" s="32" t="s">
        <v>250</v>
      </c>
      <c r="F51" s="33" t="s">
        <v>118</v>
      </c>
      <c r="G51" s="34">
        <v>19.507</v>
      </c>
      <c r="H51" s="35">
        <v>0</v>
      </c>
      <c r="I51" s="35">
        <f>ROUND(ROUND(H51,2)*ROUND(G51,3),2)</f>
      </c>
      <c r="J51" s="33" t="s">
        <v>63</v>
      </c>
      <c r="O51">
        <f>(I51*21)/100</f>
      </c>
      <c r="P51" t="s">
        <v>27</v>
      </c>
    </row>
    <row r="52" spans="1:5" ht="12.75">
      <c r="A52" s="36" t="s">
        <v>55</v>
      </c>
      <c r="E52" s="37" t="s">
        <v>251</v>
      </c>
    </row>
    <row r="53" spans="1:5" ht="12.75">
      <c r="A53" s="40" t="s">
        <v>57</v>
      </c>
      <c r="E53" s="39" t="s">
        <v>252</v>
      </c>
    </row>
    <row r="54" spans="1:16" ht="12.75">
      <c r="A54" s="26" t="s">
        <v>50</v>
      </c>
      <c r="B54" s="31" t="s">
        <v>102</v>
      </c>
      <c r="C54" s="31" t="s">
        <v>253</v>
      </c>
      <c r="D54" s="26" t="s">
        <v>52</v>
      </c>
      <c r="E54" s="32" t="s">
        <v>254</v>
      </c>
      <c r="F54" s="33" t="s">
        <v>118</v>
      </c>
      <c r="G54" s="34">
        <v>72.816</v>
      </c>
      <c r="H54" s="35">
        <v>0</v>
      </c>
      <c r="I54" s="35">
        <f>ROUND(ROUND(H54,2)*ROUND(G54,3),2)</f>
      </c>
      <c r="J54" s="33" t="s">
        <v>63</v>
      </c>
      <c r="O54">
        <f>(I54*21)/100</f>
      </c>
      <c r="P54" t="s">
        <v>27</v>
      </c>
    </row>
    <row r="55" spans="1:5" ht="12.75">
      <c r="A55" s="36" t="s">
        <v>55</v>
      </c>
      <c r="E55" s="37" t="s">
        <v>251</v>
      </c>
    </row>
    <row r="56" spans="1:5" ht="63.75">
      <c r="A56" s="40" t="s">
        <v>57</v>
      </c>
      <c r="E56" s="39" t="s">
        <v>255</v>
      </c>
    </row>
    <row r="57" spans="1:16" ht="12.75">
      <c r="A57" s="26" t="s">
        <v>50</v>
      </c>
      <c r="B57" s="31" t="s">
        <v>105</v>
      </c>
      <c r="C57" s="31" t="s">
        <v>256</v>
      </c>
      <c r="D57" s="26" t="s">
        <v>52</v>
      </c>
      <c r="E57" s="32" t="s">
        <v>257</v>
      </c>
      <c r="F57" s="33" t="s">
        <v>174</v>
      </c>
      <c r="G57" s="34">
        <v>334.15</v>
      </c>
      <c r="H57" s="35">
        <v>0</v>
      </c>
      <c r="I57" s="35">
        <f>ROUND(ROUND(H57,2)*ROUND(G57,3),2)</f>
      </c>
      <c r="J57" s="33" t="s">
        <v>63</v>
      </c>
      <c r="O57">
        <f>(I57*21)/100</f>
      </c>
      <c r="P57" t="s">
        <v>27</v>
      </c>
    </row>
    <row r="58" spans="1:5" ht="12.75">
      <c r="A58" s="36" t="s">
        <v>55</v>
      </c>
      <c r="E58" s="37" t="s">
        <v>52</v>
      </c>
    </row>
    <row r="59" spans="1:5" ht="12.75">
      <c r="A59" s="40" t="s">
        <v>57</v>
      </c>
      <c r="E59" s="39" t="s">
        <v>258</v>
      </c>
    </row>
    <row r="60" spans="1:16" ht="12.75">
      <c r="A60" s="26" t="s">
        <v>50</v>
      </c>
      <c r="B60" s="31" t="s">
        <v>109</v>
      </c>
      <c r="C60" s="31" t="s">
        <v>259</v>
      </c>
      <c r="D60" s="26" t="s">
        <v>52</v>
      </c>
      <c r="E60" s="32" t="s">
        <v>260</v>
      </c>
      <c r="F60" s="33" t="s">
        <v>153</v>
      </c>
      <c r="G60" s="34">
        <v>220</v>
      </c>
      <c r="H60" s="35">
        <v>0</v>
      </c>
      <c r="I60" s="35">
        <f>ROUND(ROUND(H60,2)*ROUND(G60,3),2)</f>
      </c>
      <c r="J60" s="33" t="s">
        <v>63</v>
      </c>
      <c r="O60">
        <f>(I60*21)/100</f>
      </c>
      <c r="P60" t="s">
        <v>27</v>
      </c>
    </row>
    <row r="61" spans="1:5" ht="12.75">
      <c r="A61" s="36" t="s">
        <v>55</v>
      </c>
      <c r="E61" s="37" t="s">
        <v>261</v>
      </c>
    </row>
    <row r="62" spans="1:5" ht="12.75">
      <c r="A62" s="40" t="s">
        <v>57</v>
      </c>
      <c r="E62" s="39" t="s">
        <v>262</v>
      </c>
    </row>
    <row r="63" spans="1:16" ht="12.75">
      <c r="A63" s="26" t="s">
        <v>50</v>
      </c>
      <c r="B63" s="31" t="s">
        <v>263</v>
      </c>
      <c r="C63" s="31" t="s">
        <v>264</v>
      </c>
      <c r="D63" s="26" t="s">
        <v>52</v>
      </c>
      <c r="E63" s="32" t="s">
        <v>265</v>
      </c>
      <c r="F63" s="33" t="s">
        <v>153</v>
      </c>
      <c r="G63" s="34">
        <v>140</v>
      </c>
      <c r="H63" s="35">
        <v>0</v>
      </c>
      <c r="I63" s="35">
        <f>ROUND(ROUND(H63,2)*ROUND(G63,3),2)</f>
      </c>
      <c r="J63" s="33" t="s">
        <v>63</v>
      </c>
      <c r="O63">
        <f>(I63*21)/100</f>
      </c>
      <c r="P63" t="s">
        <v>27</v>
      </c>
    </row>
    <row r="64" spans="1:5" ht="12.75">
      <c r="A64" s="36" t="s">
        <v>55</v>
      </c>
      <c r="E64" s="37" t="s">
        <v>52</v>
      </c>
    </row>
    <row r="65" spans="1:5" ht="12.75">
      <c r="A65" s="40" t="s">
        <v>57</v>
      </c>
      <c r="E65" s="39" t="s">
        <v>266</v>
      </c>
    </row>
    <row r="66" spans="1:16" ht="12.75">
      <c r="A66" s="26" t="s">
        <v>50</v>
      </c>
      <c r="B66" s="31" t="s">
        <v>267</v>
      </c>
      <c r="C66" s="31" t="s">
        <v>268</v>
      </c>
      <c r="D66" s="26" t="s">
        <v>52</v>
      </c>
      <c r="E66" s="32" t="s">
        <v>269</v>
      </c>
      <c r="F66" s="33" t="s">
        <v>153</v>
      </c>
      <c r="G66" s="34">
        <v>60</v>
      </c>
      <c r="H66" s="35">
        <v>0</v>
      </c>
      <c r="I66" s="35">
        <f>ROUND(ROUND(H66,2)*ROUND(G66,3),2)</f>
      </c>
      <c r="J66" s="33" t="s">
        <v>63</v>
      </c>
      <c r="O66">
        <f>(I66*21)/100</f>
      </c>
      <c r="P66" t="s">
        <v>27</v>
      </c>
    </row>
    <row r="67" spans="1:5" ht="12.75">
      <c r="A67" s="36" t="s">
        <v>55</v>
      </c>
      <c r="E67" s="37" t="s">
        <v>52</v>
      </c>
    </row>
    <row r="68" spans="1:5" ht="12.75">
      <c r="A68" s="40" t="s">
        <v>57</v>
      </c>
      <c r="E68" s="39" t="s">
        <v>270</v>
      </c>
    </row>
    <row r="69" spans="1:16" ht="12.75">
      <c r="A69" s="26" t="s">
        <v>50</v>
      </c>
      <c r="B69" s="31" t="s">
        <v>271</v>
      </c>
      <c r="C69" s="31" t="s">
        <v>272</v>
      </c>
      <c r="D69" s="26" t="s">
        <v>52</v>
      </c>
      <c r="E69" s="32" t="s">
        <v>273</v>
      </c>
      <c r="F69" s="33" t="s">
        <v>153</v>
      </c>
      <c r="G69" s="34">
        <v>622.408</v>
      </c>
      <c r="H69" s="35">
        <v>0</v>
      </c>
      <c r="I69" s="35">
        <f>ROUND(ROUND(H69,2)*ROUND(G69,3),2)</f>
      </c>
      <c r="J69" s="33" t="s">
        <v>63</v>
      </c>
      <c r="O69">
        <f>(I69*21)/100</f>
      </c>
      <c r="P69" t="s">
        <v>27</v>
      </c>
    </row>
    <row r="70" spans="1:5" ht="12.75">
      <c r="A70" s="36" t="s">
        <v>55</v>
      </c>
      <c r="E70" s="37" t="s">
        <v>52</v>
      </c>
    </row>
    <row r="71" spans="1:5" ht="51">
      <c r="A71" s="40" t="s">
        <v>57</v>
      </c>
      <c r="E71" s="39" t="s">
        <v>274</v>
      </c>
    </row>
    <row r="72" spans="1:16" ht="12.75">
      <c r="A72" s="26" t="s">
        <v>50</v>
      </c>
      <c r="B72" s="31" t="s">
        <v>275</v>
      </c>
      <c r="C72" s="31" t="s">
        <v>276</v>
      </c>
      <c r="D72" s="26" t="s">
        <v>52</v>
      </c>
      <c r="E72" s="32" t="s">
        <v>277</v>
      </c>
      <c r="F72" s="33" t="s">
        <v>153</v>
      </c>
      <c r="G72" s="34">
        <v>104.543</v>
      </c>
      <c r="H72" s="35">
        <v>0</v>
      </c>
      <c r="I72" s="35">
        <f>ROUND(ROUND(H72,2)*ROUND(G72,3),2)</f>
      </c>
      <c r="J72" s="33" t="s">
        <v>63</v>
      </c>
      <c r="O72">
        <f>(I72*21)/100</f>
      </c>
      <c r="P72" t="s">
        <v>27</v>
      </c>
    </row>
    <row r="73" spans="1:5" ht="12.75">
      <c r="A73" s="36" t="s">
        <v>55</v>
      </c>
      <c r="E73" s="37" t="s">
        <v>52</v>
      </c>
    </row>
    <row r="74" spans="1:5" ht="25.5">
      <c r="A74" s="40" t="s">
        <v>57</v>
      </c>
      <c r="E74" s="39" t="s">
        <v>278</v>
      </c>
    </row>
    <row r="75" spans="1:16" ht="12.75">
      <c r="A75" s="26" t="s">
        <v>50</v>
      </c>
      <c r="B75" s="31" t="s">
        <v>279</v>
      </c>
      <c r="C75" s="31" t="s">
        <v>280</v>
      </c>
      <c r="D75" s="26" t="s">
        <v>52</v>
      </c>
      <c r="E75" s="32" t="s">
        <v>281</v>
      </c>
      <c r="F75" s="33" t="s">
        <v>133</v>
      </c>
      <c r="G75" s="34">
        <v>44.055</v>
      </c>
      <c r="H75" s="35">
        <v>0</v>
      </c>
      <c r="I75" s="35">
        <f>ROUND(ROUND(H75,2)*ROUND(G75,3),2)</f>
      </c>
      <c r="J75" s="33" t="s">
        <v>63</v>
      </c>
      <c r="O75">
        <f>(I75*21)/100</f>
      </c>
      <c r="P75" t="s">
        <v>27</v>
      </c>
    </row>
    <row r="76" spans="1:5" ht="25.5">
      <c r="A76" s="36" t="s">
        <v>55</v>
      </c>
      <c r="E76" s="37" t="s">
        <v>282</v>
      </c>
    </row>
    <row r="77" spans="1:5" ht="12.75">
      <c r="A77" s="40" t="s">
        <v>57</v>
      </c>
      <c r="E77" s="39" t="s">
        <v>283</v>
      </c>
    </row>
    <row r="78" spans="1:16" ht="12.75">
      <c r="A78" s="26" t="s">
        <v>50</v>
      </c>
      <c r="B78" s="31" t="s">
        <v>284</v>
      </c>
      <c r="C78" s="31" t="s">
        <v>285</v>
      </c>
      <c r="D78" s="26" t="s">
        <v>52</v>
      </c>
      <c r="E78" s="32" t="s">
        <v>286</v>
      </c>
      <c r="F78" s="33" t="s">
        <v>118</v>
      </c>
      <c r="G78" s="34">
        <v>6.168</v>
      </c>
      <c r="H78" s="35">
        <v>0</v>
      </c>
      <c r="I78" s="35">
        <f>ROUND(ROUND(H78,2)*ROUND(G78,3),2)</f>
      </c>
      <c r="J78" s="33" t="s">
        <v>63</v>
      </c>
      <c r="O78">
        <f>(I78*21)/100</f>
      </c>
      <c r="P78" t="s">
        <v>27</v>
      </c>
    </row>
    <row r="79" spans="1:5" ht="12.75">
      <c r="A79" s="36" t="s">
        <v>55</v>
      </c>
      <c r="E79" s="37" t="s">
        <v>287</v>
      </c>
    </row>
    <row r="80" spans="1:5" ht="12.75">
      <c r="A80" s="40" t="s">
        <v>57</v>
      </c>
      <c r="E80" s="39" t="s">
        <v>288</v>
      </c>
    </row>
    <row r="81" spans="1:16" ht="12.75">
      <c r="A81" s="26" t="s">
        <v>50</v>
      </c>
      <c r="B81" s="31" t="s">
        <v>289</v>
      </c>
      <c r="C81" s="31" t="s">
        <v>290</v>
      </c>
      <c r="D81" s="26" t="s">
        <v>52</v>
      </c>
      <c r="E81" s="32" t="s">
        <v>291</v>
      </c>
      <c r="F81" s="33" t="s">
        <v>77</v>
      </c>
      <c r="G81" s="34">
        <v>1</v>
      </c>
      <c r="H81" s="35">
        <v>0</v>
      </c>
      <c r="I81" s="35">
        <f>ROUND(ROUND(H81,2)*ROUND(G81,3),2)</f>
      </c>
      <c r="J81" s="33" t="s">
        <v>63</v>
      </c>
      <c r="O81">
        <f>(I81*21)/100</f>
      </c>
      <c r="P81" t="s">
        <v>27</v>
      </c>
    </row>
    <row r="82" spans="1:5" ht="12.75">
      <c r="A82" s="36" t="s">
        <v>55</v>
      </c>
      <c r="E82" s="37" t="s">
        <v>292</v>
      </c>
    </row>
    <row r="83" spans="1:5" ht="12.75">
      <c r="A83" s="40" t="s">
        <v>57</v>
      </c>
      <c r="E83" s="39" t="s">
        <v>52</v>
      </c>
    </row>
    <row r="84" spans="1:16" ht="12.75">
      <c r="A84" s="26" t="s">
        <v>50</v>
      </c>
      <c r="B84" s="31" t="s">
        <v>293</v>
      </c>
      <c r="C84" s="31" t="s">
        <v>294</v>
      </c>
      <c r="D84" s="26" t="s">
        <v>52</v>
      </c>
      <c r="E84" s="32" t="s">
        <v>295</v>
      </c>
      <c r="F84" s="33" t="s">
        <v>77</v>
      </c>
      <c r="G84" s="34">
        <v>2</v>
      </c>
      <c r="H84" s="35">
        <v>0</v>
      </c>
      <c r="I84" s="35">
        <f>ROUND(ROUND(H84,2)*ROUND(G84,3),2)</f>
      </c>
      <c r="J84" s="33" t="s">
        <v>63</v>
      </c>
      <c r="O84">
        <f>(I84*21)/100</f>
      </c>
      <c r="P84" t="s">
        <v>27</v>
      </c>
    </row>
    <row r="85" spans="1:5" ht="12.75">
      <c r="A85" s="36" t="s">
        <v>55</v>
      </c>
      <c r="E85" s="37" t="s">
        <v>292</v>
      </c>
    </row>
    <row r="86" spans="1:5" ht="12.75">
      <c r="A86" s="40" t="s">
        <v>57</v>
      </c>
      <c r="E86" s="39" t="s">
        <v>52</v>
      </c>
    </row>
    <row r="87" spans="1:16" ht="12.75">
      <c r="A87" s="26" t="s">
        <v>50</v>
      </c>
      <c r="B87" s="31" t="s">
        <v>296</v>
      </c>
      <c r="C87" s="31" t="s">
        <v>297</v>
      </c>
      <c r="D87" s="26" t="s">
        <v>52</v>
      </c>
      <c r="E87" s="32" t="s">
        <v>298</v>
      </c>
      <c r="F87" s="33" t="s">
        <v>77</v>
      </c>
      <c r="G87" s="34">
        <v>3</v>
      </c>
      <c r="H87" s="35">
        <v>0</v>
      </c>
      <c r="I87" s="35">
        <f>ROUND(ROUND(H87,2)*ROUND(G87,3),2)</f>
      </c>
      <c r="J87" s="33" t="s">
        <v>63</v>
      </c>
      <c r="O87">
        <f>(I87*21)/100</f>
      </c>
      <c r="P87" t="s">
        <v>27</v>
      </c>
    </row>
    <row r="88" spans="1:5" ht="12.75">
      <c r="A88" s="36" t="s">
        <v>55</v>
      </c>
      <c r="E88" s="37" t="s">
        <v>292</v>
      </c>
    </row>
    <row r="89" spans="1:5" ht="12.75">
      <c r="A89" s="40" t="s">
        <v>57</v>
      </c>
      <c r="E89" s="39" t="s">
        <v>52</v>
      </c>
    </row>
    <row r="90" spans="1:16" ht="25.5">
      <c r="A90" s="26" t="s">
        <v>50</v>
      </c>
      <c r="B90" s="31" t="s">
        <v>299</v>
      </c>
      <c r="C90" s="31" t="s">
        <v>300</v>
      </c>
      <c r="D90" s="26" t="s">
        <v>52</v>
      </c>
      <c r="E90" s="32" t="s">
        <v>301</v>
      </c>
      <c r="F90" s="33" t="s">
        <v>77</v>
      </c>
      <c r="G90" s="34">
        <v>148.148</v>
      </c>
      <c r="H90" s="35">
        <v>0</v>
      </c>
      <c r="I90" s="35">
        <f>ROUND(ROUND(H90,2)*ROUND(G90,3),2)</f>
      </c>
      <c r="J90" s="33" t="s">
        <v>63</v>
      </c>
      <c r="O90">
        <f>(I90*21)/100</f>
      </c>
      <c r="P90" t="s">
        <v>27</v>
      </c>
    </row>
    <row r="91" spans="1:5" ht="12.75">
      <c r="A91" s="36" t="s">
        <v>55</v>
      </c>
      <c r="E91" s="37" t="s">
        <v>52</v>
      </c>
    </row>
    <row r="92" spans="1:5" ht="12.75">
      <c r="A92" s="40" t="s">
        <v>57</v>
      </c>
      <c r="E92" s="39" t="s">
        <v>302</v>
      </c>
    </row>
    <row r="93" spans="1:16" ht="12.75">
      <c r="A93" s="26" t="s">
        <v>50</v>
      </c>
      <c r="B93" s="31" t="s">
        <v>303</v>
      </c>
      <c r="C93" s="31" t="s">
        <v>304</v>
      </c>
      <c r="D93" s="26" t="s">
        <v>52</v>
      </c>
      <c r="E93" s="32" t="s">
        <v>305</v>
      </c>
      <c r="F93" s="33" t="s">
        <v>174</v>
      </c>
      <c r="G93" s="34">
        <v>53.28</v>
      </c>
      <c r="H93" s="35">
        <v>0</v>
      </c>
      <c r="I93" s="35">
        <f>ROUND(ROUND(H93,2)*ROUND(G93,3),2)</f>
      </c>
      <c r="J93" s="33" t="s">
        <v>63</v>
      </c>
      <c r="O93">
        <f>(I93*21)/100</f>
      </c>
      <c r="P93" t="s">
        <v>27</v>
      </c>
    </row>
    <row r="94" spans="1:5" ht="12.75">
      <c r="A94" s="36" t="s">
        <v>55</v>
      </c>
      <c r="E94" s="37" t="s">
        <v>306</v>
      </c>
    </row>
    <row r="95" spans="1:5" ht="12.75">
      <c r="A95" s="38" t="s">
        <v>57</v>
      </c>
      <c r="E95" s="39" t="s">
        <v>307</v>
      </c>
    </row>
    <row r="96" spans="1:18" ht="12.75" customHeight="1">
      <c r="A96" s="6" t="s">
        <v>48</v>
      </c>
      <c r="B96" s="6"/>
      <c r="C96" s="43" t="s">
        <v>26</v>
      </c>
      <c r="D96" s="6"/>
      <c r="E96" s="29" t="s">
        <v>308</v>
      </c>
      <c r="F96" s="6"/>
      <c r="G96" s="6"/>
      <c r="H96" s="6"/>
      <c r="I96" s="44">
        <f>0+Q96</f>
      </c>
      <c r="J96" s="6"/>
      <c r="O96">
        <f>0+R96</f>
      </c>
      <c r="Q96">
        <f>0+I97+I100+I103+I106+I109+I112+I115+I118+I121</f>
      </c>
      <c r="R96">
        <f>0+O97+O100+O103+O106+O109+O112+O115+O118+O121</f>
      </c>
    </row>
    <row r="97" spans="1:16" ht="12.75">
      <c r="A97" s="26" t="s">
        <v>50</v>
      </c>
      <c r="B97" s="31" t="s">
        <v>309</v>
      </c>
      <c r="C97" s="31" t="s">
        <v>310</v>
      </c>
      <c r="D97" s="26" t="s">
        <v>52</v>
      </c>
      <c r="E97" s="32" t="s">
        <v>311</v>
      </c>
      <c r="F97" s="33" t="s">
        <v>312</v>
      </c>
      <c r="G97" s="34">
        <v>84</v>
      </c>
      <c r="H97" s="35">
        <v>0</v>
      </c>
      <c r="I97" s="35">
        <f>ROUND(ROUND(H97,2)*ROUND(G97,3),2)</f>
      </c>
      <c r="J97" s="33" t="s">
        <v>63</v>
      </c>
      <c r="O97">
        <f>(I97*21)/100</f>
      </c>
      <c r="P97" t="s">
        <v>27</v>
      </c>
    </row>
    <row r="98" spans="1:5" ht="12.75">
      <c r="A98" s="36" t="s">
        <v>55</v>
      </c>
      <c r="E98" s="37" t="s">
        <v>52</v>
      </c>
    </row>
    <row r="99" spans="1:5" ht="25.5">
      <c r="A99" s="40" t="s">
        <v>57</v>
      </c>
      <c r="E99" s="39" t="s">
        <v>313</v>
      </c>
    </row>
    <row r="100" spans="1:16" ht="12.75">
      <c r="A100" s="26" t="s">
        <v>50</v>
      </c>
      <c r="B100" s="31" t="s">
        <v>314</v>
      </c>
      <c r="C100" s="31" t="s">
        <v>315</v>
      </c>
      <c r="D100" s="26" t="s">
        <v>52</v>
      </c>
      <c r="E100" s="32" t="s">
        <v>316</v>
      </c>
      <c r="F100" s="33" t="s">
        <v>133</v>
      </c>
      <c r="G100" s="34">
        <v>9.227</v>
      </c>
      <c r="H100" s="35">
        <v>0</v>
      </c>
      <c r="I100" s="35">
        <f>ROUND(ROUND(H100,2)*ROUND(G100,3),2)</f>
      </c>
      <c r="J100" s="33" t="s">
        <v>63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317</v>
      </c>
    </row>
    <row r="102" spans="1:5" ht="38.25">
      <c r="A102" s="40" t="s">
        <v>57</v>
      </c>
      <c r="E102" s="39" t="s">
        <v>318</v>
      </c>
    </row>
    <row r="103" spans="1:16" ht="12.75">
      <c r="A103" s="26" t="s">
        <v>50</v>
      </c>
      <c r="B103" s="31" t="s">
        <v>319</v>
      </c>
      <c r="C103" s="31" t="s">
        <v>320</v>
      </c>
      <c r="D103" s="26" t="s">
        <v>52</v>
      </c>
      <c r="E103" s="32" t="s">
        <v>321</v>
      </c>
      <c r="F103" s="33" t="s">
        <v>118</v>
      </c>
      <c r="G103" s="34">
        <v>1.476</v>
      </c>
      <c r="H103" s="35">
        <v>0</v>
      </c>
      <c r="I103" s="35">
        <f>ROUND(ROUND(H103,2)*ROUND(G103,3),2)</f>
      </c>
      <c r="J103" s="33" t="s">
        <v>63</v>
      </c>
      <c r="O103">
        <f>(I103*21)/100</f>
      </c>
      <c r="P103" t="s">
        <v>27</v>
      </c>
    </row>
    <row r="104" spans="1:5" ht="12.75">
      <c r="A104" s="36" t="s">
        <v>55</v>
      </c>
      <c r="E104" s="37" t="s">
        <v>322</v>
      </c>
    </row>
    <row r="105" spans="1:5" ht="12.75">
      <c r="A105" s="40" t="s">
        <v>57</v>
      </c>
      <c r="E105" s="39" t="s">
        <v>323</v>
      </c>
    </row>
    <row r="106" spans="1:16" ht="12.75">
      <c r="A106" s="26" t="s">
        <v>50</v>
      </c>
      <c r="B106" s="31" t="s">
        <v>324</v>
      </c>
      <c r="C106" s="31" t="s">
        <v>325</v>
      </c>
      <c r="D106" s="26" t="s">
        <v>52</v>
      </c>
      <c r="E106" s="32" t="s">
        <v>326</v>
      </c>
      <c r="F106" s="33" t="s">
        <v>133</v>
      </c>
      <c r="G106" s="34">
        <v>12.262</v>
      </c>
      <c r="H106" s="35">
        <v>0</v>
      </c>
      <c r="I106" s="35">
        <f>ROUND(ROUND(H106,2)*ROUND(G106,3),2)</f>
      </c>
      <c r="J106" s="33" t="s">
        <v>63</v>
      </c>
      <c r="O106">
        <f>(I106*21)/100</f>
      </c>
      <c r="P106" t="s">
        <v>27</v>
      </c>
    </row>
    <row r="107" spans="1:5" ht="12.75">
      <c r="A107" s="36" t="s">
        <v>55</v>
      </c>
      <c r="E107" s="37" t="s">
        <v>327</v>
      </c>
    </row>
    <row r="108" spans="1:5" ht="38.25">
      <c r="A108" s="40" t="s">
        <v>57</v>
      </c>
      <c r="E108" s="39" t="s">
        <v>328</v>
      </c>
    </row>
    <row r="109" spans="1:16" ht="12.75">
      <c r="A109" s="26" t="s">
        <v>50</v>
      </c>
      <c r="B109" s="31" t="s">
        <v>329</v>
      </c>
      <c r="C109" s="31" t="s">
        <v>330</v>
      </c>
      <c r="D109" s="26" t="s">
        <v>52</v>
      </c>
      <c r="E109" s="32" t="s">
        <v>331</v>
      </c>
      <c r="F109" s="33" t="s">
        <v>133</v>
      </c>
      <c r="G109" s="34">
        <v>65.33</v>
      </c>
      <c r="H109" s="35">
        <v>0</v>
      </c>
      <c r="I109" s="35">
        <f>ROUND(ROUND(H109,2)*ROUND(G109,3),2)</f>
      </c>
      <c r="J109" s="33" t="s">
        <v>63</v>
      </c>
      <c r="O109">
        <f>(I109*21)/100</f>
      </c>
      <c r="P109" t="s">
        <v>27</v>
      </c>
    </row>
    <row r="110" spans="1:5" ht="25.5">
      <c r="A110" s="36" t="s">
        <v>55</v>
      </c>
      <c r="E110" s="37" t="s">
        <v>332</v>
      </c>
    </row>
    <row r="111" spans="1:5" ht="89.25">
      <c r="A111" s="40" t="s">
        <v>57</v>
      </c>
      <c r="E111" s="39" t="s">
        <v>333</v>
      </c>
    </row>
    <row r="112" spans="1:16" ht="12.75">
      <c r="A112" s="26" t="s">
        <v>50</v>
      </c>
      <c r="B112" s="31" t="s">
        <v>334</v>
      </c>
      <c r="C112" s="31" t="s">
        <v>335</v>
      </c>
      <c r="D112" s="26" t="s">
        <v>52</v>
      </c>
      <c r="E112" s="32" t="s">
        <v>336</v>
      </c>
      <c r="F112" s="33" t="s">
        <v>118</v>
      </c>
      <c r="G112" s="34">
        <v>9.146</v>
      </c>
      <c r="H112" s="35">
        <v>0</v>
      </c>
      <c r="I112" s="35">
        <f>ROUND(ROUND(H112,2)*ROUND(G112,3),2)</f>
      </c>
      <c r="J112" s="33" t="s">
        <v>63</v>
      </c>
      <c r="O112">
        <f>(I112*21)/100</f>
      </c>
      <c r="P112" t="s">
        <v>27</v>
      </c>
    </row>
    <row r="113" spans="1:5" ht="12.75">
      <c r="A113" s="36" t="s">
        <v>55</v>
      </c>
      <c r="E113" s="37" t="s">
        <v>337</v>
      </c>
    </row>
    <row r="114" spans="1:5" ht="12.75">
      <c r="A114" s="40" t="s">
        <v>57</v>
      </c>
      <c r="E114" s="39" t="s">
        <v>338</v>
      </c>
    </row>
    <row r="115" spans="1:16" ht="12.75">
      <c r="A115" s="26" t="s">
        <v>50</v>
      </c>
      <c r="B115" s="31" t="s">
        <v>339</v>
      </c>
      <c r="C115" s="31" t="s">
        <v>340</v>
      </c>
      <c r="D115" s="26" t="s">
        <v>52</v>
      </c>
      <c r="E115" s="32" t="s">
        <v>341</v>
      </c>
      <c r="F115" s="33" t="s">
        <v>133</v>
      </c>
      <c r="G115" s="34">
        <v>15.435</v>
      </c>
      <c r="H115" s="35">
        <v>0</v>
      </c>
      <c r="I115" s="35">
        <f>ROUND(ROUND(H115,2)*ROUND(G115,3),2)</f>
      </c>
      <c r="J115" s="33" t="s">
        <v>63</v>
      </c>
      <c r="O115">
        <f>(I115*21)/100</f>
      </c>
      <c r="P115" t="s">
        <v>27</v>
      </c>
    </row>
    <row r="116" spans="1:5" ht="12.75">
      <c r="A116" s="36" t="s">
        <v>55</v>
      </c>
      <c r="E116" s="37" t="s">
        <v>327</v>
      </c>
    </row>
    <row r="117" spans="1:5" ht="51">
      <c r="A117" s="40" t="s">
        <v>57</v>
      </c>
      <c r="E117" s="39" t="s">
        <v>342</v>
      </c>
    </row>
    <row r="118" spans="1:16" ht="12.75">
      <c r="A118" s="26" t="s">
        <v>50</v>
      </c>
      <c r="B118" s="31" t="s">
        <v>343</v>
      </c>
      <c r="C118" s="31" t="s">
        <v>344</v>
      </c>
      <c r="D118" s="26" t="s">
        <v>52</v>
      </c>
      <c r="E118" s="32" t="s">
        <v>345</v>
      </c>
      <c r="F118" s="33" t="s">
        <v>133</v>
      </c>
      <c r="G118" s="34">
        <v>51.839</v>
      </c>
      <c r="H118" s="35">
        <v>0</v>
      </c>
      <c r="I118" s="35">
        <f>ROUND(ROUND(H118,2)*ROUND(G118,3),2)</f>
      </c>
      <c r="J118" s="33" t="s">
        <v>63</v>
      </c>
      <c r="O118">
        <f>(I118*21)/100</f>
      </c>
      <c r="P118" t="s">
        <v>27</v>
      </c>
    </row>
    <row r="119" spans="1:5" ht="38.25">
      <c r="A119" s="36" t="s">
        <v>55</v>
      </c>
      <c r="E119" s="37" t="s">
        <v>346</v>
      </c>
    </row>
    <row r="120" spans="1:5" ht="63.75">
      <c r="A120" s="40" t="s">
        <v>57</v>
      </c>
      <c r="E120" s="39" t="s">
        <v>347</v>
      </c>
    </row>
    <row r="121" spans="1:16" ht="12.75">
      <c r="A121" s="26" t="s">
        <v>50</v>
      </c>
      <c r="B121" s="31" t="s">
        <v>348</v>
      </c>
      <c r="C121" s="31" t="s">
        <v>349</v>
      </c>
      <c r="D121" s="26" t="s">
        <v>52</v>
      </c>
      <c r="E121" s="32" t="s">
        <v>350</v>
      </c>
      <c r="F121" s="33" t="s">
        <v>118</v>
      </c>
      <c r="G121" s="34">
        <v>7.776</v>
      </c>
      <c r="H121" s="35">
        <v>0</v>
      </c>
      <c r="I121" s="35">
        <f>ROUND(ROUND(H121,2)*ROUND(G121,3),2)</f>
      </c>
      <c r="J121" s="33" t="s">
        <v>63</v>
      </c>
      <c r="O121">
        <f>(I121*21)/100</f>
      </c>
      <c r="P121" t="s">
        <v>27</v>
      </c>
    </row>
    <row r="122" spans="1:5" ht="12.75">
      <c r="A122" s="36" t="s">
        <v>55</v>
      </c>
      <c r="E122" s="37" t="s">
        <v>351</v>
      </c>
    </row>
    <row r="123" spans="1:5" ht="12.75">
      <c r="A123" s="38" t="s">
        <v>57</v>
      </c>
      <c r="E123" s="39" t="s">
        <v>352</v>
      </c>
    </row>
    <row r="124" spans="1:18" ht="12.75" customHeight="1">
      <c r="A124" s="6" t="s">
        <v>48</v>
      </c>
      <c r="B124" s="6"/>
      <c r="C124" s="43" t="s">
        <v>35</v>
      </c>
      <c r="D124" s="6"/>
      <c r="E124" s="29" t="s">
        <v>353</v>
      </c>
      <c r="F124" s="6"/>
      <c r="G124" s="6"/>
      <c r="H124" s="6"/>
      <c r="I124" s="44">
        <f>0+Q124</f>
      </c>
      <c r="J124" s="6"/>
      <c r="O124">
        <f>0+R124</f>
      </c>
      <c r="Q124">
        <f>0+I125+I128+I131+I134+I137+I140+I143</f>
      </c>
      <c r="R124">
        <f>0+O125+O128+O131+O134+O137+O140+O143</f>
      </c>
    </row>
    <row r="125" spans="1:16" ht="12.75">
      <c r="A125" s="26" t="s">
        <v>50</v>
      </c>
      <c r="B125" s="31" t="s">
        <v>354</v>
      </c>
      <c r="C125" s="31" t="s">
        <v>355</v>
      </c>
      <c r="D125" s="26" t="s">
        <v>52</v>
      </c>
      <c r="E125" s="32" t="s">
        <v>356</v>
      </c>
      <c r="F125" s="33" t="s">
        <v>133</v>
      </c>
      <c r="G125" s="34">
        <v>53.075</v>
      </c>
      <c r="H125" s="35">
        <v>0</v>
      </c>
      <c r="I125" s="35">
        <f>ROUND(ROUND(H125,2)*ROUND(G125,3),2)</f>
      </c>
      <c r="J125" s="33" t="s">
        <v>63</v>
      </c>
      <c r="O125">
        <f>(I125*21)/100</f>
      </c>
      <c r="P125" t="s">
        <v>27</v>
      </c>
    </row>
    <row r="126" spans="1:5" ht="25.5">
      <c r="A126" s="36" t="s">
        <v>55</v>
      </c>
      <c r="E126" s="37" t="s">
        <v>357</v>
      </c>
    </row>
    <row r="127" spans="1:5" ht="25.5">
      <c r="A127" s="40" t="s">
        <v>57</v>
      </c>
      <c r="E127" s="39" t="s">
        <v>358</v>
      </c>
    </row>
    <row r="128" spans="1:16" ht="12.75">
      <c r="A128" s="26" t="s">
        <v>50</v>
      </c>
      <c r="B128" s="31" t="s">
        <v>359</v>
      </c>
      <c r="C128" s="31" t="s">
        <v>360</v>
      </c>
      <c r="D128" s="26" t="s">
        <v>52</v>
      </c>
      <c r="E128" s="32" t="s">
        <v>361</v>
      </c>
      <c r="F128" s="33" t="s">
        <v>118</v>
      </c>
      <c r="G128" s="34">
        <v>7.961</v>
      </c>
      <c r="H128" s="35">
        <v>0</v>
      </c>
      <c r="I128" s="35">
        <f>ROUND(ROUND(H128,2)*ROUND(G128,3),2)</f>
      </c>
      <c r="J128" s="33" t="s">
        <v>63</v>
      </c>
      <c r="O128">
        <f>(I128*21)/100</f>
      </c>
      <c r="P128" t="s">
        <v>27</v>
      </c>
    </row>
    <row r="129" spans="1:5" ht="12.75">
      <c r="A129" s="36" t="s">
        <v>55</v>
      </c>
      <c r="E129" s="37" t="s">
        <v>362</v>
      </c>
    </row>
    <row r="130" spans="1:5" ht="12.75">
      <c r="A130" s="40" t="s">
        <v>57</v>
      </c>
      <c r="E130" s="39" t="s">
        <v>363</v>
      </c>
    </row>
    <row r="131" spans="1:16" ht="12.75">
      <c r="A131" s="26" t="s">
        <v>50</v>
      </c>
      <c r="B131" s="31" t="s">
        <v>364</v>
      </c>
      <c r="C131" s="31" t="s">
        <v>365</v>
      </c>
      <c r="D131" s="26" t="s">
        <v>52</v>
      </c>
      <c r="E131" s="32" t="s">
        <v>366</v>
      </c>
      <c r="F131" s="33" t="s">
        <v>133</v>
      </c>
      <c r="G131" s="34">
        <v>1.782</v>
      </c>
      <c r="H131" s="35">
        <v>0</v>
      </c>
      <c r="I131" s="35">
        <f>ROUND(ROUND(H131,2)*ROUND(G131,3),2)</f>
      </c>
      <c r="J131" s="33" t="s">
        <v>63</v>
      </c>
      <c r="O131">
        <f>(I131*21)/100</f>
      </c>
      <c r="P131" t="s">
        <v>27</v>
      </c>
    </row>
    <row r="132" spans="1:5" ht="12.75">
      <c r="A132" s="36" t="s">
        <v>55</v>
      </c>
      <c r="E132" s="37" t="s">
        <v>367</v>
      </c>
    </row>
    <row r="133" spans="1:5" ht="12.75">
      <c r="A133" s="40" t="s">
        <v>57</v>
      </c>
      <c r="E133" s="39" t="s">
        <v>368</v>
      </c>
    </row>
    <row r="134" spans="1:16" ht="12.75">
      <c r="A134" s="26" t="s">
        <v>50</v>
      </c>
      <c r="B134" s="31" t="s">
        <v>369</v>
      </c>
      <c r="C134" s="31" t="s">
        <v>370</v>
      </c>
      <c r="D134" s="26" t="s">
        <v>52</v>
      </c>
      <c r="E134" s="32" t="s">
        <v>371</v>
      </c>
      <c r="F134" s="33" t="s">
        <v>133</v>
      </c>
      <c r="G134" s="34">
        <v>27.933</v>
      </c>
      <c r="H134" s="35">
        <v>0</v>
      </c>
      <c r="I134" s="35">
        <f>ROUND(ROUND(H134,2)*ROUND(G134,3),2)</f>
      </c>
      <c r="J134" s="33" t="s">
        <v>63</v>
      </c>
      <c r="O134">
        <f>(I134*21)/100</f>
      </c>
      <c r="P134" t="s">
        <v>27</v>
      </c>
    </row>
    <row r="135" spans="1:5" ht="12.75">
      <c r="A135" s="36" t="s">
        <v>55</v>
      </c>
      <c r="E135" s="37" t="s">
        <v>372</v>
      </c>
    </row>
    <row r="136" spans="1:5" ht="51">
      <c r="A136" s="40" t="s">
        <v>57</v>
      </c>
      <c r="E136" s="39" t="s">
        <v>373</v>
      </c>
    </row>
    <row r="137" spans="1:16" ht="12.75">
      <c r="A137" s="26" t="s">
        <v>50</v>
      </c>
      <c r="B137" s="31" t="s">
        <v>374</v>
      </c>
      <c r="C137" s="31" t="s">
        <v>375</v>
      </c>
      <c r="D137" s="26" t="s">
        <v>52</v>
      </c>
      <c r="E137" s="32" t="s">
        <v>376</v>
      </c>
      <c r="F137" s="33" t="s">
        <v>133</v>
      </c>
      <c r="G137" s="34">
        <v>39.974</v>
      </c>
      <c r="H137" s="35">
        <v>0</v>
      </c>
      <c r="I137" s="35">
        <f>ROUND(ROUND(H137,2)*ROUND(G137,3),2)</f>
      </c>
      <c r="J137" s="33" t="s">
        <v>63</v>
      </c>
      <c r="O137">
        <f>(I137*21)/100</f>
      </c>
      <c r="P137" t="s">
        <v>27</v>
      </c>
    </row>
    <row r="138" spans="1:5" ht="12.75">
      <c r="A138" s="36" t="s">
        <v>55</v>
      </c>
      <c r="E138" s="37" t="s">
        <v>377</v>
      </c>
    </row>
    <row r="139" spans="1:5" ht="102">
      <c r="A139" s="40" t="s">
        <v>57</v>
      </c>
      <c r="E139" s="39" t="s">
        <v>378</v>
      </c>
    </row>
    <row r="140" spans="1:16" ht="12.75">
      <c r="A140" s="26" t="s">
        <v>50</v>
      </c>
      <c r="B140" s="31" t="s">
        <v>379</v>
      </c>
      <c r="C140" s="31" t="s">
        <v>380</v>
      </c>
      <c r="D140" s="26" t="s">
        <v>52</v>
      </c>
      <c r="E140" s="32" t="s">
        <v>381</v>
      </c>
      <c r="F140" s="33" t="s">
        <v>133</v>
      </c>
      <c r="G140" s="34">
        <v>15.984</v>
      </c>
      <c r="H140" s="35">
        <v>0</v>
      </c>
      <c r="I140" s="35">
        <f>ROUND(ROUND(H140,2)*ROUND(G140,3),2)</f>
      </c>
      <c r="J140" s="33" t="s">
        <v>63</v>
      </c>
      <c r="O140">
        <f>(I140*21)/100</f>
      </c>
      <c r="P140" t="s">
        <v>27</v>
      </c>
    </row>
    <row r="141" spans="1:5" ht="12.75">
      <c r="A141" s="36" t="s">
        <v>55</v>
      </c>
      <c r="E141" s="37" t="s">
        <v>382</v>
      </c>
    </row>
    <row r="142" spans="1:5" ht="12.75">
      <c r="A142" s="40" t="s">
        <v>57</v>
      </c>
      <c r="E142" s="39" t="s">
        <v>383</v>
      </c>
    </row>
    <row r="143" spans="1:16" ht="12.75">
      <c r="A143" s="26" t="s">
        <v>50</v>
      </c>
      <c r="B143" s="31" t="s">
        <v>384</v>
      </c>
      <c r="C143" s="31" t="s">
        <v>385</v>
      </c>
      <c r="D143" s="26" t="s">
        <v>52</v>
      </c>
      <c r="E143" s="32" t="s">
        <v>386</v>
      </c>
      <c r="F143" s="33" t="s">
        <v>133</v>
      </c>
      <c r="G143" s="34">
        <v>31.335</v>
      </c>
      <c r="H143" s="35">
        <v>0</v>
      </c>
      <c r="I143" s="35">
        <f>ROUND(ROUND(H143,2)*ROUND(G143,3),2)</f>
      </c>
      <c r="J143" s="33" t="s">
        <v>63</v>
      </c>
      <c r="O143">
        <f>(I143*21)/100</f>
      </c>
      <c r="P143" t="s">
        <v>27</v>
      </c>
    </row>
    <row r="144" spans="1:5" ht="12.75">
      <c r="A144" s="36" t="s">
        <v>55</v>
      </c>
      <c r="E144" s="37" t="s">
        <v>387</v>
      </c>
    </row>
    <row r="145" spans="1:5" ht="76.5">
      <c r="A145" s="38" t="s">
        <v>57</v>
      </c>
      <c r="E145" s="39" t="s">
        <v>388</v>
      </c>
    </row>
    <row r="146" spans="1:18" ht="12.75" customHeight="1">
      <c r="A146" s="6" t="s">
        <v>48</v>
      </c>
      <c r="B146" s="6"/>
      <c r="C146" s="43" t="s">
        <v>37</v>
      </c>
      <c r="D146" s="6"/>
      <c r="E146" s="29" t="s">
        <v>196</v>
      </c>
      <c r="F146" s="6"/>
      <c r="G146" s="6"/>
      <c r="H146" s="6"/>
      <c r="I146" s="44">
        <f>0+Q146</f>
      </c>
      <c r="J146" s="6"/>
      <c r="O146">
        <f>0+R146</f>
      </c>
      <c r="Q146">
        <f>0+I147+I150+I153+I156+I159+I162+I165+I168+I171+I174</f>
      </c>
      <c r="R146">
        <f>0+O147+O150+O153+O156+O159+O162+O165+O168+O171+O174</f>
      </c>
    </row>
    <row r="147" spans="1:16" ht="12.75">
      <c r="A147" s="26" t="s">
        <v>50</v>
      </c>
      <c r="B147" s="31" t="s">
        <v>389</v>
      </c>
      <c r="C147" s="31" t="s">
        <v>390</v>
      </c>
      <c r="D147" s="26" t="s">
        <v>52</v>
      </c>
      <c r="E147" s="32" t="s">
        <v>391</v>
      </c>
      <c r="F147" s="33" t="s">
        <v>174</v>
      </c>
      <c r="G147" s="34">
        <v>43</v>
      </c>
      <c r="H147" s="35">
        <v>0</v>
      </c>
      <c r="I147" s="35">
        <f>ROUND(ROUND(H147,2)*ROUND(G147,3),2)</f>
      </c>
      <c r="J147" s="33" t="s">
        <v>63</v>
      </c>
      <c r="O147">
        <f>(I147*21)/100</f>
      </c>
      <c r="P147" t="s">
        <v>27</v>
      </c>
    </row>
    <row r="148" spans="1:5" ht="12.75">
      <c r="A148" s="36" t="s">
        <v>55</v>
      </c>
      <c r="E148" s="37" t="s">
        <v>392</v>
      </c>
    </row>
    <row r="149" spans="1:5" ht="25.5">
      <c r="A149" s="40" t="s">
        <v>57</v>
      </c>
      <c r="E149" s="39" t="s">
        <v>393</v>
      </c>
    </row>
    <row r="150" spans="1:16" ht="12.75">
      <c r="A150" s="26" t="s">
        <v>50</v>
      </c>
      <c r="B150" s="31" t="s">
        <v>394</v>
      </c>
      <c r="C150" s="31" t="s">
        <v>395</v>
      </c>
      <c r="D150" s="26" t="s">
        <v>52</v>
      </c>
      <c r="E150" s="32" t="s">
        <v>396</v>
      </c>
      <c r="F150" s="33" t="s">
        <v>174</v>
      </c>
      <c r="G150" s="34">
        <v>343</v>
      </c>
      <c r="H150" s="35">
        <v>0</v>
      </c>
      <c r="I150" s="35">
        <f>ROUND(ROUND(H150,2)*ROUND(G150,3),2)</f>
      </c>
      <c r="J150" s="33" t="s">
        <v>63</v>
      </c>
      <c r="O150">
        <f>(I150*21)/100</f>
      </c>
      <c r="P150" t="s">
        <v>27</v>
      </c>
    </row>
    <row r="151" spans="1:5" ht="12.75">
      <c r="A151" s="36" t="s">
        <v>55</v>
      </c>
      <c r="E151" s="37" t="s">
        <v>397</v>
      </c>
    </row>
    <row r="152" spans="1:5" ht="76.5">
      <c r="A152" s="40" t="s">
        <v>57</v>
      </c>
      <c r="E152" s="39" t="s">
        <v>398</v>
      </c>
    </row>
    <row r="153" spans="1:16" ht="12.75">
      <c r="A153" s="26" t="s">
        <v>50</v>
      </c>
      <c r="B153" s="31" t="s">
        <v>399</v>
      </c>
      <c r="C153" s="31" t="s">
        <v>400</v>
      </c>
      <c r="D153" s="26" t="s">
        <v>52</v>
      </c>
      <c r="E153" s="32" t="s">
        <v>401</v>
      </c>
      <c r="F153" s="33" t="s">
        <v>174</v>
      </c>
      <c r="G153" s="34">
        <v>43</v>
      </c>
      <c r="H153" s="35">
        <v>0</v>
      </c>
      <c r="I153" s="35">
        <f>ROUND(ROUND(H153,2)*ROUND(G153,3),2)</f>
      </c>
      <c r="J153" s="33" t="s">
        <v>63</v>
      </c>
      <c r="O153">
        <f>(I153*21)/100</f>
      </c>
      <c r="P153" t="s">
        <v>27</v>
      </c>
    </row>
    <row r="154" spans="1:5" ht="12.75">
      <c r="A154" s="36" t="s">
        <v>55</v>
      </c>
      <c r="E154" s="37" t="s">
        <v>402</v>
      </c>
    </row>
    <row r="155" spans="1:5" ht="25.5">
      <c r="A155" s="40" t="s">
        <v>57</v>
      </c>
      <c r="E155" s="39" t="s">
        <v>393</v>
      </c>
    </row>
    <row r="156" spans="1:16" ht="12.75">
      <c r="A156" s="26" t="s">
        <v>50</v>
      </c>
      <c r="B156" s="31" t="s">
        <v>403</v>
      </c>
      <c r="C156" s="31" t="s">
        <v>404</v>
      </c>
      <c r="D156" s="26" t="s">
        <v>52</v>
      </c>
      <c r="E156" s="32" t="s">
        <v>405</v>
      </c>
      <c r="F156" s="33" t="s">
        <v>174</v>
      </c>
      <c r="G156" s="34">
        <v>304</v>
      </c>
      <c r="H156" s="35">
        <v>0</v>
      </c>
      <c r="I156" s="35">
        <f>ROUND(ROUND(H156,2)*ROUND(G156,3),2)</f>
      </c>
      <c r="J156" s="33" t="s">
        <v>63</v>
      </c>
      <c r="O156">
        <f>(I156*21)/100</f>
      </c>
      <c r="P156" t="s">
        <v>27</v>
      </c>
    </row>
    <row r="157" spans="1:5" ht="12.75">
      <c r="A157" s="36" t="s">
        <v>55</v>
      </c>
      <c r="E157" s="37" t="s">
        <v>406</v>
      </c>
    </row>
    <row r="158" spans="1:5" ht="12.75">
      <c r="A158" s="40" t="s">
        <v>57</v>
      </c>
      <c r="E158" s="39" t="s">
        <v>407</v>
      </c>
    </row>
    <row r="159" spans="1:16" ht="12.75">
      <c r="A159" s="26" t="s">
        <v>50</v>
      </c>
      <c r="B159" s="31" t="s">
        <v>408</v>
      </c>
      <c r="C159" s="31" t="s">
        <v>409</v>
      </c>
      <c r="D159" s="26" t="s">
        <v>52</v>
      </c>
      <c r="E159" s="32" t="s">
        <v>410</v>
      </c>
      <c r="F159" s="33" t="s">
        <v>174</v>
      </c>
      <c r="G159" s="34">
        <v>152</v>
      </c>
      <c r="H159" s="35">
        <v>0</v>
      </c>
      <c r="I159" s="35">
        <f>ROUND(ROUND(H159,2)*ROUND(G159,3),2)</f>
      </c>
      <c r="J159" s="33" t="s">
        <v>63</v>
      </c>
      <c r="O159">
        <f>(I159*21)/100</f>
      </c>
      <c r="P159" t="s">
        <v>27</v>
      </c>
    </row>
    <row r="160" spans="1:5" ht="12.75">
      <c r="A160" s="36" t="s">
        <v>55</v>
      </c>
      <c r="E160" s="37" t="s">
        <v>52</v>
      </c>
    </row>
    <row r="161" spans="1:5" ht="76.5">
      <c r="A161" s="40" t="s">
        <v>57</v>
      </c>
      <c r="E161" s="39" t="s">
        <v>411</v>
      </c>
    </row>
    <row r="162" spans="1:16" ht="12.75">
      <c r="A162" s="26" t="s">
        <v>50</v>
      </c>
      <c r="B162" s="31" t="s">
        <v>412</v>
      </c>
      <c r="C162" s="31" t="s">
        <v>413</v>
      </c>
      <c r="D162" s="26" t="s">
        <v>52</v>
      </c>
      <c r="E162" s="32" t="s">
        <v>414</v>
      </c>
      <c r="F162" s="33" t="s">
        <v>174</v>
      </c>
      <c r="G162" s="34">
        <v>152</v>
      </c>
      <c r="H162" s="35">
        <v>0</v>
      </c>
      <c r="I162" s="35">
        <f>ROUND(ROUND(H162,2)*ROUND(G162,3),2)</f>
      </c>
      <c r="J162" s="33" t="s">
        <v>63</v>
      </c>
      <c r="O162">
        <f>(I162*21)/100</f>
      </c>
      <c r="P162" t="s">
        <v>27</v>
      </c>
    </row>
    <row r="163" spans="1:5" ht="12.75">
      <c r="A163" s="36" t="s">
        <v>55</v>
      </c>
      <c r="E163" s="37" t="s">
        <v>52</v>
      </c>
    </row>
    <row r="164" spans="1:5" ht="76.5">
      <c r="A164" s="40" t="s">
        <v>57</v>
      </c>
      <c r="E164" s="39" t="s">
        <v>411</v>
      </c>
    </row>
    <row r="165" spans="1:16" ht="25.5">
      <c r="A165" s="26" t="s">
        <v>50</v>
      </c>
      <c r="B165" s="31" t="s">
        <v>415</v>
      </c>
      <c r="C165" s="31" t="s">
        <v>416</v>
      </c>
      <c r="D165" s="26" t="s">
        <v>52</v>
      </c>
      <c r="E165" s="32" t="s">
        <v>417</v>
      </c>
      <c r="F165" s="33" t="s">
        <v>174</v>
      </c>
      <c r="G165" s="34">
        <v>152</v>
      </c>
      <c r="H165" s="35">
        <v>0</v>
      </c>
      <c r="I165" s="35">
        <f>ROUND(ROUND(H165,2)*ROUND(G165,3),2)</f>
      </c>
      <c r="J165" s="33" t="s">
        <v>63</v>
      </c>
      <c r="O165">
        <f>(I165*21)/100</f>
      </c>
      <c r="P165" t="s">
        <v>27</v>
      </c>
    </row>
    <row r="166" spans="1:5" ht="12.75">
      <c r="A166" s="36" t="s">
        <v>55</v>
      </c>
      <c r="E166" s="37" t="s">
        <v>52</v>
      </c>
    </row>
    <row r="167" spans="1:5" ht="76.5">
      <c r="A167" s="40" t="s">
        <v>57</v>
      </c>
      <c r="E167" s="39" t="s">
        <v>411</v>
      </c>
    </row>
    <row r="168" spans="1:16" ht="12.75">
      <c r="A168" s="26" t="s">
        <v>50</v>
      </c>
      <c r="B168" s="31" t="s">
        <v>418</v>
      </c>
      <c r="C168" s="31" t="s">
        <v>419</v>
      </c>
      <c r="D168" s="26" t="s">
        <v>52</v>
      </c>
      <c r="E168" s="32" t="s">
        <v>420</v>
      </c>
      <c r="F168" s="33" t="s">
        <v>174</v>
      </c>
      <c r="G168" s="34">
        <v>43</v>
      </c>
      <c r="H168" s="35">
        <v>0</v>
      </c>
      <c r="I168" s="35">
        <f>ROUND(ROUND(H168,2)*ROUND(G168,3),2)</f>
      </c>
      <c r="J168" s="33" t="s">
        <v>63</v>
      </c>
      <c r="O168">
        <f>(I168*21)/100</f>
      </c>
      <c r="P168" t="s">
        <v>27</v>
      </c>
    </row>
    <row r="169" spans="1:5" ht="12.75">
      <c r="A169" s="36" t="s">
        <v>55</v>
      </c>
      <c r="E169" s="37" t="s">
        <v>52</v>
      </c>
    </row>
    <row r="170" spans="1:5" ht="25.5">
      <c r="A170" s="40" t="s">
        <v>57</v>
      </c>
      <c r="E170" s="39" t="s">
        <v>393</v>
      </c>
    </row>
    <row r="171" spans="1:16" ht="12.75">
      <c r="A171" s="26" t="s">
        <v>50</v>
      </c>
      <c r="B171" s="31" t="s">
        <v>421</v>
      </c>
      <c r="C171" s="31" t="s">
        <v>422</v>
      </c>
      <c r="D171" s="26" t="s">
        <v>52</v>
      </c>
      <c r="E171" s="32" t="s">
        <v>423</v>
      </c>
      <c r="F171" s="33" t="s">
        <v>174</v>
      </c>
      <c r="G171" s="34">
        <v>34.22</v>
      </c>
      <c r="H171" s="35">
        <v>0</v>
      </c>
      <c r="I171" s="35">
        <f>ROUND(ROUND(H171,2)*ROUND(G171,3),2)</f>
      </c>
      <c r="J171" s="33" t="s">
        <v>63</v>
      </c>
      <c r="O171">
        <f>(I171*21)/100</f>
      </c>
      <c r="P171" t="s">
        <v>27</v>
      </c>
    </row>
    <row r="172" spans="1:5" ht="12.75">
      <c r="A172" s="36" t="s">
        <v>55</v>
      </c>
      <c r="E172" s="37" t="s">
        <v>52</v>
      </c>
    </row>
    <row r="173" spans="1:5" ht="12.75">
      <c r="A173" s="40" t="s">
        <v>57</v>
      </c>
      <c r="E173" s="39" t="s">
        <v>424</v>
      </c>
    </row>
    <row r="174" spans="1:16" ht="12.75">
      <c r="A174" s="26" t="s">
        <v>50</v>
      </c>
      <c r="B174" s="31" t="s">
        <v>425</v>
      </c>
      <c r="C174" s="31" t="s">
        <v>426</v>
      </c>
      <c r="D174" s="26" t="s">
        <v>52</v>
      </c>
      <c r="E174" s="32" t="s">
        <v>427</v>
      </c>
      <c r="F174" s="33" t="s">
        <v>174</v>
      </c>
      <c r="G174" s="34">
        <v>265.551</v>
      </c>
      <c r="H174" s="35">
        <v>0</v>
      </c>
      <c r="I174" s="35">
        <f>ROUND(ROUND(H174,2)*ROUND(G174,3),2)</f>
      </c>
      <c r="J174" s="33" t="s">
        <v>63</v>
      </c>
      <c r="O174">
        <f>(I174*21)/100</f>
      </c>
      <c r="P174" t="s">
        <v>27</v>
      </c>
    </row>
    <row r="175" spans="1:5" ht="12.75">
      <c r="A175" s="36" t="s">
        <v>55</v>
      </c>
      <c r="E175" s="37" t="s">
        <v>428</v>
      </c>
    </row>
    <row r="176" spans="1:5" ht="12.75">
      <c r="A176" s="38" t="s">
        <v>57</v>
      </c>
      <c r="E176" s="39" t="s">
        <v>429</v>
      </c>
    </row>
    <row r="177" spans="1:18" ht="12.75" customHeight="1">
      <c r="A177" s="6" t="s">
        <v>48</v>
      </c>
      <c r="B177" s="6"/>
      <c r="C177" s="43" t="s">
        <v>73</v>
      </c>
      <c r="D177" s="6"/>
      <c r="E177" s="29" t="s">
        <v>430</v>
      </c>
      <c r="F177" s="6"/>
      <c r="G177" s="6"/>
      <c r="H177" s="6"/>
      <c r="I177" s="44">
        <f>0+Q177</f>
      </c>
      <c r="J177" s="6"/>
      <c r="O177">
        <f>0+R177</f>
      </c>
      <c r="Q177">
        <f>0+I178+I181+I184+I187+I190</f>
      </c>
      <c r="R177">
        <f>0+O178+O181+O184+O187+O190</f>
      </c>
    </row>
    <row r="178" spans="1:16" ht="12.75">
      <c r="A178" s="26" t="s">
        <v>50</v>
      </c>
      <c r="B178" s="31" t="s">
        <v>431</v>
      </c>
      <c r="C178" s="31" t="s">
        <v>432</v>
      </c>
      <c r="D178" s="26" t="s">
        <v>52</v>
      </c>
      <c r="E178" s="32" t="s">
        <v>433</v>
      </c>
      <c r="F178" s="33" t="s">
        <v>174</v>
      </c>
      <c r="G178" s="34">
        <v>134.56</v>
      </c>
      <c r="H178" s="35">
        <v>0</v>
      </c>
      <c r="I178" s="35">
        <f>ROUND(ROUND(H178,2)*ROUND(G178,3),2)</f>
      </c>
      <c r="J178" s="33" t="s">
        <v>63</v>
      </c>
      <c r="O178">
        <f>(I178*21)/100</f>
      </c>
      <c r="P178" t="s">
        <v>27</v>
      </c>
    </row>
    <row r="179" spans="1:5" ht="12.75">
      <c r="A179" s="36" t="s">
        <v>55</v>
      </c>
      <c r="E179" s="37" t="s">
        <v>52</v>
      </c>
    </row>
    <row r="180" spans="1:5" ht="12.75">
      <c r="A180" s="40" t="s">
        <v>57</v>
      </c>
      <c r="E180" s="39" t="s">
        <v>434</v>
      </c>
    </row>
    <row r="181" spans="1:16" ht="12.75">
      <c r="A181" s="26" t="s">
        <v>50</v>
      </c>
      <c r="B181" s="31" t="s">
        <v>435</v>
      </c>
      <c r="C181" s="31" t="s">
        <v>436</v>
      </c>
      <c r="D181" s="26" t="s">
        <v>52</v>
      </c>
      <c r="E181" s="32" t="s">
        <v>437</v>
      </c>
      <c r="F181" s="33" t="s">
        <v>174</v>
      </c>
      <c r="G181" s="34">
        <v>9.45</v>
      </c>
      <c r="H181" s="35">
        <v>0</v>
      </c>
      <c r="I181" s="35">
        <f>ROUND(ROUND(H181,2)*ROUND(G181,3),2)</f>
      </c>
      <c r="J181" s="33" t="s">
        <v>63</v>
      </c>
      <c r="O181">
        <f>(I181*21)/100</f>
      </c>
      <c r="P181" t="s">
        <v>27</v>
      </c>
    </row>
    <row r="182" spans="1:5" ht="12.75">
      <c r="A182" s="36" t="s">
        <v>55</v>
      </c>
      <c r="E182" s="37" t="s">
        <v>438</v>
      </c>
    </row>
    <row r="183" spans="1:5" ht="12.75">
      <c r="A183" s="40" t="s">
        <v>57</v>
      </c>
      <c r="E183" s="39" t="s">
        <v>439</v>
      </c>
    </row>
    <row r="184" spans="1:16" ht="12.75">
      <c r="A184" s="26" t="s">
        <v>50</v>
      </c>
      <c r="B184" s="31" t="s">
        <v>440</v>
      </c>
      <c r="C184" s="31" t="s">
        <v>441</v>
      </c>
      <c r="D184" s="26" t="s">
        <v>52</v>
      </c>
      <c r="E184" s="32" t="s">
        <v>442</v>
      </c>
      <c r="F184" s="33" t="s">
        <v>174</v>
      </c>
      <c r="G184" s="34">
        <v>50.68</v>
      </c>
      <c r="H184" s="35">
        <v>0</v>
      </c>
      <c r="I184" s="35">
        <f>ROUND(ROUND(H184,2)*ROUND(G184,3),2)</f>
      </c>
      <c r="J184" s="33" t="s">
        <v>63</v>
      </c>
      <c r="O184">
        <f>(I184*21)/100</f>
      </c>
      <c r="P184" t="s">
        <v>27</v>
      </c>
    </row>
    <row r="185" spans="1:5" ht="12.75">
      <c r="A185" s="36" t="s">
        <v>55</v>
      </c>
      <c r="E185" s="37" t="s">
        <v>52</v>
      </c>
    </row>
    <row r="186" spans="1:5" ht="12.75">
      <c r="A186" s="40" t="s">
        <v>57</v>
      </c>
      <c r="E186" s="39" t="s">
        <v>443</v>
      </c>
    </row>
    <row r="187" spans="1:16" ht="12.75">
      <c r="A187" s="26" t="s">
        <v>50</v>
      </c>
      <c r="B187" s="31" t="s">
        <v>444</v>
      </c>
      <c r="C187" s="31" t="s">
        <v>445</v>
      </c>
      <c r="D187" s="26" t="s">
        <v>52</v>
      </c>
      <c r="E187" s="32" t="s">
        <v>446</v>
      </c>
      <c r="F187" s="33" t="s">
        <v>174</v>
      </c>
      <c r="G187" s="34">
        <v>21.35</v>
      </c>
      <c r="H187" s="35">
        <v>0</v>
      </c>
      <c r="I187" s="35">
        <f>ROUND(ROUND(H187,2)*ROUND(G187,3),2)</f>
      </c>
      <c r="J187" s="33" t="s">
        <v>63</v>
      </c>
      <c r="O187">
        <f>(I187*21)/100</f>
      </c>
      <c r="P187" t="s">
        <v>27</v>
      </c>
    </row>
    <row r="188" spans="1:5" ht="12.75">
      <c r="A188" s="36" t="s">
        <v>55</v>
      </c>
      <c r="E188" s="37" t="s">
        <v>52</v>
      </c>
    </row>
    <row r="189" spans="1:5" ht="12.75">
      <c r="A189" s="40" t="s">
        <v>57</v>
      </c>
      <c r="E189" s="39" t="s">
        <v>447</v>
      </c>
    </row>
    <row r="190" spans="1:16" ht="12.75">
      <c r="A190" s="26" t="s">
        <v>50</v>
      </c>
      <c r="B190" s="31" t="s">
        <v>448</v>
      </c>
      <c r="C190" s="31" t="s">
        <v>449</v>
      </c>
      <c r="D190" s="26" t="s">
        <v>52</v>
      </c>
      <c r="E190" s="32" t="s">
        <v>450</v>
      </c>
      <c r="F190" s="33" t="s">
        <v>174</v>
      </c>
      <c r="G190" s="34">
        <v>2.97</v>
      </c>
      <c r="H190" s="35">
        <v>0</v>
      </c>
      <c r="I190" s="35">
        <f>ROUND(ROUND(H190,2)*ROUND(G190,3),2)</f>
      </c>
      <c r="J190" s="33" t="s">
        <v>63</v>
      </c>
      <c r="O190">
        <f>(I190*21)/100</f>
      </c>
      <c r="P190" t="s">
        <v>27</v>
      </c>
    </row>
    <row r="191" spans="1:5" ht="12.75">
      <c r="A191" s="36" t="s">
        <v>55</v>
      </c>
      <c r="E191" s="37" t="s">
        <v>52</v>
      </c>
    </row>
    <row r="192" spans="1:5" ht="12.75">
      <c r="A192" s="38" t="s">
        <v>57</v>
      </c>
      <c r="E192" s="39" t="s">
        <v>451</v>
      </c>
    </row>
    <row r="193" spans="1:18" ht="12.75" customHeight="1">
      <c r="A193" s="6" t="s">
        <v>48</v>
      </c>
      <c r="B193" s="6"/>
      <c r="C193" s="43" t="s">
        <v>79</v>
      </c>
      <c r="D193" s="6"/>
      <c r="E193" s="29" t="s">
        <v>452</v>
      </c>
      <c r="F193" s="6"/>
      <c r="G193" s="6"/>
      <c r="H193" s="6"/>
      <c r="I193" s="44">
        <f>0+Q193</f>
      </c>
      <c r="J193" s="6"/>
      <c r="O193">
        <f>0+R193</f>
      </c>
      <c r="Q193">
        <f>0+I194+I197+I200+I203+I206</f>
      </c>
      <c r="R193">
        <f>0+O194+O197+O200+O203+O206</f>
      </c>
    </row>
    <row r="194" spans="1:16" ht="12.75">
      <c r="A194" s="26" t="s">
        <v>50</v>
      </c>
      <c r="B194" s="31" t="s">
        <v>453</v>
      </c>
      <c r="C194" s="31" t="s">
        <v>454</v>
      </c>
      <c r="D194" s="26" t="s">
        <v>52</v>
      </c>
      <c r="E194" s="32" t="s">
        <v>455</v>
      </c>
      <c r="F194" s="33" t="s">
        <v>153</v>
      </c>
      <c r="G194" s="34">
        <v>11</v>
      </c>
      <c r="H194" s="35">
        <v>0</v>
      </c>
      <c r="I194" s="35">
        <f>ROUND(ROUND(H194,2)*ROUND(G194,3),2)</f>
      </c>
      <c r="J194" s="33" t="s">
        <v>63</v>
      </c>
      <c r="O194">
        <f>(I194*21)/100</f>
      </c>
      <c r="P194" t="s">
        <v>27</v>
      </c>
    </row>
    <row r="195" spans="1:5" ht="12.75">
      <c r="A195" s="36" t="s">
        <v>55</v>
      </c>
      <c r="E195" s="37" t="s">
        <v>456</v>
      </c>
    </row>
    <row r="196" spans="1:5" ht="12.75">
      <c r="A196" s="40" t="s">
        <v>57</v>
      </c>
      <c r="E196" s="39" t="s">
        <v>457</v>
      </c>
    </row>
    <row r="197" spans="1:16" ht="12.75">
      <c r="A197" s="26" t="s">
        <v>50</v>
      </c>
      <c r="B197" s="31" t="s">
        <v>458</v>
      </c>
      <c r="C197" s="31" t="s">
        <v>459</v>
      </c>
      <c r="D197" s="26" t="s">
        <v>52</v>
      </c>
      <c r="E197" s="32" t="s">
        <v>460</v>
      </c>
      <c r="F197" s="33" t="s">
        <v>153</v>
      </c>
      <c r="G197" s="34">
        <v>9.2</v>
      </c>
      <c r="H197" s="35">
        <v>0</v>
      </c>
      <c r="I197" s="35">
        <f>ROUND(ROUND(H197,2)*ROUND(G197,3),2)</f>
      </c>
      <c r="J197" s="33" t="s">
        <v>63</v>
      </c>
      <c r="O197">
        <f>(I197*21)/100</f>
      </c>
      <c r="P197" t="s">
        <v>27</v>
      </c>
    </row>
    <row r="198" spans="1:5" ht="12.75">
      <c r="A198" s="36" t="s">
        <v>55</v>
      </c>
      <c r="E198" s="37" t="s">
        <v>52</v>
      </c>
    </row>
    <row r="199" spans="1:5" ht="12.75">
      <c r="A199" s="40" t="s">
        <v>57</v>
      </c>
      <c r="E199" s="39" t="s">
        <v>461</v>
      </c>
    </row>
    <row r="200" spans="1:16" ht="12.75">
      <c r="A200" s="26" t="s">
        <v>50</v>
      </c>
      <c r="B200" s="31" t="s">
        <v>462</v>
      </c>
      <c r="C200" s="31" t="s">
        <v>463</v>
      </c>
      <c r="D200" s="26" t="s">
        <v>52</v>
      </c>
      <c r="E200" s="32" t="s">
        <v>464</v>
      </c>
      <c r="F200" s="33" t="s">
        <v>153</v>
      </c>
      <c r="G200" s="34">
        <v>35.6</v>
      </c>
      <c r="H200" s="35">
        <v>0</v>
      </c>
      <c r="I200" s="35">
        <f>ROUND(ROUND(H200,2)*ROUND(G200,3),2)</f>
      </c>
      <c r="J200" s="33" t="s">
        <v>63</v>
      </c>
      <c r="O200">
        <f>(I200*21)/100</f>
      </c>
      <c r="P200" t="s">
        <v>27</v>
      </c>
    </row>
    <row r="201" spans="1:5" ht="12.75">
      <c r="A201" s="36" t="s">
        <v>55</v>
      </c>
      <c r="E201" s="37" t="s">
        <v>465</v>
      </c>
    </row>
    <row r="202" spans="1:5" ht="12.75">
      <c r="A202" s="40" t="s">
        <v>57</v>
      </c>
      <c r="E202" s="39" t="s">
        <v>466</v>
      </c>
    </row>
    <row r="203" spans="1:16" ht="12.75">
      <c r="A203" s="26" t="s">
        <v>50</v>
      </c>
      <c r="B203" s="31" t="s">
        <v>467</v>
      </c>
      <c r="C203" s="31" t="s">
        <v>468</v>
      </c>
      <c r="D203" s="26" t="s">
        <v>52</v>
      </c>
      <c r="E203" s="32" t="s">
        <v>469</v>
      </c>
      <c r="F203" s="33" t="s">
        <v>153</v>
      </c>
      <c r="G203" s="34">
        <v>36</v>
      </c>
      <c r="H203" s="35">
        <v>0</v>
      </c>
      <c r="I203" s="35">
        <f>ROUND(ROUND(H203,2)*ROUND(G203,3),2)</f>
      </c>
      <c r="J203" s="33" t="s">
        <v>63</v>
      </c>
      <c r="O203">
        <f>(I203*21)/100</f>
      </c>
      <c r="P203" t="s">
        <v>27</v>
      </c>
    </row>
    <row r="204" spans="1:5" ht="12.75">
      <c r="A204" s="36" t="s">
        <v>55</v>
      </c>
      <c r="E204" s="37" t="s">
        <v>470</v>
      </c>
    </row>
    <row r="205" spans="1:5" ht="12.75">
      <c r="A205" s="40" t="s">
        <v>57</v>
      </c>
      <c r="E205" s="39" t="s">
        <v>471</v>
      </c>
    </row>
    <row r="206" spans="1:16" ht="12.75">
      <c r="A206" s="26" t="s">
        <v>50</v>
      </c>
      <c r="B206" s="31" t="s">
        <v>472</v>
      </c>
      <c r="C206" s="31" t="s">
        <v>473</v>
      </c>
      <c r="D206" s="26" t="s">
        <v>52</v>
      </c>
      <c r="E206" s="32" t="s">
        <v>474</v>
      </c>
      <c r="F206" s="33" t="s">
        <v>153</v>
      </c>
      <c r="G206" s="34">
        <v>3.95</v>
      </c>
      <c r="H206" s="35">
        <v>0</v>
      </c>
      <c r="I206" s="35">
        <f>ROUND(ROUND(H206,2)*ROUND(G206,3),2)</f>
      </c>
      <c r="J206" s="33" t="s">
        <v>63</v>
      </c>
      <c r="O206">
        <f>(I206*21)/100</f>
      </c>
      <c r="P206" t="s">
        <v>27</v>
      </c>
    </row>
    <row r="207" spans="1:5" ht="12.75">
      <c r="A207" s="36" t="s">
        <v>55</v>
      </c>
      <c r="E207" s="37" t="s">
        <v>475</v>
      </c>
    </row>
    <row r="208" spans="1:5" ht="12.75">
      <c r="A208" s="38" t="s">
        <v>57</v>
      </c>
      <c r="E208" s="39" t="s">
        <v>476</v>
      </c>
    </row>
    <row r="209" spans="1:18" ht="12.75" customHeight="1">
      <c r="A209" s="6" t="s">
        <v>48</v>
      </c>
      <c r="B209" s="6"/>
      <c r="C209" s="43" t="s">
        <v>42</v>
      </c>
      <c r="D209" s="6"/>
      <c r="E209" s="29" t="s">
        <v>150</v>
      </c>
      <c r="F209" s="6"/>
      <c r="G209" s="6"/>
      <c r="H209" s="6"/>
      <c r="I209" s="44">
        <f>0+Q209</f>
      </c>
      <c r="J209" s="6"/>
      <c r="O209">
        <f>0+R209</f>
      </c>
      <c r="Q209">
        <f>0+I210+I213+I216+I219+I222+I225+I228+I231+I234+I237+I240+I243</f>
      </c>
      <c r="R209">
        <f>0+O210+O213+O216+O219+O222+O225+O228+O231+O234+O237+O240+O243</f>
      </c>
    </row>
    <row r="210" spans="1:16" ht="12.75">
      <c r="A210" s="26" t="s">
        <v>50</v>
      </c>
      <c r="B210" s="31" t="s">
        <v>477</v>
      </c>
      <c r="C210" s="31" t="s">
        <v>478</v>
      </c>
      <c r="D210" s="26" t="s">
        <v>52</v>
      </c>
      <c r="E210" s="32" t="s">
        <v>479</v>
      </c>
      <c r="F210" s="33" t="s">
        <v>153</v>
      </c>
      <c r="G210" s="34">
        <v>22</v>
      </c>
      <c r="H210" s="35">
        <v>0</v>
      </c>
      <c r="I210" s="35">
        <f>ROUND(ROUND(H210,2)*ROUND(G210,3),2)</f>
      </c>
      <c r="J210" s="33" t="s">
        <v>63</v>
      </c>
      <c r="O210">
        <f>(I210*21)/100</f>
      </c>
      <c r="P210" t="s">
        <v>27</v>
      </c>
    </row>
    <row r="211" spans="1:5" ht="12.75">
      <c r="A211" s="36" t="s">
        <v>55</v>
      </c>
      <c r="E211" s="37" t="s">
        <v>480</v>
      </c>
    </row>
    <row r="212" spans="1:5" ht="12.75">
      <c r="A212" s="40" t="s">
        <v>57</v>
      </c>
      <c r="E212" s="39" t="s">
        <v>481</v>
      </c>
    </row>
    <row r="213" spans="1:16" ht="12.75">
      <c r="A213" s="26" t="s">
        <v>50</v>
      </c>
      <c r="B213" s="31" t="s">
        <v>482</v>
      </c>
      <c r="C213" s="31" t="s">
        <v>483</v>
      </c>
      <c r="D213" s="26" t="s">
        <v>52</v>
      </c>
      <c r="E213" s="32" t="s">
        <v>484</v>
      </c>
      <c r="F213" s="33" t="s">
        <v>153</v>
      </c>
      <c r="G213" s="34">
        <v>28</v>
      </c>
      <c r="H213" s="35">
        <v>0</v>
      </c>
      <c r="I213" s="35">
        <f>ROUND(ROUND(H213,2)*ROUND(G213,3),2)</f>
      </c>
      <c r="J213" s="33" t="s">
        <v>63</v>
      </c>
      <c r="O213">
        <f>(I213*21)/100</f>
      </c>
      <c r="P213" t="s">
        <v>27</v>
      </c>
    </row>
    <row r="214" spans="1:5" ht="12.75">
      <c r="A214" s="36" t="s">
        <v>55</v>
      </c>
      <c r="E214" s="37" t="s">
        <v>485</v>
      </c>
    </row>
    <row r="215" spans="1:5" ht="12.75">
      <c r="A215" s="40" t="s">
        <v>57</v>
      </c>
      <c r="E215" s="39" t="s">
        <v>486</v>
      </c>
    </row>
    <row r="216" spans="1:16" ht="12.75">
      <c r="A216" s="26" t="s">
        <v>50</v>
      </c>
      <c r="B216" s="31" t="s">
        <v>487</v>
      </c>
      <c r="C216" s="31" t="s">
        <v>488</v>
      </c>
      <c r="D216" s="26" t="s">
        <v>52</v>
      </c>
      <c r="E216" s="32" t="s">
        <v>489</v>
      </c>
      <c r="F216" s="33" t="s">
        <v>77</v>
      </c>
      <c r="G216" s="34">
        <v>12</v>
      </c>
      <c r="H216" s="35">
        <v>0</v>
      </c>
      <c r="I216" s="35">
        <f>ROUND(ROUND(H216,2)*ROUND(G216,3),2)</f>
      </c>
      <c r="J216" s="33" t="s">
        <v>63</v>
      </c>
      <c r="O216">
        <f>(I216*21)/100</f>
      </c>
      <c r="P216" t="s">
        <v>27</v>
      </c>
    </row>
    <row r="217" spans="1:5" ht="12.75">
      <c r="A217" s="36" t="s">
        <v>55</v>
      </c>
      <c r="E217" s="37" t="s">
        <v>480</v>
      </c>
    </row>
    <row r="218" spans="1:5" ht="38.25">
      <c r="A218" s="40" t="s">
        <v>57</v>
      </c>
      <c r="E218" s="39" t="s">
        <v>490</v>
      </c>
    </row>
    <row r="219" spans="1:16" ht="12.75">
      <c r="A219" s="26" t="s">
        <v>50</v>
      </c>
      <c r="B219" s="31" t="s">
        <v>491</v>
      </c>
      <c r="C219" s="31" t="s">
        <v>492</v>
      </c>
      <c r="D219" s="26" t="s">
        <v>52</v>
      </c>
      <c r="E219" s="32" t="s">
        <v>493</v>
      </c>
      <c r="F219" s="33" t="s">
        <v>77</v>
      </c>
      <c r="G219" s="34">
        <v>2</v>
      </c>
      <c r="H219" s="35">
        <v>0</v>
      </c>
      <c r="I219" s="35">
        <f>ROUND(ROUND(H219,2)*ROUND(G219,3),2)</f>
      </c>
      <c r="J219" s="33" t="s">
        <v>63</v>
      </c>
      <c r="O219">
        <f>(I219*21)/100</f>
      </c>
      <c r="P219" t="s">
        <v>27</v>
      </c>
    </row>
    <row r="220" spans="1:5" ht="12.75">
      <c r="A220" s="36" t="s">
        <v>55</v>
      </c>
      <c r="E220" s="37" t="s">
        <v>494</v>
      </c>
    </row>
    <row r="221" spans="1:5" ht="12.75">
      <c r="A221" s="40" t="s">
        <v>57</v>
      </c>
      <c r="E221" s="39" t="s">
        <v>52</v>
      </c>
    </row>
    <row r="222" spans="1:16" ht="12.75">
      <c r="A222" s="26" t="s">
        <v>50</v>
      </c>
      <c r="B222" s="31" t="s">
        <v>495</v>
      </c>
      <c r="C222" s="31" t="s">
        <v>496</v>
      </c>
      <c r="D222" s="26" t="s">
        <v>52</v>
      </c>
      <c r="E222" s="32" t="s">
        <v>497</v>
      </c>
      <c r="F222" s="33" t="s">
        <v>153</v>
      </c>
      <c r="G222" s="34">
        <v>43.3</v>
      </c>
      <c r="H222" s="35">
        <v>0</v>
      </c>
      <c r="I222" s="35">
        <f>ROUND(ROUND(H222,2)*ROUND(G222,3),2)</f>
      </c>
      <c r="J222" s="33" t="s">
        <v>63</v>
      </c>
      <c r="O222">
        <f>(I222*21)/100</f>
      </c>
      <c r="P222" t="s">
        <v>27</v>
      </c>
    </row>
    <row r="223" spans="1:5" ht="12.75">
      <c r="A223" s="36" t="s">
        <v>55</v>
      </c>
      <c r="E223" s="37" t="s">
        <v>498</v>
      </c>
    </row>
    <row r="224" spans="1:5" ht="51">
      <c r="A224" s="40" t="s">
        <v>57</v>
      </c>
      <c r="E224" s="39" t="s">
        <v>499</v>
      </c>
    </row>
    <row r="225" spans="1:16" ht="12.75">
      <c r="A225" s="26" t="s">
        <v>50</v>
      </c>
      <c r="B225" s="31" t="s">
        <v>500</v>
      </c>
      <c r="C225" s="31" t="s">
        <v>501</v>
      </c>
      <c r="D225" s="26" t="s">
        <v>52</v>
      </c>
      <c r="E225" s="32" t="s">
        <v>502</v>
      </c>
      <c r="F225" s="33" t="s">
        <v>153</v>
      </c>
      <c r="G225" s="34">
        <v>34</v>
      </c>
      <c r="H225" s="35">
        <v>0</v>
      </c>
      <c r="I225" s="35">
        <f>ROUND(ROUND(H225,2)*ROUND(G225,3),2)</f>
      </c>
      <c r="J225" s="33" t="s">
        <v>63</v>
      </c>
      <c r="O225">
        <f>(I225*21)/100</f>
      </c>
      <c r="P225" t="s">
        <v>27</v>
      </c>
    </row>
    <row r="226" spans="1:5" ht="12.75">
      <c r="A226" s="36" t="s">
        <v>55</v>
      </c>
      <c r="E226" s="37" t="s">
        <v>498</v>
      </c>
    </row>
    <row r="227" spans="1:5" ht="12.75">
      <c r="A227" s="40" t="s">
        <v>57</v>
      </c>
      <c r="E227" s="39" t="s">
        <v>503</v>
      </c>
    </row>
    <row r="228" spans="1:16" ht="12.75">
      <c r="A228" s="26" t="s">
        <v>50</v>
      </c>
      <c r="B228" s="31" t="s">
        <v>504</v>
      </c>
      <c r="C228" s="31" t="s">
        <v>505</v>
      </c>
      <c r="D228" s="26" t="s">
        <v>52</v>
      </c>
      <c r="E228" s="32" t="s">
        <v>506</v>
      </c>
      <c r="F228" s="33" t="s">
        <v>153</v>
      </c>
      <c r="G228" s="34">
        <v>9.5</v>
      </c>
      <c r="H228" s="35">
        <v>0</v>
      </c>
      <c r="I228" s="35">
        <f>ROUND(ROUND(H228,2)*ROUND(G228,3),2)</f>
      </c>
      <c r="J228" s="33" t="s">
        <v>63</v>
      </c>
      <c r="O228">
        <f>(I228*21)/100</f>
      </c>
      <c r="P228" t="s">
        <v>27</v>
      </c>
    </row>
    <row r="229" spans="1:5" ht="12.75">
      <c r="A229" s="36" t="s">
        <v>55</v>
      </c>
      <c r="E229" s="37" t="s">
        <v>212</v>
      </c>
    </row>
    <row r="230" spans="1:5" ht="12.75">
      <c r="A230" s="40" t="s">
        <v>57</v>
      </c>
      <c r="E230" s="39" t="s">
        <v>213</v>
      </c>
    </row>
    <row r="231" spans="1:16" ht="12.75">
      <c r="A231" s="26" t="s">
        <v>50</v>
      </c>
      <c r="B231" s="31" t="s">
        <v>507</v>
      </c>
      <c r="C231" s="31" t="s">
        <v>508</v>
      </c>
      <c r="D231" s="26" t="s">
        <v>52</v>
      </c>
      <c r="E231" s="32" t="s">
        <v>509</v>
      </c>
      <c r="F231" s="33" t="s">
        <v>153</v>
      </c>
      <c r="G231" s="34">
        <v>29.2</v>
      </c>
      <c r="H231" s="35">
        <v>0</v>
      </c>
      <c r="I231" s="35">
        <f>ROUND(ROUND(H231,2)*ROUND(G231,3),2)</f>
      </c>
      <c r="J231" s="33" t="s">
        <v>63</v>
      </c>
      <c r="O231">
        <f>(I231*21)/100</f>
      </c>
      <c r="P231" t="s">
        <v>27</v>
      </c>
    </row>
    <row r="232" spans="1:5" ht="12.75">
      <c r="A232" s="36" t="s">
        <v>55</v>
      </c>
      <c r="E232" s="37" t="s">
        <v>52</v>
      </c>
    </row>
    <row r="233" spans="1:5" ht="12.75">
      <c r="A233" s="40" t="s">
        <v>57</v>
      </c>
      <c r="E233" s="39" t="s">
        <v>510</v>
      </c>
    </row>
    <row r="234" spans="1:16" ht="12.75">
      <c r="A234" s="26" t="s">
        <v>50</v>
      </c>
      <c r="B234" s="31" t="s">
        <v>511</v>
      </c>
      <c r="C234" s="31" t="s">
        <v>512</v>
      </c>
      <c r="D234" s="26" t="s">
        <v>52</v>
      </c>
      <c r="E234" s="32" t="s">
        <v>513</v>
      </c>
      <c r="F234" s="33" t="s">
        <v>153</v>
      </c>
      <c r="G234" s="34">
        <v>9.5</v>
      </c>
      <c r="H234" s="35">
        <v>0</v>
      </c>
      <c r="I234" s="35">
        <f>ROUND(ROUND(H234,2)*ROUND(G234,3),2)</f>
      </c>
      <c r="J234" s="33" t="s">
        <v>63</v>
      </c>
      <c r="O234">
        <f>(I234*21)/100</f>
      </c>
      <c r="P234" t="s">
        <v>27</v>
      </c>
    </row>
    <row r="235" spans="1:5" ht="12.75">
      <c r="A235" s="36" t="s">
        <v>55</v>
      </c>
      <c r="E235" s="37" t="s">
        <v>212</v>
      </c>
    </row>
    <row r="236" spans="1:5" ht="12.75">
      <c r="A236" s="40" t="s">
        <v>57</v>
      </c>
      <c r="E236" s="39" t="s">
        <v>213</v>
      </c>
    </row>
    <row r="237" spans="1:16" ht="12.75">
      <c r="A237" s="26" t="s">
        <v>50</v>
      </c>
      <c r="B237" s="31" t="s">
        <v>514</v>
      </c>
      <c r="C237" s="31" t="s">
        <v>515</v>
      </c>
      <c r="D237" s="26" t="s">
        <v>52</v>
      </c>
      <c r="E237" s="32" t="s">
        <v>516</v>
      </c>
      <c r="F237" s="33" t="s">
        <v>153</v>
      </c>
      <c r="G237" s="34">
        <v>38</v>
      </c>
      <c r="H237" s="35">
        <v>0</v>
      </c>
      <c r="I237" s="35">
        <f>ROUND(ROUND(H237,2)*ROUND(G237,3),2)</f>
      </c>
      <c r="J237" s="33" t="s">
        <v>63</v>
      </c>
      <c r="O237">
        <f>(I237*21)/100</f>
      </c>
      <c r="P237" t="s">
        <v>27</v>
      </c>
    </row>
    <row r="238" spans="1:5" ht="12.75">
      <c r="A238" s="36" t="s">
        <v>55</v>
      </c>
      <c r="E238" s="37" t="s">
        <v>517</v>
      </c>
    </row>
    <row r="239" spans="1:5" ht="12.75">
      <c r="A239" s="40" t="s">
        <v>57</v>
      </c>
      <c r="E239" s="39" t="s">
        <v>518</v>
      </c>
    </row>
    <row r="240" spans="1:16" ht="12.75">
      <c r="A240" s="26" t="s">
        <v>50</v>
      </c>
      <c r="B240" s="31" t="s">
        <v>519</v>
      </c>
      <c r="C240" s="31" t="s">
        <v>520</v>
      </c>
      <c r="D240" s="26" t="s">
        <v>52</v>
      </c>
      <c r="E240" s="32" t="s">
        <v>521</v>
      </c>
      <c r="F240" s="33" t="s">
        <v>153</v>
      </c>
      <c r="G240" s="34">
        <v>22</v>
      </c>
      <c r="H240" s="35">
        <v>0</v>
      </c>
      <c r="I240" s="35">
        <f>ROUND(ROUND(H240,2)*ROUND(G240,3),2)</f>
      </c>
      <c r="J240" s="33" t="s">
        <v>63</v>
      </c>
      <c r="O240">
        <f>(I240*21)/100</f>
      </c>
      <c r="P240" t="s">
        <v>27</v>
      </c>
    </row>
    <row r="241" spans="1:5" ht="12.75">
      <c r="A241" s="36" t="s">
        <v>55</v>
      </c>
      <c r="E241" s="37" t="s">
        <v>522</v>
      </c>
    </row>
    <row r="242" spans="1:5" ht="12.75">
      <c r="A242" s="40" t="s">
        <v>57</v>
      </c>
      <c r="E242" s="39" t="s">
        <v>481</v>
      </c>
    </row>
    <row r="243" spans="1:16" ht="12.75">
      <c r="A243" s="26" t="s">
        <v>50</v>
      </c>
      <c r="B243" s="31" t="s">
        <v>523</v>
      </c>
      <c r="C243" s="31" t="s">
        <v>524</v>
      </c>
      <c r="D243" s="26" t="s">
        <v>52</v>
      </c>
      <c r="E243" s="32" t="s">
        <v>525</v>
      </c>
      <c r="F243" s="33" t="s">
        <v>174</v>
      </c>
      <c r="G243" s="34">
        <v>30.096</v>
      </c>
      <c r="H243" s="35">
        <v>0</v>
      </c>
      <c r="I243" s="35">
        <f>ROUND(ROUND(H243,2)*ROUND(G243,3),2)</f>
      </c>
      <c r="J243" s="33" t="s">
        <v>63</v>
      </c>
      <c r="O243">
        <f>(I243*21)/100</f>
      </c>
      <c r="P243" t="s">
        <v>27</v>
      </c>
    </row>
    <row r="244" spans="1:5" ht="12.75">
      <c r="A244" s="36" t="s">
        <v>55</v>
      </c>
      <c r="E244" s="37" t="s">
        <v>52</v>
      </c>
    </row>
    <row r="245" spans="1:5" ht="12.75">
      <c r="A245" s="38" t="s">
        <v>57</v>
      </c>
      <c r="E245" s="39" t="s">
        <v>526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527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527</v>
      </c>
      <c r="D4" s="1"/>
      <c r="E4" s="14" t="s">
        <v>528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527</v>
      </c>
      <c r="D5" s="6"/>
      <c r="E5" s="18" t="s">
        <v>528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0+I10+I13+I16+I19+I22+I25+I28+I31+I34+I37+I40+I43+I46+I49+I52+I55+I58+I61+I64+I67+I70+I73+I76+I79+I82+I85+I88+I91</f>
      </c>
      <c r="R9">
        <f>0+O10+O13+O16+O19+O22+O25+O28+O31+O34+O37+O40+O43+O46+O49+O52+O55+O58+O61+O64+O67+O70+O73+O76+O79+O82+O85+O88+O91</f>
      </c>
    </row>
    <row r="10" spans="1:16" ht="12.75">
      <c r="A10" s="26" t="s">
        <v>50</v>
      </c>
      <c r="B10" s="31" t="s">
        <v>31</v>
      </c>
      <c r="C10" s="31" t="s">
        <v>530</v>
      </c>
      <c r="D10" s="26" t="s">
        <v>52</v>
      </c>
      <c r="E10" s="32" t="s">
        <v>531</v>
      </c>
      <c r="F10" s="33" t="s">
        <v>153</v>
      </c>
      <c r="G10" s="34">
        <v>59.85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2.75">
      <c r="A11" s="36" t="s">
        <v>55</v>
      </c>
      <c r="E11" s="37" t="s">
        <v>532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533</v>
      </c>
      <c r="D13" s="26" t="s">
        <v>52</v>
      </c>
      <c r="E13" s="32" t="s">
        <v>534</v>
      </c>
      <c r="F13" s="33" t="s">
        <v>153</v>
      </c>
      <c r="G13" s="34">
        <v>59.85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535</v>
      </c>
      <c r="D16" s="26" t="s">
        <v>52</v>
      </c>
      <c r="E16" s="32" t="s">
        <v>536</v>
      </c>
      <c r="F16" s="33" t="s">
        <v>54</v>
      </c>
      <c r="G16" s="34">
        <v>2</v>
      </c>
      <c r="H16" s="35">
        <v>0</v>
      </c>
      <c r="I16" s="35">
        <f>ROUND(ROUND(H16,2)*ROUND(G16,3),2)</f>
      </c>
      <c r="J16" s="33"/>
      <c r="O16">
        <f>(I16*21)/100</f>
      </c>
      <c r="P16" t="s">
        <v>27</v>
      </c>
    </row>
    <row r="17" spans="1:5" ht="12.75">
      <c r="A17" s="36" t="s">
        <v>55</v>
      </c>
      <c r="E17" s="37" t="s">
        <v>537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538</v>
      </c>
      <c r="D19" s="26" t="s">
        <v>52</v>
      </c>
      <c r="E19" s="32" t="s">
        <v>539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/>
      <c r="O19">
        <f>(I19*21)/100</f>
      </c>
      <c r="P19" t="s">
        <v>27</v>
      </c>
    </row>
    <row r="20" spans="1:5" ht="12.75">
      <c r="A20" s="36" t="s">
        <v>55</v>
      </c>
      <c r="E20" s="37" t="s">
        <v>540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541</v>
      </c>
      <c r="D22" s="26" t="s">
        <v>52</v>
      </c>
      <c r="E22" s="32" t="s">
        <v>542</v>
      </c>
      <c r="F22" s="33" t="s">
        <v>77</v>
      </c>
      <c r="G22" s="34">
        <v>2</v>
      </c>
      <c r="H22" s="35">
        <v>0</v>
      </c>
      <c r="I22" s="35">
        <f>ROUND(ROUND(H22,2)*ROUND(G22,3),2)</f>
      </c>
      <c r="J22" s="33"/>
      <c r="O22">
        <f>(I22*21)/100</f>
      </c>
      <c r="P22" t="s">
        <v>27</v>
      </c>
    </row>
    <row r="23" spans="1:5" ht="25.5">
      <c r="A23" s="36" t="s">
        <v>55</v>
      </c>
      <c r="E23" s="37" t="s">
        <v>543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544</v>
      </c>
      <c r="D25" s="26" t="s">
        <v>52</v>
      </c>
      <c r="E25" s="32" t="s">
        <v>545</v>
      </c>
      <c r="F25" s="33" t="s">
        <v>54</v>
      </c>
      <c r="G25" s="34">
        <v>4</v>
      </c>
      <c r="H25" s="35">
        <v>0</v>
      </c>
      <c r="I25" s="35">
        <f>ROUND(ROUND(H25,2)*ROUND(G25,3),2)</f>
      </c>
      <c r="J25" s="33"/>
      <c r="O25">
        <f>(I25*21)/100</f>
      </c>
      <c r="P25" t="s">
        <v>27</v>
      </c>
    </row>
    <row r="26" spans="1:5" ht="25.5">
      <c r="A26" s="36" t="s">
        <v>55</v>
      </c>
      <c r="E26" s="37" t="s">
        <v>546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73</v>
      </c>
      <c r="C28" s="31" t="s">
        <v>547</v>
      </c>
      <c r="D28" s="26" t="s">
        <v>52</v>
      </c>
      <c r="E28" s="32" t="s">
        <v>548</v>
      </c>
      <c r="F28" s="33" t="s">
        <v>153</v>
      </c>
      <c r="G28" s="34">
        <v>46.6</v>
      </c>
      <c r="H28" s="35">
        <v>0</v>
      </c>
      <c r="I28" s="35">
        <f>ROUND(ROUND(H28,2)*ROUND(G28,3),2)</f>
      </c>
      <c r="J28" s="33"/>
      <c r="O28">
        <f>(I28*21)/100</f>
      </c>
      <c r="P28" t="s">
        <v>27</v>
      </c>
    </row>
    <row r="29" spans="1:5" ht="12.75">
      <c r="A29" s="36" t="s">
        <v>55</v>
      </c>
      <c r="E29" s="37" t="s">
        <v>52</v>
      </c>
    </row>
    <row r="30" spans="1:5" ht="12.75">
      <c r="A30" s="40" t="s">
        <v>57</v>
      </c>
      <c r="E30" s="39" t="s">
        <v>549</v>
      </c>
    </row>
    <row r="31" spans="1:16" ht="12.75">
      <c r="A31" s="26" t="s">
        <v>50</v>
      </c>
      <c r="B31" s="31" t="s">
        <v>79</v>
      </c>
      <c r="C31" s="31" t="s">
        <v>550</v>
      </c>
      <c r="D31" s="26" t="s">
        <v>52</v>
      </c>
      <c r="E31" s="32" t="s">
        <v>551</v>
      </c>
      <c r="F31" s="33" t="s">
        <v>153</v>
      </c>
      <c r="G31" s="34">
        <v>54</v>
      </c>
      <c r="H31" s="35">
        <v>0</v>
      </c>
      <c r="I31" s="35">
        <f>ROUND(ROUND(H31,2)*ROUND(G31,3),2)</f>
      </c>
      <c r="J31" s="33"/>
      <c r="O31">
        <f>(I31*21)/100</f>
      </c>
      <c r="P31" t="s">
        <v>27</v>
      </c>
    </row>
    <row r="32" spans="1:5" ht="51">
      <c r="A32" s="36" t="s">
        <v>55</v>
      </c>
      <c r="E32" s="37" t="s">
        <v>552</v>
      </c>
    </row>
    <row r="33" spans="1:5" ht="12.75">
      <c r="A33" s="40" t="s">
        <v>57</v>
      </c>
      <c r="E33" s="39" t="s">
        <v>553</v>
      </c>
    </row>
    <row r="34" spans="1:16" ht="12.75">
      <c r="A34" s="26" t="s">
        <v>50</v>
      </c>
      <c r="B34" s="31" t="s">
        <v>42</v>
      </c>
      <c r="C34" s="31" t="s">
        <v>554</v>
      </c>
      <c r="D34" s="26" t="s">
        <v>52</v>
      </c>
      <c r="E34" s="32" t="s">
        <v>555</v>
      </c>
      <c r="F34" s="33" t="s">
        <v>54</v>
      </c>
      <c r="G34" s="34">
        <v>2</v>
      </c>
      <c r="H34" s="35">
        <v>0</v>
      </c>
      <c r="I34" s="35">
        <f>ROUND(ROUND(H34,2)*ROUND(G34,3),2)</f>
      </c>
      <c r="J34" s="33"/>
      <c r="O34">
        <f>(I34*21)/100</f>
      </c>
      <c r="P34" t="s">
        <v>27</v>
      </c>
    </row>
    <row r="35" spans="1:5" ht="12.75">
      <c r="A35" s="36" t="s">
        <v>55</v>
      </c>
      <c r="E35" s="37" t="s">
        <v>556</v>
      </c>
    </row>
    <row r="36" spans="1:5" ht="12.75">
      <c r="A36" s="40" t="s">
        <v>57</v>
      </c>
      <c r="E36" s="39" t="s">
        <v>52</v>
      </c>
    </row>
    <row r="37" spans="1:16" ht="25.5">
      <c r="A37" s="26" t="s">
        <v>50</v>
      </c>
      <c r="B37" s="31" t="s">
        <v>44</v>
      </c>
      <c r="C37" s="31" t="s">
        <v>557</v>
      </c>
      <c r="D37" s="26" t="s">
        <v>52</v>
      </c>
      <c r="E37" s="32" t="s">
        <v>558</v>
      </c>
      <c r="F37" s="33" t="s">
        <v>54</v>
      </c>
      <c r="G37" s="34">
        <v>3</v>
      </c>
      <c r="H37" s="35">
        <v>0</v>
      </c>
      <c r="I37" s="35">
        <f>ROUND(ROUND(H37,2)*ROUND(G37,3),2)</f>
      </c>
      <c r="J37" s="33"/>
      <c r="O37">
        <f>(I37*21)/100</f>
      </c>
      <c r="P37" t="s">
        <v>27</v>
      </c>
    </row>
    <row r="38" spans="1:5" ht="12.75">
      <c r="A38" s="36" t="s">
        <v>55</v>
      </c>
      <c r="E38" s="37" t="s">
        <v>559</v>
      </c>
    </row>
    <row r="39" spans="1:5" ht="12.75">
      <c r="A39" s="40" t="s">
        <v>57</v>
      </c>
      <c r="E39" s="39" t="s">
        <v>52</v>
      </c>
    </row>
    <row r="40" spans="1:16" ht="12.75">
      <c r="A40" s="26" t="s">
        <v>50</v>
      </c>
      <c r="B40" s="31" t="s">
        <v>46</v>
      </c>
      <c r="C40" s="31" t="s">
        <v>560</v>
      </c>
      <c r="D40" s="26" t="s">
        <v>52</v>
      </c>
      <c r="E40" s="32" t="s">
        <v>561</v>
      </c>
      <c r="F40" s="33" t="s">
        <v>77</v>
      </c>
      <c r="G40" s="34">
        <v>7</v>
      </c>
      <c r="H40" s="35">
        <v>0</v>
      </c>
      <c r="I40" s="35">
        <f>ROUND(ROUND(H40,2)*ROUND(G40,3),2)</f>
      </c>
      <c r="J40" s="33"/>
      <c r="O40">
        <f>(I40*21)/100</f>
      </c>
      <c r="P40" t="s">
        <v>27</v>
      </c>
    </row>
    <row r="41" spans="1:5" ht="12.75">
      <c r="A41" s="36" t="s">
        <v>55</v>
      </c>
      <c r="E41" s="37" t="s">
        <v>52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91</v>
      </c>
      <c r="C43" s="31" t="s">
        <v>562</v>
      </c>
      <c r="D43" s="26" t="s">
        <v>52</v>
      </c>
      <c r="E43" s="32" t="s">
        <v>563</v>
      </c>
      <c r="F43" s="33" t="s">
        <v>77</v>
      </c>
      <c r="G43" s="34">
        <v>3</v>
      </c>
      <c r="H43" s="35">
        <v>0</v>
      </c>
      <c r="I43" s="35">
        <f>ROUND(ROUND(H43,2)*ROUND(G43,3),2)</f>
      </c>
      <c r="J43" s="33"/>
      <c r="O43">
        <f>(I43*21)/100</f>
      </c>
      <c r="P43" t="s">
        <v>27</v>
      </c>
    </row>
    <row r="44" spans="1:5" ht="12.75">
      <c r="A44" s="36" t="s">
        <v>55</v>
      </c>
      <c r="E44" s="37" t="s">
        <v>52</v>
      </c>
    </row>
    <row r="45" spans="1:5" ht="12.75">
      <c r="A45" s="40" t="s">
        <v>57</v>
      </c>
      <c r="E45" s="39" t="s">
        <v>52</v>
      </c>
    </row>
    <row r="46" spans="1:16" ht="12.75">
      <c r="A46" s="26" t="s">
        <v>50</v>
      </c>
      <c r="B46" s="31" t="s">
        <v>95</v>
      </c>
      <c r="C46" s="31" t="s">
        <v>564</v>
      </c>
      <c r="D46" s="26" t="s">
        <v>52</v>
      </c>
      <c r="E46" s="32" t="s">
        <v>565</v>
      </c>
      <c r="F46" s="33" t="s">
        <v>77</v>
      </c>
      <c r="G46" s="34">
        <v>1</v>
      </c>
      <c r="H46" s="35">
        <v>0</v>
      </c>
      <c r="I46" s="35">
        <f>ROUND(ROUND(H46,2)*ROUND(G46,3),2)</f>
      </c>
      <c r="J46" s="33"/>
      <c r="O46">
        <f>(I46*21)/100</f>
      </c>
      <c r="P46" t="s">
        <v>27</v>
      </c>
    </row>
    <row r="47" spans="1:5" ht="12.75">
      <c r="A47" s="36" t="s">
        <v>55</v>
      </c>
      <c r="E47" s="37" t="s">
        <v>52</v>
      </c>
    </row>
    <row r="48" spans="1:5" ht="12.75">
      <c r="A48" s="40" t="s">
        <v>57</v>
      </c>
      <c r="E48" s="39" t="s">
        <v>52</v>
      </c>
    </row>
    <row r="49" spans="1:16" ht="12.75">
      <c r="A49" s="26" t="s">
        <v>50</v>
      </c>
      <c r="B49" s="31" t="s">
        <v>98</v>
      </c>
      <c r="C49" s="31" t="s">
        <v>566</v>
      </c>
      <c r="D49" s="26" t="s">
        <v>52</v>
      </c>
      <c r="E49" s="32" t="s">
        <v>567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/>
      <c r="O49">
        <f>(I49*21)/100</f>
      </c>
      <c r="P49" t="s">
        <v>27</v>
      </c>
    </row>
    <row r="50" spans="1:5" ht="12.75">
      <c r="A50" s="36" t="s">
        <v>55</v>
      </c>
      <c r="E50" s="37" t="s">
        <v>52</v>
      </c>
    </row>
    <row r="51" spans="1:5" ht="12.75">
      <c r="A51" s="40" t="s">
        <v>57</v>
      </c>
      <c r="E51" s="39" t="s">
        <v>52</v>
      </c>
    </row>
    <row r="52" spans="1:16" ht="25.5">
      <c r="A52" s="26" t="s">
        <v>50</v>
      </c>
      <c r="B52" s="31" t="s">
        <v>102</v>
      </c>
      <c r="C52" s="31" t="s">
        <v>568</v>
      </c>
      <c r="D52" s="26" t="s">
        <v>52</v>
      </c>
      <c r="E52" s="32" t="s">
        <v>569</v>
      </c>
      <c r="F52" s="33" t="s">
        <v>54</v>
      </c>
      <c r="G52" s="34">
        <v>1</v>
      </c>
      <c r="H52" s="35">
        <v>0</v>
      </c>
      <c r="I52" s="35">
        <f>ROUND(ROUND(H52,2)*ROUND(G52,3),2)</f>
      </c>
      <c r="J52" s="33"/>
      <c r="O52">
        <f>(I52*21)/100</f>
      </c>
      <c r="P52" t="s">
        <v>27</v>
      </c>
    </row>
    <row r="53" spans="1:5" ht="12.75">
      <c r="A53" s="36" t="s">
        <v>55</v>
      </c>
      <c r="E53" s="37" t="s">
        <v>570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105</v>
      </c>
      <c r="C55" s="31" t="s">
        <v>571</v>
      </c>
      <c r="D55" s="26" t="s">
        <v>52</v>
      </c>
      <c r="E55" s="32" t="s">
        <v>572</v>
      </c>
      <c r="F55" s="33" t="s">
        <v>54</v>
      </c>
      <c r="G55" s="34">
        <v>2</v>
      </c>
      <c r="H55" s="35">
        <v>0</v>
      </c>
      <c r="I55" s="35">
        <f>ROUND(ROUND(H55,2)*ROUND(G55,3),2)</f>
      </c>
      <c r="J55" s="33"/>
      <c r="O55">
        <f>(I55*21)/100</f>
      </c>
      <c r="P55" t="s">
        <v>27</v>
      </c>
    </row>
    <row r="56" spans="1:5" ht="12.75">
      <c r="A56" s="36" t="s">
        <v>55</v>
      </c>
      <c r="E56" s="37" t="s">
        <v>52</v>
      </c>
    </row>
    <row r="57" spans="1:5" ht="12.75">
      <c r="A57" s="40" t="s">
        <v>57</v>
      </c>
      <c r="E57" s="39" t="s">
        <v>52</v>
      </c>
    </row>
    <row r="58" spans="1:16" ht="12.75">
      <c r="A58" s="26" t="s">
        <v>50</v>
      </c>
      <c r="B58" s="31" t="s">
        <v>109</v>
      </c>
      <c r="C58" s="31" t="s">
        <v>573</v>
      </c>
      <c r="D58" s="26" t="s">
        <v>52</v>
      </c>
      <c r="E58" s="32" t="s">
        <v>574</v>
      </c>
      <c r="F58" s="33" t="s">
        <v>54</v>
      </c>
      <c r="G58" s="34">
        <v>2</v>
      </c>
      <c r="H58" s="35">
        <v>0</v>
      </c>
      <c r="I58" s="35">
        <f>ROUND(ROUND(H58,2)*ROUND(G58,3),2)</f>
      </c>
      <c r="J58" s="33"/>
      <c r="O58">
        <f>(I58*21)/100</f>
      </c>
      <c r="P58" t="s">
        <v>27</v>
      </c>
    </row>
    <row r="59" spans="1:5" ht="12.75">
      <c r="A59" s="36" t="s">
        <v>55</v>
      </c>
      <c r="E59" s="37" t="s">
        <v>52</v>
      </c>
    </row>
    <row r="60" spans="1:5" ht="12.75">
      <c r="A60" s="40" t="s">
        <v>57</v>
      </c>
      <c r="E60" s="39" t="s">
        <v>52</v>
      </c>
    </row>
    <row r="61" spans="1:16" ht="12.75">
      <c r="A61" s="26" t="s">
        <v>50</v>
      </c>
      <c r="B61" s="31" t="s">
        <v>263</v>
      </c>
      <c r="C61" s="31" t="s">
        <v>575</v>
      </c>
      <c r="D61" s="26" t="s">
        <v>52</v>
      </c>
      <c r="E61" s="32" t="s">
        <v>576</v>
      </c>
      <c r="F61" s="33" t="s">
        <v>153</v>
      </c>
      <c r="G61" s="34">
        <v>66.5</v>
      </c>
      <c r="H61" s="35">
        <v>0</v>
      </c>
      <c r="I61" s="35">
        <f>ROUND(ROUND(H61,2)*ROUND(G61,3),2)</f>
      </c>
      <c r="J61" s="33"/>
      <c r="O61">
        <f>(I61*21)/100</f>
      </c>
      <c r="P61" t="s">
        <v>27</v>
      </c>
    </row>
    <row r="62" spans="1:5" ht="12.75">
      <c r="A62" s="36" t="s">
        <v>55</v>
      </c>
      <c r="E62" s="37" t="s">
        <v>52</v>
      </c>
    </row>
    <row r="63" spans="1:5" ht="12.75">
      <c r="A63" s="40" t="s">
        <v>57</v>
      </c>
      <c r="E63" s="39" t="s">
        <v>577</v>
      </c>
    </row>
    <row r="64" spans="1:16" ht="12.75">
      <c r="A64" s="26" t="s">
        <v>50</v>
      </c>
      <c r="B64" s="31" t="s">
        <v>267</v>
      </c>
      <c r="C64" s="31" t="s">
        <v>578</v>
      </c>
      <c r="D64" s="26" t="s">
        <v>52</v>
      </c>
      <c r="E64" s="32" t="s">
        <v>579</v>
      </c>
      <c r="F64" s="33" t="s">
        <v>153</v>
      </c>
      <c r="G64" s="34">
        <v>119.35</v>
      </c>
      <c r="H64" s="35">
        <v>0</v>
      </c>
      <c r="I64" s="35">
        <f>ROUND(ROUND(H64,2)*ROUND(G64,3),2)</f>
      </c>
      <c r="J64" s="33"/>
      <c r="O64">
        <f>(I64*21)/100</f>
      </c>
      <c r="P64" t="s">
        <v>27</v>
      </c>
    </row>
    <row r="65" spans="1:5" ht="12.75">
      <c r="A65" s="36" t="s">
        <v>55</v>
      </c>
      <c r="E65" s="37" t="s">
        <v>52</v>
      </c>
    </row>
    <row r="66" spans="1:5" ht="12.75">
      <c r="A66" s="40" t="s">
        <v>57</v>
      </c>
      <c r="E66" s="39" t="s">
        <v>580</v>
      </c>
    </row>
    <row r="67" spans="1:16" ht="12.75">
      <c r="A67" s="26" t="s">
        <v>50</v>
      </c>
      <c r="B67" s="31" t="s">
        <v>271</v>
      </c>
      <c r="C67" s="31" t="s">
        <v>581</v>
      </c>
      <c r="D67" s="26" t="s">
        <v>52</v>
      </c>
      <c r="E67" s="32" t="s">
        <v>582</v>
      </c>
      <c r="F67" s="33" t="s">
        <v>583</v>
      </c>
      <c r="G67" s="34">
        <v>2</v>
      </c>
      <c r="H67" s="35">
        <v>0</v>
      </c>
      <c r="I67" s="35">
        <f>ROUND(ROUND(H67,2)*ROUND(G67,3),2)</f>
      </c>
      <c r="J67" s="33"/>
      <c r="O67">
        <f>(I67*21)/100</f>
      </c>
      <c r="P67" t="s">
        <v>27</v>
      </c>
    </row>
    <row r="68" spans="1:5" ht="12.75">
      <c r="A68" s="36" t="s">
        <v>55</v>
      </c>
      <c r="E68" s="37" t="s">
        <v>52</v>
      </c>
    </row>
    <row r="69" spans="1:5" ht="12.75">
      <c r="A69" s="40" t="s">
        <v>57</v>
      </c>
      <c r="E69" s="39" t="s">
        <v>52</v>
      </c>
    </row>
    <row r="70" spans="1:16" ht="12.75">
      <c r="A70" s="26" t="s">
        <v>50</v>
      </c>
      <c r="B70" s="31" t="s">
        <v>275</v>
      </c>
      <c r="C70" s="31" t="s">
        <v>584</v>
      </c>
      <c r="D70" s="26" t="s">
        <v>52</v>
      </c>
      <c r="E70" s="32" t="s">
        <v>585</v>
      </c>
      <c r="F70" s="33" t="s">
        <v>54</v>
      </c>
      <c r="G70" s="34">
        <v>1</v>
      </c>
      <c r="H70" s="35">
        <v>0</v>
      </c>
      <c r="I70" s="35">
        <f>ROUND(ROUND(H70,2)*ROUND(G70,3),2)</f>
      </c>
      <c r="J70" s="33"/>
      <c r="O70">
        <f>(I70*21)/100</f>
      </c>
      <c r="P70" t="s">
        <v>27</v>
      </c>
    </row>
    <row r="71" spans="1:5" ht="12.75">
      <c r="A71" s="36" t="s">
        <v>55</v>
      </c>
      <c r="E71" s="37" t="s">
        <v>52</v>
      </c>
    </row>
    <row r="72" spans="1:5" ht="12.75">
      <c r="A72" s="40" t="s">
        <v>57</v>
      </c>
      <c r="E72" s="39" t="s">
        <v>52</v>
      </c>
    </row>
    <row r="73" spans="1:16" ht="12.75">
      <c r="A73" s="26" t="s">
        <v>50</v>
      </c>
      <c r="B73" s="31" t="s">
        <v>279</v>
      </c>
      <c r="C73" s="31" t="s">
        <v>586</v>
      </c>
      <c r="D73" s="26" t="s">
        <v>52</v>
      </c>
      <c r="E73" s="32" t="s">
        <v>587</v>
      </c>
      <c r="F73" s="33" t="s">
        <v>54</v>
      </c>
      <c r="G73" s="34">
        <v>1</v>
      </c>
      <c r="H73" s="35">
        <v>0</v>
      </c>
      <c r="I73" s="35">
        <f>ROUND(ROUND(H73,2)*ROUND(G73,3),2)</f>
      </c>
      <c r="J73" s="33"/>
      <c r="O73">
        <f>(I73*21)/100</f>
      </c>
      <c r="P73" t="s">
        <v>27</v>
      </c>
    </row>
    <row r="74" spans="1:5" ht="12.75">
      <c r="A74" s="36" t="s">
        <v>55</v>
      </c>
      <c r="E74" s="37" t="s">
        <v>52</v>
      </c>
    </row>
    <row r="75" spans="1:5" ht="12.75">
      <c r="A75" s="40" t="s">
        <v>57</v>
      </c>
      <c r="E75" s="39" t="s">
        <v>52</v>
      </c>
    </row>
    <row r="76" spans="1:16" ht="12.75">
      <c r="A76" s="26" t="s">
        <v>50</v>
      </c>
      <c r="B76" s="31" t="s">
        <v>284</v>
      </c>
      <c r="C76" s="31" t="s">
        <v>588</v>
      </c>
      <c r="D76" s="26" t="s">
        <v>52</v>
      </c>
      <c r="E76" s="32" t="s">
        <v>589</v>
      </c>
      <c r="F76" s="33" t="s">
        <v>133</v>
      </c>
      <c r="G76" s="34">
        <v>27</v>
      </c>
      <c r="H76" s="35">
        <v>0</v>
      </c>
      <c r="I76" s="35">
        <f>ROUND(ROUND(H76,2)*ROUND(G76,3),2)</f>
      </c>
      <c r="J76" s="33"/>
      <c r="O76">
        <f>(I76*21)/100</f>
      </c>
      <c r="P76" t="s">
        <v>27</v>
      </c>
    </row>
    <row r="77" spans="1:5" ht="38.25">
      <c r="A77" s="36" t="s">
        <v>55</v>
      </c>
      <c r="E77" s="37" t="s">
        <v>590</v>
      </c>
    </row>
    <row r="78" spans="1:5" ht="12.75">
      <c r="A78" s="40" t="s">
        <v>57</v>
      </c>
      <c r="E78" s="39" t="s">
        <v>591</v>
      </c>
    </row>
    <row r="79" spans="1:16" ht="12.75">
      <c r="A79" s="26" t="s">
        <v>50</v>
      </c>
      <c r="B79" s="31" t="s">
        <v>289</v>
      </c>
      <c r="C79" s="31" t="s">
        <v>592</v>
      </c>
      <c r="D79" s="26" t="s">
        <v>52</v>
      </c>
      <c r="E79" s="32" t="s">
        <v>593</v>
      </c>
      <c r="F79" s="33" t="s">
        <v>133</v>
      </c>
      <c r="G79" s="34">
        <v>27</v>
      </c>
      <c r="H79" s="35">
        <v>0</v>
      </c>
      <c r="I79" s="35">
        <f>ROUND(ROUND(H79,2)*ROUND(G79,3),2)</f>
      </c>
      <c r="J79" s="33"/>
      <c r="O79">
        <f>(I79*21)/100</f>
      </c>
      <c r="P79" t="s">
        <v>27</v>
      </c>
    </row>
    <row r="80" spans="1:5" ht="12.75">
      <c r="A80" s="36" t="s">
        <v>55</v>
      </c>
      <c r="E80" s="37" t="s">
        <v>52</v>
      </c>
    </row>
    <row r="81" spans="1:5" ht="12.75">
      <c r="A81" s="40" t="s">
        <v>57</v>
      </c>
      <c r="E81" s="39" t="s">
        <v>52</v>
      </c>
    </row>
    <row r="82" spans="1:16" ht="12.75">
      <c r="A82" s="26" t="s">
        <v>50</v>
      </c>
      <c r="B82" s="31" t="s">
        <v>293</v>
      </c>
      <c r="C82" s="31" t="s">
        <v>594</v>
      </c>
      <c r="D82" s="26" t="s">
        <v>52</v>
      </c>
      <c r="E82" s="32" t="s">
        <v>595</v>
      </c>
      <c r="F82" s="33" t="s">
        <v>153</v>
      </c>
      <c r="G82" s="34">
        <v>18</v>
      </c>
      <c r="H82" s="35">
        <v>0</v>
      </c>
      <c r="I82" s="35">
        <f>ROUND(ROUND(H82,2)*ROUND(G82,3),2)</f>
      </c>
      <c r="J82" s="33"/>
      <c r="O82">
        <f>(I82*21)/100</f>
      </c>
      <c r="P82" t="s">
        <v>27</v>
      </c>
    </row>
    <row r="83" spans="1:5" ht="12.75">
      <c r="A83" s="36" t="s">
        <v>55</v>
      </c>
      <c r="E83" s="37" t="s">
        <v>52</v>
      </c>
    </row>
    <row r="84" spans="1:5" ht="12.75">
      <c r="A84" s="40" t="s">
        <v>57</v>
      </c>
      <c r="E84" s="39" t="s">
        <v>52</v>
      </c>
    </row>
    <row r="85" spans="1:16" ht="12.75">
      <c r="A85" s="26" t="s">
        <v>50</v>
      </c>
      <c r="B85" s="31" t="s">
        <v>296</v>
      </c>
      <c r="C85" s="31" t="s">
        <v>596</v>
      </c>
      <c r="D85" s="26" t="s">
        <v>52</v>
      </c>
      <c r="E85" s="32" t="s">
        <v>597</v>
      </c>
      <c r="F85" s="33" t="s">
        <v>133</v>
      </c>
      <c r="G85" s="34">
        <v>27</v>
      </c>
      <c r="H85" s="35">
        <v>0</v>
      </c>
      <c r="I85" s="35">
        <f>ROUND(ROUND(H85,2)*ROUND(G85,3),2)</f>
      </c>
      <c r="J85" s="33"/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12.75">
      <c r="A87" s="40" t="s">
        <v>57</v>
      </c>
      <c r="E87" s="39" t="s">
        <v>52</v>
      </c>
    </row>
    <row r="88" spans="1:16" ht="12.75">
      <c r="A88" s="26" t="s">
        <v>50</v>
      </c>
      <c r="B88" s="31" t="s">
        <v>299</v>
      </c>
      <c r="C88" s="31" t="s">
        <v>598</v>
      </c>
      <c r="D88" s="26" t="s">
        <v>52</v>
      </c>
      <c r="E88" s="32" t="s">
        <v>599</v>
      </c>
      <c r="F88" s="33" t="s">
        <v>133</v>
      </c>
      <c r="G88" s="34">
        <v>9</v>
      </c>
      <c r="H88" s="35">
        <v>0</v>
      </c>
      <c r="I88" s="35">
        <f>ROUND(ROUND(H88,2)*ROUND(G88,3),2)</f>
      </c>
      <c r="J88" s="33"/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12.75">
      <c r="A90" s="40" t="s">
        <v>57</v>
      </c>
      <c r="E90" s="39" t="s">
        <v>52</v>
      </c>
    </row>
    <row r="91" spans="1:16" ht="12.75">
      <c r="A91" s="26" t="s">
        <v>50</v>
      </c>
      <c r="B91" s="31" t="s">
        <v>303</v>
      </c>
      <c r="C91" s="31" t="s">
        <v>600</v>
      </c>
      <c r="D91" s="26" t="s">
        <v>52</v>
      </c>
      <c r="E91" s="32" t="s">
        <v>601</v>
      </c>
      <c r="F91" s="33" t="s">
        <v>133</v>
      </c>
      <c r="G91" s="34">
        <v>18</v>
      </c>
      <c r="H91" s="35">
        <v>0</v>
      </c>
      <c r="I91" s="35">
        <f>ROUND(ROUND(H91,2)*ROUND(G91,3),2)</f>
      </c>
      <c r="J91" s="33"/>
      <c r="O91">
        <f>(I91*21)/100</f>
      </c>
      <c r="P91" t="s">
        <v>27</v>
      </c>
    </row>
    <row r="92" spans="1:5" ht="25.5">
      <c r="A92" s="36" t="s">
        <v>55</v>
      </c>
      <c r="E92" s="37" t="s">
        <v>602</v>
      </c>
    </row>
    <row r="93" spans="1:5" ht="12.75">
      <c r="A93" s="38" t="s">
        <v>57</v>
      </c>
      <c r="E93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0+O8+O15+O31+O35+O39+O70+O80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603</v>
      </c>
      <c r="I3" s="41">
        <f>0+I8+I15+I31+I35+I39+I70+I80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603</v>
      </c>
      <c r="D4" s="6"/>
      <c r="E4" s="18" t="s">
        <v>604</v>
      </c>
      <c r="F4" s="6"/>
      <c r="G4" s="6"/>
      <c r="H4" s="27"/>
      <c r="I4" s="27"/>
      <c r="J4" s="6"/>
      <c r="O4" t="s">
        <v>24</v>
      </c>
      <c r="P4" t="s">
        <v>27</v>
      </c>
    </row>
    <row r="5" spans="1:16" ht="12.75" customHeight="1">
      <c r="A5" s="15" t="s">
        <v>28</v>
      </c>
      <c r="B5" s="15" t="s">
        <v>30</v>
      </c>
      <c r="C5" s="15" t="s">
        <v>32</v>
      </c>
      <c r="D5" s="15" t="s">
        <v>33</v>
      </c>
      <c r="E5" s="15" t="s">
        <v>34</v>
      </c>
      <c r="F5" s="15" t="s">
        <v>36</v>
      </c>
      <c r="G5" s="15" t="s">
        <v>38</v>
      </c>
      <c r="H5" s="15" t="s">
        <v>40</v>
      </c>
      <c r="I5" s="15"/>
      <c r="J5" s="15" t="s">
        <v>45</v>
      </c>
      <c r="O5" t="s">
        <v>25</v>
      </c>
      <c r="P5" t="s">
        <v>27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41</v>
      </c>
      <c r="I6" s="15" t="s">
        <v>43</v>
      </c>
      <c r="J6" s="15"/>
    </row>
    <row r="7" spans="1:10" ht="12.75" customHeight="1">
      <c r="A7" s="15" t="s">
        <v>29</v>
      </c>
      <c r="B7" s="15" t="s">
        <v>31</v>
      </c>
      <c r="C7" s="15" t="s">
        <v>27</v>
      </c>
      <c r="D7" s="15" t="s">
        <v>26</v>
      </c>
      <c r="E7" s="15" t="s">
        <v>35</v>
      </c>
      <c r="F7" s="15" t="s">
        <v>37</v>
      </c>
      <c r="G7" s="15" t="s">
        <v>39</v>
      </c>
      <c r="H7" s="15" t="s">
        <v>42</v>
      </c>
      <c r="I7" s="15" t="s">
        <v>44</v>
      </c>
      <c r="J7" s="15" t="s">
        <v>46</v>
      </c>
    </row>
    <row r="8" spans="1:18" ht="12.75" customHeight="1">
      <c r="A8" s="27" t="s">
        <v>48</v>
      </c>
      <c r="B8" s="27"/>
      <c r="C8" s="28" t="s">
        <v>29</v>
      </c>
      <c r="D8" s="27"/>
      <c r="E8" s="29" t="s">
        <v>49</v>
      </c>
      <c r="F8" s="27"/>
      <c r="G8" s="27"/>
      <c r="H8" s="27"/>
      <c r="I8" s="30">
        <f>0+Q8</f>
      </c>
      <c r="J8" s="27"/>
      <c r="O8">
        <f>0+R8</f>
      </c>
      <c r="Q8">
        <f>0+I9+I12</f>
      </c>
      <c r="R8">
        <f>0+O9+O12</f>
      </c>
    </row>
    <row r="9" spans="1:16" ht="12.75">
      <c r="A9" s="26" t="s">
        <v>50</v>
      </c>
      <c r="B9" s="31" t="s">
        <v>31</v>
      </c>
      <c r="C9" s="31" t="s">
        <v>70</v>
      </c>
      <c r="D9" s="26" t="s">
        <v>52</v>
      </c>
      <c r="E9" s="32" t="s">
        <v>71</v>
      </c>
      <c r="F9" s="33" t="s">
        <v>54</v>
      </c>
      <c r="G9" s="34">
        <v>1</v>
      </c>
      <c r="H9" s="35">
        <v>0</v>
      </c>
      <c r="I9" s="35">
        <f>ROUND(ROUND(H9,2)*ROUND(G9,3),2)</f>
      </c>
      <c r="J9" s="33" t="s">
        <v>63</v>
      </c>
      <c r="O9">
        <f>(I9*21)/100</f>
      </c>
      <c r="P9" t="s">
        <v>27</v>
      </c>
    </row>
    <row r="10" spans="1:5" ht="12.75">
      <c r="A10" s="36" t="s">
        <v>55</v>
      </c>
      <c r="E10" s="37" t="s">
        <v>605</v>
      </c>
    </row>
    <row r="11" spans="1:5" ht="12.75">
      <c r="A11" s="40" t="s">
        <v>57</v>
      </c>
      <c r="E11" s="39" t="s">
        <v>52</v>
      </c>
    </row>
    <row r="12" spans="1:16" ht="12.75">
      <c r="A12" s="26" t="s">
        <v>50</v>
      </c>
      <c r="B12" s="31" t="s">
        <v>27</v>
      </c>
      <c r="C12" s="31" t="s">
        <v>88</v>
      </c>
      <c r="D12" s="26" t="s">
        <v>52</v>
      </c>
      <c r="E12" s="32" t="s">
        <v>89</v>
      </c>
      <c r="F12" s="33" t="s">
        <v>54</v>
      </c>
      <c r="G12" s="34">
        <v>1</v>
      </c>
      <c r="H12" s="35">
        <v>0</v>
      </c>
      <c r="I12" s="35">
        <f>ROUND(ROUND(H12,2)*ROUND(G12,3),2)</f>
      </c>
      <c r="J12" s="33" t="s">
        <v>63</v>
      </c>
      <c r="O12">
        <f>(I12*21)/100</f>
      </c>
      <c r="P12" t="s">
        <v>27</v>
      </c>
    </row>
    <row r="13" spans="1:5" ht="12.75">
      <c r="A13" s="36" t="s">
        <v>55</v>
      </c>
      <c r="E13" s="37" t="s">
        <v>606</v>
      </c>
    </row>
    <row r="14" spans="1:5" ht="12.75">
      <c r="A14" s="38" t="s">
        <v>57</v>
      </c>
      <c r="E14" s="39" t="s">
        <v>52</v>
      </c>
    </row>
    <row r="15" spans="1:18" ht="12.75" customHeight="1">
      <c r="A15" s="6" t="s">
        <v>48</v>
      </c>
      <c r="B15" s="6"/>
      <c r="C15" s="43" t="s">
        <v>31</v>
      </c>
      <c r="D15" s="6"/>
      <c r="E15" s="29" t="s">
        <v>130</v>
      </c>
      <c r="F15" s="6"/>
      <c r="G15" s="6"/>
      <c r="H15" s="6"/>
      <c r="I15" s="44">
        <f>0+Q15</f>
      </c>
      <c r="J15" s="6"/>
      <c r="O15">
        <f>0+R15</f>
      </c>
      <c r="Q15">
        <f>0+I16+I19+I22+I25+I28</f>
      </c>
      <c r="R15">
        <f>0+O16+O19+O22+O25+O28</f>
      </c>
    </row>
    <row r="16" spans="1:16" ht="12.75">
      <c r="A16" s="26" t="s">
        <v>50</v>
      </c>
      <c r="B16" s="31" t="s">
        <v>26</v>
      </c>
      <c r="C16" s="31" t="s">
        <v>607</v>
      </c>
      <c r="D16" s="26" t="s">
        <v>52</v>
      </c>
      <c r="E16" s="32" t="s">
        <v>608</v>
      </c>
      <c r="F16" s="33" t="s">
        <v>133</v>
      </c>
      <c r="G16" s="34">
        <v>1.45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609</v>
      </c>
    </row>
    <row r="18" spans="1:5" ht="38.25">
      <c r="A18" s="40" t="s">
        <v>57</v>
      </c>
      <c r="E18" s="39" t="s">
        <v>610</v>
      </c>
    </row>
    <row r="19" spans="1:16" ht="12.75">
      <c r="A19" s="26" t="s">
        <v>50</v>
      </c>
      <c r="B19" s="31" t="s">
        <v>35</v>
      </c>
      <c r="C19" s="31" t="s">
        <v>611</v>
      </c>
      <c r="D19" s="26" t="s">
        <v>52</v>
      </c>
      <c r="E19" s="32" t="s">
        <v>612</v>
      </c>
      <c r="F19" s="33" t="s">
        <v>133</v>
      </c>
      <c r="G19" s="34">
        <v>0.704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613</v>
      </c>
    </row>
    <row r="21" spans="1:5" ht="12.75">
      <c r="A21" s="40" t="s">
        <v>57</v>
      </c>
      <c r="E21" s="39" t="s">
        <v>614</v>
      </c>
    </row>
    <row r="22" spans="1:16" ht="12.75">
      <c r="A22" s="26" t="s">
        <v>50</v>
      </c>
      <c r="B22" s="31" t="s">
        <v>37</v>
      </c>
      <c r="C22" s="31" t="s">
        <v>615</v>
      </c>
      <c r="D22" s="26" t="s">
        <v>52</v>
      </c>
      <c r="E22" s="32" t="s">
        <v>616</v>
      </c>
      <c r="F22" s="33" t="s">
        <v>133</v>
      </c>
      <c r="G22" s="34">
        <v>6.4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2.75">
      <c r="A23" s="36" t="s">
        <v>55</v>
      </c>
      <c r="E23" s="37" t="s">
        <v>617</v>
      </c>
    </row>
    <row r="24" spans="1:5" ht="38.25">
      <c r="A24" s="40" t="s">
        <v>57</v>
      </c>
      <c r="E24" s="39" t="s">
        <v>618</v>
      </c>
    </row>
    <row r="25" spans="1:16" ht="12.75">
      <c r="A25" s="26" t="s">
        <v>50</v>
      </c>
      <c r="B25" s="31" t="s">
        <v>39</v>
      </c>
      <c r="C25" s="31" t="s">
        <v>234</v>
      </c>
      <c r="D25" s="26" t="s">
        <v>52</v>
      </c>
      <c r="E25" s="32" t="s">
        <v>235</v>
      </c>
      <c r="F25" s="33" t="s">
        <v>133</v>
      </c>
      <c r="G25" s="34">
        <v>4.95</v>
      </c>
      <c r="H25" s="35">
        <v>0</v>
      </c>
      <c r="I25" s="35">
        <f>ROUND(ROUND(H25,2)*ROUND(G25,3),2)</f>
      </c>
      <c r="J25" s="33" t="s">
        <v>63</v>
      </c>
      <c r="O25">
        <f>(I25*21)/100</f>
      </c>
      <c r="P25" t="s">
        <v>27</v>
      </c>
    </row>
    <row r="26" spans="1:5" ht="12.75">
      <c r="A26" s="36" t="s">
        <v>55</v>
      </c>
      <c r="E26" s="37" t="s">
        <v>52</v>
      </c>
    </row>
    <row r="27" spans="1:5" ht="38.25">
      <c r="A27" s="40" t="s">
        <v>57</v>
      </c>
      <c r="E27" s="39" t="s">
        <v>619</v>
      </c>
    </row>
    <row r="28" spans="1:16" ht="12.75">
      <c r="A28" s="26" t="s">
        <v>50</v>
      </c>
      <c r="B28" s="31" t="s">
        <v>73</v>
      </c>
      <c r="C28" s="31" t="s">
        <v>241</v>
      </c>
      <c r="D28" s="26" t="s">
        <v>52</v>
      </c>
      <c r="E28" s="32" t="s">
        <v>242</v>
      </c>
      <c r="F28" s="33" t="s">
        <v>133</v>
      </c>
      <c r="G28" s="34">
        <v>0.7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12.75">
      <c r="A29" s="36" t="s">
        <v>55</v>
      </c>
      <c r="E29" s="37" t="s">
        <v>620</v>
      </c>
    </row>
    <row r="30" spans="1:5" ht="12.75">
      <c r="A30" s="38" t="s">
        <v>57</v>
      </c>
      <c r="E30" s="39" t="s">
        <v>621</v>
      </c>
    </row>
    <row r="31" spans="1:18" ht="12.75" customHeight="1">
      <c r="A31" s="6" t="s">
        <v>48</v>
      </c>
      <c r="B31" s="6"/>
      <c r="C31" s="43" t="s">
        <v>27</v>
      </c>
      <c r="D31" s="6"/>
      <c r="E31" s="29" t="s">
        <v>245</v>
      </c>
      <c r="F31" s="6"/>
      <c r="G31" s="6"/>
      <c r="H31" s="6"/>
      <c r="I31" s="44">
        <f>0+Q31</f>
      </c>
      <c r="J31" s="6"/>
      <c r="O31">
        <f>0+R31</f>
      </c>
      <c r="Q31">
        <f>0+I32</f>
      </c>
      <c r="R31">
        <f>0+O32</f>
      </c>
    </row>
    <row r="32" spans="1:16" ht="12.75">
      <c r="A32" s="26" t="s">
        <v>50</v>
      </c>
      <c r="B32" s="31" t="s">
        <v>79</v>
      </c>
      <c r="C32" s="31" t="s">
        <v>622</v>
      </c>
      <c r="D32" s="26" t="s">
        <v>52</v>
      </c>
      <c r="E32" s="32" t="s">
        <v>623</v>
      </c>
      <c r="F32" s="33" t="s">
        <v>133</v>
      </c>
      <c r="G32" s="34">
        <v>0.704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624</v>
      </c>
    </row>
    <row r="34" spans="1:5" ht="12.75">
      <c r="A34" s="38" t="s">
        <v>57</v>
      </c>
      <c r="E34" s="39" t="s">
        <v>614</v>
      </c>
    </row>
    <row r="35" spans="1:18" ht="12.75" customHeight="1">
      <c r="A35" s="6" t="s">
        <v>48</v>
      </c>
      <c r="B35" s="6"/>
      <c r="C35" s="43" t="s">
        <v>35</v>
      </c>
      <c r="D35" s="6"/>
      <c r="E35" s="29" t="s">
        <v>353</v>
      </c>
      <c r="F35" s="6"/>
      <c r="G35" s="6"/>
      <c r="H35" s="6"/>
      <c r="I35" s="44">
        <f>0+Q35</f>
      </c>
      <c r="J35" s="6"/>
      <c r="O35">
        <f>0+R35</f>
      </c>
      <c r="Q35">
        <f>0+I36</f>
      </c>
      <c r="R35">
        <f>0+O36</f>
      </c>
    </row>
    <row r="36" spans="1:16" ht="12.75">
      <c r="A36" s="26" t="s">
        <v>50</v>
      </c>
      <c r="B36" s="31" t="s">
        <v>42</v>
      </c>
      <c r="C36" s="31" t="s">
        <v>370</v>
      </c>
      <c r="D36" s="26" t="s">
        <v>52</v>
      </c>
      <c r="E36" s="32" t="s">
        <v>371</v>
      </c>
      <c r="F36" s="33" t="s">
        <v>133</v>
      </c>
      <c r="G36" s="34">
        <v>0.15</v>
      </c>
      <c r="H36" s="35">
        <v>0</v>
      </c>
      <c r="I36" s="35">
        <f>ROUND(ROUND(H36,2)*ROUND(G36,3),2)</f>
      </c>
      <c r="J36" s="33" t="s">
        <v>63</v>
      </c>
      <c r="O36">
        <f>(I36*21)/100</f>
      </c>
      <c r="P36" t="s">
        <v>27</v>
      </c>
    </row>
    <row r="37" spans="1:5" ht="12.75">
      <c r="A37" s="36" t="s">
        <v>55</v>
      </c>
      <c r="E37" s="37" t="s">
        <v>625</v>
      </c>
    </row>
    <row r="38" spans="1:5" ht="12.75">
      <c r="A38" s="38" t="s">
        <v>57</v>
      </c>
      <c r="E38" s="39" t="s">
        <v>626</v>
      </c>
    </row>
    <row r="39" spans="1:18" ht="12.75" customHeight="1">
      <c r="A39" s="6" t="s">
        <v>48</v>
      </c>
      <c r="B39" s="6"/>
      <c r="C39" s="43" t="s">
        <v>73</v>
      </c>
      <c r="D39" s="6"/>
      <c r="E39" s="29" t="s">
        <v>430</v>
      </c>
      <c r="F39" s="6"/>
      <c r="G39" s="6"/>
      <c r="H39" s="6"/>
      <c r="I39" s="44">
        <f>0+Q39</f>
      </c>
      <c r="J39" s="6"/>
      <c r="O39">
        <f>0+R39</f>
      </c>
      <c r="Q39">
        <f>0+I40+I43+I46+I49+I52+I55+I58+I61+I64+I67</f>
      </c>
      <c r="R39">
        <f>0+O40+O43+O46+O49+O52+O55+O58+O61+O64+O67</f>
      </c>
    </row>
    <row r="40" spans="1:16" ht="12.75">
      <c r="A40" s="26" t="s">
        <v>50</v>
      </c>
      <c r="B40" s="31" t="s">
        <v>44</v>
      </c>
      <c r="C40" s="31" t="s">
        <v>627</v>
      </c>
      <c r="D40" s="26" t="s">
        <v>52</v>
      </c>
      <c r="E40" s="32" t="s">
        <v>628</v>
      </c>
      <c r="F40" s="33" t="s">
        <v>153</v>
      </c>
      <c r="G40" s="34">
        <v>10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12.75">
      <c r="A41" s="36" t="s">
        <v>55</v>
      </c>
      <c r="E41" s="37" t="s">
        <v>629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46</v>
      </c>
      <c r="C43" s="31" t="s">
        <v>630</v>
      </c>
      <c r="D43" s="26" t="s">
        <v>52</v>
      </c>
      <c r="E43" s="32" t="s">
        <v>631</v>
      </c>
      <c r="F43" s="33" t="s">
        <v>153</v>
      </c>
      <c r="G43" s="34">
        <v>20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25.5">
      <c r="A44" s="36" t="s">
        <v>55</v>
      </c>
      <c r="E44" s="37" t="s">
        <v>632</v>
      </c>
    </row>
    <row r="45" spans="1:5" ht="12.75">
      <c r="A45" s="40" t="s">
        <v>57</v>
      </c>
      <c r="E45" s="39" t="s">
        <v>633</v>
      </c>
    </row>
    <row r="46" spans="1:16" ht="12.75">
      <c r="A46" s="26" t="s">
        <v>50</v>
      </c>
      <c r="B46" s="31" t="s">
        <v>91</v>
      </c>
      <c r="C46" s="31" t="s">
        <v>634</v>
      </c>
      <c r="D46" s="26" t="s">
        <v>52</v>
      </c>
      <c r="E46" s="32" t="s">
        <v>635</v>
      </c>
      <c r="F46" s="33" t="s">
        <v>153</v>
      </c>
      <c r="G46" s="34">
        <v>9.975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636</v>
      </c>
    </row>
    <row r="48" spans="1:5" ht="12.75">
      <c r="A48" s="40" t="s">
        <v>57</v>
      </c>
      <c r="E48" s="39" t="s">
        <v>637</v>
      </c>
    </row>
    <row r="49" spans="1:16" ht="12.75">
      <c r="A49" s="26" t="s">
        <v>50</v>
      </c>
      <c r="B49" s="31" t="s">
        <v>95</v>
      </c>
      <c r="C49" s="31" t="s">
        <v>638</v>
      </c>
      <c r="D49" s="26" t="s">
        <v>52</v>
      </c>
      <c r="E49" s="32" t="s">
        <v>639</v>
      </c>
      <c r="F49" s="33" t="s">
        <v>153</v>
      </c>
      <c r="G49" s="34">
        <v>25</v>
      </c>
      <c r="H49" s="35">
        <v>0</v>
      </c>
      <c r="I49" s="35">
        <f>ROUND(ROUND(H49,2)*ROUND(G49,3),2)</f>
      </c>
      <c r="J49" s="33" t="s">
        <v>63</v>
      </c>
      <c r="O49">
        <f>(I49*21)/100</f>
      </c>
      <c r="P49" t="s">
        <v>27</v>
      </c>
    </row>
    <row r="50" spans="1:5" ht="12.75">
      <c r="A50" s="36" t="s">
        <v>55</v>
      </c>
      <c r="E50" s="37" t="s">
        <v>640</v>
      </c>
    </row>
    <row r="51" spans="1:5" ht="12.75">
      <c r="A51" s="40" t="s">
        <v>57</v>
      </c>
      <c r="E51" s="39" t="s">
        <v>641</v>
      </c>
    </row>
    <row r="52" spans="1:16" ht="25.5">
      <c r="A52" s="26" t="s">
        <v>50</v>
      </c>
      <c r="B52" s="31" t="s">
        <v>98</v>
      </c>
      <c r="C52" s="31" t="s">
        <v>642</v>
      </c>
      <c r="D52" s="26" t="s">
        <v>52</v>
      </c>
      <c r="E52" s="32" t="s">
        <v>643</v>
      </c>
      <c r="F52" s="33" t="s">
        <v>77</v>
      </c>
      <c r="G52" s="34">
        <v>1</v>
      </c>
      <c r="H52" s="35">
        <v>0</v>
      </c>
      <c r="I52" s="35">
        <f>ROUND(ROUND(H52,2)*ROUND(G52,3),2)</f>
      </c>
      <c r="J52" s="33" t="s">
        <v>63</v>
      </c>
      <c r="O52">
        <f>(I52*21)/100</f>
      </c>
      <c r="P52" t="s">
        <v>27</v>
      </c>
    </row>
    <row r="53" spans="1:5" ht="25.5">
      <c r="A53" s="36" t="s">
        <v>55</v>
      </c>
      <c r="E53" s="37" t="s">
        <v>644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102</v>
      </c>
      <c r="C55" s="31" t="s">
        <v>645</v>
      </c>
      <c r="D55" s="26" t="s">
        <v>52</v>
      </c>
      <c r="E55" s="32" t="s">
        <v>646</v>
      </c>
      <c r="F55" s="33" t="s">
        <v>77</v>
      </c>
      <c r="G55" s="34">
        <v>1</v>
      </c>
      <c r="H55" s="35">
        <v>0</v>
      </c>
      <c r="I55" s="35">
        <f>ROUND(ROUND(H55,2)*ROUND(G55,3),2)</f>
      </c>
      <c r="J55" s="33" t="s">
        <v>63</v>
      </c>
      <c r="O55">
        <f>(I55*21)/100</f>
      </c>
      <c r="P55" t="s">
        <v>27</v>
      </c>
    </row>
    <row r="56" spans="1:5" ht="12.75">
      <c r="A56" s="36" t="s">
        <v>55</v>
      </c>
      <c r="E56" s="37" t="s">
        <v>647</v>
      </c>
    </row>
    <row r="57" spans="1:5" ht="12.75">
      <c r="A57" s="40" t="s">
        <v>57</v>
      </c>
      <c r="E57" s="39" t="s">
        <v>52</v>
      </c>
    </row>
    <row r="58" spans="1:16" ht="12.75">
      <c r="A58" s="26" t="s">
        <v>50</v>
      </c>
      <c r="B58" s="31" t="s">
        <v>105</v>
      </c>
      <c r="C58" s="31" t="s">
        <v>648</v>
      </c>
      <c r="D58" s="26" t="s">
        <v>52</v>
      </c>
      <c r="E58" s="32" t="s">
        <v>649</v>
      </c>
      <c r="F58" s="33" t="s">
        <v>77</v>
      </c>
      <c r="G58" s="34">
        <v>1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650</v>
      </c>
    </row>
    <row r="60" spans="1:5" ht="12.75">
      <c r="A60" s="40" t="s">
        <v>57</v>
      </c>
      <c r="E60" s="39" t="s">
        <v>52</v>
      </c>
    </row>
    <row r="61" spans="1:16" ht="12.75">
      <c r="A61" s="26" t="s">
        <v>50</v>
      </c>
      <c r="B61" s="31" t="s">
        <v>109</v>
      </c>
      <c r="C61" s="31" t="s">
        <v>651</v>
      </c>
      <c r="D61" s="26" t="s">
        <v>52</v>
      </c>
      <c r="E61" s="32" t="s">
        <v>652</v>
      </c>
      <c r="F61" s="33" t="s">
        <v>77</v>
      </c>
      <c r="G61" s="34">
        <v>1</v>
      </c>
      <c r="H61" s="35">
        <v>0</v>
      </c>
      <c r="I61" s="35">
        <f>ROUND(ROUND(H61,2)*ROUND(G61,3),2)</f>
      </c>
      <c r="J61" s="33" t="s">
        <v>63</v>
      </c>
      <c r="O61">
        <f>(I61*21)/100</f>
      </c>
      <c r="P61" t="s">
        <v>27</v>
      </c>
    </row>
    <row r="62" spans="1:5" ht="12.75">
      <c r="A62" s="36" t="s">
        <v>55</v>
      </c>
      <c r="E62" s="37" t="s">
        <v>653</v>
      </c>
    </row>
    <row r="63" spans="1:5" ht="12.75">
      <c r="A63" s="40" t="s">
        <v>57</v>
      </c>
      <c r="E63" s="39" t="s">
        <v>52</v>
      </c>
    </row>
    <row r="64" spans="1:16" ht="25.5">
      <c r="A64" s="26" t="s">
        <v>50</v>
      </c>
      <c r="B64" s="31" t="s">
        <v>263</v>
      </c>
      <c r="C64" s="31" t="s">
        <v>654</v>
      </c>
      <c r="D64" s="26" t="s">
        <v>52</v>
      </c>
      <c r="E64" s="32" t="s">
        <v>655</v>
      </c>
      <c r="F64" s="33" t="s">
        <v>77</v>
      </c>
      <c r="G64" s="34">
        <v>1</v>
      </c>
      <c r="H64" s="35">
        <v>0</v>
      </c>
      <c r="I64" s="35">
        <f>ROUND(ROUND(H64,2)*ROUND(G64,3),2)</f>
      </c>
      <c r="J64" s="33" t="s">
        <v>63</v>
      </c>
      <c r="O64">
        <f>(I64*21)/100</f>
      </c>
      <c r="P64" t="s">
        <v>27</v>
      </c>
    </row>
    <row r="65" spans="1:5" ht="12.75">
      <c r="A65" s="36" t="s">
        <v>55</v>
      </c>
      <c r="E65" s="37" t="s">
        <v>656</v>
      </c>
    </row>
    <row r="66" spans="1:5" ht="12.75">
      <c r="A66" s="40" t="s">
        <v>57</v>
      </c>
      <c r="E66" s="39" t="s">
        <v>52</v>
      </c>
    </row>
    <row r="67" spans="1:16" ht="12.75">
      <c r="A67" s="26" t="s">
        <v>50</v>
      </c>
      <c r="B67" s="31" t="s">
        <v>267</v>
      </c>
      <c r="C67" s="31" t="s">
        <v>657</v>
      </c>
      <c r="D67" s="26" t="s">
        <v>52</v>
      </c>
      <c r="E67" s="32" t="s">
        <v>658</v>
      </c>
      <c r="F67" s="33" t="s">
        <v>77</v>
      </c>
      <c r="G67" s="34">
        <v>1</v>
      </c>
      <c r="H67" s="35">
        <v>0</v>
      </c>
      <c r="I67" s="35">
        <f>ROUND(ROUND(H67,2)*ROUND(G67,3),2)</f>
      </c>
      <c r="J67" s="33" t="s">
        <v>63</v>
      </c>
      <c r="O67">
        <f>(I67*21)/100</f>
      </c>
      <c r="P67" t="s">
        <v>27</v>
      </c>
    </row>
    <row r="68" spans="1:5" ht="25.5">
      <c r="A68" s="36" t="s">
        <v>55</v>
      </c>
      <c r="E68" s="37" t="s">
        <v>659</v>
      </c>
    </row>
    <row r="69" spans="1:5" ht="12.75">
      <c r="A69" s="38" t="s">
        <v>57</v>
      </c>
      <c r="E69" s="39" t="s">
        <v>52</v>
      </c>
    </row>
    <row r="70" spans="1:18" ht="12.75" customHeight="1">
      <c r="A70" s="6" t="s">
        <v>48</v>
      </c>
      <c r="B70" s="6"/>
      <c r="C70" s="43" t="s">
        <v>79</v>
      </c>
      <c r="D70" s="6"/>
      <c r="E70" s="29" t="s">
        <v>452</v>
      </c>
      <c r="F70" s="6"/>
      <c r="G70" s="6"/>
      <c r="H70" s="6"/>
      <c r="I70" s="44">
        <f>0+Q70</f>
      </c>
      <c r="J70" s="6"/>
      <c r="O70">
        <f>0+R70</f>
      </c>
      <c r="Q70">
        <f>0+I71+I74+I77</f>
      </c>
      <c r="R70">
        <f>0+O71+O74+O77</f>
      </c>
    </row>
    <row r="71" spans="1:16" ht="12.75">
      <c r="A71" s="26" t="s">
        <v>50</v>
      </c>
      <c r="B71" s="31" t="s">
        <v>271</v>
      </c>
      <c r="C71" s="31" t="s">
        <v>660</v>
      </c>
      <c r="D71" s="26" t="s">
        <v>52</v>
      </c>
      <c r="E71" s="32" t="s">
        <v>661</v>
      </c>
      <c r="F71" s="33" t="s">
        <v>153</v>
      </c>
      <c r="G71" s="34">
        <v>4</v>
      </c>
      <c r="H71" s="35">
        <v>0</v>
      </c>
      <c r="I71" s="35">
        <f>ROUND(ROUND(H71,2)*ROUND(G71,3),2)</f>
      </c>
      <c r="J71" s="33" t="s">
        <v>63</v>
      </c>
      <c r="O71">
        <f>(I71*21)/100</f>
      </c>
      <c r="P71" t="s">
        <v>27</v>
      </c>
    </row>
    <row r="72" spans="1:5" ht="12.75">
      <c r="A72" s="36" t="s">
        <v>55</v>
      </c>
      <c r="E72" s="37" t="s">
        <v>662</v>
      </c>
    </row>
    <row r="73" spans="1:5" ht="12.75">
      <c r="A73" s="40" t="s">
        <v>57</v>
      </c>
      <c r="E73" s="39" t="s">
        <v>663</v>
      </c>
    </row>
    <row r="74" spans="1:16" ht="12.75">
      <c r="A74" s="26" t="s">
        <v>50</v>
      </c>
      <c r="B74" s="31" t="s">
        <v>275</v>
      </c>
      <c r="C74" s="31" t="s">
        <v>468</v>
      </c>
      <c r="D74" s="26" t="s">
        <v>52</v>
      </c>
      <c r="E74" s="32" t="s">
        <v>469</v>
      </c>
      <c r="F74" s="33" t="s">
        <v>153</v>
      </c>
      <c r="G74" s="34">
        <v>11.5</v>
      </c>
      <c r="H74" s="35">
        <v>0</v>
      </c>
      <c r="I74" s="35">
        <f>ROUND(ROUND(H74,2)*ROUND(G74,3),2)</f>
      </c>
      <c r="J74" s="33" t="s">
        <v>63</v>
      </c>
      <c r="O74">
        <f>(I74*21)/100</f>
      </c>
      <c r="P74" t="s">
        <v>27</v>
      </c>
    </row>
    <row r="75" spans="1:5" ht="12.75">
      <c r="A75" s="36" t="s">
        <v>55</v>
      </c>
      <c r="E75" s="37" t="s">
        <v>664</v>
      </c>
    </row>
    <row r="76" spans="1:5" ht="12.75">
      <c r="A76" s="40" t="s">
        <v>57</v>
      </c>
      <c r="E76" s="39" t="s">
        <v>665</v>
      </c>
    </row>
    <row r="77" spans="1:16" ht="12.75">
      <c r="A77" s="26" t="s">
        <v>50</v>
      </c>
      <c r="B77" s="31" t="s">
        <v>279</v>
      </c>
      <c r="C77" s="31" t="s">
        <v>666</v>
      </c>
      <c r="D77" s="26" t="s">
        <v>52</v>
      </c>
      <c r="E77" s="32" t="s">
        <v>667</v>
      </c>
      <c r="F77" s="33" t="s">
        <v>133</v>
      </c>
      <c r="G77" s="34">
        <v>0.6</v>
      </c>
      <c r="H77" s="35">
        <v>0</v>
      </c>
      <c r="I77" s="35">
        <f>ROUND(ROUND(H77,2)*ROUND(G77,3),2)</f>
      </c>
      <c r="J77" s="33" t="s">
        <v>63</v>
      </c>
      <c r="O77">
        <f>(I77*21)/100</f>
      </c>
      <c r="P77" t="s">
        <v>27</v>
      </c>
    </row>
    <row r="78" spans="1:5" ht="12.75">
      <c r="A78" s="36" t="s">
        <v>55</v>
      </c>
      <c r="E78" s="37" t="s">
        <v>668</v>
      </c>
    </row>
    <row r="79" spans="1:5" ht="12.75">
      <c r="A79" s="38" t="s">
        <v>57</v>
      </c>
      <c r="E79" s="39" t="s">
        <v>669</v>
      </c>
    </row>
    <row r="80" spans="1:18" ht="12.75" customHeight="1">
      <c r="A80" s="6" t="s">
        <v>48</v>
      </c>
      <c r="B80" s="6"/>
      <c r="C80" s="43" t="s">
        <v>42</v>
      </c>
      <c r="D80" s="6"/>
      <c r="E80" s="29" t="s">
        <v>150</v>
      </c>
      <c r="F80" s="6"/>
      <c r="G80" s="6"/>
      <c r="H80" s="6"/>
      <c r="I80" s="44">
        <f>0+Q80</f>
      </c>
      <c r="J80" s="6"/>
      <c r="O80">
        <f>0+R80</f>
      </c>
      <c r="Q80">
        <f>0+I81+I84</f>
      </c>
      <c r="R80">
        <f>0+O81+O84</f>
      </c>
    </row>
    <row r="81" spans="1:16" ht="12.75">
      <c r="A81" s="26" t="s">
        <v>50</v>
      </c>
      <c r="B81" s="31" t="s">
        <v>284</v>
      </c>
      <c r="C81" s="31" t="s">
        <v>670</v>
      </c>
      <c r="D81" s="26" t="s">
        <v>52</v>
      </c>
      <c r="E81" s="32" t="s">
        <v>671</v>
      </c>
      <c r="F81" s="33" t="s">
        <v>312</v>
      </c>
      <c r="G81" s="34">
        <v>18.1</v>
      </c>
      <c r="H81" s="35">
        <v>0</v>
      </c>
      <c r="I81" s="35">
        <f>ROUND(ROUND(H81,2)*ROUND(G81,3),2)</f>
      </c>
      <c r="J81" s="33" t="s">
        <v>63</v>
      </c>
      <c r="O81">
        <f>(I81*21)/100</f>
      </c>
      <c r="P81" t="s">
        <v>27</v>
      </c>
    </row>
    <row r="82" spans="1:5" ht="12.75">
      <c r="A82" s="36" t="s">
        <v>55</v>
      </c>
      <c r="E82" s="37" t="s">
        <v>672</v>
      </c>
    </row>
    <row r="83" spans="1:5" ht="12.75">
      <c r="A83" s="40" t="s">
        <v>57</v>
      </c>
      <c r="E83" s="39" t="s">
        <v>673</v>
      </c>
    </row>
    <row r="84" spans="1:16" ht="12.75">
      <c r="A84" s="26" t="s">
        <v>50</v>
      </c>
      <c r="B84" s="31" t="s">
        <v>289</v>
      </c>
      <c r="C84" s="31" t="s">
        <v>674</v>
      </c>
      <c r="D84" s="26" t="s">
        <v>52</v>
      </c>
      <c r="E84" s="32" t="s">
        <v>675</v>
      </c>
      <c r="F84" s="33" t="s">
        <v>133</v>
      </c>
      <c r="G84" s="34">
        <v>1</v>
      </c>
      <c r="H84" s="35">
        <v>0</v>
      </c>
      <c r="I84" s="35">
        <f>ROUND(ROUND(H84,2)*ROUND(G84,3),2)</f>
      </c>
      <c r="J84" s="33" t="s">
        <v>63</v>
      </c>
      <c r="O84">
        <f>(I84*21)/100</f>
      </c>
      <c r="P84" t="s">
        <v>27</v>
      </c>
    </row>
    <row r="85" spans="1:5" ht="12.75">
      <c r="A85" s="36" t="s">
        <v>55</v>
      </c>
      <c r="E85" s="37" t="s">
        <v>676</v>
      </c>
    </row>
    <row r="86" spans="1:5" ht="12.75">
      <c r="A86" s="38" t="s">
        <v>57</v>
      </c>
      <c r="E86" s="39" t="s">
        <v>52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677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677</v>
      </c>
      <c r="D4" s="1"/>
      <c r="E4" s="14" t="s">
        <v>678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677</v>
      </c>
      <c r="D5" s="6"/>
      <c r="E5" s="18" t="s">
        <v>678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130</v>
      </c>
      <c r="F9" s="27"/>
      <c r="G9" s="27"/>
      <c r="H9" s="27"/>
      <c r="I9" s="30">
        <f>0+Q9</f>
      </c>
      <c r="J9" s="27"/>
      <c r="O9">
        <f>0+R9</f>
      </c>
      <c r="Q9">
        <f>0+I10+I13+I16+I19+I22</f>
      </c>
      <c r="R9">
        <f>0+O10+O13+O16+O19+O22</f>
      </c>
    </row>
    <row r="10" spans="1:16" ht="12.75">
      <c r="A10" s="26" t="s">
        <v>50</v>
      </c>
      <c r="B10" s="31" t="s">
        <v>31</v>
      </c>
      <c r="C10" s="31" t="s">
        <v>218</v>
      </c>
      <c r="D10" s="26" t="s">
        <v>52</v>
      </c>
      <c r="E10" s="32" t="s">
        <v>219</v>
      </c>
      <c r="F10" s="33" t="s">
        <v>133</v>
      </c>
      <c r="G10" s="34">
        <v>60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680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681</v>
      </c>
      <c r="D13" s="26" t="s">
        <v>52</v>
      </c>
      <c r="E13" s="32" t="s">
        <v>682</v>
      </c>
      <c r="F13" s="33" t="s">
        <v>174</v>
      </c>
      <c r="G13" s="34">
        <v>300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12.75">
      <c r="A15" s="40" t="s">
        <v>57</v>
      </c>
      <c r="E15" s="39" t="s">
        <v>189</v>
      </c>
    </row>
    <row r="16" spans="1:16" ht="12.75">
      <c r="A16" s="26" t="s">
        <v>50</v>
      </c>
      <c r="B16" s="31" t="s">
        <v>26</v>
      </c>
      <c r="C16" s="31" t="s">
        <v>683</v>
      </c>
      <c r="D16" s="26" t="s">
        <v>52</v>
      </c>
      <c r="E16" s="32" t="s">
        <v>684</v>
      </c>
      <c r="F16" s="33" t="s">
        <v>174</v>
      </c>
      <c r="G16" s="34">
        <v>300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685</v>
      </c>
      <c r="D19" s="26" t="s">
        <v>52</v>
      </c>
      <c r="E19" s="32" t="s">
        <v>686</v>
      </c>
      <c r="F19" s="33" t="s">
        <v>174</v>
      </c>
      <c r="G19" s="34">
        <v>300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40" t="s">
        <v>57</v>
      </c>
      <c r="E21" s="39" t="s">
        <v>52</v>
      </c>
    </row>
    <row r="22" spans="1:16" ht="25.5">
      <c r="A22" s="26" t="s">
        <v>50</v>
      </c>
      <c r="B22" s="31" t="s">
        <v>37</v>
      </c>
      <c r="C22" s="31" t="s">
        <v>687</v>
      </c>
      <c r="D22" s="26" t="s">
        <v>52</v>
      </c>
      <c r="E22" s="32" t="s">
        <v>688</v>
      </c>
      <c r="F22" s="33" t="s">
        <v>77</v>
      </c>
      <c r="G22" s="34">
        <v>5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02">
      <c r="A23" s="36" t="s">
        <v>55</v>
      </c>
      <c r="E23" s="37" t="s">
        <v>689</v>
      </c>
    </row>
    <row r="24" spans="1:5" ht="12.75">
      <c r="A24" s="38" t="s">
        <v>57</v>
      </c>
      <c r="E24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