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16" yWindow="65416" windowWidth="29040" windowHeight="15720" activeTab="1"/>
  </bookViews>
  <sheets>
    <sheet name="Celková cena" sheetId="1" r:id="rId1"/>
    <sheet name="Laboratoř biologie, vybavení" sheetId="3" r:id="rId2"/>
    <sheet name="Stavební část" sheetId="4" r:id="rId3"/>
    <sheet name="Položky elektro" sheetId="6" r:id="rId4"/>
    <sheet name="Položky voda" sheetId="8" r:id="rId5"/>
    <sheet name="Položky plyn" sheetId="9" r:id="rId6"/>
  </sheets>
  <definedNames>
    <definedName name="_xlnm.Print_Area" localSheetId="0">'Celková cena'!$A$1:$E$19</definedName>
    <definedName name="_xlnm.Print_Area" localSheetId="1">'Laboratoř biologie, vybavení'!$A$1:$H$33</definedName>
    <definedName name="_xlnm.Print_Area" localSheetId="3">'Položky elektro'!$A$1:$G$35</definedName>
    <definedName name="_xlnm.Print_Area" localSheetId="5">'Položky plyn'!$A$1:$G$14</definedName>
    <definedName name="_xlnm.Print_Area" localSheetId="4">'Položky voda'!$A$1:$G$26</definedName>
    <definedName name="_xlnm.Print_Area" localSheetId="2">'Stavební část'!$A$1:$G$16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<sst xmlns="http://schemas.openxmlformats.org/spreadsheetml/2006/main" count="309" uniqueCount="126">
  <si>
    <t xml:space="preserve">Stavba: Gymnázium Jiřího Ortena, Kutná Hora, Jaselská 932 </t>
  </si>
  <si>
    <t>P.č.</t>
  </si>
  <si>
    <t>Název položky</t>
  </si>
  <si>
    <t>MJ</t>
  </si>
  <si>
    <t>množství</t>
  </si>
  <si>
    <t>cena</t>
  </si>
  <si>
    <t>soub.</t>
  </si>
  <si>
    <t>Stavební část</t>
  </si>
  <si>
    <t>Položky elektro</t>
  </si>
  <si>
    <t>Položky voda</t>
  </si>
  <si>
    <t>Položky plynofikace</t>
  </si>
  <si>
    <t>Rekapitulace</t>
  </si>
  <si>
    <t>CELKEM  OBJEKT bez DPH</t>
  </si>
  <si>
    <t>DPH 21%</t>
  </si>
  <si>
    <t>Celkem včetně DPH</t>
  </si>
  <si>
    <t xml:space="preserve">cena / MJ </t>
  </si>
  <si>
    <t>celkem bez DPH</t>
  </si>
  <si>
    <t>ks</t>
  </si>
  <si>
    <t>Doprava, montáž</t>
  </si>
  <si>
    <t>Doprava a montáž vybavení laboratoře</t>
  </si>
  <si>
    <t>Stůl pro učitele demonstrační</t>
  </si>
  <si>
    <r>
      <t>m</t>
    </r>
    <r>
      <rPr>
        <vertAlign val="superscript"/>
        <sz val="8"/>
        <rFont val="Arial CE"/>
        <family val="2"/>
      </rPr>
      <t>2</t>
    </r>
  </si>
  <si>
    <t>Laboratorní stoly studentů</t>
  </si>
  <si>
    <t>Mycí stoly studentů</t>
  </si>
  <si>
    <t>Židle učitele</t>
  </si>
  <si>
    <t>Židle studentů</t>
  </si>
  <si>
    <t>Skříň B</t>
  </si>
  <si>
    <t>Věšáková stěna</t>
  </si>
  <si>
    <t>Díl:</t>
  </si>
  <si>
    <t>Mimostaveništní doprava</t>
  </si>
  <si>
    <t xml:space="preserve">celkem (Kč)  </t>
  </si>
  <si>
    <t>Elektromontáže</t>
  </si>
  <si>
    <t xml:space="preserve">Trubka ohebná do podlahy,  pr.25 mm </t>
  </si>
  <si>
    <t>m</t>
  </si>
  <si>
    <t>Trubka zemní ohebná KOPOFLEX 50 červená</t>
  </si>
  <si>
    <t xml:space="preserve">Lišta vkládací z PVC LHD 40x20 </t>
  </si>
  <si>
    <t xml:space="preserve">Lišta vkládací z PVC  LH 100x40 </t>
  </si>
  <si>
    <t>kus</t>
  </si>
  <si>
    <t xml:space="preserve">Ukončení vodičů v rozvaděči + zapojení do 6 mm2 </t>
  </si>
  <si>
    <t>Jistič vzduch.1pólový do 25A IJV-IJM-P1</t>
  </si>
  <si>
    <t>Proudový chránič OLI-25B-3N-030AC</t>
  </si>
  <si>
    <t>Instalační stykač 230V/25A</t>
  </si>
  <si>
    <t>Skříň s nouzovým tlačítkem stop</t>
  </si>
  <si>
    <t>Vypínač 40/3 40A</t>
  </si>
  <si>
    <t>Dvouvypínač bílý řad 5</t>
  </si>
  <si>
    <t>Svítidlo LED panel 600x600mm zápustné do rastru, nanoprisma LED 840, driver 900mA</t>
  </si>
  <si>
    <t>Krabice s víčkem s nehořlavou podložkou</t>
  </si>
  <si>
    <t xml:space="preserve">Kabel silový s Cu jádrem 750V CYSY 2 Ox 1,5 mm2 </t>
  </si>
  <si>
    <t xml:space="preserve">Kabel silový s Cu jádrem 750V CYSY 3 J x 1,5 mm2 </t>
  </si>
  <si>
    <t xml:space="preserve">Kabel silový s Cu jádrem 750V CYKY 3 J x 2,5 mm2 </t>
  </si>
  <si>
    <t>Kabel H05VV-F 5Gx2,5 bílý</t>
  </si>
  <si>
    <t>Práce - zapojení přístrojů a instalace, včetně demontážmích prací</t>
  </si>
  <si>
    <t>hod</t>
  </si>
  <si>
    <t xml:space="preserve">Vypnutí vedení a zajištění tabulkou proti zapnutí </t>
  </si>
  <si>
    <t xml:space="preserve">Sfázování žilových kabelů a vedení s prozvoněním </t>
  </si>
  <si>
    <t>Pomocný materiál</t>
  </si>
  <si>
    <t>Revize</t>
  </si>
  <si>
    <t>Rýhy v betonu</t>
  </si>
  <si>
    <t>Režijní náklady spojené s realizací</t>
  </si>
  <si>
    <t>M21 Elektromontáže</t>
  </si>
  <si>
    <t>Stavební díl</t>
  </si>
  <si>
    <t>Dodávka</t>
  </si>
  <si>
    <t>Montáž</t>
  </si>
  <si>
    <t>HZS</t>
  </si>
  <si>
    <t>Vodoinstalace</t>
  </si>
  <si>
    <t>Potrubí do pr. 20mm studená voda</t>
  </si>
  <si>
    <t>Potrubí do pr. 20mm teplá voda</t>
  </si>
  <si>
    <t>Tepelná izolace</t>
  </si>
  <si>
    <t>Kulový kohout rohový</t>
  </si>
  <si>
    <t>Kohout</t>
  </si>
  <si>
    <t>Napojení na stávající rozvody vody plast DN20</t>
  </si>
  <si>
    <t>soub</t>
  </si>
  <si>
    <t>Zkoušky tlakové+proplach a dezinfekce</t>
  </si>
  <si>
    <t>Vypuštění a napuštění systému rozvodů vody</t>
  </si>
  <si>
    <t>Demontáž armatur (závitových-uzavírací)do DN20</t>
  </si>
  <si>
    <t>Montáž stojánkové pákové baterie a armatur</t>
  </si>
  <si>
    <t>Stavební přípomoc - drážky pro rozvody vody podlaha a  stěny</t>
  </si>
  <si>
    <t>Vyspravení podlahy betonem</t>
  </si>
  <si>
    <t>Kanalizace</t>
  </si>
  <si>
    <t>Demontáž vodovodního potrubí,včetně izolace a likvidace materiáludo Ø50</t>
  </si>
  <si>
    <t>Demontáž kanalizačního potrubí PPs do DN50</t>
  </si>
  <si>
    <t>Demontáž plastového sifonu dřez,umyvadlo</t>
  </si>
  <si>
    <t>Montáž dřezů a zápachové uzávěrky</t>
  </si>
  <si>
    <t>Kanalizační potrubí PPs do DN50</t>
  </si>
  <si>
    <t>Plynofikace</t>
  </si>
  <si>
    <t>Potrubí po stěnách měděné, plynovodní spojované lisováním DN 20, v podlaze nerez (potrubí dle ČSN420142,420152) (materiál, montáž, závěsy)</t>
  </si>
  <si>
    <t>Kulový kohout plynový</t>
  </si>
  <si>
    <t>Zkoušky plynovodního potrubí</t>
  </si>
  <si>
    <t>Stavební přípomoc - drážky pro plynofikaci</t>
  </si>
  <si>
    <t>Demontáž potrubí</t>
  </si>
  <si>
    <t>Laboratoř biologie vybavení</t>
  </si>
  <si>
    <t>Skříň na terária</t>
  </si>
  <si>
    <t>Skříň C</t>
  </si>
  <si>
    <t>Skříň D</t>
  </si>
  <si>
    <t>Laboratoř biologie - vybavení</t>
  </si>
  <si>
    <t>Laboratoř biologie  - Stavební práce</t>
  </si>
  <si>
    <t>Laboratoř biologie  - Zařízení silnoproudé elektrotechniky</t>
  </si>
  <si>
    <t>Laboratoř biologie  - Zařízení vodoinstalace</t>
  </si>
  <si>
    <t>Laboratoř biologie  - Zařízení plynofikace</t>
  </si>
  <si>
    <t>Asymetrický reflektor,1200mm, přisazené/závěsné, LED 830 LED, SELV 1050mA</t>
  </si>
  <si>
    <t>Celkové vybavení laboratoř biologie</t>
  </si>
  <si>
    <t>CELKEM OBJEKT bez DPH</t>
  </si>
  <si>
    <t>investice</t>
  </si>
  <si>
    <t>neinvestice</t>
  </si>
  <si>
    <t>Investice</t>
  </si>
  <si>
    <t>Neinvestice</t>
  </si>
  <si>
    <t>Investice bez DPH</t>
  </si>
  <si>
    <t>Neinvestice bez DPH</t>
  </si>
  <si>
    <t>bez DPH</t>
  </si>
  <si>
    <t>včetně DPH</t>
  </si>
  <si>
    <t xml:space="preserve">Akustický podhled s rastrem 600 x 600mm. Požadujeme  vynikající absorpci zvuku ve frekvencích od 250Hz a zároveň zajištění vysoké absorpce nízkých frekvencí. Minimální tloušťka panelu 40mm, panely musí být snadno vyjímatelné. Parametry rezonátoru: kmitočet 125Hz - činitel pohltivosti 0,6, kmitočet 250Hz - činitel pohltivosti 0,95, kmitočet 500Hz - činitel pohltivosti 1, kmitočet 1000Hz - činitel pohltivosti 1, kmitočet 2000Hz - činitel pohltivosti 1, kmitočet 4000Hz - činitel pohltivosti 1. </t>
  </si>
  <si>
    <t>Samonivelační stěrka před položením dlažby</t>
  </si>
  <si>
    <t>Demontáž stávajícího vybavení nábytek, rozvody, svítidla, tabule, a s tím související vybavení místností.</t>
  </si>
  <si>
    <t>Likvidace odpadu na skládce vč. skládkovného</t>
  </si>
  <si>
    <t>Demonstrační učitelský stůl s rozměry š200xh70xv90 cm z jeklové konstrukce minimální rozměry v každém směru 40x20 mm s komaxitovou úpravou. Krytování rozvodů médií z laminované dřevotřísky tl. 18 mm s olepenými hranami ABS 0,5 mm. Desky vloženy do kovové konstrukce, chráněny ze všech čtyř stran. Pracovní deska s uzamykatelným výklopem pro médiat tl. min. 12 mm. Skříňka pro školní zdroj. Korpus a zásuvka z laminované dřevotřísky tl. 18 mm, olepené 0,5 mm ABS hranou technologií PUR, s uzamykatelnou zásuvkou pro školní zdroj s plynulou regulací 0-24V a ve spodní části s prostorem na pomůcky s uzamykatelnými dvířky. Čelo zásuvky a dvířka olepeny 2mm ABS hranou technologií PUR. Plynulá regulace napětí 0-24V pro střídavý a stejnosměrný proud s ukazatelem nastaveného napětí a odebíraného proudu. Samostatně zapínaný okruh pro učitelské pracoviště a samostatně zapínaný okruh pro žákovské pracoviště. Ovládací prvky požadujeme s otočným ovládáním. Výstup chráněn jištěním. Ovládání v panelu zásuvek 230V žáků, ovládání USB zásuvek žáků. Plynový jednokohout pro napojení kahanu na zemní plyn, elektropanel kovový 1xSS, 1xST, 2x230V. Mycí stůl s rozměry š50xh70xv90 cm z jeklové konstrukce minimální rozměry v každém směru 40x20 mm s komaxitovou úpravou. Krytování rozvodů médií z laminované dřevotřísky tl. 18mm, s olepenými hranami ABS 0,5mm s uzamykatelnými dvířky, desky vloženy do kovových konstrukcí chráněny ze všech čtyř stran. Pracovní deska s přípravou pro spodní usazení dřezu a horní osazení baterie.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Dřez kameninový bílý 45x45cm, baterie páková stojánková vysoká, včetně zapojení. Požadujeme hrany pracovních desek ofrézovat do oblého tvaru. Všechny ABS hrany lepeny vlhkoodolným lepením s odolností min. 130oC. Potrubí plynu ve stole musí být z měděného potrubí.</t>
  </si>
  <si>
    <t>Odstranění dlažby v celé laboratoři</t>
  </si>
  <si>
    <t>Dlažba neglazovaná včetně pokládky v celé laboratoři,  formát min 29x29 cm, tl. min. 9 mm, probarvená, tvrdost povrchu podle Mohse min. 7</t>
  </si>
  <si>
    <t xml:space="preserve">Židle do laboratoří, barva kovu bílá, výška sedáku 55-65cm, výškově stavitelná.
</t>
  </si>
  <si>
    <r>
      <t>Skříň vysoká pro terárium. Rozměry š80 x h40 x v164cm. Korpus z laminované dřevotřísky tl. 18 mm, korpus olepený hranou ABS 0,5 mm, uzamykatelná spodní dvířka z laminované dřevotřísky tl. 18 mm ohraněná hranou ABS 2,0 mm. Záda z laminované dřevotřísky tl. 18 mm. Ve spodní čási tři police stavitelné. U horní hrany skříně výklopná dvířka vysoká 170mm. Sokl vysoký 10cm, se stavitelnými nožičkami. Zásuvka 230V, zapojení. Nástavec na skříň s plnými dvířky. Rozměry š80 x h40 x v77cm. Korpus z laminované dřevotřísky tl. 18 mm, korpus olepený hranou ABS 0,5 mm, uzamykatelná dvířka z laminované dřevotřísky tl. 18 mm ohraněná hranou ABS 2,0 mm. Záda z laminované dřevotřísky tl. 18 mm. Police přestavitelná, vrtáno průběžně. Všechny ABS hrany lepeny vlhkoodolným lepením s odolností min. 130</t>
    </r>
    <r>
      <rPr>
        <vertAlign val="superscript"/>
        <sz val="8"/>
        <rFont val="Arial"/>
        <family val="2"/>
      </rPr>
      <t>o</t>
    </r>
    <r>
      <rPr>
        <sz val="8"/>
        <rFont val="Arial"/>
        <family val="2"/>
      </rPr>
      <t xml:space="preserve">C. Barva lamina světle šedá.                   </t>
    </r>
  </si>
  <si>
    <r>
      <t>Skříň vysoká s plnými dvířky. Rozměry š50 x h40 x v180cm. Korpus z laminované dřevotřísky tl. 18 mm, korpus olepený hranou ABS 0,5 mm, uzamykatelná spodní a horní dvířka z laminované dřevotřísky tl. 18 mm ohraněná hranou ABS 2,0 mm. Záda z laminované dřevotřísky tl. 18 mm. S 5 policemi ve spodní části, v horní části 2 police. Sokl vysoký 10cm, se stavitelnými nožičkami. Nástavec na skříň s plnými dvířky. Rozměry š50 x h40 x v77 cm. Korpus z laminované dřevotřísky tl. 18 mm, korpus olepený hranou ABS 0,5 mm, uzamykatelná dvířka z laminované dřevotřísky tl. 18 mm ohraněná hranou ABS 2,0 mm. Záda z laminované dřevotřísky tl. 18 mm. Police přestavitelná, vrtáno průběžně. Všechny ABS hrany lepeny vlhkoodolným lepením s odolností min. 130</t>
    </r>
    <r>
      <rPr>
        <vertAlign val="superscript"/>
        <sz val="8"/>
        <rFont val="Arial"/>
        <family val="2"/>
      </rPr>
      <t>o</t>
    </r>
    <r>
      <rPr>
        <sz val="8"/>
        <rFont val="Arial"/>
        <family val="2"/>
      </rPr>
      <t xml:space="preserve">C. Barva lamina světle šedá.                     </t>
    </r>
  </si>
  <si>
    <r>
      <t>Skříň vysoká na terárium s plnými dvířky. Rozměry š104xh72xv194cm. Korpus z laminované dřevotřísky tl. 18 mm, korpus olepený hranou ABS 0,5 mm, uzamykatelná dvířka z laminované dřevotřísky tl. 18 mm ohraněná hranou ABS 2,0 mm. Záda bílý sololak. Ve spodní části tři police přestavitelné, tl. min. 25 mm vrtáno průběžně. Dno, strop i střední příčka z laminované dřevotřísky tl. min. 25 mm. Sokl vysoký 10 cm, se stavitelnými nožičkami. Zásuvka 230V, zapojení. Všechny ABS hrany lepeny vlhkoodolným lepením s odolností min. 130</t>
    </r>
    <r>
      <rPr>
        <vertAlign val="superscript"/>
        <sz val="8"/>
        <rFont val="Arial"/>
        <family val="2"/>
      </rPr>
      <t>o</t>
    </r>
    <r>
      <rPr>
        <sz val="8"/>
        <rFont val="Arial"/>
        <family val="2"/>
      </rPr>
      <t xml:space="preserve">C .Barva lamina světle šedá.                    </t>
    </r>
  </si>
  <si>
    <r>
      <t>Skříň vysoká na terárium s plnými dvířky. Rozměry š104 x h72 x v194cm. Korpus z laminované dřevotřísky tl. 18 mm, korpus olepený hranou ABS 0,5 mm, uzamykatelná dvířka z laminované dřevotřísky tl. 18 mm ohraněná hranou ABS 2,0 mm. Záda bílý sololak. Ve spodní části i v horní části celkem šest polic přestavitelných, tl. min. 25mm vrtáno průběžně. Dno, strop i střední příčka z laminované dřevotřísky tl. min. 25mm. Sokl vysoký 10cm, se stavitelnými nožičkami. Všechny ABS hrany lepeny vlhkoodolným lepením s odolností min. 130</t>
    </r>
    <r>
      <rPr>
        <vertAlign val="superscript"/>
        <sz val="8"/>
        <rFont val="Arial"/>
        <family val="2"/>
      </rPr>
      <t>o</t>
    </r>
    <r>
      <rPr>
        <sz val="8"/>
        <rFont val="Arial"/>
        <family val="2"/>
      </rPr>
      <t xml:space="preserve">C. Barva lamina světle šedá.                    </t>
    </r>
  </si>
  <si>
    <r>
      <t>Věšáková stěna rozěr 70x180cm, z laminované dřevotřísky tl. 18mm, olepená 2mm ABS hranou, 16 háčků. Všechny ABS hrany lepeny vlhkoodolným lepením s odolností min. 130</t>
    </r>
    <r>
      <rPr>
        <vertAlign val="superscript"/>
        <sz val="8"/>
        <rFont val="Arial"/>
        <family val="2"/>
      </rPr>
      <t>o</t>
    </r>
    <r>
      <rPr>
        <sz val="8"/>
        <rFont val="Arial"/>
        <family val="2"/>
      </rPr>
      <t xml:space="preserve">C. Barva lamina světle šedá.                     </t>
    </r>
  </si>
  <si>
    <t>Žákovský laboratorní mycí stůl s rozměry š50xh140xv76 cm z jeklové konstrukce s minimálními rozměry v každém směru 40x20 mm s komaxitovou úpravou. Krytování rozvodů médií z laminované dřevotřísky tl. 18 mm vložené do uzavřené kovové konstrukce chráněné ze všech čtyř stran s olepenými hranami ABS 0,5 mm.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Tvar hran požadujeme ofrézovat do oblého tvaru. Dva dřezy kameninové bílé 45x45 cm osazeny ze spodu pracovní desky, dvě baterie stojánkové vysoké. Zapojení. Všechny ABS hrany lepeny vlhkoodolným lepením s odolností min. 130oC. Barva lamina světle šedá.</t>
  </si>
  <si>
    <t xml:space="preserve">Polyuretanová židle bez područek, nastavitelný úhel opěráku, nastavitelná výška opěráku a hloubka sedáku, plynový píst,  výška sedáku 40 - 53 cm
</t>
  </si>
  <si>
    <t xml:space="preserve">Laboratorní stůl žákovský oboustranný s rozměry š160 x h140 x v76 cm z jeklové konstrukce minimální rozměry v každém směru 40 x 20 mm s komaxitovou úpravou. Celé boky a krytování rozvodů médií z laminované dřevotřísky tl. 18mm s olepenými hranami ABS 0,5 mm jsou vložené do uzavřené kovové konstrukce, chráněné desky musí být ze všech čtyř stran. Pracovní deska tl. min. 12 mm požadujeme ofrézovat do oblého tvaru, nesmí být rovné,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Dvě skříňky se zásuvkou a dvířky. Rozměr š40 cm. Korpus z laminované dřevotřísky tl. 18mm olepený 0,5mm ABS hranou, v horní části s uzamykatelnou zásuvkou na plnovýsuvech a ve spodní části s prostorem na pomůcky s uzamykatelnými dvířky. Dvířka a čelo zásuvky olepené 2mm ABS hranou. Jedna přestavitelná polička. Sokl se stavitelnýma nožičkama. Dva celokovové sloupy požadujeme celé kovové, včetně výplní ve tvaru lichoběžníku, nesmí být pravoúhlé, min. rozměry š11,5 x h28 x v39 cm z jeklové minimální rozměry v každém směru 40x20 mm a plechové konstrukce s komaxitovou úpravou. V každém sloupu dvě zásuvky 230V, dva páry zdířek SS, ST, dvě zásuvky USB s napájením 5V včetně zdrojů, dva plyn. kohouty poplastované na zemní plyn pro napojení kahanů pomocí hadiček. Police, jeklové konstrukce minimální rozměr v každém směru 40x20 mm s komaxitovou úpravou, police kompakt tl. 12 mm s hranou ofrézovanou do oblého tvaru. Potrubí pro plyn musí být z mědi.  Všechny ABS hrany lepeny vlhkoodolným lepením s odolností min. 130oC. Barva lamina světle šedá.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</si>
</sst>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 &quot;Kč&quot;"/>
    <numFmt numFmtId="165" formatCode="#,##0.00\ &quot;Kč&quot;"/>
  </numFmts>
  <fonts count="17">
    <font>
      <sz val="11"/>
      <color theme="1"/>
      <name val="Calibri"/>
      <family val="2"/>
      <scheme val="minor"/>
    </font>
    <font>
      <sz val="10"/>
      <name val="Arial"/>
      <family val="2"/>
    </font>
    <font>
      <sz val="10"/>
      <name val="Arial CE"/>
      <family val="2"/>
    </font>
    <font>
      <b/>
      <u val="single"/>
      <sz val="12"/>
      <name val="Arial CE"/>
      <family val="2"/>
    </font>
    <font>
      <u val="single"/>
      <sz val="10"/>
      <name val="Arial CE"/>
      <family val="2"/>
    </font>
    <font>
      <b/>
      <i/>
      <sz val="10"/>
      <name val="Arial CE"/>
      <family val="2"/>
    </font>
    <font>
      <sz val="9"/>
      <name val="Arial CE"/>
      <family val="2"/>
    </font>
    <font>
      <b/>
      <sz val="9"/>
      <name val="Arial CE"/>
      <family val="2"/>
    </font>
    <font>
      <sz val="8"/>
      <name val="Arial CE"/>
      <family val="2"/>
    </font>
    <font>
      <sz val="8"/>
      <name val="Arial"/>
      <family val="2"/>
    </font>
    <font>
      <sz val="8"/>
      <color theme="1"/>
      <name val="Arial"/>
      <family val="2"/>
    </font>
    <font>
      <b/>
      <sz val="12"/>
      <name val="Arial CE"/>
      <family val="2"/>
    </font>
    <font>
      <b/>
      <sz val="10"/>
      <name val="Arial CE"/>
      <family val="2"/>
    </font>
    <font>
      <vertAlign val="superscript"/>
      <sz val="8"/>
      <name val="Arial"/>
      <family val="2"/>
    </font>
    <font>
      <b/>
      <sz val="11"/>
      <name val="Arial CE"/>
      <family val="2"/>
    </font>
    <font>
      <vertAlign val="superscript"/>
      <sz val="8"/>
      <name val="Arial CE"/>
      <family val="2"/>
    </font>
    <font>
      <b/>
      <sz val="11"/>
      <color theme="1"/>
      <name val="Calibri"/>
      <family val="2"/>
      <scheme val="minor"/>
    </font>
  </fonts>
  <fills count="6">
    <fill>
      <patternFill/>
    </fill>
    <fill>
      <patternFill patternType="gray125"/>
    </fill>
    <fill>
      <patternFill patternType="solid">
        <fgColor rgb="FFFFFF00"/>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31">
    <border>
      <left/>
      <right/>
      <top/>
      <bottom/>
      <diagonal/>
    </border>
    <border>
      <left/>
      <right/>
      <top/>
      <bottom style="double"/>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medium"/>
      <top style="medium"/>
      <bottom style="mediu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157">
    <xf numFmtId="0" fontId="0" fillId="0" borderId="0" xfId="0"/>
    <xf numFmtId="0" fontId="2" fillId="0" borderId="0" xfId="20" applyFill="1">
      <alignment/>
      <protection/>
    </xf>
    <xf numFmtId="0" fontId="4" fillId="0" borderId="1" xfId="20" applyFont="1" applyFill="1" applyBorder="1" applyAlignment="1">
      <alignment horizontal="centerContinuous"/>
      <protection/>
    </xf>
    <xf numFmtId="0" fontId="4" fillId="0" borderId="0" xfId="20" applyFont="1" applyFill="1" applyAlignment="1">
      <alignment horizontal="centerContinuous"/>
      <protection/>
    </xf>
    <xf numFmtId="0" fontId="4" fillId="0" borderId="0" xfId="20" applyFont="1" applyFill="1" applyAlignment="1">
      <alignment horizontal="right"/>
      <protection/>
    </xf>
    <xf numFmtId="0" fontId="2" fillId="0" borderId="2" xfId="20" applyFont="1" applyFill="1" applyBorder="1" applyAlignment="1">
      <alignment horizontal="left"/>
      <protection/>
    </xf>
    <xf numFmtId="0" fontId="2" fillId="0" borderId="3" xfId="20" applyBorder="1">
      <alignment/>
      <protection/>
    </xf>
    <xf numFmtId="0" fontId="5" fillId="0" borderId="3" xfId="20" applyFont="1" applyFill="1" applyBorder="1" applyAlignment="1">
      <alignment vertical="center"/>
      <protection/>
    </xf>
    <xf numFmtId="0" fontId="5" fillId="0" borderId="3" xfId="20" applyFont="1" applyFill="1" applyBorder="1" applyAlignment="1">
      <alignment horizontal="right" vertical="center"/>
      <protection/>
    </xf>
    <xf numFmtId="0" fontId="5" fillId="0" borderId="4" xfId="20" applyFont="1" applyFill="1" applyBorder="1" applyAlignment="1">
      <alignment vertical="center"/>
      <protection/>
    </xf>
    <xf numFmtId="0" fontId="6" fillId="0" borderId="0" xfId="20" applyFont="1" applyFill="1">
      <alignment/>
      <protection/>
    </xf>
    <xf numFmtId="0" fontId="2" fillId="0" borderId="0" xfId="20" applyFont="1" applyFill="1">
      <alignment/>
      <protection/>
    </xf>
    <xf numFmtId="0" fontId="2" fillId="0" borderId="0" xfId="20" applyFill="1" applyAlignment="1">
      <alignment horizontal="right"/>
      <protection/>
    </xf>
    <xf numFmtId="49" fontId="7" fillId="0" borderId="5" xfId="20" applyNumberFormat="1" applyFont="1" applyFill="1" applyBorder="1">
      <alignment/>
      <protection/>
    </xf>
    <xf numFmtId="0" fontId="7" fillId="0" borderId="6" xfId="20" applyFont="1" applyFill="1" applyBorder="1" applyAlignment="1">
      <alignment horizontal="center"/>
      <protection/>
    </xf>
    <xf numFmtId="0" fontId="7" fillId="0" borderId="6" xfId="20" applyNumberFormat="1" applyFont="1" applyFill="1" applyBorder="1" applyAlignment="1">
      <alignment horizontal="center"/>
      <protection/>
    </xf>
    <xf numFmtId="0" fontId="7" fillId="0" borderId="6" xfId="20" applyFont="1" applyFill="1" applyBorder="1" applyAlignment="1">
      <alignment horizontal="center" wrapText="1"/>
      <protection/>
    </xf>
    <xf numFmtId="49" fontId="8" fillId="0" borderId="5" xfId="20" applyNumberFormat="1" applyFont="1" applyFill="1" applyBorder="1" applyAlignment="1">
      <alignment horizontal="center" vertical="center" shrinkToFit="1"/>
      <protection/>
    </xf>
    <xf numFmtId="4" fontId="8" fillId="0" borderId="5" xfId="20" applyNumberFormat="1" applyFont="1" applyFill="1" applyBorder="1" applyAlignment="1">
      <alignment horizontal="center" vertical="center"/>
      <protection/>
    </xf>
    <xf numFmtId="4" fontId="8" fillId="0" borderId="5" xfId="20" applyNumberFormat="1" applyFont="1" applyFill="1" applyBorder="1" applyAlignment="1">
      <alignment horizontal="right"/>
      <protection/>
    </xf>
    <xf numFmtId="0" fontId="2" fillId="0" borderId="5" xfId="20" applyFont="1" applyFill="1" applyBorder="1" applyAlignment="1">
      <alignment horizontal="center"/>
      <protection/>
    </xf>
    <xf numFmtId="0" fontId="9" fillId="0" borderId="5" xfId="21" applyFont="1" applyBorder="1" applyAlignment="1" applyProtection="1">
      <alignment horizontal="left" vertical="center" wrapText="1"/>
      <protection locked="0"/>
    </xf>
    <xf numFmtId="0" fontId="10" fillId="0" borderId="5" xfId="21" applyFont="1" applyFill="1" applyBorder="1" applyAlignment="1">
      <alignment vertical="center" wrapText="1"/>
      <protection/>
    </xf>
    <xf numFmtId="0" fontId="2" fillId="0" borderId="0" xfId="21">
      <alignment/>
      <protection/>
    </xf>
    <xf numFmtId="0" fontId="2" fillId="0" borderId="0" xfId="21" applyBorder="1">
      <alignment/>
      <protection/>
    </xf>
    <xf numFmtId="0" fontId="11" fillId="0" borderId="0" xfId="21" applyFont="1">
      <alignment/>
      <protection/>
    </xf>
    <xf numFmtId="0" fontId="12" fillId="0" borderId="0" xfId="21" applyFont="1" applyFill="1" applyBorder="1">
      <alignment/>
      <protection/>
    </xf>
    <xf numFmtId="0" fontId="12" fillId="0" borderId="7" xfId="21" applyFont="1" applyFill="1" applyBorder="1">
      <alignment/>
      <protection/>
    </xf>
    <xf numFmtId="3" fontId="12" fillId="0" borderId="8" xfId="21" applyNumberFormat="1" applyFont="1" applyFill="1" applyBorder="1">
      <alignment/>
      <protection/>
    </xf>
    <xf numFmtId="44" fontId="12" fillId="0" borderId="9" xfId="21" applyNumberFormat="1" applyFont="1" applyFill="1" applyBorder="1">
      <alignment/>
      <protection/>
    </xf>
    <xf numFmtId="0" fontId="2" fillId="0" borderId="0" xfId="21" applyFill="1" applyBorder="1">
      <alignment/>
      <protection/>
    </xf>
    <xf numFmtId="0" fontId="12" fillId="0" borderId="10" xfId="21" applyFont="1" applyFill="1" applyBorder="1">
      <alignment/>
      <protection/>
    </xf>
    <xf numFmtId="0" fontId="12" fillId="0" borderId="0" xfId="21" applyFont="1" applyFill="1" applyBorder="1">
      <alignment/>
      <protection/>
    </xf>
    <xf numFmtId="44" fontId="12" fillId="0" borderId="11" xfId="21" applyNumberFormat="1" applyFont="1" applyFill="1" applyBorder="1">
      <alignment/>
      <protection/>
    </xf>
    <xf numFmtId="0" fontId="2" fillId="0" borderId="0" xfId="20">
      <alignment/>
      <protection/>
    </xf>
    <xf numFmtId="0" fontId="12" fillId="0" borderId="12" xfId="20" applyFont="1" applyBorder="1">
      <alignment/>
      <protection/>
    </xf>
    <xf numFmtId="0" fontId="12" fillId="0" borderId="13" xfId="20" applyFont="1" applyBorder="1">
      <alignment/>
      <protection/>
    </xf>
    <xf numFmtId="44" fontId="12" fillId="0" borderId="14" xfId="20" applyNumberFormat="1" applyFont="1" applyBorder="1">
      <alignment/>
      <protection/>
    </xf>
    <xf numFmtId="0" fontId="2" fillId="0" borderId="0" xfId="20" applyFill="1" applyAlignment="1">
      <alignment/>
      <protection/>
    </xf>
    <xf numFmtId="0" fontId="7" fillId="0" borderId="5" xfId="20" applyFont="1" applyFill="1" applyBorder="1" applyAlignment="1">
      <alignment horizontal="center"/>
      <protection/>
    </xf>
    <xf numFmtId="0" fontId="7" fillId="0" borderId="5" xfId="20" applyFont="1" applyFill="1" applyBorder="1" applyAlignment="1">
      <alignment horizontal="center" wrapText="1"/>
      <protection/>
    </xf>
    <xf numFmtId="4" fontId="8" fillId="0" borderId="5" xfId="20" applyNumberFormat="1" applyFont="1" applyFill="1" applyBorder="1" applyAlignment="1">
      <alignment horizontal="right" vertical="center"/>
      <protection/>
    </xf>
    <xf numFmtId="4" fontId="8" fillId="0" borderId="5" xfId="20" applyNumberFormat="1" applyFont="1" applyFill="1" applyBorder="1" applyAlignment="1">
      <alignment vertical="center"/>
      <protection/>
    </xf>
    <xf numFmtId="0" fontId="9" fillId="0" borderId="5" xfId="21" applyFont="1" applyBorder="1" applyAlignment="1" applyProtection="1">
      <alignment horizontal="left" vertical="top" wrapText="1"/>
      <protection locked="0"/>
    </xf>
    <xf numFmtId="49" fontId="8" fillId="0" borderId="5" xfId="20" applyNumberFormat="1" applyFont="1" applyFill="1" applyBorder="1" applyAlignment="1">
      <alignment horizontal="center" shrinkToFit="1"/>
      <protection/>
    </xf>
    <xf numFmtId="4" fontId="8" fillId="0" borderId="5" xfId="20" applyNumberFormat="1" applyFont="1" applyFill="1" applyBorder="1">
      <alignment/>
      <protection/>
    </xf>
    <xf numFmtId="0" fontId="2" fillId="0" borderId="5" xfId="20" applyFont="1" applyFill="1" applyBorder="1" applyAlignment="1">
      <alignment horizontal="center" vertical="center"/>
      <protection/>
    </xf>
    <xf numFmtId="0" fontId="9" fillId="0" borderId="5" xfId="21" applyFont="1" applyFill="1" applyBorder="1" applyAlignment="1" applyProtection="1">
      <alignment horizontal="left" vertical="center" wrapText="1"/>
      <protection locked="0"/>
    </xf>
    <xf numFmtId="0" fontId="12" fillId="0" borderId="5" xfId="20" applyFont="1" applyFill="1" applyBorder="1" applyAlignment="1">
      <alignment horizontal="center"/>
      <protection/>
    </xf>
    <xf numFmtId="0" fontId="14" fillId="0" borderId="5" xfId="20" applyFont="1" applyFill="1" applyBorder="1" applyAlignment="1">
      <alignment wrapText="1"/>
      <protection/>
    </xf>
    <xf numFmtId="0" fontId="2" fillId="0" borderId="0" xfId="20" applyFont="1" applyFill="1" applyBorder="1" applyAlignment="1">
      <alignment horizontal="center"/>
      <protection/>
    </xf>
    <xf numFmtId="0" fontId="9" fillId="0" borderId="0" xfId="21" applyFont="1" applyFill="1" applyBorder="1" applyAlignment="1" applyProtection="1">
      <alignment horizontal="left" vertical="center" wrapText="1"/>
      <protection locked="0"/>
    </xf>
    <xf numFmtId="0" fontId="9" fillId="0" borderId="0" xfId="21" applyFont="1" applyFill="1" applyBorder="1" applyAlignment="1" applyProtection="1">
      <alignment horizontal="left" vertical="top" wrapText="1"/>
      <protection locked="0"/>
    </xf>
    <xf numFmtId="49" fontId="8" fillId="0" borderId="0" xfId="20" applyNumberFormat="1" applyFont="1" applyFill="1" applyBorder="1" applyAlignment="1">
      <alignment horizontal="center" shrinkToFit="1"/>
      <protection/>
    </xf>
    <xf numFmtId="4" fontId="8" fillId="0" borderId="0" xfId="20" applyNumberFormat="1" applyFont="1" applyFill="1" applyBorder="1" applyAlignment="1">
      <alignment horizontal="right"/>
      <protection/>
    </xf>
    <xf numFmtId="4" fontId="8" fillId="0" borderId="0" xfId="20" applyNumberFormat="1" applyFont="1" applyFill="1" applyBorder="1">
      <alignment/>
      <protection/>
    </xf>
    <xf numFmtId="0" fontId="12" fillId="0" borderId="15" xfId="21" applyFont="1" applyFill="1" applyBorder="1">
      <alignment/>
      <protection/>
    </xf>
    <xf numFmtId="0" fontId="12" fillId="0" borderId="16" xfId="21" applyFont="1" applyFill="1" applyBorder="1">
      <alignment/>
      <protection/>
    </xf>
    <xf numFmtId="3" fontId="12" fillId="0" borderId="17" xfId="21" applyNumberFormat="1" applyFont="1" applyFill="1" applyBorder="1">
      <alignment/>
      <protection/>
    </xf>
    <xf numFmtId="3" fontId="12" fillId="0" borderId="18" xfId="21" applyNumberFormat="1" applyFont="1" applyFill="1" applyBorder="1">
      <alignment/>
      <protection/>
    </xf>
    <xf numFmtId="0" fontId="9" fillId="0" borderId="5" xfId="21" applyFont="1" applyFill="1" applyBorder="1" applyAlignment="1" applyProtection="1">
      <alignment horizontal="left" vertical="top" wrapText="1"/>
      <protection locked="0"/>
    </xf>
    <xf numFmtId="0" fontId="9" fillId="0" borderId="5" xfId="21" applyFont="1" applyFill="1" applyBorder="1" applyAlignment="1" applyProtection="1">
      <alignment vertical="top" wrapText="1"/>
      <protection locked="0"/>
    </xf>
    <xf numFmtId="0" fontId="9" fillId="0" borderId="5" xfId="20" applyFont="1" applyFill="1" applyBorder="1" applyAlignment="1">
      <alignment vertical="top" wrapText="1"/>
      <protection/>
    </xf>
    <xf numFmtId="0" fontId="12" fillId="0" borderId="19" xfId="20" applyFont="1" applyFill="1" applyBorder="1">
      <alignment/>
      <protection/>
    </xf>
    <xf numFmtId="0" fontId="2" fillId="0" borderId="5" xfId="20" applyFill="1" applyBorder="1" applyAlignment="1">
      <alignment horizontal="center"/>
      <protection/>
    </xf>
    <xf numFmtId="0" fontId="2" fillId="0" borderId="5" xfId="20" applyNumberFormat="1" applyFill="1" applyBorder="1" applyAlignment="1">
      <alignment horizontal="right"/>
      <protection/>
    </xf>
    <xf numFmtId="0" fontId="2" fillId="0" borderId="5" xfId="20" applyNumberFormat="1" applyFill="1" applyBorder="1">
      <alignment/>
      <protection/>
    </xf>
    <xf numFmtId="0" fontId="2" fillId="0" borderId="0" xfId="20" applyFont="1">
      <alignment/>
      <protection/>
    </xf>
    <xf numFmtId="0" fontId="2" fillId="0" borderId="0" xfId="20" applyAlignment="1">
      <alignment vertical="center"/>
      <protection/>
    </xf>
    <xf numFmtId="0" fontId="9" fillId="0" borderId="0" xfId="21" applyFont="1" applyBorder="1" applyAlignment="1" applyProtection="1">
      <alignment horizontal="left" vertical="center" wrapText="1"/>
      <protection locked="0"/>
    </xf>
    <xf numFmtId="0" fontId="12" fillId="0" borderId="20" xfId="20" applyFont="1" applyFill="1" applyBorder="1" applyAlignment="1">
      <alignment horizontal="center"/>
      <protection/>
    </xf>
    <xf numFmtId="0" fontId="12" fillId="0" borderId="21" xfId="20" applyFont="1" applyFill="1" applyBorder="1">
      <alignment/>
      <protection/>
    </xf>
    <xf numFmtId="0" fontId="2" fillId="0" borderId="21" xfId="20" applyFill="1" applyBorder="1" applyAlignment="1">
      <alignment horizontal="center"/>
      <protection/>
    </xf>
    <xf numFmtId="0" fontId="2" fillId="0" borderId="21" xfId="20" applyNumberFormat="1" applyFill="1" applyBorder="1" applyAlignment="1">
      <alignment horizontal="right"/>
      <protection/>
    </xf>
    <xf numFmtId="0" fontId="2" fillId="0" borderId="21" xfId="20" applyNumberFormat="1" applyFill="1" applyBorder="1">
      <alignment/>
      <protection/>
    </xf>
    <xf numFmtId="0" fontId="2" fillId="0" borderId="21" xfId="20" applyFont="1" applyFill="1" applyBorder="1" applyAlignment="1">
      <alignment horizontal="center"/>
      <protection/>
    </xf>
    <xf numFmtId="0" fontId="8" fillId="0" borderId="21" xfId="20" applyFont="1" applyFill="1" applyBorder="1" applyAlignment="1">
      <alignment wrapText="1"/>
      <protection/>
    </xf>
    <xf numFmtId="49" fontId="8" fillId="0" borderId="21" xfId="20" applyNumberFormat="1" applyFont="1" applyFill="1" applyBorder="1" applyAlignment="1">
      <alignment horizontal="center" shrinkToFit="1"/>
      <protection/>
    </xf>
    <xf numFmtId="4" fontId="8" fillId="0" borderId="21" xfId="20" applyNumberFormat="1" applyFont="1" applyFill="1" applyBorder="1" applyAlignment="1">
      <alignment horizontal="right"/>
      <protection/>
    </xf>
    <xf numFmtId="4" fontId="8" fillId="0" borderId="21" xfId="20" applyNumberFormat="1" applyFont="1" applyFill="1" applyBorder="1">
      <alignment/>
      <protection/>
    </xf>
    <xf numFmtId="4" fontId="8" fillId="0" borderId="21" xfId="20" applyNumberFormat="1" applyFont="1" applyFill="1" applyBorder="1" applyAlignment="1">
      <alignment horizontal="right" vertical="center"/>
      <protection/>
    </xf>
    <xf numFmtId="0" fontId="2" fillId="0" borderId="21" xfId="20" applyFont="1" applyFill="1" applyBorder="1" applyAlignment="1">
      <alignment horizontal="center" vertical="center"/>
      <protection/>
    </xf>
    <xf numFmtId="0" fontId="8" fillId="0" borderId="21" xfId="20" applyFont="1" applyFill="1" applyBorder="1" applyAlignment="1">
      <alignment vertical="center" wrapText="1"/>
      <protection/>
    </xf>
    <xf numFmtId="49" fontId="8" fillId="0" borderId="21" xfId="20" applyNumberFormat="1" applyFont="1" applyFill="1" applyBorder="1" applyAlignment="1">
      <alignment horizontal="center" vertical="center" shrinkToFit="1"/>
      <protection/>
    </xf>
    <xf numFmtId="4" fontId="8" fillId="0" borderId="21" xfId="20" applyNumberFormat="1" applyFont="1" applyFill="1" applyBorder="1" applyAlignment="1">
      <alignment vertical="center"/>
      <protection/>
    </xf>
    <xf numFmtId="0" fontId="2" fillId="0" borderId="22" xfId="20" applyFont="1" applyFill="1" applyBorder="1" applyAlignment="1">
      <alignment horizontal="center"/>
      <protection/>
    </xf>
    <xf numFmtId="0" fontId="5" fillId="0" borderId="22" xfId="20" applyFont="1" applyFill="1" applyBorder="1">
      <alignment/>
      <protection/>
    </xf>
    <xf numFmtId="0" fontId="2" fillId="0" borderId="22" xfId="20" applyFill="1" applyBorder="1" applyAlignment="1">
      <alignment horizontal="center"/>
      <protection/>
    </xf>
    <xf numFmtId="4" fontId="2" fillId="0" borderId="22" xfId="20" applyNumberFormat="1" applyFill="1" applyBorder="1" applyAlignment="1">
      <alignment horizontal="right"/>
      <protection/>
    </xf>
    <xf numFmtId="4" fontId="12" fillId="0" borderId="22" xfId="20" applyNumberFormat="1" applyFont="1" applyFill="1" applyBorder="1">
      <alignment/>
      <protection/>
    </xf>
    <xf numFmtId="0" fontId="2" fillId="0" borderId="0" xfId="20" applyFill="1" applyBorder="1" applyAlignment="1">
      <alignment horizontal="center"/>
      <protection/>
    </xf>
    <xf numFmtId="0" fontId="2" fillId="0" borderId="0" xfId="21" applyFill="1">
      <alignment/>
      <protection/>
    </xf>
    <xf numFmtId="0" fontId="12" fillId="0" borderId="17" xfId="21" applyFont="1" applyFill="1" applyBorder="1">
      <alignment/>
      <protection/>
    </xf>
    <xf numFmtId="0" fontId="12" fillId="0" borderId="18" xfId="21" applyFont="1" applyFill="1" applyBorder="1" applyAlignment="1">
      <alignment horizontal="center" vertical="center"/>
      <protection/>
    </xf>
    <xf numFmtId="0" fontId="12" fillId="0" borderId="23" xfId="21" applyFont="1" applyFill="1" applyBorder="1" applyAlignment="1">
      <alignment horizontal="center" vertical="center"/>
      <protection/>
    </xf>
    <xf numFmtId="3" fontId="2" fillId="0" borderId="11" xfId="21" applyNumberFormat="1" applyFont="1" applyFill="1" applyBorder="1">
      <alignment/>
      <protection/>
    </xf>
    <xf numFmtId="4" fontId="2" fillId="0" borderId="21" xfId="21" applyNumberFormat="1" applyFont="1" applyFill="1" applyBorder="1">
      <alignment/>
      <protection/>
    </xf>
    <xf numFmtId="4" fontId="2" fillId="0" borderId="24" xfId="21" applyNumberFormat="1" applyFont="1" applyFill="1" applyBorder="1">
      <alignment/>
      <protection/>
    </xf>
    <xf numFmtId="0" fontId="12" fillId="0" borderId="5" xfId="20" applyFont="1" applyFill="1" applyBorder="1">
      <alignment/>
      <protection/>
    </xf>
    <xf numFmtId="0" fontId="9" fillId="0" borderId="5" xfId="21" applyFont="1" applyFill="1" applyBorder="1" applyAlignment="1" applyProtection="1">
      <alignment vertical="center" wrapText="1"/>
      <protection locked="0"/>
    </xf>
    <xf numFmtId="0" fontId="10" fillId="0" borderId="5" xfId="0" applyFont="1" applyBorder="1" applyAlignment="1">
      <alignment vertical="center" wrapText="1"/>
    </xf>
    <xf numFmtId="0" fontId="10" fillId="0" borderId="5" xfId="0" applyFont="1" applyBorder="1" applyAlignment="1">
      <alignment horizontal="left" vertical="center" wrapText="1"/>
    </xf>
    <xf numFmtId="0" fontId="4" fillId="0" borderId="0" xfId="20" applyFont="1" applyFill="1" applyBorder="1" applyAlignment="1">
      <alignment horizontal="centerContinuous"/>
      <protection/>
    </xf>
    <xf numFmtId="4" fontId="8" fillId="2" borderId="5" xfId="20" applyNumberFormat="1" applyFont="1" applyFill="1" applyBorder="1" applyAlignment="1">
      <alignment horizontal="right" vertical="center"/>
      <protection/>
    </xf>
    <xf numFmtId="4" fontId="8" fillId="2" borderId="5" xfId="20" applyNumberFormat="1" applyFont="1" applyFill="1" applyBorder="1" applyAlignment="1">
      <alignment horizontal="right"/>
      <protection/>
    </xf>
    <xf numFmtId="164" fontId="12" fillId="0" borderId="23" xfId="21" applyNumberFormat="1" applyFont="1" applyFill="1" applyBorder="1">
      <alignment/>
      <protection/>
    </xf>
    <xf numFmtId="0" fontId="2" fillId="0" borderId="5" xfId="20" applyFont="1" applyFill="1" applyBorder="1" applyAlignment="1">
      <alignment horizontal="center" vertical="center"/>
      <protection/>
    </xf>
    <xf numFmtId="0" fontId="10" fillId="0" borderId="5" xfId="21" applyFont="1" applyFill="1" applyBorder="1" applyAlignment="1">
      <alignment vertical="top" wrapText="1"/>
      <protection/>
    </xf>
    <xf numFmtId="4" fontId="8" fillId="2" borderId="21" xfId="20" applyNumberFormat="1" applyFont="1" applyFill="1" applyBorder="1" applyAlignment="1">
      <alignment horizontal="right"/>
      <protection/>
    </xf>
    <xf numFmtId="4" fontId="8" fillId="2" borderId="21" xfId="20" applyNumberFormat="1" applyFont="1" applyFill="1" applyBorder="1" applyAlignment="1">
      <alignment horizontal="right" vertical="center"/>
      <protection/>
    </xf>
    <xf numFmtId="0" fontId="6" fillId="0" borderId="10" xfId="21" applyFont="1" applyFill="1" applyBorder="1">
      <alignment/>
      <protection/>
    </xf>
    <xf numFmtId="165" fontId="8" fillId="0" borderId="5" xfId="20" applyNumberFormat="1" applyFont="1" applyFill="1" applyBorder="1" applyAlignment="1">
      <alignment horizontal="right"/>
      <protection/>
    </xf>
    <xf numFmtId="165" fontId="12" fillId="0" borderId="23" xfId="21" applyNumberFormat="1" applyFont="1" applyFill="1" applyBorder="1">
      <alignment/>
      <protection/>
    </xf>
    <xf numFmtId="165" fontId="12" fillId="0" borderId="18" xfId="21" applyNumberFormat="1" applyFont="1" applyFill="1" applyBorder="1">
      <alignment/>
      <protection/>
    </xf>
    <xf numFmtId="0" fontId="2" fillId="0" borderId="0" xfId="20" applyFill="1" applyAlignment="1">
      <alignment horizontal="center" vertical="center"/>
      <protection/>
    </xf>
    <xf numFmtId="0" fontId="7" fillId="0" borderId="5" xfId="20" applyNumberFormat="1" applyFont="1" applyFill="1" applyBorder="1" applyAlignment="1">
      <alignment horizontal="center" vertical="center"/>
      <protection/>
    </xf>
    <xf numFmtId="4" fontId="8" fillId="0" borderId="0" xfId="20" applyNumberFormat="1" applyFont="1" applyFill="1" applyBorder="1" applyAlignment="1">
      <alignment horizontal="center" vertical="center"/>
      <protection/>
    </xf>
    <xf numFmtId="0" fontId="2" fillId="0" borderId="0" xfId="21" applyAlignment="1">
      <alignment horizontal="center" vertical="center"/>
      <protection/>
    </xf>
    <xf numFmtId="3" fontId="12" fillId="0" borderId="18" xfId="21" applyNumberFormat="1" applyFont="1" applyFill="1" applyBorder="1" applyAlignment="1">
      <alignment horizontal="center" vertical="center"/>
      <protection/>
    </xf>
    <xf numFmtId="0" fontId="0" fillId="0" borderId="0" xfId="0" applyAlignment="1">
      <alignment horizontal="center" vertical="center"/>
    </xf>
    <xf numFmtId="0" fontId="7" fillId="0" borderId="5" xfId="20" applyFont="1" applyFill="1" applyBorder="1" applyAlignment="1">
      <alignment horizontal="center" vertical="center"/>
      <protection/>
    </xf>
    <xf numFmtId="0" fontId="7" fillId="0" borderId="5" xfId="20" applyFont="1" applyFill="1" applyBorder="1" applyAlignment="1">
      <alignment horizontal="center" vertical="center" wrapText="1"/>
      <protection/>
    </xf>
    <xf numFmtId="49" fontId="7" fillId="0" borderId="5" xfId="20" applyNumberFormat="1" applyFont="1" applyFill="1" applyBorder="1" applyAlignment="1">
      <alignment vertical="center"/>
      <protection/>
    </xf>
    <xf numFmtId="0" fontId="7" fillId="0" borderId="5" xfId="20" applyFont="1" applyFill="1" applyBorder="1" applyAlignment="1">
      <alignment horizontal="left" vertical="center"/>
      <protection/>
    </xf>
    <xf numFmtId="0" fontId="9" fillId="0" borderId="5" xfId="21" applyFont="1" applyFill="1" applyBorder="1" applyAlignment="1" applyProtection="1">
      <alignment horizontal="left" vertical="center" wrapText="1"/>
      <protection locked="0"/>
    </xf>
    <xf numFmtId="0" fontId="9" fillId="0" borderId="5" xfId="21" applyFont="1" applyBorder="1" applyAlignment="1" applyProtection="1">
      <alignment horizontal="left" vertical="center" wrapText="1"/>
      <protection locked="0"/>
    </xf>
    <xf numFmtId="0" fontId="9" fillId="0" borderId="5" xfId="21" applyFont="1" applyFill="1" applyBorder="1" applyAlignment="1" applyProtection="1">
      <alignment horizontal="left" vertical="center" wrapText="1"/>
      <protection locked="0"/>
    </xf>
    <xf numFmtId="0" fontId="0" fillId="3" borderId="0" xfId="0" applyFill="1" applyAlignment="1">
      <alignment horizontal="center" vertical="center"/>
    </xf>
    <xf numFmtId="0" fontId="0" fillId="0" borderId="0" xfId="0" applyFill="1" applyAlignment="1">
      <alignment horizontal="center" vertical="center"/>
    </xf>
    <xf numFmtId="0" fontId="0" fillId="4" borderId="0" xfId="0" applyFill="1"/>
    <xf numFmtId="4" fontId="0" fillId="0" borderId="0" xfId="0" applyNumberFormat="1"/>
    <xf numFmtId="0" fontId="16" fillId="4" borderId="12" xfId="0" applyFont="1" applyFill="1" applyBorder="1"/>
    <xf numFmtId="0" fontId="16" fillId="4" borderId="13" xfId="0" applyFont="1" applyFill="1" applyBorder="1"/>
    <xf numFmtId="0" fontId="16" fillId="4" borderId="13" xfId="0" applyFont="1" applyFill="1" applyBorder="1" applyAlignment="1">
      <alignment horizontal="center" vertical="center"/>
    </xf>
    <xf numFmtId="4" fontId="16" fillId="4" borderId="14" xfId="0" applyNumberFormat="1" applyFont="1" applyFill="1" applyBorder="1"/>
    <xf numFmtId="0" fontId="16" fillId="3" borderId="7" xfId="0" applyFont="1" applyFill="1" applyBorder="1"/>
    <xf numFmtId="0" fontId="16" fillId="3" borderId="8" xfId="0" applyFont="1" applyFill="1" applyBorder="1"/>
    <xf numFmtId="0" fontId="16" fillId="3" borderId="8" xfId="0" applyFont="1" applyFill="1" applyBorder="1" applyAlignment="1">
      <alignment horizontal="center" vertical="center"/>
    </xf>
    <xf numFmtId="4" fontId="16" fillId="3" borderId="9" xfId="0" applyNumberFormat="1" applyFont="1" applyFill="1" applyBorder="1"/>
    <xf numFmtId="0" fontId="0" fillId="0" borderId="0" xfId="0" applyAlignment="1">
      <alignment horizontal="center"/>
    </xf>
    <xf numFmtId="0" fontId="12" fillId="3" borderId="25" xfId="20" applyFont="1" applyFill="1" applyBorder="1">
      <alignment/>
      <protection/>
    </xf>
    <xf numFmtId="0" fontId="0" fillId="3" borderId="26" xfId="0" applyFill="1" applyBorder="1"/>
    <xf numFmtId="4" fontId="0" fillId="3" borderId="26" xfId="0" applyNumberFormat="1" applyFill="1" applyBorder="1"/>
    <xf numFmtId="0" fontId="0" fillId="3" borderId="27" xfId="0" applyFill="1" applyBorder="1"/>
    <xf numFmtId="0" fontId="12" fillId="4" borderId="28" xfId="20" applyFont="1" applyFill="1" applyBorder="1">
      <alignment/>
      <protection/>
    </xf>
    <xf numFmtId="0" fontId="0" fillId="4" borderId="29" xfId="0" applyFill="1" applyBorder="1"/>
    <xf numFmtId="4" fontId="0" fillId="4" borderId="29" xfId="0" applyNumberFormat="1" applyFill="1" applyBorder="1"/>
    <xf numFmtId="0" fontId="0" fillId="4" borderId="30" xfId="0" applyFill="1" applyBorder="1"/>
    <xf numFmtId="4" fontId="8" fillId="5" borderId="5" xfId="20" applyNumberFormat="1" applyFont="1" applyFill="1" applyBorder="1" applyAlignment="1">
      <alignment horizontal="right" vertical="center"/>
      <protection/>
    </xf>
    <xf numFmtId="0" fontId="9" fillId="5" borderId="5" xfId="21" applyFont="1" applyFill="1" applyBorder="1" applyAlignment="1" applyProtection="1">
      <alignment horizontal="left" vertical="top" wrapText="1"/>
      <protection locked="0"/>
    </xf>
    <xf numFmtId="4" fontId="8" fillId="5" borderId="5" xfId="20" applyNumberFormat="1" applyFont="1" applyFill="1" applyBorder="1" applyAlignment="1">
      <alignment horizontal="right"/>
      <protection/>
    </xf>
    <xf numFmtId="0" fontId="9" fillId="5" borderId="19" xfId="21" applyFont="1" applyFill="1" applyBorder="1" applyAlignment="1" applyProtection="1">
      <alignment horizontal="left" vertical="center" wrapText="1"/>
      <protection locked="0"/>
    </xf>
    <xf numFmtId="0" fontId="3" fillId="0" borderId="0" xfId="20" applyFont="1" applyAlignment="1">
      <alignment horizontal="center"/>
      <protection/>
    </xf>
    <xf numFmtId="0" fontId="9" fillId="0" borderId="5" xfId="21" applyFont="1" applyFill="1" applyBorder="1" applyAlignment="1" applyProtection="1">
      <alignment horizontal="left" vertical="center" wrapText="1"/>
      <protection locked="0"/>
    </xf>
    <xf numFmtId="0" fontId="9" fillId="0" borderId="5" xfId="21" applyFont="1" applyBorder="1" applyAlignment="1" applyProtection="1">
      <alignment horizontal="left" vertical="center" wrapText="1"/>
      <protection locked="0"/>
    </xf>
    <xf numFmtId="0" fontId="10" fillId="0" borderId="5" xfId="21" applyFont="1" applyFill="1" applyBorder="1" applyAlignment="1">
      <alignment horizontal="left" vertical="center" wrapText="1"/>
      <protection/>
    </xf>
    <xf numFmtId="0" fontId="9" fillId="0" borderId="5" xfId="21" applyFont="1" applyFill="1" applyBorder="1" applyAlignment="1" applyProtection="1">
      <alignment horizontal="left" vertical="top" wrapText="1"/>
      <protection locked="0"/>
    </xf>
  </cellXfs>
  <cellStyles count="8">
    <cellStyle name="Normal" xfId="0"/>
    <cellStyle name="Percent" xfId="15"/>
    <cellStyle name="Currency" xfId="16"/>
    <cellStyle name="Currency [0]" xfId="17"/>
    <cellStyle name="Comma" xfId="18"/>
    <cellStyle name="Comma [0]" xfId="19"/>
    <cellStyle name="normální_POL.XLS"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topLeftCell="A1">
      <selection activeCell="B3" sqref="B3"/>
    </sheetView>
  </sheetViews>
  <sheetFormatPr defaultColWidth="9.140625" defaultRowHeight="15"/>
  <cols>
    <col min="2" max="2" width="23.140625" style="0" customWidth="1"/>
    <col min="3" max="3" width="12.140625" style="0" customWidth="1"/>
    <col min="4" max="4" width="12.00390625" style="0" customWidth="1"/>
    <col min="5" max="5" width="18.421875" style="0" customWidth="1"/>
  </cols>
  <sheetData>
    <row r="1" spans="1:5" ht="15.75">
      <c r="A1" s="152" t="s">
        <v>100</v>
      </c>
      <c r="B1" s="152"/>
      <c r="C1" s="152"/>
      <c r="D1" s="152"/>
      <c r="E1" s="152"/>
    </row>
    <row r="2" spans="1:5" ht="15.75" thickBot="1">
      <c r="A2" s="1"/>
      <c r="B2" s="2"/>
      <c r="C2" s="3"/>
      <c r="D2" s="4"/>
      <c r="E2" s="3"/>
    </row>
    <row r="3" spans="1:5" ht="16.5" thickBot="1" thickTop="1">
      <c r="A3" s="5" t="s">
        <v>0</v>
      </c>
      <c r="B3" s="6"/>
      <c r="C3" s="7"/>
      <c r="D3" s="8"/>
      <c r="E3" s="9"/>
    </row>
    <row r="4" spans="1:5" ht="15.75" thickTop="1">
      <c r="A4" s="10"/>
      <c r="B4" s="11"/>
      <c r="C4" s="1"/>
      <c r="D4" s="12"/>
      <c r="E4" s="1"/>
    </row>
    <row r="5" spans="1:5" ht="15">
      <c r="A5" s="13" t="s">
        <v>1</v>
      </c>
      <c r="B5" s="14" t="s">
        <v>2</v>
      </c>
      <c r="C5" s="14" t="s">
        <v>3</v>
      </c>
      <c r="D5" s="15" t="s">
        <v>4</v>
      </c>
      <c r="E5" s="16" t="s">
        <v>5</v>
      </c>
    </row>
    <row r="6" spans="1:5" ht="15">
      <c r="A6" s="20">
        <v>1</v>
      </c>
      <c r="B6" s="126" t="s">
        <v>94</v>
      </c>
      <c r="C6" s="17" t="s">
        <v>6</v>
      </c>
      <c r="D6" s="18">
        <v>1</v>
      </c>
      <c r="E6" s="111">
        <f>'Laboratoř biologie, vybavení'!G29</f>
        <v>0</v>
      </c>
    </row>
    <row r="7" spans="1:5" ht="15">
      <c r="A7" s="20">
        <v>2</v>
      </c>
      <c r="B7" s="126" t="s">
        <v>7</v>
      </c>
      <c r="C7" s="17" t="s">
        <v>6</v>
      </c>
      <c r="D7" s="18">
        <v>1</v>
      </c>
      <c r="E7" s="111">
        <f>'Stavební část'!F16</f>
        <v>0</v>
      </c>
    </row>
    <row r="8" spans="1:5" ht="15">
      <c r="A8" s="20">
        <v>3</v>
      </c>
      <c r="B8" s="22" t="s">
        <v>8</v>
      </c>
      <c r="C8" s="17" t="s">
        <v>6</v>
      </c>
      <c r="D8" s="18">
        <v>1</v>
      </c>
      <c r="E8" s="111">
        <f>'Položky elektro'!F35</f>
        <v>0</v>
      </c>
    </row>
    <row r="9" spans="1:5" ht="15">
      <c r="A9" s="20">
        <v>4</v>
      </c>
      <c r="B9" s="126" t="s">
        <v>9</v>
      </c>
      <c r="C9" s="17" t="s">
        <v>6</v>
      </c>
      <c r="D9" s="18">
        <v>1</v>
      </c>
      <c r="E9" s="111">
        <f>'Položky voda'!F26</f>
        <v>0</v>
      </c>
    </row>
    <row r="10" spans="1:5" ht="15">
      <c r="A10" s="20">
        <v>5</v>
      </c>
      <c r="B10" s="126" t="s">
        <v>10</v>
      </c>
      <c r="C10" s="17" t="s">
        <v>6</v>
      </c>
      <c r="D10" s="18">
        <v>1</v>
      </c>
      <c r="E10" s="111">
        <f>'Položky plyn'!F14</f>
        <v>0</v>
      </c>
    </row>
    <row r="11" spans="1:5" ht="15">
      <c r="A11" s="23"/>
      <c r="B11" s="23"/>
      <c r="C11" s="23"/>
      <c r="D11" s="23"/>
      <c r="E11" s="24"/>
    </row>
    <row r="12" spans="1:5" ht="16.5" thickBot="1">
      <c r="A12" s="23"/>
      <c r="B12" s="25" t="s">
        <v>11</v>
      </c>
      <c r="C12" s="23"/>
      <c r="D12" s="23"/>
      <c r="E12" s="23"/>
    </row>
    <row r="13" spans="1:5" ht="15">
      <c r="A13" s="26"/>
      <c r="B13" s="27" t="s">
        <v>101</v>
      </c>
      <c r="C13" s="28"/>
      <c r="D13" s="28"/>
      <c r="E13" s="29">
        <f>SUM(E6:E10)</f>
        <v>0</v>
      </c>
    </row>
    <row r="14" spans="1:5" ht="15">
      <c r="A14" s="30"/>
      <c r="B14" s="31" t="s">
        <v>13</v>
      </c>
      <c r="C14" s="32"/>
      <c r="D14" s="32"/>
      <c r="E14" s="33">
        <f>E13*0.21</f>
        <v>0</v>
      </c>
    </row>
    <row r="15" spans="1:5" ht="15.75" thickBot="1">
      <c r="A15" s="34"/>
      <c r="B15" s="35" t="s">
        <v>14</v>
      </c>
      <c r="C15" s="36"/>
      <c r="D15" s="36"/>
      <c r="E15" s="37">
        <f>E13+E14</f>
        <v>0</v>
      </c>
    </row>
    <row r="17" spans="4:5" ht="15.75" thickBot="1">
      <c r="D17" s="139" t="s">
        <v>108</v>
      </c>
      <c r="E17" s="139" t="s">
        <v>109</v>
      </c>
    </row>
    <row r="18" spans="2:5" ht="15">
      <c r="B18" s="140" t="s">
        <v>104</v>
      </c>
      <c r="C18" s="141"/>
      <c r="D18" s="142">
        <f>'Laboratoř biologie, vybavení'!G32+'Stavební část'!F16+'Položky elektro'!F35+'Položky voda'!F26+'Položky plyn'!F14</f>
        <v>0</v>
      </c>
      <c r="E18" s="143">
        <f>D18*1.21</f>
        <v>0</v>
      </c>
    </row>
    <row r="19" spans="2:5" ht="15.75" thickBot="1">
      <c r="B19" s="144" t="s">
        <v>105</v>
      </c>
      <c r="C19" s="145"/>
      <c r="D19" s="146">
        <f>'Laboratoř biologie, vybavení'!G33</f>
        <v>0</v>
      </c>
      <c r="E19" s="147">
        <f>D19*1.21</f>
        <v>0</v>
      </c>
    </row>
  </sheetData>
  <mergeCells count="1">
    <mergeCell ref="A1:E1"/>
  </mergeCells>
  <printOptions/>
  <pageMargins left="0.7" right="0.7" top="0.787401575" bottom="0.7874015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zoomScale="130" zoomScaleNormal="130" workbookViewId="0" topLeftCell="A21">
      <selection activeCell="C7" sqref="C7"/>
    </sheetView>
  </sheetViews>
  <sheetFormatPr defaultColWidth="9.140625" defaultRowHeight="15"/>
  <cols>
    <col min="1" max="1" width="5.421875" style="0" customWidth="1"/>
    <col min="3" max="3" width="72.421875" style="0" customWidth="1"/>
    <col min="4" max="4" width="6.28125" style="0" customWidth="1"/>
    <col min="5" max="5" width="9.140625" style="119" customWidth="1"/>
    <col min="6" max="6" width="11.8515625" style="0" customWidth="1"/>
    <col min="7" max="7" width="12.7109375" style="0" customWidth="1"/>
  </cols>
  <sheetData>
    <row r="1" spans="1:7" ht="15.75">
      <c r="A1" s="152" t="s">
        <v>90</v>
      </c>
      <c r="B1" s="152"/>
      <c r="C1" s="152"/>
      <c r="D1" s="152"/>
      <c r="E1" s="152"/>
      <c r="F1" s="152"/>
      <c r="G1" s="152"/>
    </row>
    <row r="2" spans="1:7" ht="15">
      <c r="A2" s="10"/>
      <c r="B2" s="11"/>
      <c r="C2" s="11"/>
      <c r="D2" s="1"/>
      <c r="E2" s="114"/>
      <c r="F2" s="1"/>
      <c r="G2" s="38"/>
    </row>
    <row r="3" spans="1:7" ht="24">
      <c r="A3" s="122" t="s">
        <v>1</v>
      </c>
      <c r="B3" s="123" t="s">
        <v>2</v>
      </c>
      <c r="C3" s="39"/>
      <c r="D3" s="120" t="s">
        <v>3</v>
      </c>
      <c r="E3" s="115" t="s">
        <v>4</v>
      </c>
      <c r="F3" s="121" t="s">
        <v>15</v>
      </c>
      <c r="G3" s="121" t="s">
        <v>16</v>
      </c>
    </row>
    <row r="4" spans="1:8" ht="15">
      <c r="A4" s="46">
        <v>1</v>
      </c>
      <c r="B4" s="154" t="s">
        <v>20</v>
      </c>
      <c r="C4" s="154"/>
      <c r="D4" s="17" t="s">
        <v>17</v>
      </c>
      <c r="E4" s="18">
        <v>1</v>
      </c>
      <c r="F4" s="103"/>
      <c r="G4" s="42">
        <f>E4*F4</f>
        <v>0</v>
      </c>
      <c r="H4" s="127" t="s">
        <v>102</v>
      </c>
    </row>
    <row r="5" spans="1:7" ht="303.75">
      <c r="A5" s="20"/>
      <c r="B5" s="21"/>
      <c r="C5" s="43" t="s">
        <v>114</v>
      </c>
      <c r="D5" s="44"/>
      <c r="E5" s="18"/>
      <c r="F5" s="19"/>
      <c r="G5" s="45"/>
    </row>
    <row r="6" spans="1:8" ht="15">
      <c r="A6" s="20">
        <v>2</v>
      </c>
      <c r="B6" s="155" t="s">
        <v>22</v>
      </c>
      <c r="C6" s="155"/>
      <c r="D6" s="44" t="s">
        <v>17</v>
      </c>
      <c r="E6" s="18">
        <v>4</v>
      </c>
      <c r="F6" s="104"/>
      <c r="G6" s="45">
        <f aca="true" t="shared" si="0" ref="G6:G20">E6*F6</f>
        <v>0</v>
      </c>
      <c r="H6" s="127" t="s">
        <v>102</v>
      </c>
    </row>
    <row r="7" spans="1:7" ht="281.25">
      <c r="A7" s="20"/>
      <c r="B7" s="21"/>
      <c r="C7" s="60" t="s">
        <v>125</v>
      </c>
      <c r="D7" s="44"/>
      <c r="E7" s="18"/>
      <c r="F7" s="19"/>
      <c r="G7" s="45"/>
    </row>
    <row r="8" spans="1:8" ht="15">
      <c r="A8" s="20">
        <v>3</v>
      </c>
      <c r="B8" s="154" t="s">
        <v>23</v>
      </c>
      <c r="C8" s="154"/>
      <c r="D8" s="44" t="s">
        <v>17</v>
      </c>
      <c r="E8" s="18">
        <v>2</v>
      </c>
      <c r="F8" s="104"/>
      <c r="G8" s="45">
        <f aca="true" t="shared" si="1" ref="G8:G12">E8*F8</f>
        <v>0</v>
      </c>
      <c r="H8" s="127" t="s">
        <v>102</v>
      </c>
    </row>
    <row r="9" spans="1:7" ht="171.75" customHeight="1">
      <c r="A9" s="20"/>
      <c r="B9" s="47"/>
      <c r="C9" s="61" t="s">
        <v>123</v>
      </c>
      <c r="D9" s="44"/>
      <c r="E9" s="18"/>
      <c r="F9" s="19"/>
      <c r="G9" s="45"/>
    </row>
    <row r="10" spans="1:8" ht="15">
      <c r="A10" s="20">
        <v>4</v>
      </c>
      <c r="B10" s="153" t="s">
        <v>24</v>
      </c>
      <c r="C10" s="153"/>
      <c r="D10" s="44" t="s">
        <v>17</v>
      </c>
      <c r="E10" s="18">
        <v>1</v>
      </c>
      <c r="F10" s="104"/>
      <c r="G10" s="45">
        <f t="shared" si="1"/>
        <v>0</v>
      </c>
      <c r="H10" s="129" t="s">
        <v>103</v>
      </c>
    </row>
    <row r="11" spans="1:7" ht="33.75">
      <c r="A11" s="20"/>
      <c r="B11" s="47"/>
      <c r="C11" s="61" t="s">
        <v>124</v>
      </c>
      <c r="D11" s="44"/>
      <c r="E11" s="18"/>
      <c r="F11" s="19"/>
      <c r="G11" s="45"/>
    </row>
    <row r="12" spans="1:8" ht="15">
      <c r="A12" s="20">
        <v>5</v>
      </c>
      <c r="B12" s="153" t="s">
        <v>25</v>
      </c>
      <c r="C12" s="153"/>
      <c r="D12" s="44" t="s">
        <v>17</v>
      </c>
      <c r="E12" s="18">
        <v>16</v>
      </c>
      <c r="F12" s="104"/>
      <c r="G12" s="45">
        <f t="shared" si="1"/>
        <v>0</v>
      </c>
      <c r="H12" s="129" t="s">
        <v>103</v>
      </c>
    </row>
    <row r="13" spans="1:7" ht="22.5">
      <c r="A13" s="48"/>
      <c r="B13" s="49"/>
      <c r="C13" s="62" t="s">
        <v>117</v>
      </c>
      <c r="D13" s="44"/>
      <c r="E13" s="18"/>
      <c r="F13" s="19"/>
      <c r="G13" s="45"/>
    </row>
    <row r="14" spans="1:8" ht="15">
      <c r="A14" s="20">
        <v>6</v>
      </c>
      <c r="B14" s="153" t="s">
        <v>91</v>
      </c>
      <c r="C14" s="153"/>
      <c r="D14" s="44" t="s">
        <v>17</v>
      </c>
      <c r="E14" s="18">
        <v>7</v>
      </c>
      <c r="F14" s="104"/>
      <c r="G14" s="45">
        <f aca="true" t="shared" si="2" ref="G14">E14*F14</f>
        <v>0</v>
      </c>
      <c r="H14" s="129" t="s">
        <v>103</v>
      </c>
    </row>
    <row r="15" spans="1:7" ht="111" customHeight="1">
      <c r="A15" s="20"/>
      <c r="B15" s="47"/>
      <c r="C15" s="61" t="s">
        <v>118</v>
      </c>
      <c r="D15" s="44"/>
      <c r="E15" s="18"/>
      <c r="F15" s="19"/>
      <c r="G15" s="45"/>
    </row>
    <row r="16" spans="1:8" ht="15">
      <c r="A16" s="20">
        <v>7</v>
      </c>
      <c r="B16" s="153" t="s">
        <v>26</v>
      </c>
      <c r="C16" s="153"/>
      <c r="D16" s="44" t="s">
        <v>17</v>
      </c>
      <c r="E16" s="18">
        <v>1</v>
      </c>
      <c r="F16" s="104"/>
      <c r="G16" s="45">
        <f t="shared" si="0"/>
        <v>0</v>
      </c>
      <c r="H16" s="129" t="s">
        <v>103</v>
      </c>
    </row>
    <row r="17" spans="1:7" ht="99.75" customHeight="1">
      <c r="A17" s="20"/>
      <c r="B17" s="47"/>
      <c r="C17" s="60" t="s">
        <v>119</v>
      </c>
      <c r="D17" s="44"/>
      <c r="E17" s="18"/>
      <c r="F17" s="19"/>
      <c r="G17" s="45"/>
    </row>
    <row r="18" spans="1:8" ht="15">
      <c r="A18" s="20">
        <v>8</v>
      </c>
      <c r="B18" s="156" t="s">
        <v>92</v>
      </c>
      <c r="C18" s="156"/>
      <c r="D18" s="44" t="s">
        <v>17</v>
      </c>
      <c r="E18" s="18">
        <v>1</v>
      </c>
      <c r="F18" s="104"/>
      <c r="G18" s="45">
        <f aca="true" t="shared" si="3" ref="G18">E18*F18</f>
        <v>0</v>
      </c>
      <c r="H18" s="129" t="s">
        <v>103</v>
      </c>
    </row>
    <row r="19" spans="1:7" ht="82.5" customHeight="1">
      <c r="A19" s="20"/>
      <c r="B19" s="47"/>
      <c r="C19" s="60" t="s">
        <v>120</v>
      </c>
      <c r="D19" s="44"/>
      <c r="E19" s="18"/>
      <c r="F19" s="19"/>
      <c r="G19" s="45"/>
    </row>
    <row r="20" spans="1:8" ht="15">
      <c r="A20" s="20">
        <v>9</v>
      </c>
      <c r="B20" s="153" t="s">
        <v>93</v>
      </c>
      <c r="C20" s="153"/>
      <c r="D20" s="44" t="s">
        <v>17</v>
      </c>
      <c r="E20" s="18">
        <v>1</v>
      </c>
      <c r="F20" s="104"/>
      <c r="G20" s="45">
        <f t="shared" si="0"/>
        <v>0</v>
      </c>
      <c r="H20" s="129" t="s">
        <v>103</v>
      </c>
    </row>
    <row r="21" spans="1:7" ht="82.5" customHeight="1">
      <c r="A21" s="20"/>
      <c r="B21" s="47"/>
      <c r="C21" s="60" t="s">
        <v>121</v>
      </c>
      <c r="D21" s="44"/>
      <c r="E21" s="18"/>
      <c r="F21" s="19"/>
      <c r="G21" s="45"/>
    </row>
    <row r="22" spans="1:8" ht="15">
      <c r="A22" s="20">
        <v>10</v>
      </c>
      <c r="B22" s="153" t="s">
        <v>27</v>
      </c>
      <c r="C22" s="153"/>
      <c r="D22" s="44" t="s">
        <v>17</v>
      </c>
      <c r="E22" s="18">
        <v>1</v>
      </c>
      <c r="F22" s="104"/>
      <c r="G22" s="45">
        <f>E22*F22</f>
        <v>0</v>
      </c>
      <c r="H22" s="129" t="s">
        <v>103</v>
      </c>
    </row>
    <row r="23" spans="1:7" ht="41.25" customHeight="1">
      <c r="A23" s="20"/>
      <c r="B23" s="47"/>
      <c r="C23" s="60" t="s">
        <v>122</v>
      </c>
      <c r="D23" s="44"/>
      <c r="E23" s="18"/>
      <c r="F23" s="19"/>
      <c r="G23" s="45"/>
    </row>
    <row r="24" spans="1:8" ht="15">
      <c r="A24" s="20">
        <v>14</v>
      </c>
      <c r="B24" s="153" t="s">
        <v>18</v>
      </c>
      <c r="C24" s="153"/>
      <c r="D24" s="44" t="s">
        <v>17</v>
      </c>
      <c r="E24" s="18">
        <v>1</v>
      </c>
      <c r="F24" s="104"/>
      <c r="G24" s="45">
        <f>E24*F24</f>
        <v>0</v>
      </c>
      <c r="H24" s="129" t="s">
        <v>103</v>
      </c>
    </row>
    <row r="25" spans="1:7" ht="15">
      <c r="A25" s="20"/>
      <c r="B25" s="47"/>
      <c r="C25" s="47" t="s">
        <v>19</v>
      </c>
      <c r="D25" s="44"/>
      <c r="E25" s="18"/>
      <c r="F25" s="19"/>
      <c r="G25" s="45"/>
    </row>
    <row r="26" spans="1:7" ht="15">
      <c r="A26" s="50"/>
      <c r="B26" s="51"/>
      <c r="C26" s="52"/>
      <c r="D26" s="53"/>
      <c r="E26" s="116"/>
      <c r="F26" s="54"/>
      <c r="G26" s="55"/>
    </row>
    <row r="27" spans="1:7" ht="15">
      <c r="A27" s="23"/>
      <c r="B27" s="23"/>
      <c r="C27" s="23"/>
      <c r="D27" s="23"/>
      <c r="E27" s="117"/>
      <c r="F27" s="24"/>
      <c r="G27" s="23"/>
    </row>
    <row r="28" spans="1:7" ht="15.75">
      <c r="A28" s="23"/>
      <c r="B28" s="25" t="s">
        <v>11</v>
      </c>
      <c r="C28" s="25"/>
      <c r="D28" s="23"/>
      <c r="E28" s="117"/>
      <c r="F28" s="23"/>
      <c r="G28" s="23"/>
    </row>
    <row r="29" spans="1:7" ht="15.75" thickBot="1">
      <c r="A29" s="56"/>
      <c r="B29" s="57" t="s">
        <v>12</v>
      </c>
      <c r="C29" s="57"/>
      <c r="D29" s="58"/>
      <c r="E29" s="118"/>
      <c r="F29" s="59"/>
      <c r="G29" s="105">
        <f>SUM(G4:G24)</f>
        <v>0</v>
      </c>
    </row>
    <row r="31" ht="15.75" thickBot="1"/>
    <row r="32" spans="2:7" ht="15">
      <c r="B32" s="135" t="s">
        <v>106</v>
      </c>
      <c r="C32" s="136"/>
      <c r="D32" s="136"/>
      <c r="E32" s="137"/>
      <c r="F32" s="136"/>
      <c r="G32" s="138">
        <f>G4+G6+G8</f>
        <v>0</v>
      </c>
    </row>
    <row r="33" spans="2:7" ht="15.75" thickBot="1">
      <c r="B33" s="131" t="s">
        <v>107</v>
      </c>
      <c r="C33" s="132"/>
      <c r="D33" s="132"/>
      <c r="E33" s="133"/>
      <c r="F33" s="132"/>
      <c r="G33" s="134">
        <f>G10+G12+G14+G16+G18+G20+G22+G24</f>
        <v>0</v>
      </c>
    </row>
    <row r="34" ht="15">
      <c r="G34" s="130"/>
    </row>
  </sheetData>
  <mergeCells count="12">
    <mergeCell ref="B24:C24"/>
    <mergeCell ref="B22:C22"/>
    <mergeCell ref="A1:G1"/>
    <mergeCell ref="B4:C4"/>
    <mergeCell ref="B6:C6"/>
    <mergeCell ref="B8:C8"/>
    <mergeCell ref="B10:C10"/>
    <mergeCell ref="B12:C12"/>
    <mergeCell ref="B14:C14"/>
    <mergeCell ref="B16:C16"/>
    <mergeCell ref="B18:C18"/>
    <mergeCell ref="B20:C20"/>
  </mergeCells>
  <printOptions/>
  <pageMargins left="0.7" right="0.7" top="0.787401575" bottom="0.787401575" header="0.3" footer="0.3"/>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120" zoomScaleNormal="120" workbookViewId="0" topLeftCell="A1">
      <selection activeCell="B7" sqref="B6:B7"/>
    </sheetView>
  </sheetViews>
  <sheetFormatPr defaultColWidth="9.140625" defaultRowHeight="15"/>
  <cols>
    <col min="2" max="2" width="52.28125" style="0" customWidth="1"/>
    <col min="5" max="5" width="15.28125" style="0" customWidth="1"/>
    <col min="6" max="6" width="14.00390625" style="0" customWidth="1"/>
  </cols>
  <sheetData>
    <row r="1" spans="1:6" s="34" customFormat="1" ht="15.75">
      <c r="A1" s="152" t="s">
        <v>95</v>
      </c>
      <c r="B1" s="152"/>
      <c r="C1" s="152"/>
      <c r="D1" s="152"/>
      <c r="E1" s="152"/>
      <c r="F1" s="152"/>
    </row>
    <row r="2" spans="1:6" s="34" customFormat="1" ht="12.75">
      <c r="A2" s="1"/>
      <c r="B2" s="102"/>
      <c r="C2" s="3"/>
      <c r="D2" s="4"/>
      <c r="E2" s="3"/>
      <c r="F2" s="3"/>
    </row>
    <row r="3" spans="1:6" s="34" customFormat="1" ht="12.75">
      <c r="A3" s="10"/>
      <c r="B3" s="11"/>
      <c r="C3" s="1"/>
      <c r="D3" s="12"/>
      <c r="E3" s="1"/>
      <c r="F3" s="38"/>
    </row>
    <row r="4" spans="1:6" s="34" customFormat="1" ht="24">
      <c r="A4" s="13" t="s">
        <v>1</v>
      </c>
      <c r="B4" s="14" t="s">
        <v>2</v>
      </c>
      <c r="C4" s="14" t="s">
        <v>3</v>
      </c>
      <c r="D4" s="15" t="s">
        <v>4</v>
      </c>
      <c r="E4" s="16" t="s">
        <v>15</v>
      </c>
      <c r="F4" s="40" t="s">
        <v>16</v>
      </c>
    </row>
    <row r="5" spans="1:6" s="34" customFormat="1" ht="12.75">
      <c r="A5" s="48" t="s">
        <v>28</v>
      </c>
      <c r="B5" s="63"/>
      <c r="C5" s="64"/>
      <c r="D5" s="65"/>
      <c r="E5" s="65"/>
      <c r="F5" s="66"/>
    </row>
    <row r="6" spans="1:7" s="34" customFormat="1" ht="33.75">
      <c r="A6" s="106">
        <v>1</v>
      </c>
      <c r="B6" s="151" t="s">
        <v>116</v>
      </c>
      <c r="C6" s="44" t="s">
        <v>21</v>
      </c>
      <c r="D6" s="19">
        <v>58.5</v>
      </c>
      <c r="E6" s="150"/>
      <c r="F6" s="45">
        <f aca="true" t="shared" si="0" ref="F6:F12">D6*E6</f>
        <v>0</v>
      </c>
      <c r="G6" s="127" t="s">
        <v>102</v>
      </c>
    </row>
    <row r="7" spans="1:7" s="68" customFormat="1" ht="89.25" customHeight="1">
      <c r="A7" s="106">
        <v>2</v>
      </c>
      <c r="B7" s="149" t="s">
        <v>110</v>
      </c>
      <c r="C7" s="17" t="s">
        <v>21</v>
      </c>
      <c r="D7" s="41">
        <v>56</v>
      </c>
      <c r="E7" s="148"/>
      <c r="F7" s="41">
        <f>D7*E7</f>
        <v>0</v>
      </c>
      <c r="G7" s="127" t="s">
        <v>102</v>
      </c>
    </row>
    <row r="8" spans="1:7" s="68" customFormat="1" ht="26.25" customHeight="1">
      <c r="A8" s="106">
        <v>3</v>
      </c>
      <c r="B8" s="124" t="s">
        <v>111</v>
      </c>
      <c r="C8" s="17" t="s">
        <v>21</v>
      </c>
      <c r="D8" s="41">
        <v>58.5</v>
      </c>
      <c r="E8" s="148"/>
      <c r="F8" s="41">
        <f aca="true" t="shared" si="1" ref="F8:F10">D8*E8</f>
        <v>0</v>
      </c>
      <c r="G8" s="127" t="s">
        <v>102</v>
      </c>
    </row>
    <row r="9" spans="1:7" s="34" customFormat="1" ht="24" customHeight="1">
      <c r="A9" s="106">
        <v>4</v>
      </c>
      <c r="B9" s="43" t="s">
        <v>112</v>
      </c>
      <c r="C9" s="17" t="s">
        <v>6</v>
      </c>
      <c r="D9" s="41">
        <v>1</v>
      </c>
      <c r="E9" s="148"/>
      <c r="F9" s="41">
        <f t="shared" si="1"/>
        <v>0</v>
      </c>
      <c r="G9" s="127" t="s">
        <v>102</v>
      </c>
    </row>
    <row r="10" spans="1:7" s="34" customFormat="1" ht="24" customHeight="1">
      <c r="A10" s="106">
        <v>5</v>
      </c>
      <c r="B10" s="125" t="s">
        <v>115</v>
      </c>
      <c r="C10" s="17" t="s">
        <v>21</v>
      </c>
      <c r="D10" s="41">
        <v>58.5</v>
      </c>
      <c r="E10" s="148"/>
      <c r="F10" s="41">
        <f t="shared" si="1"/>
        <v>0</v>
      </c>
      <c r="G10" s="127" t="s">
        <v>102</v>
      </c>
    </row>
    <row r="11" spans="1:7" s="34" customFormat="1" ht="14.65" customHeight="1">
      <c r="A11" s="106">
        <v>6</v>
      </c>
      <c r="B11" s="43" t="s">
        <v>113</v>
      </c>
      <c r="C11" s="17" t="s">
        <v>6</v>
      </c>
      <c r="D11" s="41">
        <v>1</v>
      </c>
      <c r="E11" s="148"/>
      <c r="F11" s="42">
        <f t="shared" si="0"/>
        <v>0</v>
      </c>
      <c r="G11" s="127" t="s">
        <v>102</v>
      </c>
    </row>
    <row r="12" spans="1:7" s="34" customFormat="1" ht="14.65" customHeight="1">
      <c r="A12" s="106">
        <v>7</v>
      </c>
      <c r="B12" s="107" t="s">
        <v>29</v>
      </c>
      <c r="C12" s="17" t="s">
        <v>6</v>
      </c>
      <c r="D12" s="41">
        <v>1</v>
      </c>
      <c r="E12" s="148"/>
      <c r="F12" s="42">
        <f t="shared" si="0"/>
        <v>0</v>
      </c>
      <c r="G12" s="127" t="s">
        <v>102</v>
      </c>
    </row>
    <row r="13" spans="1:7" s="34" customFormat="1" ht="12.75">
      <c r="A13" s="50"/>
      <c r="B13" s="69"/>
      <c r="C13" s="53"/>
      <c r="D13" s="54"/>
      <c r="E13" s="54"/>
      <c r="F13" s="55"/>
      <c r="G13" s="67"/>
    </row>
    <row r="14" spans="1:7" s="34" customFormat="1" ht="12.75">
      <c r="A14" s="23"/>
      <c r="B14" s="23"/>
      <c r="C14" s="23"/>
      <c r="D14" s="23"/>
      <c r="E14" s="30"/>
      <c r="F14" s="23"/>
      <c r="G14" s="23"/>
    </row>
    <row r="15" spans="1:7" s="34" customFormat="1" ht="16.5" thickBot="1">
      <c r="A15" s="23"/>
      <c r="B15" s="25" t="s">
        <v>11</v>
      </c>
      <c r="C15" s="23"/>
      <c r="D15" s="23"/>
      <c r="E15" s="23"/>
      <c r="F15" s="23"/>
      <c r="G15" s="23"/>
    </row>
    <row r="16" spans="1:7" s="34" customFormat="1" ht="15.75" thickBot="1">
      <c r="A16" s="56"/>
      <c r="B16" s="57" t="s">
        <v>12</v>
      </c>
      <c r="C16" s="58"/>
      <c r="D16" s="59"/>
      <c r="E16" s="59"/>
      <c r="F16" s="105">
        <f>SUM(F6:F12)</f>
        <v>0</v>
      </c>
      <c r="G16" s="127" t="s">
        <v>102</v>
      </c>
    </row>
  </sheetData>
  <mergeCells count="1">
    <mergeCell ref="A1:F1"/>
  </mergeCells>
  <printOptions/>
  <pageMargins left="0.7" right="0.7" top="0.787401575" bottom="0.787401575" header="0.3" footer="0.3"/>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topLeftCell="A19">
      <selection activeCell="A1" sqref="A1:F1"/>
    </sheetView>
  </sheetViews>
  <sheetFormatPr defaultColWidth="9.140625" defaultRowHeight="28.5" customHeight="1"/>
  <cols>
    <col min="2" max="2" width="51.7109375" style="0" customWidth="1"/>
    <col min="4" max="4" width="17.421875" style="0" customWidth="1"/>
    <col min="5" max="5" width="15.7109375" style="0" customWidth="1"/>
    <col min="6" max="6" width="13.57421875" style="0" customWidth="1"/>
  </cols>
  <sheetData>
    <row r="1" spans="1:6" s="34" customFormat="1" ht="28.5" customHeight="1">
      <c r="A1" s="152" t="s">
        <v>96</v>
      </c>
      <c r="B1" s="152"/>
      <c r="C1" s="152"/>
      <c r="D1" s="152"/>
      <c r="E1" s="152"/>
      <c r="F1" s="152"/>
    </row>
    <row r="2" spans="1:6" s="34" customFormat="1" ht="28.5" customHeight="1">
      <c r="A2" s="1"/>
      <c r="B2" s="102"/>
      <c r="C2" s="3"/>
      <c r="D2" s="4"/>
      <c r="E2" s="3"/>
      <c r="F2" s="3"/>
    </row>
    <row r="3" spans="1:7" s="34" customFormat="1" ht="28.5" customHeight="1">
      <c r="A3" s="13" t="s">
        <v>1</v>
      </c>
      <c r="B3" s="39" t="s">
        <v>2</v>
      </c>
      <c r="C3" s="14" t="s">
        <v>3</v>
      </c>
      <c r="D3" s="15" t="s">
        <v>4</v>
      </c>
      <c r="E3" s="16" t="s">
        <v>15</v>
      </c>
      <c r="F3" s="40" t="s">
        <v>30</v>
      </c>
      <c r="G3" s="127" t="s">
        <v>102</v>
      </c>
    </row>
    <row r="4" spans="1:7" s="34" customFormat="1" ht="28.5" customHeight="1">
      <c r="A4" s="70" t="s">
        <v>28</v>
      </c>
      <c r="B4" s="71" t="s">
        <v>31</v>
      </c>
      <c r="C4" s="72"/>
      <c r="D4" s="73"/>
      <c r="E4" s="73"/>
      <c r="F4" s="74"/>
      <c r="G4" s="127" t="s">
        <v>102</v>
      </c>
    </row>
    <row r="5" spans="1:7" s="34" customFormat="1" ht="28.5" customHeight="1">
      <c r="A5" s="75">
        <v>1</v>
      </c>
      <c r="B5" s="76" t="s">
        <v>32</v>
      </c>
      <c r="C5" s="77" t="s">
        <v>33</v>
      </c>
      <c r="D5" s="78">
        <v>79</v>
      </c>
      <c r="E5" s="108"/>
      <c r="F5" s="79">
        <f aca="true" t="shared" si="0" ref="F5:F29">D5*E5</f>
        <v>0</v>
      </c>
      <c r="G5" s="127" t="s">
        <v>102</v>
      </c>
    </row>
    <row r="6" spans="1:7" s="34" customFormat="1" ht="28.5" customHeight="1">
      <c r="A6" s="75">
        <v>2</v>
      </c>
      <c r="B6" s="76" t="s">
        <v>34</v>
      </c>
      <c r="C6" s="77" t="s">
        <v>33</v>
      </c>
      <c r="D6" s="78">
        <v>5</v>
      </c>
      <c r="E6" s="108"/>
      <c r="F6" s="79">
        <f t="shared" si="0"/>
        <v>0</v>
      </c>
      <c r="G6" s="127" t="s">
        <v>102</v>
      </c>
    </row>
    <row r="7" spans="1:7" s="34" customFormat="1" ht="28.5" customHeight="1">
      <c r="A7" s="75">
        <v>3</v>
      </c>
      <c r="B7" s="76" t="s">
        <v>35</v>
      </c>
      <c r="C7" s="77" t="s">
        <v>33</v>
      </c>
      <c r="D7" s="78">
        <v>69</v>
      </c>
      <c r="E7" s="108"/>
      <c r="F7" s="79">
        <f t="shared" si="0"/>
        <v>0</v>
      </c>
      <c r="G7" s="127" t="s">
        <v>102</v>
      </c>
    </row>
    <row r="8" spans="1:7" s="34" customFormat="1" ht="28.5" customHeight="1">
      <c r="A8" s="75">
        <v>4</v>
      </c>
      <c r="B8" s="76" t="s">
        <v>36</v>
      </c>
      <c r="C8" s="77" t="s">
        <v>33</v>
      </c>
      <c r="D8" s="78">
        <v>2</v>
      </c>
      <c r="E8" s="108"/>
      <c r="F8" s="79">
        <f t="shared" si="0"/>
        <v>0</v>
      </c>
      <c r="G8" s="127" t="s">
        <v>102</v>
      </c>
    </row>
    <row r="9" spans="1:7" s="34" customFormat="1" ht="28.5" customHeight="1">
      <c r="A9" s="75">
        <v>6</v>
      </c>
      <c r="B9" s="76" t="s">
        <v>38</v>
      </c>
      <c r="C9" s="77" t="s">
        <v>37</v>
      </c>
      <c r="D9" s="78">
        <v>7</v>
      </c>
      <c r="E9" s="108"/>
      <c r="F9" s="79">
        <f t="shared" si="0"/>
        <v>0</v>
      </c>
      <c r="G9" s="127" t="s">
        <v>102</v>
      </c>
    </row>
    <row r="10" spans="1:7" s="34" customFormat="1" ht="28.5" customHeight="1">
      <c r="A10" s="75">
        <v>7</v>
      </c>
      <c r="B10" s="76" t="s">
        <v>39</v>
      </c>
      <c r="C10" s="77" t="s">
        <v>37</v>
      </c>
      <c r="D10" s="78">
        <v>7</v>
      </c>
      <c r="E10" s="108"/>
      <c r="F10" s="79">
        <f t="shared" si="0"/>
        <v>0</v>
      </c>
      <c r="G10" s="127" t="s">
        <v>102</v>
      </c>
    </row>
    <row r="11" spans="1:7" s="34" customFormat="1" ht="28.5" customHeight="1">
      <c r="A11" s="75">
        <v>8</v>
      </c>
      <c r="B11" s="76" t="s">
        <v>40</v>
      </c>
      <c r="C11" s="77" t="s">
        <v>37</v>
      </c>
      <c r="D11" s="78">
        <v>1</v>
      </c>
      <c r="E11" s="108"/>
      <c r="F11" s="79">
        <f t="shared" si="0"/>
        <v>0</v>
      </c>
      <c r="G11" s="127" t="s">
        <v>102</v>
      </c>
    </row>
    <row r="12" spans="1:7" s="34" customFormat="1" ht="28.5" customHeight="1">
      <c r="A12" s="75">
        <v>9</v>
      </c>
      <c r="B12" s="76" t="s">
        <v>41</v>
      </c>
      <c r="C12" s="77" t="s">
        <v>37</v>
      </c>
      <c r="D12" s="78">
        <v>4</v>
      </c>
      <c r="E12" s="108"/>
      <c r="F12" s="79">
        <f t="shared" si="0"/>
        <v>0</v>
      </c>
      <c r="G12" s="127" t="s">
        <v>102</v>
      </c>
    </row>
    <row r="13" spans="1:7" s="34" customFormat="1" ht="28.5" customHeight="1">
      <c r="A13" s="75">
        <v>10</v>
      </c>
      <c r="B13" s="76" t="s">
        <v>42</v>
      </c>
      <c r="C13" s="77" t="s">
        <v>37</v>
      </c>
      <c r="D13" s="78">
        <v>1</v>
      </c>
      <c r="E13" s="108"/>
      <c r="F13" s="79">
        <f t="shared" si="0"/>
        <v>0</v>
      </c>
      <c r="G13" s="127" t="s">
        <v>102</v>
      </c>
    </row>
    <row r="14" spans="1:7" s="34" customFormat="1" ht="28.5" customHeight="1">
      <c r="A14" s="75">
        <v>11</v>
      </c>
      <c r="B14" s="76" t="s">
        <v>43</v>
      </c>
      <c r="C14" s="77" t="s">
        <v>37</v>
      </c>
      <c r="D14" s="78">
        <v>1</v>
      </c>
      <c r="E14" s="108"/>
      <c r="F14" s="79">
        <f t="shared" si="0"/>
        <v>0</v>
      </c>
      <c r="G14" s="127" t="s">
        <v>102</v>
      </c>
    </row>
    <row r="15" spans="1:7" s="34" customFormat="1" ht="28.5" customHeight="1">
      <c r="A15" s="75">
        <v>14</v>
      </c>
      <c r="B15" s="76" t="s">
        <v>44</v>
      </c>
      <c r="C15" s="77" t="s">
        <v>37</v>
      </c>
      <c r="D15" s="78">
        <v>2</v>
      </c>
      <c r="E15" s="108"/>
      <c r="F15" s="79">
        <f t="shared" si="0"/>
        <v>0</v>
      </c>
      <c r="G15" s="127" t="s">
        <v>102</v>
      </c>
    </row>
    <row r="16" spans="1:7" s="34" customFormat="1" ht="28.5" customHeight="1">
      <c r="A16" s="75">
        <v>16</v>
      </c>
      <c r="B16" s="76" t="s">
        <v>45</v>
      </c>
      <c r="C16" s="77" t="s">
        <v>37</v>
      </c>
      <c r="D16" s="80">
        <v>12</v>
      </c>
      <c r="E16" s="109"/>
      <c r="F16" s="79">
        <f t="shared" si="0"/>
        <v>0</v>
      </c>
      <c r="G16" s="127" t="s">
        <v>102</v>
      </c>
    </row>
    <row r="17" spans="1:7" s="34" customFormat="1" ht="28.5" customHeight="1">
      <c r="A17" s="75">
        <v>17</v>
      </c>
      <c r="B17" s="76" t="s">
        <v>99</v>
      </c>
      <c r="C17" s="77" t="s">
        <v>37</v>
      </c>
      <c r="D17" s="80">
        <v>2</v>
      </c>
      <c r="E17" s="109"/>
      <c r="F17" s="79">
        <f t="shared" si="0"/>
        <v>0</v>
      </c>
      <c r="G17" s="127" t="s">
        <v>102</v>
      </c>
    </row>
    <row r="18" spans="1:7" s="34" customFormat="1" ht="28.5" customHeight="1">
      <c r="A18" s="75">
        <v>20</v>
      </c>
      <c r="B18" s="76" t="s">
        <v>46</v>
      </c>
      <c r="C18" s="77" t="s">
        <v>17</v>
      </c>
      <c r="D18" s="78">
        <v>16</v>
      </c>
      <c r="E18" s="108"/>
      <c r="F18" s="79">
        <f t="shared" si="0"/>
        <v>0</v>
      </c>
      <c r="G18" s="127" t="s">
        <v>102</v>
      </c>
    </row>
    <row r="19" spans="1:7" s="34" customFormat="1" ht="28.5" customHeight="1">
      <c r="A19" s="75">
        <v>22</v>
      </c>
      <c r="B19" s="76" t="s">
        <v>47</v>
      </c>
      <c r="C19" s="77" t="s">
        <v>33</v>
      </c>
      <c r="D19" s="78">
        <v>21</v>
      </c>
      <c r="E19" s="108"/>
      <c r="F19" s="79">
        <f t="shared" si="0"/>
        <v>0</v>
      </c>
      <c r="G19" s="127" t="s">
        <v>102</v>
      </c>
    </row>
    <row r="20" spans="1:7" s="34" customFormat="1" ht="28.5" customHeight="1">
      <c r="A20" s="75">
        <v>23</v>
      </c>
      <c r="B20" s="76" t="s">
        <v>48</v>
      </c>
      <c r="C20" s="77" t="s">
        <v>33</v>
      </c>
      <c r="D20" s="78">
        <v>124</v>
      </c>
      <c r="E20" s="108"/>
      <c r="F20" s="79">
        <f t="shared" si="0"/>
        <v>0</v>
      </c>
      <c r="G20" s="127" t="s">
        <v>102</v>
      </c>
    </row>
    <row r="21" spans="1:7" s="34" customFormat="1" ht="28.5" customHeight="1">
      <c r="A21" s="75">
        <v>24</v>
      </c>
      <c r="B21" s="76" t="s">
        <v>49</v>
      </c>
      <c r="C21" s="77" t="s">
        <v>33</v>
      </c>
      <c r="D21" s="78">
        <v>227</v>
      </c>
      <c r="E21" s="108"/>
      <c r="F21" s="79">
        <f t="shared" si="0"/>
        <v>0</v>
      </c>
      <c r="G21" s="127" t="s">
        <v>102</v>
      </c>
    </row>
    <row r="22" spans="1:7" s="34" customFormat="1" ht="28.5" customHeight="1">
      <c r="A22" s="75">
        <v>25</v>
      </c>
      <c r="B22" s="76" t="s">
        <v>50</v>
      </c>
      <c r="C22" s="77" t="s">
        <v>33</v>
      </c>
      <c r="D22" s="78">
        <v>75</v>
      </c>
      <c r="E22" s="108"/>
      <c r="F22" s="79">
        <f t="shared" si="0"/>
        <v>0</v>
      </c>
      <c r="G22" s="127" t="s">
        <v>102</v>
      </c>
    </row>
    <row r="23" spans="1:7" s="68" customFormat="1" ht="28.5" customHeight="1">
      <c r="A23" s="81">
        <v>26</v>
      </c>
      <c r="B23" s="82" t="s">
        <v>51</v>
      </c>
      <c r="C23" s="83" t="s">
        <v>52</v>
      </c>
      <c r="D23" s="80">
        <v>102</v>
      </c>
      <c r="E23" s="109"/>
      <c r="F23" s="84">
        <f t="shared" si="0"/>
        <v>0</v>
      </c>
      <c r="G23" s="127" t="s">
        <v>102</v>
      </c>
    </row>
    <row r="24" spans="1:7" s="34" customFormat="1" ht="28.5" customHeight="1">
      <c r="A24" s="75">
        <v>27</v>
      </c>
      <c r="B24" s="76" t="s">
        <v>53</v>
      </c>
      <c r="C24" s="77" t="s">
        <v>37</v>
      </c>
      <c r="D24" s="78">
        <v>1</v>
      </c>
      <c r="E24" s="108"/>
      <c r="F24" s="79">
        <f t="shared" si="0"/>
        <v>0</v>
      </c>
      <c r="G24" s="127" t="s">
        <v>102</v>
      </c>
    </row>
    <row r="25" spans="1:7" s="34" customFormat="1" ht="28.5" customHeight="1">
      <c r="A25" s="75">
        <v>28</v>
      </c>
      <c r="B25" s="76" t="s">
        <v>54</v>
      </c>
      <c r="C25" s="77" t="s">
        <v>37</v>
      </c>
      <c r="D25" s="78">
        <v>1</v>
      </c>
      <c r="E25" s="108"/>
      <c r="F25" s="79">
        <f t="shared" si="0"/>
        <v>0</v>
      </c>
      <c r="G25" s="127" t="s">
        <v>102</v>
      </c>
    </row>
    <row r="26" spans="1:7" s="34" customFormat="1" ht="28.5" customHeight="1">
      <c r="A26" s="75">
        <v>29</v>
      </c>
      <c r="B26" s="76" t="s">
        <v>55</v>
      </c>
      <c r="C26" s="77" t="s">
        <v>37</v>
      </c>
      <c r="D26" s="78">
        <v>1</v>
      </c>
      <c r="E26" s="108"/>
      <c r="F26" s="79">
        <f t="shared" si="0"/>
        <v>0</v>
      </c>
      <c r="G26" s="127" t="s">
        <v>102</v>
      </c>
    </row>
    <row r="27" spans="1:7" s="34" customFormat="1" ht="28.5" customHeight="1">
      <c r="A27" s="75">
        <v>30</v>
      </c>
      <c r="B27" s="76" t="s">
        <v>56</v>
      </c>
      <c r="C27" s="77" t="s">
        <v>17</v>
      </c>
      <c r="D27" s="78">
        <v>1</v>
      </c>
      <c r="E27" s="108"/>
      <c r="F27" s="79">
        <f t="shared" si="0"/>
        <v>0</v>
      </c>
      <c r="G27" s="127" t="s">
        <v>102</v>
      </c>
    </row>
    <row r="28" spans="1:7" s="34" customFormat="1" ht="28.5" customHeight="1">
      <c r="A28" s="75">
        <v>31</v>
      </c>
      <c r="B28" s="76" t="s">
        <v>57</v>
      </c>
      <c r="C28" s="77" t="s">
        <v>33</v>
      </c>
      <c r="D28" s="78">
        <v>23</v>
      </c>
      <c r="E28" s="108"/>
      <c r="F28" s="79">
        <f t="shared" si="0"/>
        <v>0</v>
      </c>
      <c r="G28" s="127" t="s">
        <v>102</v>
      </c>
    </row>
    <row r="29" spans="1:7" s="34" customFormat="1" ht="28.5" customHeight="1">
      <c r="A29" s="75">
        <v>32</v>
      </c>
      <c r="B29" s="76" t="s">
        <v>58</v>
      </c>
      <c r="C29" s="77" t="s">
        <v>17</v>
      </c>
      <c r="D29" s="78">
        <v>1</v>
      </c>
      <c r="E29" s="108"/>
      <c r="F29" s="79">
        <f t="shared" si="0"/>
        <v>0</v>
      </c>
      <c r="G29" s="127" t="s">
        <v>102</v>
      </c>
    </row>
    <row r="30" spans="1:7" s="34" customFormat="1" ht="28.5" customHeight="1">
      <c r="A30" s="85"/>
      <c r="B30" s="86" t="s">
        <v>59</v>
      </c>
      <c r="C30" s="87"/>
      <c r="D30" s="88"/>
      <c r="E30" s="88"/>
      <c r="F30" s="89">
        <f>SUM(F5:F29)</f>
        <v>0</v>
      </c>
      <c r="G30" s="127" t="s">
        <v>102</v>
      </c>
    </row>
    <row r="31" spans="1:6" s="34" customFormat="1" ht="28.5" customHeight="1">
      <c r="A31" s="90"/>
      <c r="B31" s="23"/>
      <c r="C31" s="23"/>
      <c r="D31" s="91"/>
      <c r="E31" s="24"/>
      <c r="F31" s="23"/>
    </row>
    <row r="32" spans="1:6" s="34" customFormat="1" ht="28.5" customHeight="1" thickBot="1">
      <c r="A32" s="90"/>
      <c r="B32" s="25" t="s">
        <v>11</v>
      </c>
      <c r="C32" s="23"/>
      <c r="D32" s="91"/>
      <c r="E32" s="23"/>
      <c r="F32" s="23"/>
    </row>
    <row r="33" spans="1:6" s="34" customFormat="1" ht="28.5" customHeight="1" thickBot="1">
      <c r="A33" s="90"/>
      <c r="B33" s="56" t="s">
        <v>60</v>
      </c>
      <c r="C33" s="92"/>
      <c r="D33" s="93" t="s">
        <v>61</v>
      </c>
      <c r="E33" s="93" t="s">
        <v>62</v>
      </c>
      <c r="F33" s="94" t="s">
        <v>63</v>
      </c>
    </row>
    <row r="34" spans="1:6" s="34" customFormat="1" ht="28.5" customHeight="1" thickBot="1">
      <c r="A34" s="90"/>
      <c r="B34" s="110" t="s">
        <v>31</v>
      </c>
      <c r="C34" s="95"/>
      <c r="D34" s="96">
        <f>F5+F6+F7+F8+F10+F11+F12+F13+F14+F15+F16+F17+F18+F19+F20+F21+F22+F26</f>
        <v>0</v>
      </c>
      <c r="E34" s="96">
        <f>F9+F23+F24+F25+F27+F28+F29</f>
        <v>0</v>
      </c>
      <c r="F34" s="97">
        <f>D34+E34</f>
        <v>0</v>
      </c>
    </row>
    <row r="35" spans="1:7" s="34" customFormat="1" ht="28.5" customHeight="1" thickBot="1">
      <c r="A35" s="90"/>
      <c r="B35" s="56" t="s">
        <v>12</v>
      </c>
      <c r="C35" s="58"/>
      <c r="D35" s="113">
        <f>D34</f>
        <v>0</v>
      </c>
      <c r="E35" s="113">
        <f>E34</f>
        <v>0</v>
      </c>
      <c r="F35" s="112">
        <f>F34</f>
        <v>0</v>
      </c>
      <c r="G35" s="127" t="s">
        <v>102</v>
      </c>
    </row>
  </sheetData>
  <mergeCells count="1">
    <mergeCell ref="A1:F1"/>
  </mergeCells>
  <printOptions/>
  <pageMargins left="0.7" right="0.7" top="0.787401575" bottom="0.787401575" header="0.3" footer="0.3"/>
  <pageSetup fitToHeight="0"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topLeftCell="A16">
      <selection activeCell="E5" sqref="E5:E23"/>
    </sheetView>
  </sheetViews>
  <sheetFormatPr defaultColWidth="9.140625" defaultRowHeight="21.75" customHeight="1"/>
  <cols>
    <col min="2" max="2" width="43.421875" style="0" customWidth="1"/>
    <col min="4" max="4" width="10.421875" style="0" customWidth="1"/>
    <col min="5" max="5" width="12.57421875" style="0" customWidth="1"/>
    <col min="6" max="6" width="25.7109375" style="0" customWidth="1"/>
  </cols>
  <sheetData>
    <row r="1" spans="1:6" s="34" customFormat="1" ht="21.95" customHeight="1">
      <c r="A1" s="152" t="s">
        <v>97</v>
      </c>
      <c r="B1" s="152"/>
      <c r="C1" s="152"/>
      <c r="D1" s="152"/>
      <c r="E1" s="152"/>
      <c r="F1" s="152"/>
    </row>
    <row r="2" spans="1:6" s="34" customFormat="1" ht="21.95" customHeight="1">
      <c r="A2" s="10"/>
      <c r="B2" s="11"/>
      <c r="C2" s="1"/>
      <c r="D2" s="12"/>
      <c r="E2" s="1"/>
      <c r="F2" s="38"/>
    </row>
    <row r="3" spans="1:6" s="34" customFormat="1" ht="21.95" customHeight="1">
      <c r="A3" s="13" t="s">
        <v>1</v>
      </c>
      <c r="B3" s="14" t="s">
        <v>2</v>
      </c>
      <c r="C3" s="14" t="s">
        <v>3</v>
      </c>
      <c r="D3" s="15" t="s">
        <v>4</v>
      </c>
      <c r="E3" s="16" t="s">
        <v>15</v>
      </c>
      <c r="F3" s="40" t="s">
        <v>16</v>
      </c>
    </row>
    <row r="4" spans="1:6" s="34" customFormat="1" ht="21.95" customHeight="1">
      <c r="A4" s="48" t="s">
        <v>28</v>
      </c>
      <c r="B4" s="98" t="s">
        <v>64</v>
      </c>
      <c r="C4" s="64"/>
      <c r="D4" s="65"/>
      <c r="E4" s="65"/>
      <c r="F4" s="66"/>
    </row>
    <row r="5" spans="1:7" s="34" customFormat="1" ht="21.95" customHeight="1">
      <c r="A5" s="20">
        <v>1</v>
      </c>
      <c r="B5" s="21" t="s">
        <v>65</v>
      </c>
      <c r="C5" s="44" t="s">
        <v>33</v>
      </c>
      <c r="D5" s="19">
        <v>21.5</v>
      </c>
      <c r="E5" s="104"/>
      <c r="F5" s="45">
        <f>D5*E5</f>
        <v>0</v>
      </c>
      <c r="G5" s="127" t="s">
        <v>102</v>
      </c>
    </row>
    <row r="6" spans="1:7" s="34" customFormat="1" ht="21.95" customHeight="1">
      <c r="A6" s="20">
        <v>2</v>
      </c>
      <c r="B6" s="21" t="s">
        <v>66</v>
      </c>
      <c r="C6" s="44" t="s">
        <v>33</v>
      </c>
      <c r="D6" s="19">
        <v>21.5</v>
      </c>
      <c r="E6" s="104"/>
      <c r="F6" s="45">
        <f aca="true" t="shared" si="0" ref="F6:F23">D6*E6</f>
        <v>0</v>
      </c>
      <c r="G6" s="127" t="s">
        <v>102</v>
      </c>
    </row>
    <row r="7" spans="1:7" s="34" customFormat="1" ht="21.95" customHeight="1">
      <c r="A7" s="20">
        <v>3</v>
      </c>
      <c r="B7" s="22" t="s">
        <v>67</v>
      </c>
      <c r="C7" s="44" t="s">
        <v>33</v>
      </c>
      <c r="D7" s="19">
        <v>21.5</v>
      </c>
      <c r="E7" s="104"/>
      <c r="F7" s="45">
        <f t="shared" si="0"/>
        <v>0</v>
      </c>
      <c r="G7" s="127" t="s">
        <v>102</v>
      </c>
    </row>
    <row r="8" spans="1:7" s="34" customFormat="1" ht="21.95" customHeight="1">
      <c r="A8" s="20">
        <v>4</v>
      </c>
      <c r="B8" s="21" t="s">
        <v>68</v>
      </c>
      <c r="C8" s="44" t="s">
        <v>17</v>
      </c>
      <c r="D8" s="19">
        <v>10</v>
      </c>
      <c r="E8" s="104"/>
      <c r="F8" s="45">
        <f>D8*E8</f>
        <v>0</v>
      </c>
      <c r="G8" s="127" t="s">
        <v>102</v>
      </c>
    </row>
    <row r="9" spans="1:7" s="34" customFormat="1" ht="21.95" customHeight="1">
      <c r="A9" s="20">
        <v>5</v>
      </c>
      <c r="B9" s="21" t="s">
        <v>69</v>
      </c>
      <c r="C9" s="44" t="s">
        <v>17</v>
      </c>
      <c r="D9" s="19">
        <v>8</v>
      </c>
      <c r="E9" s="104"/>
      <c r="F9" s="45">
        <f>D9*E9</f>
        <v>0</v>
      </c>
      <c r="G9" s="127" t="s">
        <v>102</v>
      </c>
    </row>
    <row r="10" spans="1:7" s="34" customFormat="1" ht="21.95" customHeight="1">
      <c r="A10" s="20">
        <v>6</v>
      </c>
      <c r="B10" s="21" t="s">
        <v>70</v>
      </c>
      <c r="C10" s="44" t="s">
        <v>71</v>
      </c>
      <c r="D10" s="19">
        <v>2</v>
      </c>
      <c r="E10" s="104"/>
      <c r="F10" s="45">
        <f aca="true" t="shared" si="1" ref="F10:F16">D10*E10</f>
        <v>0</v>
      </c>
      <c r="G10" s="127" t="s">
        <v>102</v>
      </c>
    </row>
    <row r="11" spans="1:7" s="34" customFormat="1" ht="21.95" customHeight="1">
      <c r="A11" s="20">
        <v>7</v>
      </c>
      <c r="B11" s="21" t="s">
        <v>72</v>
      </c>
      <c r="C11" s="44" t="s">
        <v>71</v>
      </c>
      <c r="D11" s="19">
        <v>1</v>
      </c>
      <c r="E11" s="104"/>
      <c r="F11" s="45">
        <f t="shared" si="1"/>
        <v>0</v>
      </c>
      <c r="G11" s="127" t="s">
        <v>102</v>
      </c>
    </row>
    <row r="12" spans="1:7" s="34" customFormat="1" ht="21.95" customHeight="1">
      <c r="A12" s="20">
        <v>8</v>
      </c>
      <c r="B12" s="21" t="s">
        <v>73</v>
      </c>
      <c r="C12" s="44" t="s">
        <v>71</v>
      </c>
      <c r="D12" s="19">
        <v>1</v>
      </c>
      <c r="E12" s="104"/>
      <c r="F12" s="45">
        <f t="shared" si="1"/>
        <v>0</v>
      </c>
      <c r="G12" s="127" t="s">
        <v>102</v>
      </c>
    </row>
    <row r="13" spans="1:7" s="34" customFormat="1" ht="21.95" customHeight="1">
      <c r="A13" s="20">
        <v>9</v>
      </c>
      <c r="B13" s="47" t="s">
        <v>74</v>
      </c>
      <c r="C13" s="44" t="s">
        <v>17</v>
      </c>
      <c r="D13" s="19">
        <v>6</v>
      </c>
      <c r="E13" s="104"/>
      <c r="F13" s="45">
        <f t="shared" si="1"/>
        <v>0</v>
      </c>
      <c r="G13" s="127" t="s">
        <v>102</v>
      </c>
    </row>
    <row r="14" spans="1:7" s="34" customFormat="1" ht="21.95" customHeight="1">
      <c r="A14" s="20">
        <v>10</v>
      </c>
      <c r="B14" s="47" t="s">
        <v>75</v>
      </c>
      <c r="C14" s="44" t="s">
        <v>17</v>
      </c>
      <c r="D14" s="19">
        <v>5</v>
      </c>
      <c r="E14" s="104"/>
      <c r="F14" s="45">
        <f t="shared" si="1"/>
        <v>0</v>
      </c>
      <c r="G14" s="127" t="s">
        <v>102</v>
      </c>
    </row>
    <row r="15" spans="1:7" s="34" customFormat="1" ht="21.95" customHeight="1">
      <c r="A15" s="20">
        <v>11</v>
      </c>
      <c r="B15" s="47" t="s">
        <v>76</v>
      </c>
      <c r="C15" s="44" t="s">
        <v>33</v>
      </c>
      <c r="D15" s="19">
        <v>8</v>
      </c>
      <c r="E15" s="104"/>
      <c r="F15" s="45">
        <f t="shared" si="1"/>
        <v>0</v>
      </c>
      <c r="G15" s="127" t="s">
        <v>102</v>
      </c>
    </row>
    <row r="16" spans="1:7" s="34" customFormat="1" ht="21.95" customHeight="1">
      <c r="A16" s="20">
        <v>13</v>
      </c>
      <c r="B16" s="47" t="s">
        <v>77</v>
      </c>
      <c r="C16" s="44" t="s">
        <v>33</v>
      </c>
      <c r="D16" s="19">
        <v>8</v>
      </c>
      <c r="E16" s="104"/>
      <c r="F16" s="45">
        <f t="shared" si="1"/>
        <v>0</v>
      </c>
      <c r="G16" s="127" t="s">
        <v>102</v>
      </c>
    </row>
    <row r="17" spans="1:7" s="34" customFormat="1" ht="21.95" customHeight="1">
      <c r="A17" s="48" t="s">
        <v>28</v>
      </c>
      <c r="B17" s="49" t="s">
        <v>78</v>
      </c>
      <c r="C17" s="44"/>
      <c r="D17" s="19"/>
      <c r="E17" s="19"/>
      <c r="F17" s="45"/>
      <c r="G17" s="128"/>
    </row>
    <row r="18" spans="1:7" s="34" customFormat="1" ht="21.95" customHeight="1">
      <c r="A18" s="20">
        <v>1</v>
      </c>
      <c r="B18" s="99" t="s">
        <v>79</v>
      </c>
      <c r="C18" s="44" t="s">
        <v>33</v>
      </c>
      <c r="D18" s="19">
        <v>12</v>
      </c>
      <c r="E18" s="104"/>
      <c r="F18" s="45">
        <f t="shared" si="0"/>
        <v>0</v>
      </c>
      <c r="G18" s="127" t="s">
        <v>102</v>
      </c>
    </row>
    <row r="19" spans="1:7" s="34" customFormat="1" ht="21.95" customHeight="1">
      <c r="A19" s="20">
        <v>2</v>
      </c>
      <c r="B19" s="47" t="s">
        <v>80</v>
      </c>
      <c r="C19" s="44" t="s">
        <v>33</v>
      </c>
      <c r="D19" s="19">
        <v>11</v>
      </c>
      <c r="E19" s="104"/>
      <c r="F19" s="45">
        <f t="shared" si="0"/>
        <v>0</v>
      </c>
      <c r="G19" s="127" t="s">
        <v>102</v>
      </c>
    </row>
    <row r="20" spans="1:7" s="34" customFormat="1" ht="21.95" customHeight="1">
      <c r="A20" s="20">
        <v>3</v>
      </c>
      <c r="B20" s="99" t="s">
        <v>81</v>
      </c>
      <c r="C20" s="44" t="s">
        <v>17</v>
      </c>
      <c r="D20" s="19">
        <v>5</v>
      </c>
      <c r="E20" s="104"/>
      <c r="F20" s="45">
        <f t="shared" si="0"/>
        <v>0</v>
      </c>
      <c r="G20" s="127" t="s">
        <v>102</v>
      </c>
    </row>
    <row r="21" spans="1:7" s="34" customFormat="1" ht="21.95" customHeight="1">
      <c r="A21" s="20">
        <v>4</v>
      </c>
      <c r="B21" s="47" t="s">
        <v>74</v>
      </c>
      <c r="C21" s="44" t="s">
        <v>17</v>
      </c>
      <c r="D21" s="19">
        <v>5</v>
      </c>
      <c r="E21" s="104"/>
      <c r="F21" s="45">
        <f t="shared" si="0"/>
        <v>0</v>
      </c>
      <c r="G21" s="127" t="s">
        <v>102</v>
      </c>
    </row>
    <row r="22" spans="1:7" s="34" customFormat="1" ht="21.95" customHeight="1">
      <c r="A22" s="20">
        <v>5</v>
      </c>
      <c r="B22" s="47" t="s">
        <v>82</v>
      </c>
      <c r="C22" s="44" t="s">
        <v>17</v>
      </c>
      <c r="D22" s="19">
        <v>5</v>
      </c>
      <c r="E22" s="104"/>
      <c r="F22" s="45">
        <f t="shared" si="0"/>
        <v>0</v>
      </c>
      <c r="G22" s="127" t="s">
        <v>102</v>
      </c>
    </row>
    <row r="23" spans="1:7" s="34" customFormat="1" ht="21.95" customHeight="1">
      <c r="A23" s="20">
        <v>6</v>
      </c>
      <c r="B23" s="47" t="s">
        <v>83</v>
      </c>
      <c r="C23" s="44" t="s">
        <v>33</v>
      </c>
      <c r="D23" s="19">
        <v>19</v>
      </c>
      <c r="E23" s="104"/>
      <c r="F23" s="45">
        <f t="shared" si="0"/>
        <v>0</v>
      </c>
      <c r="G23" s="127" t="s">
        <v>102</v>
      </c>
    </row>
    <row r="24" spans="1:7" s="34" customFormat="1" ht="21.95" customHeight="1">
      <c r="A24" s="23"/>
      <c r="B24" s="23"/>
      <c r="C24" s="23"/>
      <c r="D24" s="23"/>
      <c r="E24" s="24"/>
      <c r="F24" s="23"/>
      <c r="G24" s="23"/>
    </row>
    <row r="25" spans="1:7" s="34" customFormat="1" ht="21.95" customHeight="1" thickBot="1">
      <c r="A25" s="23"/>
      <c r="B25" s="25" t="s">
        <v>11</v>
      </c>
      <c r="C25" s="23"/>
      <c r="D25" s="23"/>
      <c r="E25" s="23"/>
      <c r="F25" s="23"/>
      <c r="G25" s="23"/>
    </row>
    <row r="26" spans="1:7" s="34" customFormat="1" ht="21.95" customHeight="1" thickBot="1">
      <c r="A26" s="56"/>
      <c r="B26" s="57" t="s">
        <v>12</v>
      </c>
      <c r="C26" s="58"/>
      <c r="D26" s="59"/>
      <c r="E26" s="59"/>
      <c r="F26" s="112">
        <f>SUM(F5:F23)</f>
        <v>0</v>
      </c>
      <c r="G26" s="127" t="s">
        <v>102</v>
      </c>
    </row>
  </sheetData>
  <mergeCells count="1">
    <mergeCell ref="A1:F1"/>
  </mergeCells>
  <printOptions/>
  <pageMargins left="0.7" right="0.7" top="0.787401575" bottom="0.787401575" header="0.3" footer="0.3"/>
  <pageSetup fitToHeight="0"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topLeftCell="A1">
      <selection activeCell="C7" sqref="C7"/>
    </sheetView>
  </sheetViews>
  <sheetFormatPr defaultColWidth="9.140625" defaultRowHeight="22.5" customHeight="1"/>
  <cols>
    <col min="2" max="2" width="42.140625" style="0" customWidth="1"/>
    <col min="4" max="4" width="11.57421875" style="0" customWidth="1"/>
    <col min="5" max="6" width="12.00390625" style="0" customWidth="1"/>
  </cols>
  <sheetData>
    <row r="1" spans="1:6" s="34" customFormat="1" ht="23.1" customHeight="1">
      <c r="A1" s="152" t="s">
        <v>98</v>
      </c>
      <c r="B1" s="152"/>
      <c r="C1" s="152"/>
      <c r="D1" s="152"/>
      <c r="E1" s="152"/>
      <c r="F1" s="152"/>
    </row>
    <row r="2" spans="1:6" s="34" customFormat="1" ht="23.1" customHeight="1">
      <c r="A2" s="10"/>
      <c r="B2" s="11"/>
      <c r="C2" s="1"/>
      <c r="D2" s="12"/>
      <c r="E2" s="1"/>
      <c r="F2" s="38"/>
    </row>
    <row r="3" spans="1:6" s="34" customFormat="1" ht="23.1" customHeight="1">
      <c r="A3" s="13" t="s">
        <v>1</v>
      </c>
      <c r="B3" s="14" t="s">
        <v>2</v>
      </c>
      <c r="C3" s="14" t="s">
        <v>3</v>
      </c>
      <c r="D3" s="15" t="s">
        <v>4</v>
      </c>
      <c r="E3" s="16" t="s">
        <v>15</v>
      </c>
      <c r="F3" s="40" t="s">
        <v>16</v>
      </c>
    </row>
    <row r="4" spans="1:6" s="34" customFormat="1" ht="23.1" customHeight="1">
      <c r="A4" s="48" t="s">
        <v>28</v>
      </c>
      <c r="B4" s="98" t="s">
        <v>84</v>
      </c>
      <c r="C4" s="64"/>
      <c r="D4" s="65"/>
      <c r="E4" s="65"/>
      <c r="F4" s="66"/>
    </row>
    <row r="5" spans="1:7" s="68" customFormat="1" ht="35.25" customHeight="1">
      <c r="A5" s="46">
        <v>1</v>
      </c>
      <c r="B5" s="21" t="s">
        <v>85</v>
      </c>
      <c r="C5" s="17" t="s">
        <v>33</v>
      </c>
      <c r="D5" s="41">
        <v>38</v>
      </c>
      <c r="E5" s="103"/>
      <c r="F5" s="42">
        <f>D5*E5</f>
        <v>0</v>
      </c>
      <c r="G5" s="127" t="s">
        <v>102</v>
      </c>
    </row>
    <row r="6" spans="1:7" s="34" customFormat="1" ht="23.1" customHeight="1">
      <c r="A6" s="20">
        <v>2</v>
      </c>
      <c r="B6" s="21" t="s">
        <v>86</v>
      </c>
      <c r="C6" s="44" t="s">
        <v>17</v>
      </c>
      <c r="D6" s="19">
        <v>4</v>
      </c>
      <c r="E6" s="104"/>
      <c r="F6" s="45">
        <f aca="true" t="shared" si="0" ref="F6:F11">D6*E6</f>
        <v>0</v>
      </c>
      <c r="G6" s="127" t="s">
        <v>102</v>
      </c>
    </row>
    <row r="7" spans="1:7" s="34" customFormat="1" ht="23.1" customHeight="1">
      <c r="A7" s="20">
        <v>3</v>
      </c>
      <c r="B7" s="100" t="s">
        <v>87</v>
      </c>
      <c r="C7" s="44" t="s">
        <v>17</v>
      </c>
      <c r="D7" s="19">
        <v>1</v>
      </c>
      <c r="E7" s="104"/>
      <c r="F7" s="45">
        <f t="shared" si="0"/>
        <v>0</v>
      </c>
      <c r="G7" s="127" t="s">
        <v>102</v>
      </c>
    </row>
    <row r="8" spans="1:7" s="34" customFormat="1" ht="23.1" customHeight="1">
      <c r="A8" s="20">
        <v>4</v>
      </c>
      <c r="B8" s="101" t="s">
        <v>56</v>
      </c>
      <c r="C8" s="44" t="s">
        <v>17</v>
      </c>
      <c r="D8" s="19">
        <v>1</v>
      </c>
      <c r="E8" s="104"/>
      <c r="F8" s="45">
        <f t="shared" si="0"/>
        <v>0</v>
      </c>
      <c r="G8" s="127" t="s">
        <v>102</v>
      </c>
    </row>
    <row r="9" spans="1:7" s="34" customFormat="1" ht="23.1" customHeight="1">
      <c r="A9" s="20">
        <v>5</v>
      </c>
      <c r="B9" s="47" t="s">
        <v>88</v>
      </c>
      <c r="C9" s="44" t="s">
        <v>33</v>
      </c>
      <c r="D9" s="19">
        <v>14.5</v>
      </c>
      <c r="E9" s="104"/>
      <c r="F9" s="45">
        <f t="shared" si="0"/>
        <v>0</v>
      </c>
      <c r="G9" s="127" t="s">
        <v>102</v>
      </c>
    </row>
    <row r="10" spans="1:7" s="34" customFormat="1" ht="23.1" customHeight="1">
      <c r="A10" s="20">
        <v>6</v>
      </c>
      <c r="B10" s="47" t="s">
        <v>77</v>
      </c>
      <c r="C10" s="44" t="s">
        <v>33</v>
      </c>
      <c r="D10" s="19">
        <v>14.5</v>
      </c>
      <c r="E10" s="104"/>
      <c r="F10" s="45">
        <f t="shared" si="0"/>
        <v>0</v>
      </c>
      <c r="G10" s="127" t="s">
        <v>102</v>
      </c>
    </row>
    <row r="11" spans="1:7" s="34" customFormat="1" ht="23.1" customHeight="1">
      <c r="A11" s="20">
        <v>7</v>
      </c>
      <c r="B11" s="47" t="s">
        <v>89</v>
      </c>
      <c r="C11" s="44" t="s">
        <v>33</v>
      </c>
      <c r="D11" s="19">
        <v>14</v>
      </c>
      <c r="E11" s="104"/>
      <c r="F11" s="45">
        <f t="shared" si="0"/>
        <v>0</v>
      </c>
      <c r="G11" s="127" t="s">
        <v>102</v>
      </c>
    </row>
    <row r="12" spans="1:7" s="34" customFormat="1" ht="23.1" customHeight="1">
      <c r="A12" s="23"/>
      <c r="B12" s="23"/>
      <c r="C12" s="23"/>
      <c r="D12" s="23"/>
      <c r="E12" s="24"/>
      <c r="F12" s="23"/>
      <c r="G12" s="23"/>
    </row>
    <row r="13" spans="1:7" s="34" customFormat="1" ht="23.1" customHeight="1" thickBot="1">
      <c r="A13" s="23"/>
      <c r="B13" s="25" t="s">
        <v>11</v>
      </c>
      <c r="C13" s="23"/>
      <c r="D13" s="23"/>
      <c r="E13" s="23"/>
      <c r="F13" s="23"/>
      <c r="G13" s="23"/>
    </row>
    <row r="14" spans="1:7" s="34" customFormat="1" ht="23.1" customHeight="1" thickBot="1">
      <c r="A14" s="56"/>
      <c r="B14" s="57" t="s">
        <v>12</v>
      </c>
      <c r="C14" s="58"/>
      <c r="D14" s="59"/>
      <c r="E14" s="59"/>
      <c r="F14" s="105">
        <f>SUM(F5:F11)</f>
        <v>0</v>
      </c>
      <c r="G14" s="127" t="s">
        <v>102</v>
      </c>
    </row>
    <row r="15" spans="1:7" s="34" customFormat="1" ht="23.1" customHeight="1">
      <c r="A15" s="30"/>
      <c r="B15" s="30"/>
      <c r="C15" s="30"/>
      <c r="D15" s="30"/>
      <c r="E15" s="30"/>
      <c r="F15" s="30"/>
      <c r="G15" s="30"/>
    </row>
  </sheetData>
  <mergeCells count="1">
    <mergeCell ref="A1:F1"/>
  </mergeCells>
  <printOptions/>
  <pageMargins left="0.7" right="0.7" top="0.787401575" bottom="0.787401575" header="0.3" footer="0.3"/>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dc:creator>
  <cp:keywords/>
  <dc:description/>
  <cp:lastModifiedBy>Vladislav Slavíček</cp:lastModifiedBy>
  <cp:lastPrinted>2022-10-06T05:34:51Z</cp:lastPrinted>
  <dcterms:created xsi:type="dcterms:W3CDTF">2021-09-04T07:52:57Z</dcterms:created>
  <dcterms:modified xsi:type="dcterms:W3CDTF">2023-01-17T09:46:45Z</dcterms:modified>
  <cp:category/>
  <cp:version/>
  <cp:contentType/>
  <cp:contentStatus/>
</cp:coreProperties>
</file>